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drawings/drawing1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drawings/drawing2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7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1.xml" ContentType="application/vnd.openxmlformats-officedocument.drawing+xml"/>
  <Override PartName="/xl/charts/chart55.xml" ContentType="application/vnd.openxmlformats-officedocument.drawingml.chart+xml"/>
  <Override PartName="/xl/drawings/drawing3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3.xml" ContentType="application/vnd.openxmlformats-officedocument.drawing+xml"/>
  <Override PartName="/xl/charts/chart58.xml" ContentType="application/vnd.openxmlformats-officedocument.drawingml.chart+xml"/>
  <Override PartName="/xl/drawings/drawing3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6.xml" ContentType="application/vnd.openxmlformats-officedocument.drawing+xml"/>
  <Override PartName="/xl/charts/chart63.xml" ContentType="application/vnd.openxmlformats-officedocument.drawingml.chart+xml"/>
  <Override PartName="/xl/drawings/drawing3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Bangladesh\"/>
    </mc:Choice>
  </mc:AlternateContent>
  <bookViews>
    <workbookView xWindow="0" yWindow="0" windowWidth="28800" windowHeight="12000" firstSheet="19" activeTab="19"/>
  </bookViews>
  <sheets>
    <sheet name="Demographics" sheetId="1" r:id="rId1"/>
    <sheet name="ProgramParticipation" sheetId="2" r:id="rId2"/>
    <sheet name="ProgPart2" sheetId="12" r:id="rId3"/>
    <sheet name="A1 Food Frequency" sheetId="3" r:id="rId4"/>
    <sheet name="A2 Food Diversity" sheetId="4" r:id="rId5"/>
    <sheet name="A3 Hungry Months" sheetId="5" r:id="rId6"/>
    <sheet name="A4 Coping Strategies" sheetId="6" r:id="rId7"/>
    <sheet name="A1-A4 Combined" sheetId="7" r:id="rId8"/>
    <sheet name="B1 Prior Income Sources" sheetId="13" r:id="rId9"/>
    <sheet name="B2 Income Sources Now" sheetId="14" r:id="rId10"/>
    <sheet name="B1-2 Change in Income Sources" sheetId="15" r:id="rId11"/>
    <sheet name="B1-2 Compared" sheetId="16" r:id="rId12"/>
    <sheet name="B3 Income" sheetId="8" r:id="rId13"/>
    <sheet name="B4 Assets" sheetId="9" r:id="rId14"/>
    <sheet name="B5 Plan and B8 Confidence" sheetId="10" r:id="rId15"/>
    <sheet name="C1 Sust Agr Practices" sheetId="21" r:id="rId16"/>
    <sheet name="C1 SustAgrPract2" sheetId="22" r:id="rId17"/>
    <sheet name="CA Principles" sheetId="18" r:id="rId18"/>
    <sheet name="CA Adoption" sheetId="19" r:id="rId19"/>
    <sheet name="CA Adoption 2" sheetId="20" r:id="rId20"/>
    <sheet name="C2 Benefits" sheetId="23" r:id="rId21"/>
    <sheet name="C2 Income PMF110" sheetId="24" r:id="rId22"/>
    <sheet name="C4 Resistant PMF120-2" sheetId="25" r:id="rId23"/>
    <sheet name="C7 Storage types" sheetId="40" r:id="rId24"/>
    <sheet name="C7 Storage PMF116-1" sheetId="41" r:id="rId25"/>
    <sheet name="C8 Animal PMF130-1" sheetId="27" r:id="rId26"/>
    <sheet name="C9 Animal PMF130-1" sheetId="28" r:id="rId27"/>
    <sheet name="C10-11 Knowledge" sheetId="29" r:id="rId28"/>
    <sheet name="C12 Usefulness" sheetId="30" r:id="rId29"/>
    <sheet name="C14 Seed Access" sheetId="31" r:id="rId30"/>
    <sheet name="C15 Tenure" sheetId="32" r:id="rId31"/>
    <sheet name="C15 Tenure  PMF140-2" sheetId="33" r:id="rId32"/>
    <sheet name="D8 Lit Skills" sheetId="35" r:id="rId33"/>
    <sheet name="D7-8 Lit Skills (2)" sheetId="36" r:id="rId34"/>
    <sheet name="E3 VSLA Loan" sheetId="37" r:id="rId35"/>
    <sheet name="E4 Use of loan" sheetId="38" r:id="rId36"/>
    <sheet name="E5 Repayment" sheetId="39" r:id="rId37"/>
    <sheet name="Sheet5" sheetId="17" r:id="rId38"/>
  </sheets>
  <calcPr calcId="162913"/>
</workbook>
</file>

<file path=xl/calcChain.xml><?xml version="1.0" encoding="utf-8"?>
<calcChain xmlns="http://schemas.openxmlformats.org/spreadsheetml/2006/main">
  <c r="K16" i="23" l="1"/>
  <c r="K18" i="23"/>
  <c r="L18" i="23"/>
  <c r="N18" i="23"/>
  <c r="K19" i="23"/>
  <c r="L19" i="23"/>
  <c r="N19" i="23"/>
  <c r="K13" i="21"/>
  <c r="K14" i="21"/>
  <c r="K52" i="16" l="1"/>
  <c r="T7" i="2" l="1"/>
  <c r="V7" i="2"/>
  <c r="V8" i="2"/>
  <c r="U7" i="2"/>
  <c r="U6" i="2"/>
  <c r="T9" i="2"/>
  <c r="T8" i="2"/>
  <c r="T6" i="2"/>
  <c r="Q9" i="2"/>
  <c r="Q8" i="2"/>
  <c r="Q7" i="2"/>
  <c r="Q6" i="2"/>
  <c r="K8" i="40" l="1"/>
  <c r="L7" i="40"/>
  <c r="M7" i="40" s="1"/>
  <c r="L6" i="40"/>
  <c r="M6" i="40" s="1"/>
  <c r="L4" i="40"/>
  <c r="M4" i="40" s="1"/>
  <c r="L5" i="40"/>
  <c r="M5" i="40" s="1"/>
  <c r="I13" i="15"/>
  <c r="J13" i="15"/>
  <c r="K13" i="15"/>
  <c r="H13" i="15"/>
  <c r="I28" i="1" l="1"/>
  <c r="M28" i="1" s="1"/>
  <c r="I27" i="1"/>
  <c r="I26" i="1"/>
  <c r="K28" i="1"/>
  <c r="K27" i="1"/>
  <c r="K26" i="1"/>
  <c r="M27" i="1" l="1"/>
  <c r="M26" i="1"/>
  <c r="I59" i="41"/>
  <c r="P10" i="41" s="1"/>
  <c r="I27" i="41"/>
  <c r="L10" i="41" s="1"/>
  <c r="P9" i="41"/>
  <c r="L9" i="41"/>
  <c r="P8" i="41"/>
  <c r="Q8" i="41" s="1"/>
  <c r="M8" i="41"/>
  <c r="N8" i="41" s="1"/>
  <c r="P7" i="41"/>
  <c r="Q7" i="41" s="1"/>
  <c r="M7" i="41"/>
  <c r="N7" i="41" s="1"/>
  <c r="P6" i="41"/>
  <c r="Q6" i="41" s="1"/>
  <c r="M6" i="41"/>
  <c r="N6" i="41" s="1"/>
  <c r="J21" i="23" l="1"/>
  <c r="N14" i="21" l="1"/>
  <c r="N9" i="21"/>
  <c r="N10" i="21"/>
  <c r="N11" i="21"/>
  <c r="N12" i="21"/>
  <c r="N8" i="21"/>
  <c r="J48" i="15"/>
  <c r="E45" i="15"/>
  <c r="F45" i="15"/>
  <c r="J45" i="15" s="1"/>
  <c r="E46" i="15"/>
  <c r="F46" i="15"/>
  <c r="J46" i="15" s="1"/>
  <c r="E47" i="15"/>
  <c r="F47" i="15"/>
  <c r="J47" i="15" s="1"/>
  <c r="I13" i="14"/>
  <c r="J13" i="14"/>
  <c r="K13" i="14"/>
  <c r="C47" i="15"/>
  <c r="D47" i="15"/>
  <c r="I47" i="15" s="1"/>
  <c r="C44" i="15"/>
  <c r="D44" i="15"/>
  <c r="I44" i="15" s="1"/>
  <c r="C45" i="15"/>
  <c r="D45" i="15"/>
  <c r="I45" i="15" s="1"/>
  <c r="C46" i="15"/>
  <c r="D46" i="15"/>
  <c r="I46" i="15" s="1"/>
  <c r="I12" i="13" l="1"/>
  <c r="J12" i="13"/>
  <c r="K12" i="13"/>
  <c r="I13" i="13"/>
  <c r="J13" i="13"/>
  <c r="K13" i="13"/>
  <c r="I14" i="13"/>
  <c r="J14" i="13"/>
  <c r="K14" i="13"/>
  <c r="I15" i="13"/>
  <c r="J15" i="13"/>
  <c r="K15" i="13"/>
  <c r="H15" i="13"/>
  <c r="H14" i="13"/>
  <c r="H13" i="13"/>
  <c r="H12" i="13"/>
  <c r="I28" i="39" l="1"/>
  <c r="L10" i="39" s="1"/>
  <c r="L9" i="39"/>
  <c r="M8" i="39"/>
  <c r="N8" i="39" s="1"/>
  <c r="M7" i="39"/>
  <c r="N7" i="39" s="1"/>
  <c r="M6" i="39"/>
  <c r="N6" i="39" s="1"/>
  <c r="I79" i="38"/>
  <c r="M8" i="38" s="1"/>
  <c r="I114" i="38"/>
  <c r="M9" i="38" s="1"/>
  <c r="I148" i="38"/>
  <c r="M10" i="38" s="1"/>
  <c r="I182" i="38"/>
  <c r="M11" i="38" s="1"/>
  <c r="I216" i="38"/>
  <c r="M12" i="38" s="1"/>
  <c r="I251" i="38"/>
  <c r="M13" i="38" s="1"/>
  <c r="I285" i="38"/>
  <c r="M14" i="38" s="1"/>
  <c r="I318" i="38"/>
  <c r="M15" i="38" s="1"/>
  <c r="N12" i="35"/>
  <c r="N13" i="35"/>
  <c r="L14" i="35"/>
  <c r="L13" i="35"/>
  <c r="K14" i="35"/>
  <c r="K13" i="35"/>
  <c r="K8" i="35"/>
  <c r="K15" i="38"/>
  <c r="K14" i="38"/>
  <c r="K13" i="38"/>
  <c r="K12" i="38"/>
  <c r="L15" i="38"/>
  <c r="L14" i="38"/>
  <c r="L13" i="38"/>
  <c r="L12" i="38"/>
  <c r="N12" i="38"/>
  <c r="N13" i="38"/>
  <c r="N14" i="38"/>
  <c r="N15" i="38"/>
  <c r="J16" i="38"/>
  <c r="N11" i="38"/>
  <c r="L11" i="38"/>
  <c r="K11" i="38"/>
  <c r="N10" i="38"/>
  <c r="L10" i="38"/>
  <c r="K10" i="38"/>
  <c r="N9" i="38"/>
  <c r="L9" i="38"/>
  <c r="K9" i="38"/>
  <c r="N8" i="38"/>
  <c r="L8" i="38"/>
  <c r="K8" i="38"/>
  <c r="I30" i="37"/>
  <c r="L10" i="37" s="1"/>
  <c r="L9" i="37"/>
  <c r="M8" i="37"/>
  <c r="N8" i="37" s="1"/>
  <c r="M7" i="37"/>
  <c r="N7" i="37" s="1"/>
  <c r="M6" i="37"/>
  <c r="N6" i="37" s="1"/>
  <c r="I64" i="36"/>
  <c r="P10" i="36" s="1"/>
  <c r="I34" i="36"/>
  <c r="L10" i="36" s="1"/>
  <c r="P9" i="36"/>
  <c r="L9" i="36"/>
  <c r="P8" i="36"/>
  <c r="Q8" i="36" s="1"/>
  <c r="M8" i="36"/>
  <c r="N8" i="36" s="1"/>
  <c r="P7" i="36"/>
  <c r="Q7" i="36" s="1"/>
  <c r="M7" i="36"/>
  <c r="N7" i="36" s="1"/>
  <c r="P6" i="36"/>
  <c r="Q6" i="36" s="1"/>
  <c r="M6" i="36"/>
  <c r="N6" i="36" s="1"/>
  <c r="L12" i="35"/>
  <c r="K12" i="35"/>
  <c r="J15" i="35"/>
  <c r="N14" i="35"/>
  <c r="N11" i="35"/>
  <c r="L11" i="35"/>
  <c r="K11" i="35"/>
  <c r="N10" i="35"/>
  <c r="L10" i="35"/>
  <c r="K10" i="35"/>
  <c r="N9" i="35"/>
  <c r="L9" i="35"/>
  <c r="K9" i="35"/>
  <c r="N8" i="35"/>
  <c r="L8" i="35"/>
  <c r="I26" i="33"/>
  <c r="L10" i="33" s="1"/>
  <c r="L9" i="33"/>
  <c r="M8" i="33"/>
  <c r="N8" i="33" s="1"/>
  <c r="M7" i="33"/>
  <c r="N7" i="33" s="1"/>
  <c r="M6" i="33"/>
  <c r="N6" i="33" s="1"/>
  <c r="N11" i="32"/>
  <c r="N10" i="32"/>
  <c r="N9" i="32"/>
  <c r="N8" i="32"/>
  <c r="L11" i="32"/>
  <c r="K11" i="32"/>
  <c r="J13" i="32"/>
  <c r="N12" i="32"/>
  <c r="L12" i="32"/>
  <c r="K12" i="32"/>
  <c r="L10" i="32"/>
  <c r="K10" i="32"/>
  <c r="L9" i="32"/>
  <c r="K9" i="32"/>
  <c r="L8" i="32"/>
  <c r="K8" i="32"/>
  <c r="I34" i="31"/>
  <c r="L10" i="31" s="1"/>
  <c r="L9" i="31"/>
  <c r="M8" i="31"/>
  <c r="N8" i="31" s="1"/>
  <c r="M7" i="31"/>
  <c r="N7" i="31" s="1"/>
  <c r="M6" i="31"/>
  <c r="N6" i="31" s="1"/>
  <c r="L9" i="30"/>
  <c r="M8" i="30"/>
  <c r="N8" i="30" s="1"/>
  <c r="M7" i="30"/>
  <c r="N7" i="30" s="1"/>
  <c r="M6" i="30"/>
  <c r="N6" i="30" s="1"/>
  <c r="U9" i="29"/>
  <c r="U10" i="29"/>
  <c r="U11" i="29"/>
  <c r="U8" i="29"/>
  <c r="S11" i="29"/>
  <c r="S10" i="29"/>
  <c r="S9" i="29"/>
  <c r="S8" i="29"/>
  <c r="R9" i="29"/>
  <c r="R10" i="29"/>
  <c r="R11" i="29"/>
  <c r="R8" i="29"/>
  <c r="P11" i="29"/>
  <c r="P9" i="29"/>
  <c r="P10" i="29"/>
  <c r="P8" i="29"/>
  <c r="N8" i="29"/>
  <c r="N9" i="29"/>
  <c r="N10" i="29"/>
  <c r="N11" i="29"/>
  <c r="M9" i="29"/>
  <c r="M10" i="29"/>
  <c r="M11" i="29"/>
  <c r="M8" i="29"/>
  <c r="K86" i="29"/>
  <c r="O43" i="29" s="1"/>
  <c r="K69" i="29"/>
  <c r="O42" i="29" s="1"/>
  <c r="K52" i="29"/>
  <c r="O41" i="29" s="1"/>
  <c r="P43" i="29"/>
  <c r="N43" i="29"/>
  <c r="M43" i="29"/>
  <c r="P42" i="29"/>
  <c r="N42" i="29"/>
  <c r="M42" i="29"/>
  <c r="P41" i="29"/>
  <c r="N41" i="29"/>
  <c r="M41" i="29"/>
  <c r="I60" i="28"/>
  <c r="P10" i="28" s="1"/>
  <c r="I29" i="28"/>
  <c r="L10" i="28" s="1"/>
  <c r="P9" i="28"/>
  <c r="L9" i="28"/>
  <c r="P8" i="28"/>
  <c r="Q8" i="28" s="1"/>
  <c r="M8" i="28"/>
  <c r="N8" i="28" s="1"/>
  <c r="Q7" i="28"/>
  <c r="P7" i="28"/>
  <c r="M7" i="28"/>
  <c r="N7" i="28" s="1"/>
  <c r="P6" i="28"/>
  <c r="Q6" i="28" s="1"/>
  <c r="M6" i="28"/>
  <c r="N6" i="28" s="1"/>
  <c r="P8" i="27"/>
  <c r="Q8" i="27" s="1"/>
  <c r="P7" i="27"/>
  <c r="Q7" i="27" s="1"/>
  <c r="P6" i="27"/>
  <c r="Q6" i="27" s="1"/>
  <c r="P9" i="27"/>
  <c r="L9" i="27"/>
  <c r="M8" i="27"/>
  <c r="N8" i="27" s="1"/>
  <c r="M7" i="27"/>
  <c r="N7" i="27" s="1"/>
  <c r="M6" i="27"/>
  <c r="N6" i="27" s="1"/>
  <c r="I60" i="27"/>
  <c r="P10" i="27" s="1"/>
  <c r="I29" i="27"/>
  <c r="L10" i="27" s="1"/>
  <c r="I26" i="25"/>
  <c r="L10" i="25" s="1"/>
  <c r="L9" i="25"/>
  <c r="M8" i="25"/>
  <c r="N8" i="25" s="1"/>
  <c r="M7" i="25"/>
  <c r="N7" i="25" s="1"/>
  <c r="M6" i="25"/>
  <c r="N6" i="25" s="1"/>
  <c r="I28" i="24"/>
  <c r="L10" i="24" s="1"/>
  <c r="L9" i="24"/>
  <c r="M8" i="24"/>
  <c r="N8" i="24" s="1"/>
  <c r="M7" i="24"/>
  <c r="N7" i="24" s="1"/>
  <c r="M6" i="24"/>
  <c r="N6" i="24" s="1"/>
  <c r="N17" i="23"/>
  <c r="L17" i="23"/>
  <c r="K17" i="23"/>
  <c r="N20" i="23"/>
  <c r="L20" i="23"/>
  <c r="K20" i="23"/>
  <c r="N16" i="23"/>
  <c r="L16" i="23"/>
  <c r="N15" i="23"/>
  <c r="L15" i="23"/>
  <c r="K15" i="23"/>
  <c r="N14" i="23"/>
  <c r="L14" i="23"/>
  <c r="K14" i="23"/>
  <c r="N13" i="23"/>
  <c r="L13" i="23"/>
  <c r="K13" i="23"/>
  <c r="N12" i="23"/>
  <c r="L12" i="23"/>
  <c r="K12" i="23"/>
  <c r="N11" i="23"/>
  <c r="L11" i="23"/>
  <c r="K11" i="23"/>
  <c r="N10" i="23"/>
  <c r="L10" i="23"/>
  <c r="K10" i="23"/>
  <c r="N9" i="23"/>
  <c r="L9" i="23"/>
  <c r="K9" i="23"/>
  <c r="N8" i="23"/>
  <c r="L8" i="23"/>
  <c r="K8" i="23"/>
  <c r="R12" i="29" l="1"/>
  <c r="R21" i="29" s="1"/>
  <c r="U12" i="29"/>
  <c r="U21" i="29" s="1"/>
  <c r="P12" i="29"/>
  <c r="P20" i="29" s="1"/>
  <c r="N12" i="29"/>
  <c r="M12" i="29"/>
  <c r="M19" i="29" s="1"/>
  <c r="S12" i="29"/>
  <c r="S21" i="29" s="1"/>
  <c r="I59" i="22"/>
  <c r="P10" i="22" s="1"/>
  <c r="I28" i="22"/>
  <c r="L10" i="22" s="1"/>
  <c r="P9" i="22"/>
  <c r="L9" i="22"/>
  <c r="P8" i="22"/>
  <c r="Q8" i="22" s="1"/>
  <c r="M8" i="22"/>
  <c r="N8" i="22" s="1"/>
  <c r="Q7" i="22"/>
  <c r="P7" i="22"/>
  <c r="M7" i="22"/>
  <c r="N7" i="22" s="1"/>
  <c r="P6" i="22"/>
  <c r="Q6" i="22" s="1"/>
  <c r="M6" i="22"/>
  <c r="N6" i="22" s="1"/>
  <c r="L14" i="21"/>
  <c r="L13" i="21"/>
  <c r="L9" i="21"/>
  <c r="L10" i="21"/>
  <c r="L11" i="21"/>
  <c r="L12" i="21"/>
  <c r="L8" i="21"/>
  <c r="J15" i="21"/>
  <c r="K9" i="21"/>
  <c r="K10" i="21"/>
  <c r="K11" i="21"/>
  <c r="K12" i="21"/>
  <c r="K8" i="21"/>
  <c r="N13" i="21"/>
  <c r="P9" i="20"/>
  <c r="I59" i="20"/>
  <c r="P10" i="20" s="1"/>
  <c r="I28" i="20"/>
  <c r="L10" i="20" s="1"/>
  <c r="L9" i="20"/>
  <c r="P8" i="20"/>
  <c r="Q8" i="20" s="1"/>
  <c r="M8" i="20"/>
  <c r="N8" i="20" s="1"/>
  <c r="P7" i="20"/>
  <c r="Q7" i="20" s="1"/>
  <c r="M7" i="20"/>
  <c r="N7" i="20" s="1"/>
  <c r="P6" i="20"/>
  <c r="Q6" i="20" s="1"/>
  <c r="M6" i="20"/>
  <c r="N6" i="20" s="1"/>
  <c r="L11" i="19"/>
  <c r="P10" i="19"/>
  <c r="N10" i="19"/>
  <c r="M10" i="19"/>
  <c r="M7" i="19"/>
  <c r="M22" i="19" s="1"/>
  <c r="N7" i="19"/>
  <c r="N22" i="19" s="1"/>
  <c r="P7" i="19"/>
  <c r="P22" i="19" s="1"/>
  <c r="M8" i="19"/>
  <c r="M23" i="19" s="1"/>
  <c r="N8" i="19"/>
  <c r="N23" i="19" s="1"/>
  <c r="P8" i="19"/>
  <c r="P23" i="19" s="1"/>
  <c r="M9" i="19"/>
  <c r="M24" i="19" s="1"/>
  <c r="N9" i="19"/>
  <c r="N24" i="19" s="1"/>
  <c r="P9" i="19"/>
  <c r="P24" i="19" s="1"/>
  <c r="P6" i="19"/>
  <c r="P21" i="19" s="1"/>
  <c r="N6" i="19"/>
  <c r="N21" i="19" s="1"/>
  <c r="M6" i="19"/>
  <c r="M21" i="19" s="1"/>
  <c r="L25" i="19"/>
  <c r="I28" i="19"/>
  <c r="P35" i="18"/>
  <c r="N35" i="18"/>
  <c r="M35" i="18"/>
  <c r="P8" i="18"/>
  <c r="N8" i="18"/>
  <c r="M8" i="18"/>
  <c r="I88" i="18"/>
  <c r="O35" i="18" s="1"/>
  <c r="I57" i="18"/>
  <c r="O34" i="18" s="1"/>
  <c r="P34" i="18"/>
  <c r="N34" i="18"/>
  <c r="M34" i="18"/>
  <c r="P7" i="18"/>
  <c r="N7" i="18"/>
  <c r="M7" i="18"/>
  <c r="I26" i="18"/>
  <c r="O6" i="18" s="1"/>
  <c r="P33" i="18"/>
  <c r="N33" i="18"/>
  <c r="M33" i="18"/>
  <c r="L36" i="18"/>
  <c r="P6" i="18"/>
  <c r="N6" i="18"/>
  <c r="M6" i="18"/>
  <c r="L9" i="18"/>
  <c r="O8" i="16"/>
  <c r="K35" i="16"/>
  <c r="O7" i="16" s="1"/>
  <c r="K18" i="16"/>
  <c r="O6" i="16" s="1"/>
  <c r="P7" i="16"/>
  <c r="P6" i="16"/>
  <c r="P8" i="16"/>
  <c r="M7" i="16"/>
  <c r="N7" i="16"/>
  <c r="M6" i="16"/>
  <c r="N6" i="16"/>
  <c r="M8" i="16"/>
  <c r="N8" i="16"/>
  <c r="E40" i="15"/>
  <c r="F40" i="15"/>
  <c r="J40" i="15" s="1"/>
  <c r="E41" i="15"/>
  <c r="F41" i="15"/>
  <c r="J41" i="15" s="1"/>
  <c r="E42" i="15"/>
  <c r="F42" i="15"/>
  <c r="J42" i="15" s="1"/>
  <c r="E43" i="15"/>
  <c r="F43" i="15"/>
  <c r="J43" i="15" s="1"/>
  <c r="E44" i="15"/>
  <c r="F44" i="15"/>
  <c r="J44" i="15" s="1"/>
  <c r="E49" i="15"/>
  <c r="F49" i="15"/>
  <c r="E50" i="15"/>
  <c r="F50" i="15"/>
  <c r="C40" i="15"/>
  <c r="D40" i="15"/>
  <c r="I40" i="15" s="1"/>
  <c r="C41" i="15"/>
  <c r="D41" i="15"/>
  <c r="I41" i="15" s="1"/>
  <c r="C42" i="15"/>
  <c r="D42" i="15"/>
  <c r="I42" i="15" s="1"/>
  <c r="C43" i="15"/>
  <c r="D43" i="15"/>
  <c r="I43" i="15" s="1"/>
  <c r="C48" i="15"/>
  <c r="D48" i="15"/>
  <c r="I48" i="15" s="1"/>
  <c r="C49" i="15"/>
  <c r="D49" i="15"/>
  <c r="C50" i="15"/>
  <c r="D50" i="15"/>
  <c r="F39" i="15"/>
  <c r="J39" i="15" s="1"/>
  <c r="D39" i="15"/>
  <c r="I39" i="15" s="1"/>
  <c r="E39" i="15"/>
  <c r="C39" i="15"/>
  <c r="H11" i="15"/>
  <c r="I11" i="15"/>
  <c r="J11" i="15"/>
  <c r="K11" i="15"/>
  <c r="H12" i="15"/>
  <c r="I12" i="15"/>
  <c r="J12" i="15"/>
  <c r="K12" i="15"/>
  <c r="I32" i="15"/>
  <c r="I26" i="15" s="1"/>
  <c r="J25" i="15"/>
  <c r="J24" i="15"/>
  <c r="J23" i="15"/>
  <c r="K16" i="15"/>
  <c r="J16" i="15"/>
  <c r="I16" i="15"/>
  <c r="K14" i="15"/>
  <c r="J14" i="15"/>
  <c r="I14" i="15"/>
  <c r="H14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I12" i="14"/>
  <c r="J12" i="14"/>
  <c r="K12" i="14"/>
  <c r="H7" i="14"/>
  <c r="I7" i="14"/>
  <c r="J7" i="14"/>
  <c r="K7" i="14"/>
  <c r="I32" i="14"/>
  <c r="I26" i="14" s="1"/>
  <c r="J25" i="14"/>
  <c r="J24" i="14"/>
  <c r="J23" i="14"/>
  <c r="K16" i="14"/>
  <c r="J16" i="14"/>
  <c r="I16" i="14"/>
  <c r="K14" i="14"/>
  <c r="J14" i="14"/>
  <c r="I14" i="14"/>
  <c r="H14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6" i="14"/>
  <c r="J6" i="14"/>
  <c r="I6" i="14"/>
  <c r="H6" i="14"/>
  <c r="I36" i="13"/>
  <c r="I30" i="13" s="1"/>
  <c r="J29" i="13"/>
  <c r="J28" i="13"/>
  <c r="J27" i="13"/>
  <c r="K18" i="13"/>
  <c r="J18" i="13"/>
  <c r="I18" i="13"/>
  <c r="K16" i="13"/>
  <c r="J16" i="13"/>
  <c r="I16" i="13"/>
  <c r="H16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U20" i="29" l="1"/>
  <c r="U18" i="29"/>
  <c r="U19" i="29"/>
  <c r="R20" i="29"/>
  <c r="R18" i="29"/>
  <c r="R19" i="29"/>
  <c r="O7" i="18"/>
  <c r="P19" i="29"/>
  <c r="S19" i="29"/>
  <c r="S18" i="29"/>
  <c r="P21" i="29"/>
  <c r="S20" i="29"/>
  <c r="P18" i="29"/>
  <c r="M20" i="29"/>
  <c r="M18" i="29"/>
  <c r="M21" i="29"/>
  <c r="N21" i="29"/>
  <c r="N20" i="29"/>
  <c r="N19" i="29"/>
  <c r="N18" i="29"/>
  <c r="O8" i="18"/>
  <c r="J49" i="15"/>
  <c r="M44" i="15" s="1"/>
  <c r="I49" i="15"/>
  <c r="L40" i="15" s="1"/>
  <c r="O10" i="19"/>
  <c r="O33" i="18"/>
  <c r="U6" i="12"/>
  <c r="V6" i="12"/>
  <c r="U7" i="12"/>
  <c r="V7" i="12"/>
  <c r="U8" i="12"/>
  <c r="V8" i="12"/>
  <c r="U9" i="12"/>
  <c r="V9" i="12"/>
  <c r="T9" i="12"/>
  <c r="T8" i="12"/>
  <c r="T7" i="12"/>
  <c r="T6" i="12"/>
  <c r="X9" i="12"/>
  <c r="X8" i="12"/>
  <c r="X7" i="12"/>
  <c r="X6" i="12"/>
  <c r="R6" i="12"/>
  <c r="R7" i="12"/>
  <c r="R8" i="12"/>
  <c r="R9" i="12"/>
  <c r="Q9" i="12"/>
  <c r="Q8" i="12"/>
  <c r="Q7" i="12"/>
  <c r="Q6" i="12"/>
  <c r="L42" i="15" l="1"/>
  <c r="M42" i="15"/>
  <c r="M49" i="15"/>
  <c r="M48" i="15"/>
  <c r="M46" i="15"/>
  <c r="M47" i="15"/>
  <c r="M45" i="15"/>
  <c r="M43" i="15"/>
  <c r="M41" i="15"/>
  <c r="M40" i="15"/>
  <c r="L47" i="15"/>
  <c r="L45" i="15"/>
  <c r="L46" i="15"/>
  <c r="L44" i="15"/>
  <c r="L41" i="15"/>
  <c r="L48" i="15"/>
  <c r="L43" i="15"/>
  <c r="X10" i="12"/>
  <c r="X37" i="12" s="1"/>
  <c r="M39" i="15"/>
  <c r="L49" i="15"/>
  <c r="L39" i="15"/>
  <c r="V10" i="12"/>
  <c r="V39" i="12" s="1"/>
  <c r="U10" i="12"/>
  <c r="U35" i="12" s="1"/>
  <c r="T10" i="12"/>
  <c r="X39" i="12"/>
  <c r="X35" i="12"/>
  <c r="Q10" i="12"/>
  <c r="Q35" i="12" s="1"/>
  <c r="R10" i="12"/>
  <c r="R39" i="12" s="1"/>
  <c r="P9" i="10"/>
  <c r="I63" i="10"/>
  <c r="P10" i="10" s="1"/>
  <c r="P8" i="10"/>
  <c r="Q8" i="10" s="1"/>
  <c r="P7" i="10"/>
  <c r="Q7" i="10" s="1"/>
  <c r="P6" i="10"/>
  <c r="Q6" i="10" s="1"/>
  <c r="I30" i="10"/>
  <c r="L10" i="10" s="1"/>
  <c r="L9" i="10"/>
  <c r="M8" i="10"/>
  <c r="N8" i="10" s="1"/>
  <c r="M7" i="10"/>
  <c r="N7" i="10" s="1"/>
  <c r="M6" i="10"/>
  <c r="N6" i="10" s="1"/>
  <c r="I48" i="9"/>
  <c r="M31" i="9" s="1"/>
  <c r="I68" i="9"/>
  <c r="M32" i="9" s="1"/>
  <c r="I87" i="9"/>
  <c r="M33" i="9" s="1"/>
  <c r="I106" i="9"/>
  <c r="M34" i="9" s="1"/>
  <c r="O9" i="9"/>
  <c r="O8" i="9"/>
  <c r="O7" i="9"/>
  <c r="O6" i="9"/>
  <c r="P9" i="9"/>
  <c r="P8" i="9"/>
  <c r="P7" i="9"/>
  <c r="P6" i="9"/>
  <c r="N9" i="9"/>
  <c r="N8" i="9"/>
  <c r="N7" i="9"/>
  <c r="N6" i="9"/>
  <c r="L9" i="9"/>
  <c r="L7" i="9"/>
  <c r="L8" i="9"/>
  <c r="L6" i="9"/>
  <c r="M9" i="9"/>
  <c r="L34" i="9" s="1"/>
  <c r="M8" i="9"/>
  <c r="L33" i="9" s="1"/>
  <c r="M7" i="9"/>
  <c r="L32" i="9" s="1"/>
  <c r="M6" i="9"/>
  <c r="L31" i="9" s="1"/>
  <c r="K8" i="9"/>
  <c r="K9" i="9"/>
  <c r="K7" i="9"/>
  <c r="K6" i="9"/>
  <c r="K31" i="9" s="1"/>
  <c r="I27" i="8"/>
  <c r="L10" i="8" s="1"/>
  <c r="I59" i="8"/>
  <c r="P9" i="8"/>
  <c r="P8" i="8"/>
  <c r="Q8" i="8" s="1"/>
  <c r="P7" i="8"/>
  <c r="Q7" i="8" s="1"/>
  <c r="P6" i="8"/>
  <c r="Q6" i="8" s="1"/>
  <c r="M8" i="8"/>
  <c r="N8" i="8" s="1"/>
  <c r="M7" i="8"/>
  <c r="N7" i="8" s="1"/>
  <c r="M6" i="8"/>
  <c r="N6" i="8" s="1"/>
  <c r="L9" i="8"/>
  <c r="I39" i="6"/>
  <c r="I33" i="6" s="1"/>
  <c r="J32" i="6"/>
  <c r="H7" i="7" s="1"/>
  <c r="J31" i="6"/>
  <c r="F7" i="7" s="1"/>
  <c r="J30" i="6"/>
  <c r="E7" i="7" s="1"/>
  <c r="K22" i="6"/>
  <c r="J22" i="6"/>
  <c r="I22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H16" i="5"/>
  <c r="I16" i="5"/>
  <c r="J16" i="5"/>
  <c r="K16" i="5"/>
  <c r="I37" i="5"/>
  <c r="I31" i="5" s="1"/>
  <c r="J30" i="5"/>
  <c r="H9" i="7" s="1"/>
  <c r="J29" i="5"/>
  <c r="F9" i="7" s="1"/>
  <c r="J28" i="5"/>
  <c r="E9" i="7" s="1"/>
  <c r="K20" i="5"/>
  <c r="J20" i="5"/>
  <c r="I20" i="5"/>
  <c r="K18" i="5"/>
  <c r="J18" i="5"/>
  <c r="I18" i="5"/>
  <c r="H18" i="5"/>
  <c r="K17" i="5"/>
  <c r="J17" i="5"/>
  <c r="I17" i="5"/>
  <c r="H17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I36" i="4"/>
  <c r="I30" i="4" s="1"/>
  <c r="J29" i="4"/>
  <c r="H8" i="7" s="1"/>
  <c r="J28" i="4"/>
  <c r="F8" i="7" s="1"/>
  <c r="J27" i="4"/>
  <c r="E8" i="7" s="1"/>
  <c r="K19" i="4"/>
  <c r="J19" i="4"/>
  <c r="I19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7" i="4"/>
  <c r="J7" i="4"/>
  <c r="I7" i="4"/>
  <c r="H7" i="4"/>
  <c r="K6" i="4"/>
  <c r="J6" i="4"/>
  <c r="I6" i="4"/>
  <c r="H6" i="4"/>
  <c r="I32" i="3"/>
  <c r="G6" i="7" s="1"/>
  <c r="X38" i="12" l="1"/>
  <c r="U39" i="12"/>
  <c r="K34" i="9"/>
  <c r="X36" i="12"/>
  <c r="K33" i="9"/>
  <c r="G7" i="7"/>
  <c r="V35" i="12"/>
  <c r="U36" i="12"/>
  <c r="N33" i="9"/>
  <c r="N34" i="9"/>
  <c r="N31" i="9"/>
  <c r="K32" i="9"/>
  <c r="N32" i="9"/>
  <c r="G9" i="7"/>
  <c r="G8" i="7"/>
  <c r="I26" i="3"/>
  <c r="U37" i="12"/>
  <c r="U38" i="12"/>
  <c r="V36" i="12"/>
  <c r="V37" i="12"/>
  <c r="V38" i="12"/>
  <c r="R38" i="12"/>
  <c r="T39" i="12"/>
  <c r="T38" i="12"/>
  <c r="T36" i="12"/>
  <c r="T37" i="12"/>
  <c r="T35" i="12"/>
  <c r="Q36" i="12"/>
  <c r="R37" i="12"/>
  <c r="R35" i="12"/>
  <c r="Q39" i="12"/>
  <c r="Q37" i="12"/>
  <c r="Q38" i="12"/>
  <c r="R36" i="12"/>
  <c r="J25" i="3"/>
  <c r="H6" i="7" s="1"/>
  <c r="J23" i="3"/>
  <c r="E6" i="7" s="1"/>
  <c r="J24" i="3"/>
  <c r="F6" i="7" s="1"/>
  <c r="H7" i="3"/>
  <c r="H8" i="3"/>
  <c r="H9" i="3"/>
  <c r="H10" i="3"/>
  <c r="H11" i="3"/>
  <c r="H12" i="3"/>
  <c r="H13" i="3"/>
  <c r="H6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5" i="3"/>
  <c r="K15" i="3"/>
  <c r="I7" i="3"/>
  <c r="I8" i="3"/>
  <c r="I9" i="3"/>
  <c r="I10" i="3"/>
  <c r="I11" i="3"/>
  <c r="I12" i="3"/>
  <c r="I13" i="3"/>
  <c r="I15" i="3"/>
  <c r="I6" i="3"/>
  <c r="X10" i="2"/>
  <c r="X43" i="2" s="1"/>
  <c r="X9" i="2"/>
  <c r="X8" i="2"/>
  <c r="X41" i="2" s="1"/>
  <c r="X7" i="2"/>
  <c r="X6" i="2"/>
  <c r="X39" i="2" s="1"/>
  <c r="V6" i="2"/>
  <c r="U8" i="2"/>
  <c r="U9" i="2"/>
  <c r="V9" i="2"/>
  <c r="U10" i="2"/>
  <c r="V10" i="2"/>
  <c r="T10" i="2"/>
  <c r="R10" i="2"/>
  <c r="R43" i="2" s="1"/>
  <c r="Q10" i="2"/>
  <c r="Q43" i="2" s="1"/>
  <c r="T39" i="2"/>
  <c r="R6" i="2"/>
  <c r="R39" i="2" s="1"/>
  <c r="R7" i="2"/>
  <c r="R40" i="2" s="1"/>
  <c r="R8" i="2"/>
  <c r="R9" i="2"/>
  <c r="R42" i="2" s="1"/>
  <c r="Q42" i="2"/>
  <c r="Q41" i="2"/>
  <c r="Q39" i="2"/>
  <c r="X40" i="2" l="1"/>
  <c r="T40" i="2"/>
  <c r="X42" i="2"/>
  <c r="U40" i="2"/>
  <c r="V41" i="2"/>
  <c r="T42" i="2"/>
  <c r="V40" i="2"/>
  <c r="U41" i="2"/>
  <c r="R41" i="2"/>
  <c r="V42" i="2"/>
  <c r="T41" i="2"/>
  <c r="T43" i="2"/>
  <c r="U42" i="2"/>
  <c r="Q40" i="2"/>
  <c r="U43" i="2"/>
  <c r="V39" i="2"/>
  <c r="V43" i="2"/>
  <c r="U39" i="2"/>
  <c r="K29" i="1" l="1"/>
  <c r="L28" i="1" s="1"/>
  <c r="J36" i="1" s="1"/>
  <c r="I29" i="1"/>
  <c r="L27" i="1" l="1"/>
  <c r="J35" i="1" s="1"/>
  <c r="L29" i="1"/>
  <c r="J37" i="1" s="1"/>
  <c r="J29" i="1"/>
  <c r="I37" i="1" s="1"/>
  <c r="J26" i="1"/>
  <c r="J27" i="1"/>
  <c r="L26" i="1"/>
  <c r="J34" i="1" s="1"/>
  <c r="J28" i="1"/>
  <c r="J8" i="1"/>
  <c r="I8" i="1"/>
  <c r="I7" i="1"/>
  <c r="J7" i="1"/>
  <c r="J6" i="1"/>
  <c r="I6" i="1"/>
  <c r="I34" i="1" l="1"/>
  <c r="I36" i="1"/>
  <c r="I35" i="1"/>
  <c r="M29" i="1" l="1"/>
  <c r="N29" i="1" s="1"/>
  <c r="K37" i="1" s="1"/>
  <c r="N26" i="1" l="1"/>
  <c r="K34" i="1" s="1"/>
  <c r="N28" i="1"/>
  <c r="K36" i="1" s="1"/>
  <c r="N27" i="1"/>
  <c r="K35" i="1" s="1"/>
</calcChain>
</file>

<file path=xl/sharedStrings.xml><?xml version="1.0" encoding="utf-8"?>
<sst xmlns="http://schemas.openxmlformats.org/spreadsheetml/2006/main" count="4832" uniqueCount="1368">
  <si>
    <t>------------+-----------------------------------</t>
  </si>
  <si>
    <t>. tab partner_n</t>
  </si>
  <si>
    <t>Partner</t>
  </si>
  <si>
    <t>Freq.</t>
  </si>
  <si>
    <t>Percent</t>
  </si>
  <si>
    <t>------------</t>
  </si>
  <si>
    <t>---------------</t>
  </si>
  <si>
    <t>----------</t>
  </si>
  <si>
    <t>Total</t>
  </si>
  <si>
    <t>Survey respondents by partner</t>
  </si>
  <si>
    <t>%</t>
  </si>
  <si>
    <t>N</t>
  </si>
  <si>
    <t>Number of respondents</t>
  </si>
  <si>
    <t>% of respondents</t>
  </si>
  <si>
    <t>. tab age_nr gender_n</t>
  </si>
  <si>
    <t xml:space="preserve"> RECODE of |</t>
  </si>
  <si>
    <t>age_n (Age |        Gender</t>
  </si>
  <si>
    <t>-----------+----------------------+----------</t>
  </si>
  <si>
    <t>RECODE of</t>
  </si>
  <si>
    <t>age_n (Age</t>
  </si>
  <si>
    <t>Gender</t>
  </si>
  <si>
    <t>Group)</t>
  </si>
  <si>
    <t>-----------</t>
  </si>
  <si>
    <t>--------------</t>
  </si>
  <si>
    <t>--------</t>
  </si>
  <si>
    <t>under_30</t>
  </si>
  <si>
    <t>30_49</t>
  </si>
  <si>
    <t>50_plus</t>
  </si>
  <si>
    <t>Survey respondents by gender and age</t>
  </si>
  <si>
    <t>Under 30</t>
  </si>
  <si>
    <t>Between 30 and 49</t>
  </si>
  <si>
    <t>50 and Over</t>
  </si>
  <si>
    <t>Male</t>
  </si>
  <si>
    <t>Female</t>
  </si>
  <si>
    <t>Age range</t>
  </si>
  <si>
    <t>All</t>
  </si>
  <si>
    <t xml:space="preserve">   Savings |        Gender</t>
  </si>
  <si>
    <t xml:space="preserve"> Community |</t>
  </si>
  <si>
    <t>Leadership |        Gender</t>
  </si>
  <si>
    <t>Agricultur |        Gender</t>
  </si>
  <si>
    <t xml:space="preserve">   Program |  under_30      30_49    50_plus |     Total</t>
  </si>
  <si>
    <t>-----------+---------------------------------+----------</t>
  </si>
  <si>
    <t>Savings</t>
  </si>
  <si>
    <t>Ge</t>
  </si>
  <si>
    <t>nder</t>
  </si>
  <si>
    <t>Program</t>
  </si>
  <si>
    <t>No</t>
  </si>
  <si>
    <t>Yes</t>
  </si>
  <si>
    <t>Community</t>
  </si>
  <si>
    <t>Leadership</t>
  </si>
  <si>
    <t>Agricultur</t>
  </si>
  <si>
    <t>e Program</t>
  </si>
  <si>
    <t>Literacy</t>
  </si>
  <si>
    <t xml:space="preserve"> e Program |  under_30      30_49    50_plus |     Total</t>
  </si>
  <si>
    <t>---------</t>
  </si>
  <si>
    <t>Savings Program</t>
  </si>
  <si>
    <t>Community Leadership Program</t>
  </si>
  <si>
    <t>Agriculture Program</t>
  </si>
  <si>
    <t>Literacy Program</t>
  </si>
  <si>
    <t>Age Group</t>
  </si>
  <si>
    <t>Gender and Age Group of Program Participants</t>
  </si>
  <si>
    <t>Total number of respondents by gender and age</t>
  </si>
  <si>
    <t>Percentage of respondents by gender and age</t>
  </si>
  <si>
    <t>Raw data from Stata output</t>
  </si>
  <si>
    <t>Data broken into columns for use in table and figures</t>
  </si>
  <si>
    <t>FoodFreque |        Gender</t>
  </si>
  <si>
    <t>FoodFreque</t>
  </si>
  <si>
    <t>ncyScore</t>
  </si>
  <si>
    <t>Food Frequency Score</t>
  </si>
  <si>
    <t>. * test for significant difference in score between gender of respondents</t>
  </si>
  <si>
    <t>. oneway FoodFrequencyScore gender_n, tabulate</t>
  </si>
  <si>
    <t xml:space="preserve">            |    Summary of FoodFrequencyScore</t>
  </si>
  <si>
    <t xml:space="preserve">     Gender |        Mean   Std. Dev.       Freq.</t>
  </si>
  <si>
    <t>------------+------------------------------------</t>
  </si>
  <si>
    <t xml:space="preserve">                        Analysis of Variance</t>
  </si>
  <si>
    <t xml:space="preserve">    Source              SS         df      MS            F     Prob &gt; F</t>
  </si>
  <si>
    <t>------------------------------------------------------------------------</t>
  </si>
  <si>
    <t>Summary</t>
  </si>
  <si>
    <t>of FoodFrequ</t>
  </si>
  <si>
    <t>encyScore</t>
  </si>
  <si>
    <t>Mean</t>
  </si>
  <si>
    <t>Std. Dev.</t>
  </si>
  <si>
    <t>Mean score</t>
  </si>
  <si>
    <t>Mean food frequency score</t>
  </si>
  <si>
    <t>Source</t>
  </si>
  <si>
    <t>SS</t>
  </si>
  <si>
    <t>df</t>
  </si>
  <si>
    <t>MS</t>
  </si>
  <si>
    <t>F</t>
  </si>
  <si>
    <t>Prob &gt; F</t>
  </si>
  <si>
    <t>Between groups</t>
  </si>
  <si>
    <t>Within groups</t>
  </si>
  <si>
    <t>(*** indicates sample means are significantly different at 1%, ** at 5% and * at 10%)</t>
  </si>
  <si>
    <t>("-" indicates that there is no significant difference at any of the above levels)</t>
  </si>
  <si>
    <t>Mean food diversity score</t>
  </si>
  <si>
    <t>Food Diversity Score</t>
  </si>
  <si>
    <t>FoodDivers |        Gender</t>
  </si>
  <si>
    <t>FoodDivers</t>
  </si>
  <si>
    <t>ityScore</t>
  </si>
  <si>
    <t>------</t>
  </si>
  <si>
    <t>. oneway FoodDiversityScore gender_n, tabulate</t>
  </si>
  <si>
    <t xml:space="preserve">            |    Summary of FoodDiversityScore</t>
  </si>
  <si>
    <t>-------------</t>
  </si>
  <si>
    <t>Number of Hungry Months</t>
  </si>
  <si>
    <t>Mean number of hungry months</t>
  </si>
  <si>
    <t>Gender of respondent</t>
  </si>
  <si>
    <t>NumHungryM |        Gender</t>
  </si>
  <si>
    <t>NumHungryM</t>
  </si>
  <si>
    <t>onths</t>
  </si>
  <si>
    <t>. oneway NumHungryMonths gender_n, tabulate</t>
  </si>
  <si>
    <t xml:space="preserve">            |     Summary of NumHungryMonths</t>
  </si>
  <si>
    <t>-----------------</t>
  </si>
  <si>
    <t>Number of Coping Strategies</t>
  </si>
  <si>
    <t>Mean number of coping strategies</t>
  </si>
  <si>
    <t>NumCopingS |</t>
  </si>
  <si>
    <t>trategiesU |        Gender</t>
  </si>
  <si>
    <t>NumCopingS</t>
  </si>
  <si>
    <t>trategiesU</t>
  </si>
  <si>
    <t>sed</t>
  </si>
  <si>
    <t>. oneway NumCopingStrategiesUsed gender_n, tabulate</t>
  </si>
  <si>
    <t xml:space="preserve">            | Summary of NumCopingStrategiesUsed</t>
  </si>
  <si>
    <t>Summary of</t>
  </si>
  <si>
    <t>NumCopingStr</t>
  </si>
  <si>
    <t>ategiesUsed</t>
  </si>
  <si>
    <t>----------------</t>
  </si>
  <si>
    <t>Mean food security scores by gender of respondent</t>
  </si>
  <si>
    <t>(*** indicates sample means in the same row are significantly different at 1%, ** at 5% and * at 10%)</t>
  </si>
  <si>
    <t>. tab b3_n gender_n</t>
  </si>
  <si>
    <t xml:space="preserve">    Amount |</t>
  </si>
  <si>
    <t>earned has |        Gender</t>
  </si>
  <si>
    <t>. oneway b3_n gender_n, tabulate</t>
  </si>
  <si>
    <t xml:space="preserve">            |    Summary of Amount earned has</t>
  </si>
  <si>
    <t xml:space="preserve">            |              increased</t>
  </si>
  <si>
    <t>. tab b3_1_n gender_n</t>
  </si>
  <si>
    <t>earned has |</t>
  </si>
  <si>
    <t xml:space="preserve"> increased |</t>
  </si>
  <si>
    <t>significan |        Gender</t>
  </si>
  <si>
    <t>. oneway b3_1_n gender_n, tabulate</t>
  </si>
  <si>
    <t xml:space="preserve">            |       increased significantly</t>
  </si>
  <si>
    <t>Amount</t>
  </si>
  <si>
    <t>earned has</t>
  </si>
  <si>
    <t>increased</t>
  </si>
  <si>
    <t>Changes in income as a result of program participation</t>
  </si>
  <si>
    <t>Number with increased income</t>
  </si>
  <si>
    <t>Number with a significant increase</t>
  </si>
  <si>
    <t>significan</t>
  </si>
  <si>
    <t>tly</t>
  </si>
  <si>
    <t>-------</t>
  </si>
  <si>
    <t>% of respondents with increased income</t>
  </si>
  <si>
    <t>% of respondents with increased income who experienced a significant increase</t>
  </si>
  <si>
    <t>UO2.1 Own a house</t>
  </si>
  <si>
    <t xml:space="preserve">     Own a |        Gender</t>
  </si>
  <si>
    <t>. oneway b4_1_own gender_n, tabulate</t>
  </si>
  <si>
    <t xml:space="preserve">            |       Summary of Own a House</t>
  </si>
  <si>
    <t xml:space="preserve">  Own Farm |</t>
  </si>
  <si>
    <t xml:space="preserve">   Tools / |        Gender</t>
  </si>
  <si>
    <t>. oneway b4_3_own gender_n, tabulate</t>
  </si>
  <si>
    <t xml:space="preserve">            |     Summary of Own Farm Tools /</t>
  </si>
  <si>
    <t xml:space="preserve">            |              Equipment</t>
  </si>
  <si>
    <t>UO2.3 Own a mobile phone</t>
  </si>
  <si>
    <t xml:space="preserve">    Mobile |        Gender</t>
  </si>
  <si>
    <t>. oneway b4_4_own gender_n, tabulate</t>
  </si>
  <si>
    <t xml:space="preserve">            |    Summary of Own a Mobile Phone</t>
  </si>
  <si>
    <t>UO2.4 Own a bicycle</t>
  </si>
  <si>
    <t>. oneway b4_5_own gender_n, tabulate</t>
  </si>
  <si>
    <t xml:space="preserve">            |      Summary of Own a Bicycle</t>
  </si>
  <si>
    <t>Own a</t>
  </si>
  <si>
    <t>House</t>
  </si>
  <si>
    <t>Own Farm</t>
  </si>
  <si>
    <t>Tools /</t>
  </si>
  <si>
    <t>Equipment</t>
  </si>
  <si>
    <t>Mobile</t>
  </si>
  <si>
    <t>Phone</t>
  </si>
  <si>
    <t>Bicycle</t>
  </si>
  <si>
    <t>Analysis</t>
  </si>
  <si>
    <t>of Var</t>
  </si>
  <si>
    <t>iance</t>
  </si>
  <si>
    <t>(*** indicates percentages in the same row are significantly different at 1%, ** at 5% and * at 10%)</t>
  </si>
  <si>
    <t>. tab HasBusinessPlan gender_n</t>
  </si>
  <si>
    <t>a business |        Gender</t>
  </si>
  <si>
    <t>. oneway HasBusinessPlan gender_n, tabulate</t>
  </si>
  <si>
    <t>a business</t>
  </si>
  <si>
    <t>no_plan</t>
  </si>
  <si>
    <t>has_plan</t>
  </si>
  <si>
    <t>Respondants who have a business plan or marketing strategy</t>
  </si>
  <si>
    <t>. tab HasConfidence gender_n</t>
  </si>
  <si>
    <t xml:space="preserve">    RECODE of |</t>
  </si>
  <si>
    <t xml:space="preserve">         b8_n |</t>
  </si>
  <si>
    <t xml:space="preserve">  (Confidence |</t>
  </si>
  <si>
    <t>in management |        Gender</t>
  </si>
  <si>
    <t>--------------+----------------------+----------</t>
  </si>
  <si>
    <t>b8_n</t>
  </si>
  <si>
    <t>(Confidence</t>
  </si>
  <si>
    <t>in management</t>
  </si>
  <si>
    <t>ability)</t>
  </si>
  <si>
    <t>not_confident</t>
  </si>
  <si>
    <t>confident</t>
  </si>
  <si>
    <t>Number with a plan</t>
  </si>
  <si>
    <t>% of respondents with a plan</t>
  </si>
  <si>
    <t>Number who feel confident in management ability</t>
  </si>
  <si>
    <t>% of respondents who feel confident</t>
  </si>
  <si>
    <t>. oneway HasConfidence gender_n, tabulate</t>
  </si>
  <si>
    <t xml:space="preserve">            |      Summary of RECODE of b8_n</t>
  </si>
  <si>
    <t xml:space="preserve">            | (Confidence in management ability)</t>
  </si>
  <si>
    <t>. tab ActivityCount gender_n</t>
  </si>
  <si>
    <t>ActivityCo |        Gender</t>
  </si>
  <si>
    <t>. tab ActivityCount age_nr</t>
  </si>
  <si>
    <t>ActivityCo |   RECODE of age_n (Age Group)</t>
  </si>
  <si>
    <t xml:space="preserve">       unt |  under_30      30_49    50_plus |     Total</t>
  </si>
  <si>
    <t>ActivityCo</t>
  </si>
  <si>
    <t>unt</t>
  </si>
  <si>
    <t>Number of activities</t>
  </si>
  <si>
    <t>One</t>
  </si>
  <si>
    <t>Two</t>
  </si>
  <si>
    <t>Three</t>
  </si>
  <si>
    <t>Four</t>
  </si>
  <si>
    <t>RECODE</t>
  </si>
  <si>
    <t>Number of respondents participating in one, two, three or all four activities</t>
  </si>
  <si>
    <t>Percentage of respondents participating in one, two, three or all four activities</t>
  </si>
  <si>
    <t>NumIncomeS |</t>
  </si>
  <si>
    <t>ourceBefor |        Gender</t>
  </si>
  <si>
    <t>. oneway NumIncomeSourceBefore gender_n, tabulate</t>
  </si>
  <si>
    <t xml:space="preserve">            |  Summary of NumIncomeSourceBefore</t>
  </si>
  <si>
    <t>NumIncomeS</t>
  </si>
  <si>
    <t>ourceBefor</t>
  </si>
  <si>
    <t>e</t>
  </si>
  <si>
    <t>NumIncomeSo</t>
  </si>
  <si>
    <t>urceBefore</t>
  </si>
  <si>
    <t>Number of income sources following project participation</t>
  </si>
  <si>
    <t>Number of income sources prior to project participation</t>
  </si>
  <si>
    <t>NumIncomeS |        Gender</t>
  </si>
  <si>
    <t>. oneway NumIncomeSourceNow gender_n, tabulate</t>
  </si>
  <si>
    <t xml:space="preserve">            |    Summary of NumIncomeSourceNow</t>
  </si>
  <si>
    <t>ourceNow</t>
  </si>
  <si>
    <t>of NumIncome</t>
  </si>
  <si>
    <t>SourceNow</t>
  </si>
  <si>
    <t>Change in number of income sources over life of project</t>
  </si>
  <si>
    <t>ChangeInNu |        Gender</t>
  </si>
  <si>
    <t>. oneway ChangeInNumSources gender_n, tabulate</t>
  </si>
  <si>
    <t xml:space="preserve">            |    Summary of ChangeInNumSources</t>
  </si>
  <si>
    <t>ChangeInNu</t>
  </si>
  <si>
    <t>mSources</t>
  </si>
  <si>
    <t>Mean change in number of income sources</t>
  </si>
  <si>
    <t>Mean number of income sources</t>
  </si>
  <si>
    <t>Sources before</t>
  </si>
  <si>
    <t>Sources after</t>
  </si>
  <si>
    <t>Number of income sources</t>
  </si>
  <si>
    <t>Total number of respondents</t>
  </si>
  <si>
    <t>Number of Respondents Before</t>
  </si>
  <si>
    <t>Number of Respondents After</t>
  </si>
  <si>
    <t>Before</t>
  </si>
  <si>
    <t>After</t>
  </si>
  <si>
    <t>. ttest NumIncomeSourceNow == NumIncomeSourceBefore</t>
  </si>
  <si>
    <t>Paired t test</t>
  </si>
  <si>
    <t>------------------------------------------------------------------------------</t>
  </si>
  <si>
    <t>Variable |     Obs        Mean    Std. Err.   Std. Dev.   [95% Conf. Interval]</t>
  </si>
  <si>
    <t>---------+--------------------------------------------------------------------</t>
  </si>
  <si>
    <t xml:space="preserve"> Ha: mean(diff) &lt; 0           Ha: mean(diff) != 0           Ha: mean(diff) &gt; 0</t>
  </si>
  <si>
    <t xml:space="preserve"> Pr(T &lt; t) = 1.0000         Pr(|T| &gt; |t|) = 0.0000          Pr(T &gt; t) = 0.0000</t>
  </si>
  <si>
    <t>. ttest NumIncomeSourceNow == NumIncomeSourceBefore if gender_n==0</t>
  </si>
  <si>
    <t>. ttest NumIncomeSourceNow == NumIncomeSourceBefore if gender_n==1</t>
  </si>
  <si>
    <t>Variable</t>
  </si>
  <si>
    <t>Obs</t>
  </si>
  <si>
    <t>Std. Err.</t>
  </si>
  <si>
    <t>[95% Conf.</t>
  </si>
  <si>
    <t>Interval]</t>
  </si>
  <si>
    <t>NumInc~w</t>
  </si>
  <si>
    <t>NumInc~e</t>
  </si>
  <si>
    <t>diff</t>
  </si>
  <si>
    <t>Std. Err</t>
  </si>
  <si>
    <t>.   Std. Dev.</t>
  </si>
  <si>
    <t>Ha: mean(dif</t>
  </si>
  <si>
    <t>f) &lt; 0</t>
  </si>
  <si>
    <t>Pr(T &lt; t) =</t>
  </si>
  <si>
    <t>Pr(|T| &gt; |t|) =</t>
  </si>
  <si>
    <t>Pr(T &gt; t) =</t>
  </si>
  <si>
    <t>Ha: mean(diff</t>
  </si>
  <si>
    <t>) != 0</t>
  </si>
  <si>
    <t>Ha: mean(di</t>
  </si>
  <si>
    <t>ff) &gt; 0</t>
  </si>
  <si>
    <t>Female respondents</t>
  </si>
  <si>
    <t>Male respondents</t>
  </si>
  <si>
    <t>All respondents</t>
  </si>
  <si>
    <t>Change</t>
  </si>
  <si>
    <t>Mean number of income sources before and after project</t>
  </si>
  <si>
    <t>. tab CA_Principle_1 gender_n</t>
  </si>
  <si>
    <t>. oneway CA_Principle_1 gender_n, tabulate</t>
  </si>
  <si>
    <t>. tab CA_Principle_2 gender_n</t>
  </si>
  <si>
    <t>. oneway CA_Principle_2 gender_n, tabulate</t>
  </si>
  <si>
    <t>. tab CA_Principle_3 gender_n</t>
  </si>
  <si>
    <t>. oneway CA_Principle_3 gender_n, tabulate</t>
  </si>
  <si>
    <t>Farmer adoption of CA principles</t>
  </si>
  <si>
    <t>CA Principle #1 - Minimum Tillage</t>
  </si>
  <si>
    <t>CA Principle #2 - Continuous Soil Cover</t>
  </si>
  <si>
    <t>CA Principle #3 - Crop Rotation and/or Intercropping</t>
  </si>
  <si>
    <t>CA_Princip</t>
  </si>
  <si>
    <t>le_1</t>
  </si>
  <si>
    <t>Summar</t>
  </si>
  <si>
    <t>Gen</t>
  </si>
  <si>
    <t>der</t>
  </si>
  <si>
    <t>le_2</t>
  </si>
  <si>
    <t>ciple_2</t>
  </si>
  <si>
    <t>le_3</t>
  </si>
  <si>
    <t>of CA_Prin</t>
  </si>
  <si>
    <t>ciple_3</t>
  </si>
  <si>
    <t>. tab CA_num_practices gender_n</t>
  </si>
  <si>
    <t>. oneway CA_num_practices gender_n, tabulate</t>
  </si>
  <si>
    <t>Number of CA principles adopted by farmers</t>
  </si>
  <si>
    <t>Number of CA principles</t>
  </si>
  <si>
    <t>None</t>
  </si>
  <si>
    <t>Mean number of principles</t>
  </si>
  <si>
    <t>CA_num_pra</t>
  </si>
  <si>
    <t>ctices</t>
  </si>
  <si>
    <t>of CA_num_p</t>
  </si>
  <si>
    <t>ractices</t>
  </si>
  <si>
    <t>. tab CA_practitioner gender_n</t>
  </si>
  <si>
    <t>. oneway CA_practitioner gender_n, tabulate</t>
  </si>
  <si>
    <t>. tab CA_full_practitioner gender_n</t>
  </si>
  <si>
    <t>. oneway CA_full_practitioner gender_n, tabulate</t>
  </si>
  <si>
    <t>CA_practit</t>
  </si>
  <si>
    <t>ioner</t>
  </si>
  <si>
    <t>CA_full_pr</t>
  </si>
  <si>
    <t>actitioner</t>
  </si>
  <si>
    <t>Number adopting 2 or 3 CA principles</t>
  </si>
  <si>
    <t>% of respondents adopting 2 or 3</t>
  </si>
  <si>
    <t>Number adopting all 3 CA principles</t>
  </si>
  <si>
    <t>% of respondents adopting all 3 principles</t>
  </si>
  <si>
    <t xml:space="preserve">    Variable |       Obs        Mean    Std. Dev.       Min        Max</t>
  </si>
  <si>
    <t>-------------+--------------------------------------------------------</t>
  </si>
  <si>
    <t>Min</t>
  </si>
  <si>
    <t>Max</t>
  </si>
  <si>
    <t>c1_compost</t>
  </si>
  <si>
    <t>c1_bio_pest</t>
  </si>
  <si>
    <t>Compost</t>
  </si>
  <si>
    <t>Bio-pesticides</t>
  </si>
  <si>
    <t>. tab PracticeSustAgr_all gender_n</t>
  </si>
  <si>
    <t>PracticeSu |        Gender</t>
  </si>
  <si>
    <t>. oneway PracticeSustAgr_all gender_n, tabulate</t>
  </si>
  <si>
    <t xml:space="preserve">            |   Summary of PracticeSustAgr_all</t>
  </si>
  <si>
    <t>Respondants who practice at least one sustainable agriculture practice</t>
  </si>
  <si>
    <t>% of respondents in agriculture program</t>
  </si>
  <si>
    <t>. tab PracticeSustAgr_agr gender_n</t>
  </si>
  <si>
    <t>. oneway PracticeSustAgr_agr gender_n, tabulate</t>
  </si>
  <si>
    <t xml:space="preserve">            |   Summary of PracticeSustAgr_agr</t>
  </si>
  <si>
    <t>PracticeSu</t>
  </si>
  <si>
    <t>stAgr_all</t>
  </si>
  <si>
    <t>stAgr_agr</t>
  </si>
  <si>
    <t>Percent of farmers using various sustainable agriculture practices</t>
  </si>
  <si>
    <t>% of all respondents</t>
  </si>
  <si>
    <t>Are able to eat more meals each day</t>
  </si>
  <si>
    <t>Have more food throughout the year</t>
  </si>
  <si>
    <t>Children / Family is healthier</t>
  </si>
  <si>
    <t>Improved soil quality</t>
  </si>
  <si>
    <t>Can spend more time on other businesses</t>
  </si>
  <si>
    <t>Improved yield</t>
  </si>
  <si>
    <t>Other benefits</t>
  </si>
  <si>
    <t>Crops better able to survive dry conditions / Soil holds moisture better</t>
  </si>
  <si>
    <t>Fewer Pests Attacking Crops</t>
  </si>
  <si>
    <t>Less money spent on fertilizer</t>
  </si>
  <si>
    <t>c2_more_me~s</t>
  </si>
  <si>
    <t>c2_more_food</t>
  </si>
  <si>
    <t>c2_healthy~y</t>
  </si>
  <si>
    <t>c2_better_~l</t>
  </si>
  <si>
    <t>c2_less_la~r</t>
  </si>
  <si>
    <t>c2_yield</t>
  </si>
  <si>
    <t>c2_other_b~t</t>
  </si>
  <si>
    <t>c2_resilie~p</t>
  </si>
  <si>
    <t>c2_less_pe~s</t>
  </si>
  <si>
    <t>c2_afford_~r</t>
  </si>
  <si>
    <t>Percent of farmers reporting various benefits of using sustainable agriculture practices</t>
  </si>
  <si>
    <t>. tab IncreasedYieldFromSustAgr gender_n</t>
  </si>
  <si>
    <t>IncreasedY |</t>
  </si>
  <si>
    <t>ieldFromSu |        Gender</t>
  </si>
  <si>
    <t>. oneway IncreasedYieldFromSustAgr gender_n, tabulate</t>
  </si>
  <si>
    <t xml:space="preserve">            |             Summary of</t>
  </si>
  <si>
    <t xml:space="preserve">            |      IncreasedYieldFromSustAgr</t>
  </si>
  <si>
    <t>IncreasedY</t>
  </si>
  <si>
    <t>ieldFromSu</t>
  </si>
  <si>
    <t>stAgr</t>
  </si>
  <si>
    <t>Number reporting improved yield</t>
  </si>
  <si>
    <t>% of respondents reporting improved yield</t>
  </si>
  <si>
    <t>Respondents reporting improved yield from adoption of sustainable agriculture practices</t>
  </si>
  <si>
    <t>. tab GrowDiseaseResist gender_n</t>
  </si>
  <si>
    <t>GrowDiseas |        Gender</t>
  </si>
  <si>
    <t>. oneway GrowDiseaseResist gender_n, tabulate</t>
  </si>
  <si>
    <t xml:space="preserve">            |    Summary of GrowDiseaseResist</t>
  </si>
  <si>
    <t>GrowDiseas</t>
  </si>
  <si>
    <t>eResist</t>
  </si>
  <si>
    <t>Respondents who grew one of the diseaase resistant crops</t>
  </si>
  <si>
    <t>Number growing a disease resistant crop</t>
  </si>
  <si>
    <t>% of respondents growing a disease resistant crop</t>
  </si>
  <si>
    <t>Respondents who used improved storage practices</t>
  </si>
  <si>
    <t>UseImprove</t>
  </si>
  <si>
    <t>Respondents who practice some form of animal husbandry</t>
  </si>
  <si>
    <t>. tab PracticeAnimHusbandry1 gender_n</t>
  </si>
  <si>
    <t>PracticeAn |</t>
  </si>
  <si>
    <t>imHusbandr |        Gender</t>
  </si>
  <si>
    <t>. oneway PracticeAnimHusbandry1 gender_n, tabulate</t>
  </si>
  <si>
    <t>. tab PracticeAnimHusbandry2 gender_n</t>
  </si>
  <si>
    <t>. oneway PracticeAnimHusbandry2 gender_n, tabulate</t>
  </si>
  <si>
    <t>PracticeAn</t>
  </si>
  <si>
    <t>imHusbandr</t>
  </si>
  <si>
    <t>y1</t>
  </si>
  <si>
    <t>y2</t>
  </si>
  <si>
    <t>Respondents who have used improved animal husbandry practices</t>
  </si>
  <si>
    <t>. tab PracticeAnimHusbandry3 gender_n</t>
  </si>
  <si>
    <t>. oneway PracticeAnimHusbandry3 gender_n, tabulate</t>
  </si>
  <si>
    <t xml:space="preserve">            |  Summary of PracticeAnimHusbandry3</t>
  </si>
  <si>
    <t>. tab PracticeAnimHusbandry4 gender_n</t>
  </si>
  <si>
    <t>. oneway PracticeAnimHusbandry4 gender_n, tabulate</t>
  </si>
  <si>
    <t xml:space="preserve">            |  Summary of PracticeAnimHusbandry4</t>
  </si>
  <si>
    <t>y3</t>
  </si>
  <si>
    <t>y4</t>
  </si>
  <si>
    <t>. tab c10_nr gender_n</t>
  </si>
  <si>
    <t xml:space="preserve">     agriculture |        Gender</t>
  </si>
  <si>
    <t>-----------------+----------------------+----------</t>
  </si>
  <si>
    <t>. tab c11_nr gender_n</t>
  </si>
  <si>
    <t xml:space="preserve">         sustainable |</t>
  </si>
  <si>
    <t xml:space="preserve"> agriculture methods |        Gender</t>
  </si>
  <si>
    <t>---------------------+----------------------+----------</t>
  </si>
  <si>
    <t>Self-reported familiarity with sustainable agriculture methods</t>
  </si>
  <si>
    <t>No knowledge (1)</t>
  </si>
  <si>
    <t>Little knowledge (2)</t>
  </si>
  <si>
    <t>Some knowledge (3)</t>
  </si>
  <si>
    <t>Know and able to teach others (4)</t>
  </si>
  <si>
    <t>(Familiarity</t>
  </si>
  <si>
    <t>with sustainable</t>
  </si>
  <si>
    <t>agriculture</t>
  </si>
  <si>
    <t>no_knowledge</t>
  </si>
  <si>
    <t>little_knowledge</t>
  </si>
  <si>
    <t>some_knowledge</t>
  </si>
  <si>
    <t>(Familiarity with</t>
  </si>
  <si>
    <t>sustainable</t>
  </si>
  <si>
    <t>agriculture methods</t>
  </si>
  <si>
    <t>little_knowledge_now</t>
  </si>
  <si>
    <t>some_knowledge_now</t>
  </si>
  <si>
    <t>know_teach_now</t>
  </si>
  <si>
    <t>. ttest c11_nr == c10_nr</t>
  </si>
  <si>
    <t>. ttest c11_nr == c10_nr if gender_n==0</t>
  </si>
  <si>
    <t>. ttest c11_nr == c10_nr if gender_n==1</t>
  </si>
  <si>
    <t>.   Std. Dev</t>
  </si>
  <si>
    <t>c11_nr</t>
  </si>
  <si>
    <t>c10_nr</t>
  </si>
  <si>
    <t>[95% Conf</t>
  </si>
  <si>
    <t>. Interval]</t>
  </si>
  <si>
    <t>Familiarity level</t>
  </si>
  <si>
    <t>Mean familiarity score (1-4) before and after project interventions</t>
  </si>
  <si>
    <t>Perceived usefulness of sustainable agriculture methods</t>
  </si>
  <si>
    <t>Number reporting they are useful</t>
  </si>
  <si>
    <t>% reporting they are useful</t>
  </si>
  <si>
    <t>. tab Usefulness_Sust_Agr gender_n</t>
  </si>
  <si>
    <t xml:space="preserve">    c12_nr |</t>
  </si>
  <si>
    <t>(Usefulnes |</t>
  </si>
  <si>
    <t xml:space="preserve">  s of the |</t>
  </si>
  <si>
    <t xml:space="preserve">   farming |</t>
  </si>
  <si>
    <t xml:space="preserve">   methods |</t>
  </si>
  <si>
    <t xml:space="preserve">       you |        Gender</t>
  </si>
  <si>
    <t>c12_nr</t>
  </si>
  <si>
    <t>(Usefulnes</t>
  </si>
  <si>
    <t>s of the</t>
  </si>
  <si>
    <t>farming</t>
  </si>
  <si>
    <t>methods</t>
  </si>
  <si>
    <t>you</t>
  </si>
  <si>
    <t>Useful</t>
  </si>
  <si>
    <t>Confidence that one can access seed and fertilizer as easily as men</t>
  </si>
  <si>
    <t>. tab HasConfidence_seed_fert gender_n</t>
  </si>
  <si>
    <t>. oneway HasConfidence_seed_fert gender_n, tabulate</t>
  </si>
  <si>
    <t>c14_nr</t>
  </si>
  <si>
    <t>that women</t>
  </si>
  <si>
    <t>can access</t>
  </si>
  <si>
    <t>Analys</t>
  </si>
  <si>
    <t>is of V</t>
  </si>
  <si>
    <t>ariance</t>
  </si>
  <si>
    <t>No title or agreement of any kind</t>
  </si>
  <si>
    <t>Formal land title (from government)</t>
  </si>
  <si>
    <t>Short-term lease/borrowing</t>
  </si>
  <si>
    <t>Traditional land title (from village council, chief, tribe, etc.)</t>
  </si>
  <si>
    <t>Long-term lease</t>
  </si>
  <si>
    <t>Percent of farmers reporting various land tenure arrangements</t>
  </si>
  <si>
    <t>. sum c15_no_land c15_formal_title c15_short_lease c15_traditional_title c15_long_lease</t>
  </si>
  <si>
    <t>. sum c15_no_land c15_formal_title c15_short_lease c15_traditional_title c15_long_lease if gender_n==0</t>
  </si>
  <si>
    <t>. sum c15_no_land c15_formal_title c15_short_lease c15_traditional_title c15_long_lease if gender_n==1</t>
  </si>
  <si>
    <t>c15_no_land</t>
  </si>
  <si>
    <t>c15_formal~e</t>
  </si>
  <si>
    <t>c15_short_~e</t>
  </si>
  <si>
    <t>c15_tradit~e</t>
  </si>
  <si>
    <t>c15_long_l~e</t>
  </si>
  <si>
    <t>. tab Secure_tenure gender_n</t>
  </si>
  <si>
    <t>. oneway Secure_tenure gender_n, tabulate</t>
  </si>
  <si>
    <t>Secure_ten</t>
  </si>
  <si>
    <t>ure</t>
  </si>
  <si>
    <t>Farmers reporting that they have secure land tenure</t>
  </si>
  <si>
    <t>Number with secure tenure</t>
  </si>
  <si>
    <t>% with secure tenure</t>
  </si>
  <si>
    <t>Used for managing my household finances</t>
  </si>
  <si>
    <t>Used for managing my small enterprise</t>
  </si>
  <si>
    <t>Used for personal benefits</t>
  </si>
  <si>
    <t>Used with my children</t>
  </si>
  <si>
    <t>Provides increased self-esteem and/or confidence</t>
  </si>
  <si>
    <t>Helps to receive more respect in my household/community</t>
  </si>
  <si>
    <t>Used with my community group</t>
  </si>
  <si>
    <t>. sum d8_manage_hh d8_manage_iga d8_personal d8_with_children d8_more_self_esteem ///</t>
  </si>
  <si>
    <t>d8_manage_hh</t>
  </si>
  <si>
    <t>d8_manage_~a</t>
  </si>
  <si>
    <t>d8_personal</t>
  </si>
  <si>
    <t>d8_with_ch~n</t>
  </si>
  <si>
    <t>d8_more_se~m</t>
  </si>
  <si>
    <t>d8_more_re~t</t>
  </si>
  <si>
    <t>d8_with_gr~p</t>
  </si>
  <si>
    <t>Ways in which respondents made use of literacy skills</t>
  </si>
  <si>
    <t>Respondents who benefited from literacy training</t>
  </si>
  <si>
    <t>Number who say the training helped them</t>
  </si>
  <si>
    <t>. tab d7_n gender_n</t>
  </si>
  <si>
    <t xml:space="preserve">  Literacy |</t>
  </si>
  <si>
    <t xml:space="preserve">       and |</t>
  </si>
  <si>
    <t xml:space="preserve">  numeracy |</t>
  </si>
  <si>
    <t xml:space="preserve">    skills |</t>
  </si>
  <si>
    <t xml:space="preserve"> help with |</t>
  </si>
  <si>
    <t xml:space="preserve">  business |</t>
  </si>
  <si>
    <t xml:space="preserve">  or group |</t>
  </si>
  <si>
    <t>participat |        Gender</t>
  </si>
  <si>
    <t>. oneway d7_n gender_n, tabulate</t>
  </si>
  <si>
    <t xml:space="preserve">            |  Summary of Literacy and numeracy</t>
  </si>
  <si>
    <t xml:space="preserve">            | skills help with business or group</t>
  </si>
  <si>
    <t xml:space="preserve">            |            participation</t>
  </si>
  <si>
    <t>. tab Used_literacy_skills gender_n</t>
  </si>
  <si>
    <t>Used_liter |        Gender</t>
  </si>
  <si>
    <t>. oneway Used_literacy_skills gender_n, tabulate</t>
  </si>
  <si>
    <t xml:space="preserve">            |   Summary of Used_literacy_skills</t>
  </si>
  <si>
    <t>and</t>
  </si>
  <si>
    <t>numeracy</t>
  </si>
  <si>
    <t>skills</t>
  </si>
  <si>
    <t>help with</t>
  </si>
  <si>
    <t>business</t>
  </si>
  <si>
    <t>or group</t>
  </si>
  <si>
    <t>participat</t>
  </si>
  <si>
    <t>ion</t>
  </si>
  <si>
    <t>Used_liter</t>
  </si>
  <si>
    <t>acy_skills</t>
  </si>
  <si>
    <t>. tab e3_n gender_n</t>
  </si>
  <si>
    <t>Received a |</t>
  </si>
  <si>
    <t xml:space="preserve"> loan from |</t>
  </si>
  <si>
    <t>. oneway e3_n gender_n, tabulate</t>
  </si>
  <si>
    <t>Received a</t>
  </si>
  <si>
    <t>loan from</t>
  </si>
  <si>
    <t>Group</t>
  </si>
  <si>
    <t>Respondents reporting that they received a loan from their VSLA Group</t>
  </si>
  <si>
    <t>Number who received a loan</t>
  </si>
  <si>
    <t>% who received a loan</t>
  </si>
  <si>
    <t>Used money for purchase of agricultural inputs</t>
  </si>
  <si>
    <t>Used money for for income generating activity</t>
  </si>
  <si>
    <t>Used money for medical needs</t>
  </si>
  <si>
    <t>Used money for school fees/school uniforms</t>
  </si>
  <si>
    <t>Used money for wedding/funeral</t>
  </si>
  <si>
    <t>Used money for home improvement or repair</t>
  </si>
  <si>
    <t>Used money for to purchase food</t>
  </si>
  <si>
    <t>Used money for other things</t>
  </si>
  <si>
    <t>. sum e4_fund_ag_inputs e4_fund_iga e4_medical e4_school e4_family_event ///</t>
  </si>
  <si>
    <t>&gt; e4_household e4_buy_food e4_other_use</t>
  </si>
  <si>
    <t>&gt; e4_household e4_buy_food e4_other_use if gender_n==0</t>
  </si>
  <si>
    <t>&gt; e4_household e4_buy_food e4_other_use if gender_n==1</t>
  </si>
  <si>
    <t>e4_fund_ag~s</t>
  </si>
  <si>
    <t>e4_fund_iga</t>
  </si>
  <si>
    <t>e4_medical</t>
  </si>
  <si>
    <t>e4_school</t>
  </si>
  <si>
    <t>e4_family_~t</t>
  </si>
  <si>
    <t>e4_household</t>
  </si>
  <si>
    <t>e4_buy_food</t>
  </si>
  <si>
    <t>e4_other_use</t>
  </si>
  <si>
    <t>Ways in which respondents made use of their loan</t>
  </si>
  <si>
    <t>. tab e4_fund_ag_inputs gender_n</t>
  </si>
  <si>
    <t>Used money |</t>
  </si>
  <si>
    <t xml:space="preserve">       for |</t>
  </si>
  <si>
    <t xml:space="preserve">  purchase |</t>
  </si>
  <si>
    <t xml:space="preserve">        of |</t>
  </si>
  <si>
    <t>agricultur |        Gender</t>
  </si>
  <si>
    <t>. oneway e4_fund_ag_inputs gender_n, tabulate</t>
  </si>
  <si>
    <t xml:space="preserve">            | Summary of Used money for  purchase</t>
  </si>
  <si>
    <t xml:space="preserve">            |       of agricultural inputs</t>
  </si>
  <si>
    <t>. tab e4_fund_iga gender_n</t>
  </si>
  <si>
    <t xml:space="preserve">   for for |</t>
  </si>
  <si>
    <t xml:space="preserve">    income |</t>
  </si>
  <si>
    <t>generating |        Gender</t>
  </si>
  <si>
    <t>. oneway e4_fund_iga gender_n, tabulate</t>
  </si>
  <si>
    <t xml:space="preserve">            |    Summary of Used money for for</t>
  </si>
  <si>
    <t xml:space="preserve">            |     income generating activity</t>
  </si>
  <si>
    <t>. tab e4_medical gender_n</t>
  </si>
  <si>
    <t xml:space="preserve">   medical |        Gender</t>
  </si>
  <si>
    <t>. oneway e4_medical gender_n, tabulate</t>
  </si>
  <si>
    <t xml:space="preserve">            |  Summary of Used money for medical</t>
  </si>
  <si>
    <t xml:space="preserve">            |                needs</t>
  </si>
  <si>
    <t>. tab e4_school gender_n</t>
  </si>
  <si>
    <t>for school |</t>
  </si>
  <si>
    <t>fees/schoo |        Gender</t>
  </si>
  <si>
    <t>. oneway e4_school gender_n, tabulate</t>
  </si>
  <si>
    <t xml:space="preserve">            |  Summary of Used money for school</t>
  </si>
  <si>
    <t xml:space="preserve">            |        fees/school uniforms</t>
  </si>
  <si>
    <t>. tab e4_family_event gender_n</t>
  </si>
  <si>
    <t>wedding/fu |        Gender</t>
  </si>
  <si>
    <t>. oneway e4_family_event gender_n, tabulate</t>
  </si>
  <si>
    <t xml:space="preserve">            |      Summary of Used money for</t>
  </si>
  <si>
    <t xml:space="preserve">            |           wedding/funeral</t>
  </si>
  <si>
    <t>. tab e4_household gender_n</t>
  </si>
  <si>
    <t xml:space="preserve"> for  home |</t>
  </si>
  <si>
    <t>improvemen |</t>
  </si>
  <si>
    <t xml:space="preserve">      t or |        Gender</t>
  </si>
  <si>
    <t>. oneway e4_household gender_n, tabulate</t>
  </si>
  <si>
    <t xml:space="preserve">            |   Summary of Used money for  home</t>
  </si>
  <si>
    <t xml:space="preserve">            |        improvement or repair</t>
  </si>
  <si>
    <t>. tab e4_buy_food gender_n</t>
  </si>
  <si>
    <t xml:space="preserve">    for to |</t>
  </si>
  <si>
    <t xml:space="preserve">  purchase |        Gender</t>
  </si>
  <si>
    <t>. oneway e4_buy_food gender_n, tabulate</t>
  </si>
  <si>
    <t xml:space="preserve">            |    Summary of Used money for to</t>
  </si>
  <si>
    <t xml:space="preserve">            |            purchase food</t>
  </si>
  <si>
    <t>. tab e4_other_use gender_n</t>
  </si>
  <si>
    <t xml:space="preserve"> for other |        Gender</t>
  </si>
  <si>
    <t>. oneway e4_other_use gender_n, tabulate</t>
  </si>
  <si>
    <t xml:space="preserve">            |   Summary of Used money for other</t>
  </si>
  <si>
    <t xml:space="preserve">            |               things</t>
  </si>
  <si>
    <t xml:space="preserve">. </t>
  </si>
  <si>
    <t>. tab e5_n gender_n</t>
  </si>
  <si>
    <t>Repaid the |</t>
  </si>
  <si>
    <t xml:space="preserve">   loan(s) |        Gender</t>
  </si>
  <si>
    <t>. oneway e5_n gender_n, tabulate</t>
  </si>
  <si>
    <t xml:space="preserve">            |    Summary of Repaid the loan(s)</t>
  </si>
  <si>
    <t xml:space="preserve">            |               already</t>
  </si>
  <si>
    <t>Respondents reporting that they have repaid the loan from their VSLA Group</t>
  </si>
  <si>
    <t>Number who repaid their loan</t>
  </si>
  <si>
    <t>% who repaid their loan</t>
  </si>
  <si>
    <t>Repaid the</t>
  </si>
  <si>
    <t>loan(s)</t>
  </si>
  <si>
    <t>already</t>
  </si>
  <si>
    <t>. tab FoodFrequencyScore gender_n</t>
  </si>
  <si>
    <t>. tab FoodDiversityScore gender_n</t>
  </si>
  <si>
    <t>of FoodDiver</t>
  </si>
  <si>
    <t>sityScore</t>
  </si>
  <si>
    <t>. tab NumHungryMonths gender_n</t>
  </si>
  <si>
    <t>of NumHungr</t>
  </si>
  <si>
    <t>yMonths</t>
  </si>
  <si>
    <t>. tab NumCopingStrategiesUsed gender_n</t>
  </si>
  <si>
    <t>. tab NumIncomeSourceBefore gender_n</t>
  </si>
  <si>
    <t>. tab NumIncomeSourceNow gender_n</t>
  </si>
  <si>
    <t>. tab ChangeInNumSources gender_n</t>
  </si>
  <si>
    <t>UO2.2 Own farm tools/equip</t>
  </si>
  <si>
    <t xml:space="preserve">. sum c2_yield- c2_other_benefit </t>
  </si>
  <si>
    <t>. sum c2_yield- c2_other_benefit if gender_n==0</t>
  </si>
  <si>
    <t>. sum c2_yield- c2_other_benefit if gender_n==1</t>
  </si>
  <si>
    <t>-----</t>
  </si>
  <si>
    <t>--------------------</t>
  </si>
  <si>
    <t xml:space="preserve">Food Frequency </t>
  </si>
  <si>
    <t>Coping Strategies</t>
  </si>
  <si>
    <t>Seasonal Food Security Score</t>
  </si>
  <si>
    <t xml:space="preserve">“Managing my small enterprise (record keeping, calculating cost and profit),”
</t>
  </si>
  <si>
    <t xml:space="preserve"> “With my community group (record keeping such as minutes and records of saving deposits and loans),”</t>
  </si>
  <si>
    <t>OR</t>
  </si>
  <si>
    <t>“Increased self-esteem and/or confidence to speak in group settings or serve as a leader.”</t>
  </si>
  <si>
    <r>
      <rPr>
        <b/>
        <vertAlign val="superscript"/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NB: "Using the literacy training in their business" means that they responded "yes" to either:</t>
    </r>
  </si>
  <si>
    <t>Respondents reporting the use of various storage practices</t>
  </si>
  <si>
    <t>Number reporting use of a storage type</t>
  </si>
  <si>
    <t>% of respondents reporting on storage use</t>
  </si>
  <si>
    <t xml:space="preserve">-&gt; tabulation of c7_trad_bags_use  </t>
  </si>
  <si>
    <t>c7_trad_bags_use</t>
  </si>
  <si>
    <t>Use traditional/regular bags</t>
  </si>
  <si>
    <t>c7_trad_silo_use</t>
  </si>
  <si>
    <t>Use traditional (non-improved) silo</t>
  </si>
  <si>
    <t xml:space="preserve">        Use |</t>
  </si>
  <si>
    <t>Use</t>
  </si>
  <si>
    <t>c7_PICS_bags_use</t>
  </si>
  <si>
    <t>Use PICS bags (hermetically sealed)</t>
  </si>
  <si>
    <t>traditional |</t>
  </si>
  <si>
    <t>traditional</t>
  </si>
  <si>
    <t>c7_improved_silo_use</t>
  </si>
  <si>
    <t>Use metal silo or other improved silo</t>
  </si>
  <si>
    <t xml:space="preserve">   /regular |</t>
  </si>
  <si>
    <t>/regular</t>
  </si>
  <si>
    <t xml:space="preserve">       bags |      Freq.     Percent        Cum.</t>
  </si>
  <si>
    <t>bags</t>
  </si>
  <si>
    <t>Cum.</t>
  </si>
  <si>
    <t xml:space="preserve">-&gt; tabulation of c7_trad_silo_use  </t>
  </si>
  <si>
    <t>(non-improv |</t>
  </si>
  <si>
    <t>(non-improv</t>
  </si>
  <si>
    <t xml:space="preserve">   ed) silo |      Freq.     Percent        Cum.</t>
  </si>
  <si>
    <t>ed) silo</t>
  </si>
  <si>
    <t xml:space="preserve">-&gt; tabulation of c7_improved_silo_use  </t>
  </si>
  <si>
    <t xml:space="preserve">  Use metal |</t>
  </si>
  <si>
    <t>Use metal</t>
  </si>
  <si>
    <t xml:space="preserve">    silo or |</t>
  </si>
  <si>
    <t>silo or</t>
  </si>
  <si>
    <t xml:space="preserve">      other |</t>
  </si>
  <si>
    <t>other</t>
  </si>
  <si>
    <t xml:space="preserve">   improved |</t>
  </si>
  <si>
    <t>improved</t>
  </si>
  <si>
    <t xml:space="preserve">       silo |      Freq.     Percent        Cum.</t>
  </si>
  <si>
    <t>silo</t>
  </si>
  <si>
    <t>. tab UseImprovedStorage_3_4 gender_n</t>
  </si>
  <si>
    <t>UseImprove |</t>
  </si>
  <si>
    <t>dStorage_3 |        Gender</t>
  </si>
  <si>
    <t>dStorage_3</t>
  </si>
  <si>
    <r>
      <t>Number using improved storage</t>
    </r>
    <r>
      <rPr>
        <b/>
        <vertAlign val="superscript"/>
        <sz val="11"/>
        <color rgb="FF797F0B"/>
        <rFont val="Calibri"/>
        <family val="2"/>
        <scheme val="minor"/>
      </rPr>
      <t>*</t>
    </r>
  </si>
  <si>
    <t>% of respondents using improved storage*</t>
  </si>
  <si>
    <t>Number using improved storage**</t>
  </si>
  <si>
    <t>% of respondents using improved storage**</t>
  </si>
  <si>
    <t>_4</t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</si>
  <si>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In this case, "improved" means using either (3) PICS bags or a (4) metal/improved silo</t>
    </r>
  </si>
  <si>
    <r>
      <rPr>
        <vertAlign val="superscript"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In this case, "improved" means using either (2) traditional silo, (3) PICS bags or a (4) metal/improved silo</t>
    </r>
  </si>
  <si>
    <t>. oneway UseImprovedStorage_3_4 gender_n, tabulate</t>
  </si>
  <si>
    <t xml:space="preserve">            |  Summary of UseImprovedStorage_3_4</t>
  </si>
  <si>
    <t>. tab UseImprovedStorage_2_3_4 gender_n</t>
  </si>
  <si>
    <t>dStorage_2 |        Gender</t>
  </si>
  <si>
    <t>dStorage_2</t>
  </si>
  <si>
    <t>_3_4</t>
  </si>
  <si>
    <t>. oneway UseImprovedStorage_2_3_4 gender_n, tabulate</t>
  </si>
  <si>
    <t xml:space="preserve">            | Summary of UseImprovedStorage_2_3_4</t>
  </si>
  <si>
    <t xml:space="preserve"> * C7: Crop storage practices - PMF 116-1</t>
  </si>
  <si>
    <t xml:space="preserve">    Partner |      Freq.     Percent        Cum.</t>
  </si>
  <si>
    <t>AEDM</t>
  </si>
  <si>
    <t>Kurmari</t>
  </si>
  <si>
    <t>Leadership |   RECODE of age_n (Age Group)</t>
  </si>
  <si>
    <t>of age_n (A</t>
  </si>
  <si>
    <t>ge Group)</t>
  </si>
  <si>
    <t>.   [95% Conf.</t>
  </si>
  <si>
    <t>riance</t>
  </si>
  <si>
    <t>y of CA_Prin</t>
  </si>
  <si>
    <t>ciple_1</t>
  </si>
  <si>
    <t>c2_other_benefit</t>
  </si>
  <si>
    <t>c2_afford_fertil</t>
  </si>
  <si>
    <t>c2_better_soil</t>
  </si>
  <si>
    <t>c2_more_meals</t>
  </si>
  <si>
    <t>c2_healthy_famil</t>
  </si>
  <si>
    <t>c2_less_labour</t>
  </si>
  <si>
    <t>c2_resilient_cro</t>
  </si>
  <si>
    <t>c2_less_pests</t>
  </si>
  <si>
    <t xml:space="preserve">little_knowledge_now |         1          2 |         3 </t>
  </si>
  <si>
    <t>Ha: mean(diff)</t>
  </si>
  <si>
    <t>!= 0</t>
  </si>
  <si>
    <t>Gende</t>
  </si>
  <si>
    <t>r</t>
  </si>
  <si>
    <t xml:space="preserve">&gt; d8_more_respect d8_with_group </t>
  </si>
  <si>
    <t>&gt; d8_more_respect d8_with_group  if gender_n==0</t>
  </si>
  <si>
    <t>&gt; d8_more_respect d8_with_group  if gender_n==1</t>
  </si>
  <si>
    <r>
      <t>Number of respondents indicating skills were used in their business</t>
    </r>
    <r>
      <rPr>
        <b/>
        <vertAlign val="superscript"/>
        <sz val="11"/>
        <color rgb="FF797F0B"/>
        <rFont val="Calibri"/>
        <family val="2"/>
        <scheme val="minor"/>
      </rPr>
      <t>*</t>
    </r>
  </si>
  <si>
    <t>% of respondents who say the training helped them</t>
  </si>
  <si>
    <t>% of respondents indicating skills were used in their business</t>
  </si>
  <si>
    <t xml:space="preserve">       pari |        158       42.82       42.82</t>
  </si>
  <si>
    <t xml:space="preserve">      sathi |        211       57.18      100.00</t>
  </si>
  <si>
    <t xml:space="preserve">      Total |        369      100.00</t>
  </si>
  <si>
    <t>pari</t>
  </si>
  <si>
    <t>sathi</t>
  </si>
  <si>
    <t xml:space="preserve">    Group) |    female       male |     Total</t>
  </si>
  <si>
    <t xml:space="preserve">  under_30 |        67         60 |       127 </t>
  </si>
  <si>
    <t xml:space="preserve">     30_49 |       132         76 |       208 </t>
  </si>
  <si>
    <t xml:space="preserve">   50_plus |        10         24 |        34 </t>
  </si>
  <si>
    <t xml:space="preserve">     Total |       209        160 |       369 </t>
  </si>
  <si>
    <t>female</t>
  </si>
  <si>
    <t>male</t>
  </si>
  <si>
    <t xml:space="preserve">   Program |    female       male |     Total</t>
  </si>
  <si>
    <t xml:space="preserve">        no |        85         71 |       156 </t>
  </si>
  <si>
    <t xml:space="preserve">       yes |       124         89 |       213 </t>
  </si>
  <si>
    <t xml:space="preserve">     Total |       209        160 |       369</t>
  </si>
  <si>
    <t xml:space="preserve">        no |        82         64 |       146 </t>
  </si>
  <si>
    <t xml:space="preserve">       yes |       127         96 |       223 </t>
  </si>
  <si>
    <t xml:space="preserve"> e Program |    female       male |     Total</t>
  </si>
  <si>
    <t xml:space="preserve">        no |       125         88 |       213 </t>
  </si>
  <si>
    <t xml:space="preserve">       yes |        84         72 |       156 </t>
  </si>
  <si>
    <t xml:space="preserve"> Literacy |        Gender</t>
  </si>
  <si>
    <t xml:space="preserve">   Savings |   RECODE of age_n (Age Group)</t>
  </si>
  <si>
    <t xml:space="preserve">        no |        43         92         21 |       156 </t>
  </si>
  <si>
    <t xml:space="preserve">       yes |        84        116         13 |       213 </t>
  </si>
  <si>
    <t xml:space="preserve">     Total |       127        208         34 |       369 </t>
  </si>
  <si>
    <t xml:space="preserve">        no |        63         75          8 |       146 </t>
  </si>
  <si>
    <t xml:space="preserve">       yes |        64        133         26 |       223 </t>
  </si>
  <si>
    <t xml:space="preserve">        no |        85        116         12 |       213 </t>
  </si>
  <si>
    <t xml:space="preserve">       yes |        42         92         22 |       156 </t>
  </si>
  <si>
    <t>no</t>
  </si>
  <si>
    <t>yes</t>
  </si>
  <si>
    <t>RECODE o</t>
  </si>
  <si>
    <t>f age_n (Ag</t>
  </si>
  <si>
    <t>e Group)</t>
  </si>
  <si>
    <t xml:space="preserve">       unt |    female       male |     Total</t>
  </si>
  <si>
    <t xml:space="preserve">         1 |         3          0 |         3 </t>
  </si>
  <si>
    <t xml:space="preserve">         2 |       162        135 |       297 </t>
  </si>
  <si>
    <t xml:space="preserve">         3 |        44         24 |        68 </t>
  </si>
  <si>
    <t xml:space="preserve">         4 |         0          1 |         1 </t>
  </si>
  <si>
    <t xml:space="preserve">         1 |         1          2          0 |         3 </t>
  </si>
  <si>
    <t xml:space="preserve">         2 |       105        163         29 |       297 </t>
  </si>
  <si>
    <t xml:space="preserve">         3 |        21         43          4 |        68 </t>
  </si>
  <si>
    <t xml:space="preserve">         4 |         0          0          1 |         1 </t>
  </si>
  <si>
    <t xml:space="preserve">  ncyScore |    female       male |     Total</t>
  </si>
  <si>
    <t xml:space="preserve">         3 |        19         11 |        30 </t>
  </si>
  <si>
    <t xml:space="preserve">         4 |        23         21 |        44 </t>
  </si>
  <si>
    <t xml:space="preserve">         5 |        40         43 |        83 </t>
  </si>
  <si>
    <t xml:space="preserve">         6 |        44         44 |        88 </t>
  </si>
  <si>
    <t xml:space="preserve">         7 |        83         41 |       124 </t>
  </si>
  <si>
    <t xml:space="preserve">     female |   5.7129187   1.3315244         209</t>
  </si>
  <si>
    <t xml:space="preserve">       male |     5.51875   1.2025752         160</t>
  </si>
  <si>
    <t xml:space="preserve">      Total |   5.6287263   1.2791551         369</t>
  </si>
  <si>
    <t>Between groups      3.41663174      1   3.41663174      2.09     0.1487</t>
  </si>
  <si>
    <t xml:space="preserve"> Within groups       598.71887    367   1.63138657</t>
  </si>
  <si>
    <t xml:space="preserve">    Total           602.135501    368   1.63623778</t>
  </si>
  <si>
    <t xml:space="preserve">  ityScore |    female       male |     Total</t>
  </si>
  <si>
    <t xml:space="preserve">         4 |         4          0 |         4 </t>
  </si>
  <si>
    <t xml:space="preserve">         5 |         4          4 |         8 </t>
  </si>
  <si>
    <t xml:space="preserve">         6 |        11          9 |        20 </t>
  </si>
  <si>
    <t xml:space="preserve">         7 |        13         17 |        30 </t>
  </si>
  <si>
    <t xml:space="preserve">         8 |        21         19 |        40 </t>
  </si>
  <si>
    <t xml:space="preserve">         9 |        29         32 |        61 </t>
  </si>
  <si>
    <t xml:space="preserve">        10 |        45         29 |        74 </t>
  </si>
  <si>
    <t xml:space="preserve">        11 |        82         50 |       132 </t>
  </si>
  <si>
    <t xml:space="preserve">     female |   9.4449761   1.7915631         209</t>
  </si>
  <si>
    <t xml:space="preserve">       male |     9.20625   1.6901374         160</t>
  </si>
  <si>
    <t xml:space="preserve">      Total |   9.3414634   1.7499811         369</t>
  </si>
  <si>
    <t>Between groups      5.16463488      1   5.16463488      1.69     0.1945</t>
  </si>
  <si>
    <t xml:space="preserve"> Within groups      1121.81097    367   3.05670565</t>
  </si>
  <si>
    <t xml:space="preserve">    Total           1126.97561    368   3.06243372</t>
  </si>
  <si>
    <t xml:space="preserve">     onths |    female       male |     Total</t>
  </si>
  <si>
    <t xml:space="preserve">         0 |       155        120 |       275 </t>
  </si>
  <si>
    <t xml:space="preserve">         1 |        26         27 |        53 </t>
  </si>
  <si>
    <t xml:space="preserve">         2 |        27          9 |        36 </t>
  </si>
  <si>
    <t xml:space="preserve">         3 |         1          1 |         2 </t>
  </si>
  <si>
    <t xml:space="preserve">         5 |         0          1 |         1 </t>
  </si>
  <si>
    <t xml:space="preserve">         6 |         0          1 |         1 </t>
  </si>
  <si>
    <t xml:space="preserve">     female |   .39712919   .72734461         209</t>
  </si>
  <si>
    <t xml:space="preserve">       male |      .39375   .88379453         160</t>
  </si>
  <si>
    <t xml:space="preserve">      Total |   .39566396   .79781131         369</t>
  </si>
  <si>
    <t>Between groups      .001034819      1   .001034819      0.00     0.9679</t>
  </si>
  <si>
    <t xml:space="preserve"> Within groups      234.232028    367   .638234407</t>
  </si>
  <si>
    <t xml:space="preserve">    Total           234.233062    368   .636502887</t>
  </si>
  <si>
    <t xml:space="preserve">       sed |    female       male |     Total</t>
  </si>
  <si>
    <t xml:space="preserve">         0 |       196        144 |       340 </t>
  </si>
  <si>
    <t xml:space="preserve">         1 |        11          9 |        20 </t>
  </si>
  <si>
    <t xml:space="preserve">         2 |         2          6 |         8 </t>
  </si>
  <si>
    <t xml:space="preserve">         3 |         0          1 |         1 </t>
  </si>
  <si>
    <t xml:space="preserve">     female |   .07177033   .29354797         209</t>
  </si>
  <si>
    <t xml:space="preserve">       male |         .15   .49143609         160</t>
  </si>
  <si>
    <t xml:space="preserve">      Total |   .10569106   .39314109         369</t>
  </si>
  <si>
    <t>Between groups      .554603804      1   .554603804      3.61     0.0581</t>
  </si>
  <si>
    <t xml:space="preserve"> Within groups       56.323445    367   .153469877</t>
  </si>
  <si>
    <t xml:space="preserve">    Total           56.8780488    368   .154559915</t>
  </si>
  <si>
    <t xml:space="preserve">         e |    female       male |     Total</t>
  </si>
  <si>
    <t xml:space="preserve">         1 |       104         74 |       178 </t>
  </si>
  <si>
    <t xml:space="preserve">         2 |        49         30 |        79 </t>
  </si>
  <si>
    <t xml:space="preserve">         3 |        24         17 |        41 </t>
  </si>
  <si>
    <t xml:space="preserve">         4 |        12         12 |        24 </t>
  </si>
  <si>
    <t xml:space="preserve">         5 |        14         16 |        30 </t>
  </si>
  <si>
    <t xml:space="preserve">         6 |         6         10 |        16 </t>
  </si>
  <si>
    <t xml:space="preserve">         7 |         0          1 |         1 </t>
  </si>
  <si>
    <t xml:space="preserve">     female |   2.0478469   1.3824475         209</t>
  </si>
  <si>
    <t xml:space="preserve">       male |       2.375   1.6738837         160</t>
  </si>
  <si>
    <t xml:space="preserve">      Total |   2.1897019   1.5222274         369</t>
  </si>
  <si>
    <t>Between groups      9.69933611      1   9.69933611      4.22     0.0406</t>
  </si>
  <si>
    <t xml:space="preserve"> Within groups      843.021531    367   2.29706139</t>
  </si>
  <si>
    <t xml:space="preserve">    Total           852.720867    368   2.31717627</t>
  </si>
  <si>
    <t xml:space="preserve">  ourceNow |    female       male |     Total</t>
  </si>
  <si>
    <t xml:space="preserve">         1 |        15         25 |        40 </t>
  </si>
  <si>
    <t xml:space="preserve">         2 |       105         53 |       158 </t>
  </si>
  <si>
    <t xml:space="preserve">         3 |        20         16 |        36 </t>
  </si>
  <si>
    <t xml:space="preserve">         4 |        23         24 |        47 </t>
  </si>
  <si>
    <t xml:space="preserve">         5 |        19         23 |        42 </t>
  </si>
  <si>
    <t xml:space="preserve">         6 |        25         15 |        40 </t>
  </si>
  <si>
    <t xml:space="preserve">         7 |         2          4 |         6 </t>
  </si>
  <si>
    <t xml:space="preserve">     female |   3.0430622   1.5820697         209</t>
  </si>
  <si>
    <t xml:space="preserve">       male |       3.175   1.7066278         160</t>
  </si>
  <si>
    <t xml:space="preserve">      Total |    3.100271   1.6362819         369</t>
  </si>
  <si>
    <t>Between groups      1.57753271      1   1.57753271      0.59     0.4435</t>
  </si>
  <si>
    <t xml:space="preserve"> Within groups       983.71244    367   2.68041537</t>
  </si>
  <si>
    <t xml:space="preserve">    Total           985.289973    368    2.6774184</t>
  </si>
  <si>
    <t>NumIncome</t>
  </si>
  <si>
    <t xml:space="preserve">  mSources |    female       male |     Total</t>
  </si>
  <si>
    <t xml:space="preserve">        -3 |         1          0 |         1 </t>
  </si>
  <si>
    <t xml:space="preserve">        -2 |         0          2 |         2 </t>
  </si>
  <si>
    <t xml:space="preserve">        -1 |         6          5 |        11 </t>
  </si>
  <si>
    <t xml:space="preserve">         0 |        49         63 |       112 </t>
  </si>
  <si>
    <t xml:space="preserve">         1 |       112         64 |       176 </t>
  </si>
  <si>
    <t xml:space="preserve">         2 |        22         12 |        34 </t>
  </si>
  <si>
    <t xml:space="preserve">         3 |        15          8 |        23 </t>
  </si>
  <si>
    <t xml:space="preserve">         4 |         4          5 |         9 </t>
  </si>
  <si>
    <t xml:space="preserve">     female |   .99521531   .99758173         209</t>
  </si>
  <si>
    <t xml:space="preserve">       male |          .8   1.1204222         160</t>
  </si>
  <si>
    <t xml:space="preserve">      Total |   .91056911   1.0555866         369</t>
  </si>
  <si>
    <t>Between groups      3.45356518      1   3.45356518      3.12     0.0783</t>
  </si>
  <si>
    <t xml:space="preserve"> Within groups      406.595215    367   1.10788887</t>
  </si>
  <si>
    <t xml:space="preserve">    Total            410.04878    368   1.11426299</t>
  </si>
  <si>
    <t>NumInc~w |     369    3.100271    .0851814    1.636282    2.932768    3.267774</t>
  </si>
  <si>
    <t>NumInc~e |     369    2.189702     .079244    1.522227    2.033874     2.34553</t>
  </si>
  <si>
    <t xml:space="preserve">    diff |     369    .9105691    .0549516    1.055587    .8025105    1.018628</t>
  </si>
  <si>
    <t xml:space="preserve">     mean(diff) = mean(NumIncomeSourc~w - NumIncomeSourc~e)       t =  16.5704</t>
  </si>
  <si>
    <t xml:space="preserve"> Ho: mean(diff) = 0                              degrees of freedom =      368</t>
  </si>
  <si>
    <t>NumInc~w |     209    3.043062     .109434     1.58207     2.82732    3.258804</t>
  </si>
  <si>
    <t>NumInc~e |     209    2.047847    .0956259    1.382448    1.859327    2.236367</t>
  </si>
  <si>
    <t xml:space="preserve">    diff |     209    .9952153    .0690042    .9975817    .8591781    1.131253</t>
  </si>
  <si>
    <t xml:space="preserve">     mean(diff) = mean(NumIncomeSourc~w - NumIncomeSourc~e)       t =  14.4225</t>
  </si>
  <si>
    <t xml:space="preserve"> Ho: mean(diff) = 0                              degrees of freedom =      208</t>
  </si>
  <si>
    <t>NumInc~w |     160       3.175    .1349208    1.706628    2.908532    3.441468</t>
  </si>
  <si>
    <t>NumInc~e |     160       2.375    .1323321    1.673884    2.113645    2.636355</t>
  </si>
  <si>
    <t xml:space="preserve">    diff |     160          .8    .0885772    1.120422    .6250605    .9749395</t>
  </si>
  <si>
    <t xml:space="preserve">     mean(diff) = mean(NumIncomeSourc~w - NumIncomeSourc~e)       t =   9.0317</t>
  </si>
  <si>
    <t xml:space="preserve"> Ho: mean(diff) = 0                              degrees of freedom =      159</t>
  </si>
  <si>
    <t xml:space="preserve"> increased |    female       male |     Total</t>
  </si>
  <si>
    <t xml:space="preserve">        no |         0          1 |         1 </t>
  </si>
  <si>
    <t xml:space="preserve">       yes |       209        159 |       368 </t>
  </si>
  <si>
    <t xml:space="preserve">     female |           1           0         209</t>
  </si>
  <si>
    <t xml:space="preserve">       male |      .99375   .07905694         160</t>
  </si>
  <si>
    <t xml:space="preserve">      Total |   .99728997   .05205792         369</t>
  </si>
  <si>
    <t>Between groups      .003539973      1   .003539973      1.31     0.2536</t>
  </si>
  <si>
    <t xml:space="preserve"> Within groups          .99375    367   .002707766</t>
  </si>
  <si>
    <t xml:space="preserve">    Total           .997289973    368   .002710027</t>
  </si>
  <si>
    <t xml:space="preserve">       tly |    female       male |     Total</t>
  </si>
  <si>
    <t xml:space="preserve">        no |         6         12 |        18 </t>
  </si>
  <si>
    <t xml:space="preserve">       yes |       203        147 |       350 </t>
  </si>
  <si>
    <t xml:space="preserve">     Total |       209        159 |       368 </t>
  </si>
  <si>
    <t xml:space="preserve">     female |   .97129187   .16738589         209</t>
  </si>
  <si>
    <t xml:space="preserve">       male |    .9245283   .26498555         159</t>
  </si>
  <si>
    <t xml:space="preserve">      Total |   .95108696    .2159799         368</t>
  </si>
  <si>
    <t>Between groups      .197474399      1   .197474399      4.27     0.0395</t>
  </si>
  <si>
    <t xml:space="preserve"> Within groups      16.9220908    366   .046235221</t>
  </si>
  <si>
    <t xml:space="preserve">    Total           17.1195652    367   .046647317</t>
  </si>
  <si>
    <t xml:space="preserve">     House |    female       male |     Total</t>
  </si>
  <si>
    <t xml:space="preserve">       yes |       196        157 |       353 </t>
  </si>
  <si>
    <t xml:space="preserve">     Total |       196        157 |       353 </t>
  </si>
  <si>
    <t xml:space="preserve">     female |           1           0         196</t>
  </si>
  <si>
    <t xml:space="preserve">       male |           1           0         157</t>
  </si>
  <si>
    <t xml:space="preserve">      Total |           1           0         353</t>
  </si>
  <si>
    <t>Between groups               0      1            0</t>
  </si>
  <si>
    <t xml:space="preserve"> Within groups               0    351            0</t>
  </si>
  <si>
    <t xml:space="preserve">    Total                    0    352            0</t>
  </si>
  <si>
    <t xml:space="preserve"> Equipment |    female       male |     Total</t>
  </si>
  <si>
    <t xml:space="preserve">       yes |        31         49 |        80 </t>
  </si>
  <si>
    <t xml:space="preserve">     Total |        31         49 |        80 </t>
  </si>
  <si>
    <t xml:space="preserve">     female |           1           0          31</t>
  </si>
  <si>
    <t xml:space="preserve">       male |           1           0          49</t>
  </si>
  <si>
    <t xml:space="preserve">      Total |           1           0          80</t>
  </si>
  <si>
    <t xml:space="preserve"> Within groups               0     78            0</t>
  </si>
  <si>
    <t xml:space="preserve">    Total                    0     79            0</t>
  </si>
  <si>
    <t xml:space="preserve">     Phone |    female       male |     Total</t>
  </si>
  <si>
    <t xml:space="preserve">       yes |       206        156 |       362 </t>
  </si>
  <si>
    <t xml:space="preserve">     Total |       206        157 |       363 </t>
  </si>
  <si>
    <t xml:space="preserve">     female |           1           0         206</t>
  </si>
  <si>
    <t xml:space="preserve">       male |   .99363057   .07980869         157</t>
  </si>
  <si>
    <t xml:space="preserve">      Total |   .99724518   .05248639         363</t>
  </si>
  <si>
    <t>Between groups      .003614606      1   .003614606      1.31     0.2526</t>
  </si>
  <si>
    <t xml:space="preserve"> Within groups      .993630573    361   .002752439</t>
  </si>
  <si>
    <t xml:space="preserve">    Total           .997245179    362   .002754821</t>
  </si>
  <si>
    <t xml:space="preserve">   Bicycle |    female       male |     Total</t>
  </si>
  <si>
    <t xml:space="preserve">        no |         1          0 |         1 </t>
  </si>
  <si>
    <t xml:space="preserve">       yes |        98         64 |       162 </t>
  </si>
  <si>
    <t xml:space="preserve">     Total |        99         64 |       163 </t>
  </si>
  <si>
    <t xml:space="preserve">     female |   .98989899   .10050378          99</t>
  </si>
  <si>
    <t xml:space="preserve">       male |           1           0          64</t>
  </si>
  <si>
    <t xml:space="preserve">      Total |   .99386503   .07832604         163</t>
  </si>
  <si>
    <t>Between groups      .003966041      1   .003966041      0.65     0.4231</t>
  </si>
  <si>
    <t xml:space="preserve"> Within groups       .98989899    161   .006148441</t>
  </si>
  <si>
    <t xml:space="preserve">    Total           .993865031    162   .006134969</t>
  </si>
  <si>
    <t>of Varian</t>
  </si>
  <si>
    <t>ce</t>
  </si>
  <si>
    <t>1   .0</t>
  </si>
  <si>
    <t>361   .0</t>
  </si>
  <si>
    <t>362   .0</t>
  </si>
  <si>
    <t>161   .0</t>
  </si>
  <si>
    <t>162   .0</t>
  </si>
  <si>
    <t>xxx</t>
  </si>
  <si>
    <t>b5_nr (Has |</t>
  </si>
  <si>
    <t xml:space="preserve">     plan) |    female       male |     Total</t>
  </si>
  <si>
    <t xml:space="preserve">   no_plan |        25         14 |        39 </t>
  </si>
  <si>
    <t xml:space="preserve">  has_plan |       184        146 |       330 </t>
  </si>
  <si>
    <t xml:space="preserve">            |  Summary of RECODE of b5_nr (Has a</t>
  </si>
  <si>
    <t xml:space="preserve">            |           business plan)</t>
  </si>
  <si>
    <t xml:space="preserve">     female |   88.038278   32.529254         209</t>
  </si>
  <si>
    <t xml:space="preserve">       male |       91.25   28.345354         160</t>
  </si>
  <si>
    <t xml:space="preserve">      Total |   89.430894   30.785923         369</t>
  </si>
  <si>
    <t>Between groups      934.794025      1   934.794025      0.99     0.3213</t>
  </si>
  <si>
    <t xml:space="preserve"> Within groups      347845.694    367    947.80843</t>
  </si>
  <si>
    <t xml:space="preserve">    Total           348780.488    368   947.773065</t>
  </si>
  <si>
    <t xml:space="preserve">     ability) |    female       male |     Total</t>
  </si>
  <si>
    <t xml:space="preserve">not_confident |         4          4 |         8 </t>
  </si>
  <si>
    <t xml:space="preserve">    confident |       205        156 |       361 </t>
  </si>
  <si>
    <t xml:space="preserve">        Total |       209        160 |       369 </t>
  </si>
  <si>
    <t xml:space="preserve">     female |   98.086124    13.73416         209</t>
  </si>
  <si>
    <t xml:space="preserve">       male |        97.5   15.661514         160</t>
  </si>
  <si>
    <t xml:space="preserve">      Total |   97.831978   14.583491         369</t>
  </si>
  <si>
    <t>Between groups      31.1328951      1   31.1328951      0.15     0.7026</t>
  </si>
  <si>
    <t xml:space="preserve"> Within groups      78234.4498    367   213.172888</t>
  </si>
  <si>
    <t xml:space="preserve">    Total           78265.5827    368   212.678214</t>
  </si>
  <si>
    <t>b5_nr (Has</t>
  </si>
  <si>
    <t>plan)</t>
  </si>
  <si>
    <t>c1_kitchen_garden</t>
  </si>
  <si>
    <t>c1_floating_garden</t>
  </si>
  <si>
    <t>c1_raised_bed</t>
  </si>
  <si>
    <t>Raised beds</t>
  </si>
  <si>
    <t>Kitchen gardens</t>
  </si>
  <si>
    <t>c1_garden_sacks</t>
  </si>
  <si>
    <t>Gardening in sacks</t>
  </si>
  <si>
    <t>Gloating gardens</t>
  </si>
  <si>
    <t>c1_sri</t>
  </si>
  <si>
    <t>System of Rice Intensification (SRI)</t>
  </si>
  <si>
    <t>. sum  c1_compost- c1_sri</t>
  </si>
  <si>
    <t xml:space="preserve">  c1_compost |       156    .9807692    .1377775          0          1</t>
  </si>
  <si>
    <t xml:space="preserve"> c1_bio_pest |       156    .8269231    .3795322          0          1</t>
  </si>
  <si>
    <t>c1_raised_~d |       156    .6346154    .4830887          0          1</t>
  </si>
  <si>
    <t>c1_kitchen~n |       156    .9294872    .2568338          0          1</t>
  </si>
  <si>
    <t>c1_garden_~s |       156    .5064103    .5015691          0          1</t>
  </si>
  <si>
    <t>c1_floatin~n |       156    .1602564    .3680252          0          1</t>
  </si>
  <si>
    <t xml:space="preserve">      c1_sri |       156     .275641    .4482758          0          1</t>
  </si>
  <si>
    <t>. sum  c1_compost- c1_sri if gender_n==0</t>
  </si>
  <si>
    <t xml:space="preserve">  c1_compost |        84    .9880952    .1091089          0          1</t>
  </si>
  <si>
    <t xml:space="preserve"> c1_bio_pest |        84    .8214286    .3852933          0          1</t>
  </si>
  <si>
    <t>c1_raised_~d |        84    .5238095    .5024324          0          1</t>
  </si>
  <si>
    <t>c1_kitchen~n |        84    .8928571    .3111524          0          1</t>
  </si>
  <si>
    <t>c1_garden_~s |        84    .4880952    .5028604          0          1</t>
  </si>
  <si>
    <t>c1_floatin~n |        84    .1785714    .3852933          0          1</t>
  </si>
  <si>
    <t xml:space="preserve">      c1_sri |        84    .2619048    .4423118          0          1</t>
  </si>
  <si>
    <t>. sum  c1_compost- c1_sri if gender_n==1</t>
  </si>
  <si>
    <t xml:space="preserve">  c1_compost |        72    .9722222    .1654888          0          1</t>
  </si>
  <si>
    <t xml:space="preserve"> c1_bio_pest |        72    .8333333    .3752933          0          1</t>
  </si>
  <si>
    <t>c1_raised_~d |        72    .7638889    .4276716          0          1</t>
  </si>
  <si>
    <t>c1_kitchen~n |        72    .9722222    .1654888          0          1</t>
  </si>
  <si>
    <t>c1_garden_~s |        72    .5277778    .5027312          0          1</t>
  </si>
  <si>
    <t>c1_floatin~n |        72    .1388889    .3482575          0          1</t>
  </si>
  <si>
    <t xml:space="preserve">      c1_sri |        72    .2916667    .4577194          0          1</t>
  </si>
  <si>
    <t>c1_raised_~d</t>
  </si>
  <si>
    <t>c1_kitchen~n</t>
  </si>
  <si>
    <t>c1_garden_~s</t>
  </si>
  <si>
    <t>c1_floatin~n</t>
  </si>
  <si>
    <t xml:space="preserve"> stAgr_all |    female       male |     Total</t>
  </si>
  <si>
    <t xml:space="preserve">         0 |       125         88 |       213 </t>
  </si>
  <si>
    <t xml:space="preserve">         1 |        84         72 |       156 </t>
  </si>
  <si>
    <t xml:space="preserve">     female |   .40191388   .49146188         209</t>
  </si>
  <si>
    <t xml:space="preserve">       male |         .45   .49905571         160</t>
  </si>
  <si>
    <t xml:space="preserve">      Total |   .42276423   .49466936         369</t>
  </si>
  <si>
    <t>Between groups      .209546038      1   .209546038      0.86     0.3555</t>
  </si>
  <si>
    <t xml:space="preserve"> Within groups      89.8392344    367   .244793554</t>
  </si>
  <si>
    <t xml:space="preserve">    Total           90.0487805    368   .244697773</t>
  </si>
  <si>
    <t xml:space="preserve"> stAgr_agr |    female       male |     Total</t>
  </si>
  <si>
    <t xml:space="preserve">     Total |        84         72 |       156 </t>
  </si>
  <si>
    <t xml:space="preserve">     female |           1           0          84</t>
  </si>
  <si>
    <t xml:space="preserve">       male |           1           0          72</t>
  </si>
  <si>
    <t xml:space="preserve">      Total |           1           0         156</t>
  </si>
  <si>
    <t xml:space="preserve"> Within groups               0    154            0</t>
  </si>
  <si>
    <t xml:space="preserve">    Total                    0    155            0</t>
  </si>
  <si>
    <t>No CA practiced in Bangladesh</t>
  </si>
  <si>
    <t>c2_afford_pestic</t>
  </si>
  <si>
    <t>Less money spent on pesticides</t>
  </si>
  <si>
    <t>c2_afford_rice</t>
  </si>
  <si>
    <t>Less money spent on rice seed</t>
  </si>
  <si>
    <t>c2_less_water</t>
  </si>
  <si>
    <t>Less water used for rice production</t>
  </si>
  <si>
    <t xml:space="preserve">    c2_yield |       156    .8717949    .3353948          0          1</t>
  </si>
  <si>
    <t>c2_afford_~r |       156     .974359     .158571          0          1</t>
  </si>
  <si>
    <t>c2_better_~l |       156    .8461538    .3619632          0          1</t>
  </si>
  <si>
    <t>c2_afford_~s |       156    .8846154    .3205145          0          1</t>
  </si>
  <si>
    <t>c2_more_food |       156    .6153846    .4880711          0          1</t>
  </si>
  <si>
    <t>c2_more_me~s |       156    .3717949    .4848405          0          1</t>
  </si>
  <si>
    <t>c2_healthy~y |       156    .7179487    .4514474          0          1</t>
  </si>
  <si>
    <t>c2_less_la~r |       156    .4102564    .4934643          0          1</t>
  </si>
  <si>
    <t>c2_resilie~p |       156    .1538462    .3619632          0          1</t>
  </si>
  <si>
    <t>c2_less_pe~s |       156    .3141026    .4656523          0          1</t>
  </si>
  <si>
    <t>c2_afford_~e |       156    .2307692     .422682          0          1</t>
  </si>
  <si>
    <t>c2_less_wa~r |       156    .2179487     .414182          0          1</t>
  </si>
  <si>
    <t>c2_other_b~t |       156    .0064103    .0800641          0          1</t>
  </si>
  <si>
    <t xml:space="preserve">    c2_yield |        84    .8690476    .3393744          0          1</t>
  </si>
  <si>
    <t>c2_afford_~r |        84    .9761905     .153371          0          1</t>
  </si>
  <si>
    <t>c2_better_~l |        84    .7619048    .4284758          0          1</t>
  </si>
  <si>
    <t>c2_afford_~s |        84    .9166667    .2780454          0          1</t>
  </si>
  <si>
    <t>c2_more_food |        84    .6309524    .4854451          0          1</t>
  </si>
  <si>
    <t>c2_more_me~s |        84    .3809524    .4885376          0          1</t>
  </si>
  <si>
    <t>c2_healthy~y |        84    .7142857    .4544672          0          1</t>
  </si>
  <si>
    <t>c2_less_la~r |        84    .3214286    .4698299          0          1</t>
  </si>
  <si>
    <t>c2_resilie~p |        84    .1547619    .3638498          0          1</t>
  </si>
  <si>
    <t>c2_less_pe~s |        84    .3095238    .4650739          0          1</t>
  </si>
  <si>
    <t>c2_afford_~e |        84    .1547619    .3638498          0          1</t>
  </si>
  <si>
    <t>c2_less_wa~r |        84    .1190476    .3257896          0          1</t>
  </si>
  <si>
    <t>c2_other_b~t |        84           0           0          0          0</t>
  </si>
  <si>
    <t xml:space="preserve">    c2_yield |        72        .875    .3330398          0          1</t>
  </si>
  <si>
    <t>c2_afford_~r |        72    .9722222    .1654888          0          1</t>
  </si>
  <si>
    <t>c2_better_~l |        72    .9444444    .2306689          0          1</t>
  </si>
  <si>
    <t>c2_afford_~s |        72    .8472222    .3622979          0          1</t>
  </si>
  <si>
    <t>c2_more_food |        72    .5972222    .4938986          0          1</t>
  </si>
  <si>
    <t>c2_more_me~s |        72    .3611111    .4836934          0          1</t>
  </si>
  <si>
    <t>c2_healthy~y |        72    .7222222    .4510464          0          1</t>
  </si>
  <si>
    <t>c2_less_la~r |        72    .5138889    .5033145          0          1</t>
  </si>
  <si>
    <t>c2_resilie~p |        72    .1527778    .3622979          0          1</t>
  </si>
  <si>
    <t>c2_less_pe~s |        72    .3194444    .4695334          0          1</t>
  </si>
  <si>
    <t>c2_afford_~e |        72    .3194444    .4695334          0          1</t>
  </si>
  <si>
    <t>c2_less_wa~r |        72    .3333333    .4747127          0          1</t>
  </si>
  <si>
    <t>c2_other_b~t |        72    .0138889    .1178511          0          1</t>
  </si>
  <si>
    <t>Std. Dev</t>
  </si>
  <si>
    <t>.       Min</t>
  </si>
  <si>
    <t>c2_afford_~s</t>
  </si>
  <si>
    <t>c2_afford_~e</t>
  </si>
  <si>
    <t>c2_less_wa~r</t>
  </si>
  <si>
    <t xml:space="preserve">     stAgr |    female       male |     Total</t>
  </si>
  <si>
    <t xml:space="preserve">         0 |        11          9 |        20 </t>
  </si>
  <si>
    <t xml:space="preserve">         1 |        73         63 |       136 </t>
  </si>
  <si>
    <t xml:space="preserve">     female |   .86904762    .3393744          84</t>
  </si>
  <si>
    <t xml:space="preserve">       male |        .875   .33303978          72</t>
  </si>
  <si>
    <t xml:space="preserve">      Total |   .87179487   .33539478         156</t>
  </si>
  <si>
    <t>Between groups      .001373626      1   .001373626      0.01     0.9124</t>
  </si>
  <si>
    <t xml:space="preserve"> Within groups      17.4345238    154   .113211194</t>
  </si>
  <si>
    <t xml:space="preserve">    Total           17.4358974    155   .112489661</t>
  </si>
  <si>
    <t xml:space="preserve">   eResist |    female       male |     Total</t>
  </si>
  <si>
    <t xml:space="preserve">         0 |        22         23 |        45 </t>
  </si>
  <si>
    <t xml:space="preserve">         1 |        62         48 |       110 </t>
  </si>
  <si>
    <t xml:space="preserve">     Total |        84         71 |       155 </t>
  </si>
  <si>
    <t xml:space="preserve">     female |   .73809524   .44231177          84</t>
  </si>
  <si>
    <t xml:space="preserve">       male |   .67605634   .47130966          71</t>
  </si>
  <si>
    <t xml:space="preserve">      Total |   .70967742   .45538256         155</t>
  </si>
  <si>
    <t>Between groups      .148092858      1   .148092858      0.71     0.3998</t>
  </si>
  <si>
    <t xml:space="preserve"> Within groups       31.787391    153   .207760726</t>
  </si>
  <si>
    <t xml:space="preserve">    Total           31.9354839    154   .207373272</t>
  </si>
  <si>
    <t xml:space="preserve">        yes |        117      100.00      100.00</t>
  </si>
  <si>
    <t xml:space="preserve">      Total |        117      100.00</t>
  </si>
  <si>
    <t xml:space="preserve">        yes |        132      100.00      100.00</t>
  </si>
  <si>
    <t xml:space="preserve">      Total |        132      100.00</t>
  </si>
  <si>
    <t xml:space="preserve">        yes |         67      100.00      100.00</t>
  </si>
  <si>
    <t xml:space="preserve">      Total |         67      100.00</t>
  </si>
  <si>
    <t xml:space="preserve">-&gt; tabulation of c7_other_use  </t>
  </si>
  <si>
    <t xml:space="preserve">  Use other |</t>
  </si>
  <si>
    <t xml:space="preserve">    storage |</t>
  </si>
  <si>
    <t xml:space="preserve">     method |      Freq.     Percent        Cum.</t>
  </si>
  <si>
    <t xml:space="preserve">         no |          1        2.08        2.08</t>
  </si>
  <si>
    <t xml:space="preserve">        yes |         47       97.92      100.00</t>
  </si>
  <si>
    <t xml:space="preserve">      Total |         48      100.00</t>
  </si>
  <si>
    <t>Use other</t>
  </si>
  <si>
    <t>storage</t>
  </si>
  <si>
    <t>method</t>
  </si>
  <si>
    <t xml:space="preserve">     female |   .45238095   .50071664          84</t>
  </si>
  <si>
    <t xml:space="preserve">       male |   .40277778   .49389861          72</t>
  </si>
  <si>
    <t xml:space="preserve">      Total |   .42948718   .49659719         156</t>
  </si>
  <si>
    <t>Between groups       .09539072      1    .09539072      0.39     0.5357</t>
  </si>
  <si>
    <t xml:space="preserve"> Within groups      38.1289683    154   .247590703</t>
  </si>
  <si>
    <t xml:space="preserve">    Total            38.224359    155   .246608768</t>
  </si>
  <si>
    <t xml:space="preserve">        _4 |    female       male |     Total</t>
  </si>
  <si>
    <t xml:space="preserve">         0 |        46         43 |        89 </t>
  </si>
  <si>
    <t xml:space="preserve">         1 |        38         29 |        67 </t>
  </si>
  <si>
    <t xml:space="preserve">      _3_4 |    female       male |     Total</t>
  </si>
  <si>
    <t xml:space="preserve">         0 |        10         11 |        21 </t>
  </si>
  <si>
    <t xml:space="preserve">         1 |        74         61 |       135 </t>
  </si>
  <si>
    <t xml:space="preserve">     female |   .88095238   .32578957          84</t>
  </si>
  <si>
    <t xml:space="preserve">       male |   .84722222   .36229792          72</t>
  </si>
  <si>
    <t xml:space="preserve">      Total |   .86538462   .34241153         156</t>
  </si>
  <si>
    <t>Between groups      .044108669      1   .044108669      0.37     0.5414</t>
  </si>
  <si>
    <t xml:space="preserve"> Within groups      18.1289683    154   .117720573</t>
  </si>
  <si>
    <t xml:space="preserve">    Total           18.1730769    155   .117245658</t>
  </si>
  <si>
    <t>NB: For Bangladesh, the improved storage options differed as the PICS bags were not an option</t>
  </si>
  <si>
    <t>Revised footnote would be as follows:</t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</si>
  <si>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In this case, "improved" means using a (4) metal/improved silo</t>
    </r>
  </si>
  <si>
    <r>
      <rPr>
        <vertAlign val="superscript"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In this case, "improved" means using either (2) traditional silo or a (4) metal/improved silo</t>
    </r>
  </si>
  <si>
    <t xml:space="preserve">        y1 |    female       male |     Total</t>
  </si>
  <si>
    <t xml:space="preserve">            |  Summary of PracticeAnimHusbandry1</t>
  </si>
  <si>
    <t>------------------</t>
  </si>
  <si>
    <t xml:space="preserve">        y2 |    female       male |     Total</t>
  </si>
  <si>
    <t xml:space="preserve">            |  Summary of PracticeAnimHusbandry2</t>
  </si>
  <si>
    <t>-------------------</t>
  </si>
  <si>
    <t xml:space="preserve">        y3 |    female       male |     Total</t>
  </si>
  <si>
    <t xml:space="preserve">        y4 |    female       male |     Total</t>
  </si>
  <si>
    <t>----------------------</t>
  </si>
  <si>
    <t>Familiarity with |</t>
  </si>
  <si>
    <t xml:space="preserve">     sustainable |</t>
  </si>
  <si>
    <t xml:space="preserve">  methods BEFORE |    female       male |     Total</t>
  </si>
  <si>
    <t xml:space="preserve">    no_knowledge |        73         63 |       136 </t>
  </si>
  <si>
    <t xml:space="preserve">little_knowledge |        10          8 |        18 </t>
  </si>
  <si>
    <t xml:space="preserve">  some_knowledge |         1          1 |         2 </t>
  </si>
  <si>
    <t xml:space="preserve">           Total |        84         72 |       156 </t>
  </si>
  <si>
    <t xml:space="preserve">    Familiarity with |</t>
  </si>
  <si>
    <t xml:space="preserve">                 NOW |    female       male |     Total</t>
  </si>
  <si>
    <t xml:space="preserve">  some_knowledge_now |        11          6 |        17 </t>
  </si>
  <si>
    <t xml:space="preserve">      know_teach_now |        72         64 |       136 </t>
  </si>
  <si>
    <t xml:space="preserve">               Total |        84         72 |       156 </t>
  </si>
  <si>
    <t>methods BEFORE</t>
  </si>
  <si>
    <t>NOW</t>
  </si>
  <si>
    <t xml:space="preserve">  c11_nr |     156    3.852564    .0325438    .4064716    3.788278    3.916851</t>
  </si>
  <si>
    <t xml:space="preserve">  c10_nr |     156    1.141026    .0307727    .3843506    1.080238    1.201814</t>
  </si>
  <si>
    <t xml:space="preserve">    diff |     156    2.711538    .0426671    .5329118    2.627254    2.795822</t>
  </si>
  <si>
    <t xml:space="preserve">     mean(diff) = mean(c11_nr - c10_nr)                           t =  63.5510</t>
  </si>
  <si>
    <t xml:space="preserve"> Ho: mean(diff) = 0                              degrees of freedom =      155</t>
  </si>
  <si>
    <t xml:space="preserve">  c11_nr |      84    3.845238    .0431613    .3955794    3.759392    3.931084</t>
  </si>
  <si>
    <t xml:space="preserve">  c10_nr |      84    1.142857     .041978    .3847345    1.059365     1.22635</t>
  </si>
  <si>
    <t xml:space="preserve">    diff |      84    2.702381    .0581306    .5327755    2.586762       2.818</t>
  </si>
  <si>
    <t xml:space="preserve">     mean(diff) = mean(c11_nr - c10_nr)                           t =  46.4881</t>
  </si>
  <si>
    <t xml:space="preserve"> Ho: mean(diff) = 0                              degrees of freedom =       83</t>
  </si>
  <si>
    <t xml:space="preserve">  c11_nr |      72    3.861111    .0496685    .4214514    3.762075    3.960147</t>
  </si>
  <si>
    <t xml:space="preserve">  c10_nr |      72    1.138889    .0455601    .3865906    1.048045    1.229733</t>
  </si>
  <si>
    <t xml:space="preserve">    diff |      72    2.722222    .0632401    .5366097    2.596125    2.848319</t>
  </si>
  <si>
    <t xml:space="preserve">     mean(diff) = mean(c11_nr - c10_nr)                           t =  43.0459</t>
  </si>
  <si>
    <t xml:space="preserve"> Ho: mean(diff) = 0                              degrees of freedom =       71</t>
  </si>
  <si>
    <t>f) &gt; 0</t>
  </si>
  <si>
    <t>ff) &lt; 0</t>
  </si>
  <si>
    <t xml:space="preserve">  learned) |    female       male |     Total</t>
  </si>
  <si>
    <t xml:space="preserve">    Useful |        81         71 |       152 </t>
  </si>
  <si>
    <t xml:space="preserve">     Total |        81         71 |       152 </t>
  </si>
  <si>
    <t>learned)</t>
  </si>
  <si>
    <t xml:space="preserve">       c14_nr |</t>
  </si>
  <si>
    <t xml:space="preserve">   that women |</t>
  </si>
  <si>
    <t xml:space="preserve">   can access |</t>
  </si>
  <si>
    <t xml:space="preserve">     seed and |</t>
  </si>
  <si>
    <t>fertilizer as |        Gender</t>
  </si>
  <si>
    <t xml:space="preserve">       easily |    female       male |     Total</t>
  </si>
  <si>
    <t xml:space="preserve">    confident |        84         72 |       156 </t>
  </si>
  <si>
    <t xml:space="preserve">        Total |        84         72 |       156 </t>
  </si>
  <si>
    <t xml:space="preserve">            |     Summary of RECODE of c14_nr</t>
  </si>
  <si>
    <t xml:space="preserve">            |  (Confidence that women can access</t>
  </si>
  <si>
    <t xml:space="preserve">            |    seed and fertilizer as easily</t>
  </si>
  <si>
    <t>seed and</t>
  </si>
  <si>
    <t>fertilizer as</t>
  </si>
  <si>
    <t>easily</t>
  </si>
  <si>
    <t>This variable is not in the Bangladesh data</t>
  </si>
  <si>
    <t>d8_with_children</t>
  </si>
  <si>
    <t>d8_more_self_esteem</t>
  </si>
  <si>
    <t>d8_manage_iga</t>
  </si>
  <si>
    <t>d8_more_respect</t>
  </si>
  <si>
    <t>d8_with_group</t>
  </si>
  <si>
    <t>d8_manage_hh |       213     .943662    .2311165          0          1</t>
  </si>
  <si>
    <t>d8_manage_~a |       213    .8732394    .3334883          0          1</t>
  </si>
  <si>
    <t xml:space="preserve"> d8_personal |       213    .9483568    .2218269          0          1</t>
  </si>
  <si>
    <t>d8_with_ch~n |       213    .8920188    .3110878          0          1</t>
  </si>
  <si>
    <t>d8_more_se~m |       213    .9295775    .2564605          0          1</t>
  </si>
  <si>
    <t>d8_more_re~t |       213    .8685446    .3386937          0          1</t>
  </si>
  <si>
    <t>d8_with_gr~p |       213    .9906103    .0966715          0          1</t>
  </si>
  <si>
    <t>d8_manage_hh |       124    .9112903    .2854777          0          1</t>
  </si>
  <si>
    <t>d8_manage_~a |       124    .8548387    .3536924          0          1</t>
  </si>
  <si>
    <t xml:space="preserve"> d8_personal |       124    .9354839    .2466667          0          1</t>
  </si>
  <si>
    <t>d8_with_ch~n |       124    .9435484     .231728          0          1</t>
  </si>
  <si>
    <t>d8_more_se~m |       124    .9516129    .2154533          0          1</t>
  </si>
  <si>
    <t>d8_more_re~t |       124    .8709677    .3365956          0          1</t>
  </si>
  <si>
    <t>d8_with_gr~p |       124           1           0          1          1</t>
  </si>
  <si>
    <t>d8_manage_hh |        89     .988764    .1059998          0          1</t>
  </si>
  <si>
    <t>d8_manage_~a |        89    .8988764    .3032005          0          1</t>
  </si>
  <si>
    <t xml:space="preserve"> d8_personal |        89    .9662921    .1814987          0          1</t>
  </si>
  <si>
    <t>d8_with_ch~n |        89    .8202247    .3861758          0          1</t>
  </si>
  <si>
    <t>d8_more_se~m |        89    .8988764    .3032005          0          1</t>
  </si>
  <si>
    <t>d8_more_re~t |        89    .8651685    .3434786          0          1</t>
  </si>
  <si>
    <t>d8_with_gr~p |        89    .9775281    .1490522          0          1</t>
  </si>
  <si>
    <t xml:space="preserve">       ion |    female       male |     Total</t>
  </si>
  <si>
    <t xml:space="preserve">     Total |       124         89 |       213 </t>
  </si>
  <si>
    <t xml:space="preserve">     female |           1           0         124</t>
  </si>
  <si>
    <t xml:space="preserve">       male |           1           0          89</t>
  </si>
  <si>
    <t xml:space="preserve">      Total |           1           0         213</t>
  </si>
  <si>
    <t xml:space="preserve"> Within groups               0    211            0</t>
  </si>
  <si>
    <t xml:space="preserve">    Total                    0    212            0</t>
  </si>
  <si>
    <t>acy_skills |    female       male |     Total</t>
  </si>
  <si>
    <t xml:space="preserve">      your |</t>
  </si>
  <si>
    <t xml:space="preserve">   Primary |        Gender</t>
  </si>
  <si>
    <t xml:space="preserve">     Group |    female       male |     Total</t>
  </si>
  <si>
    <t xml:space="preserve">        no |         3          1 |         4 </t>
  </si>
  <si>
    <t xml:space="preserve">       yes |       121         88 |       209 </t>
  </si>
  <si>
    <t xml:space="preserve">            |   Summary of Received a loan from</t>
  </si>
  <si>
    <t xml:space="preserve">            |         your Primary Group</t>
  </si>
  <si>
    <t xml:space="preserve">     female |   .97580645     .154273         124</t>
  </si>
  <si>
    <t xml:space="preserve">       male |   .98876404   .10599979          89</t>
  </si>
  <si>
    <t xml:space="preserve">      Total |   .98122066   .13606468         213</t>
  </si>
  <si>
    <t>Between groups      .008699229      1   .008699229      0.47     0.4943</t>
  </si>
  <si>
    <t xml:space="preserve"> Within groups       3.9161834    211   .018560111</t>
  </si>
  <si>
    <t xml:space="preserve">    Total           3.92488263    212   .018513597</t>
  </si>
  <si>
    <t>your</t>
  </si>
  <si>
    <t>Primary</t>
  </si>
  <si>
    <t>is of Va</t>
  </si>
  <si>
    <t>e4_fund_ag~s |       209    .0191388    .1373416          0          1</t>
  </si>
  <si>
    <t xml:space="preserve"> e4_fund_iga |       209    .8660287    .3414393          0          1</t>
  </si>
  <si>
    <t xml:space="preserve">  e4_medical |       209     .138756    .3465217          0          1</t>
  </si>
  <si>
    <t xml:space="preserve">   e4_school |       209    .3205742    .4678178          0          1</t>
  </si>
  <si>
    <t>e4_family_~t |       209    .0669856    .2505974          0          1</t>
  </si>
  <si>
    <t>e4_household |       209    .6220096    .4860494          0          1</t>
  </si>
  <si>
    <t xml:space="preserve"> e4_buy_food |       209    .0095694    .0975878          0          1</t>
  </si>
  <si>
    <t>e4_other_use |       209    .3923445    .4894451          0          1</t>
  </si>
  <si>
    <t>e4_fund_ag~s |       121           0           0          0          0</t>
  </si>
  <si>
    <t xml:space="preserve"> e4_fund_iga |       121    .8429752    .3653369          0          1</t>
  </si>
  <si>
    <t xml:space="preserve">  e4_medical |       121    .1239669    .3309141          0          1</t>
  </si>
  <si>
    <t xml:space="preserve">   e4_school |       121    .2727273    .4472136          0          1</t>
  </si>
  <si>
    <t>e4_family_~t |       121    .0578512    .2344327          0          1</t>
  </si>
  <si>
    <t>e4_household |       121    .6115702    .4894197          0          1</t>
  </si>
  <si>
    <t xml:space="preserve"> e4_buy_food |       121    .0082645    .0909091          0          1</t>
  </si>
  <si>
    <t>e4_other_use |       121    .5867769    .4944597          0          1</t>
  </si>
  <si>
    <t>e4_fund_ag~s |        88    .0454545    .2094926          0          1</t>
  </si>
  <si>
    <t xml:space="preserve"> e4_fund_iga |        88    .8977273    .3047431          0          1</t>
  </si>
  <si>
    <t xml:space="preserve">  e4_medical |        88    .1590909    .3678569          0          1</t>
  </si>
  <si>
    <t xml:space="preserve">   e4_school |        88    .3863636    .4897059          0          1</t>
  </si>
  <si>
    <t>e4_family_~t |        88    .0795455    .2721389          0          1</t>
  </si>
  <si>
    <t>e4_household |        88    .6363636    .4838024          0          1</t>
  </si>
  <si>
    <t xml:space="preserve"> e4_buy_food |        88    .0113636    .1066004          0          1</t>
  </si>
  <si>
    <t>e4_other_use |        88        .125    .3326142          0          1</t>
  </si>
  <si>
    <t xml:space="preserve"> al inputs |    female       male |     Total</t>
  </si>
  <si>
    <t xml:space="preserve">        no |       121         84 |       205 </t>
  </si>
  <si>
    <t xml:space="preserve">       yes |         0          4 |         4 </t>
  </si>
  <si>
    <t xml:space="preserve">     Total |       121         88 |       209 </t>
  </si>
  <si>
    <t xml:space="preserve">     female |           0           0         121</t>
  </si>
  <si>
    <t xml:space="preserve">       male |   .04545455   .20949259          88</t>
  </si>
  <si>
    <t xml:space="preserve">      Total |   .01913876    .1373416         209</t>
  </si>
  <si>
    <t>Between groups      .105263158      1   .105263158      5.71     0.0178</t>
  </si>
  <si>
    <t xml:space="preserve"> Within groups      3.81818182    207   .018445323</t>
  </si>
  <si>
    <t xml:space="preserve">    Total           3.92344498    208   .018862716</t>
  </si>
  <si>
    <t xml:space="preserve">  activity |    female       male |     Total</t>
  </si>
  <si>
    <t xml:space="preserve">        no |        19          9 |        28 </t>
  </si>
  <si>
    <t xml:space="preserve">       yes |       102         79 |       181 </t>
  </si>
  <si>
    <t xml:space="preserve">     female |   .84297521   .36533693         121</t>
  </si>
  <si>
    <t xml:space="preserve">       male |   .89772727   .30474307          88</t>
  </si>
  <si>
    <t xml:space="preserve">      Total |   .86602871   .34143929         209</t>
  </si>
  <si>
    <t>Between groups      .152729448      1   .152729448      1.31     0.2533</t>
  </si>
  <si>
    <t xml:space="preserve"> Within groups      24.0960744    207   .116406156</t>
  </si>
  <si>
    <t xml:space="preserve">    Total           24.2488038    208   .116580788</t>
  </si>
  <si>
    <t>Bartlett's test for equal variances:  chi2(1) =   3.2215  Prob&gt;chi2 = 0.073</t>
  </si>
  <si>
    <t xml:space="preserve">     needs |    female       male |     Total</t>
  </si>
  <si>
    <t xml:space="preserve">        no |       106         74 |       180 </t>
  </si>
  <si>
    <t xml:space="preserve">       yes |        15         14 |        29 </t>
  </si>
  <si>
    <t xml:space="preserve">     female |   .12396694   .33091409         121</t>
  </si>
  <si>
    <t xml:space="preserve">       male |   .15909091   .36785691          88</t>
  </si>
  <si>
    <t xml:space="preserve">      Total |   .13875598    .3465217         209</t>
  </si>
  <si>
    <t>Between groups      .062853415      1   .062853415      0.52     0.4707</t>
  </si>
  <si>
    <t xml:space="preserve"> Within groups      24.9132231    207   .120353735</t>
  </si>
  <si>
    <t xml:space="preserve">    Total           24.9760766    208   .120077291</t>
  </si>
  <si>
    <t>Bartlett's test for equal variances:  chi2(1) =   1.1349  Prob&gt;chi2 = 0.287</t>
  </si>
  <si>
    <t>l uniforms |    female       male |     Total</t>
  </si>
  <si>
    <t xml:space="preserve">        no |        88         54 |       142 </t>
  </si>
  <si>
    <t xml:space="preserve">       yes |        33         34 |        67 </t>
  </si>
  <si>
    <t xml:space="preserve">     female |   .27272727    .4472136         121</t>
  </si>
  <si>
    <t xml:space="preserve">       male |   .38636364   .48970594          88</t>
  </si>
  <si>
    <t xml:space="preserve">      Total |   .32057416   .46781782         209</t>
  </si>
  <si>
    <t>Between groups      .657894737      1   .657894737      3.04     0.0829</t>
  </si>
  <si>
    <t xml:space="preserve"> Within groups      44.8636364    207   .216732543</t>
  </si>
  <si>
    <t xml:space="preserve">    Total           45.5215311    208   .218853515</t>
  </si>
  <si>
    <t>Bartlett's test for equal variances:  chi2(1) =   0.8338  Prob&gt;chi2 = 0.361</t>
  </si>
  <si>
    <t xml:space="preserve">     neral |    female       male |     Total</t>
  </si>
  <si>
    <t xml:space="preserve">        no |       114         81 |       195 </t>
  </si>
  <si>
    <t xml:space="preserve">       yes |         7          7 |        14 </t>
  </si>
  <si>
    <t xml:space="preserve">     female |   .05785124   .23443267         121</t>
  </si>
  <si>
    <t xml:space="preserve">       male |   .07954545   .27213886          88</t>
  </si>
  <si>
    <t xml:space="preserve">      Total |   .06698565   .25059737         209</t>
  </si>
  <si>
    <t>Between groups      .023977816      1   .023977816      0.38     0.5379</t>
  </si>
  <si>
    <t xml:space="preserve"> Within groups      13.0382231    207   .062986585</t>
  </si>
  <si>
    <t xml:space="preserve">    Total            13.062201    208   .062799043</t>
  </si>
  <si>
    <t>Bartlett's test for equal variances:  chi2(1) =   2.2601  Prob&gt;chi2 = 0.133</t>
  </si>
  <si>
    <t xml:space="preserve">    repair |    female       male |     Total</t>
  </si>
  <si>
    <t xml:space="preserve">        no |        47         32 |        79 </t>
  </si>
  <si>
    <t xml:space="preserve">       yes |        74         56 |       130 </t>
  </si>
  <si>
    <t xml:space="preserve">     female |   .61157025   .48941974         121</t>
  </si>
  <si>
    <t xml:space="preserve">       male |   .63636364   .48380242          88</t>
  </si>
  <si>
    <t xml:space="preserve">      Total |   .62200957    .4860494         209</t>
  </si>
  <si>
    <t>Between groups      .031317964      1   .031317964      0.13     0.7167</t>
  </si>
  <si>
    <t xml:space="preserve"> Within groups       49.107438    207      .237234</t>
  </si>
  <si>
    <t xml:space="preserve">    Total            49.138756    208   .236244019</t>
  </si>
  <si>
    <t>Bartlett's test for equal variances:  chi2(1) =   0.0134  Prob&gt;chi2 = 0.908</t>
  </si>
  <si>
    <t xml:space="preserve">      food |    female       male |     Total</t>
  </si>
  <si>
    <t xml:space="preserve">        no |       120         87 |       207 </t>
  </si>
  <si>
    <t xml:space="preserve">       yes |         1          1 |         2 </t>
  </si>
  <si>
    <t xml:space="preserve">     female |   .00826446   .09090909         121</t>
  </si>
  <si>
    <t xml:space="preserve">       male |   .01136364   .10660036          88</t>
  </si>
  <si>
    <t xml:space="preserve">      Total |   .00956938   .09758776         209</t>
  </si>
  <si>
    <t>Between groups      .000489343      1   .000489343      0.05     0.8213</t>
  </si>
  <si>
    <t xml:space="preserve"> Within groups       1.9803719    207   .009567014</t>
  </si>
  <si>
    <t xml:space="preserve">    Total           1.98086124    208   .009523371</t>
  </si>
  <si>
    <t>Bartlett's test for equal variances:  chi2(1) =   2.5774  Prob&gt;chi2 = 0.108</t>
  </si>
  <si>
    <t xml:space="preserve">    things |    female       male |     Total</t>
  </si>
  <si>
    <t xml:space="preserve">        no |        50         77 |       127 </t>
  </si>
  <si>
    <t xml:space="preserve">       yes |        71         11 |        82 </t>
  </si>
  <si>
    <t xml:space="preserve">     female |   .58677686   .49445966         121</t>
  </si>
  <si>
    <t xml:space="preserve">       male |        .125   .33261417          88</t>
  </si>
  <si>
    <t xml:space="preserve">      Total |    .3923445   .48944509         209</t>
  </si>
  <si>
    <t>Between groups      10.8639082      1   10.8639082     57.72     0.0000</t>
  </si>
  <si>
    <t xml:space="preserve"> Within groups       38.963843    207   .188231125</t>
  </si>
  <si>
    <t xml:space="preserve">    Total           49.8277512    208   .239556496</t>
  </si>
  <si>
    <t xml:space="preserve">   already |    female       male |     Total</t>
  </si>
  <si>
    <t xml:space="preserve">        no |        47         19 |        66 </t>
  </si>
  <si>
    <t xml:space="preserve">       yes |        74         69 |       143 </t>
  </si>
  <si>
    <t xml:space="preserve">       male |   .78409091   .41380943          88</t>
  </si>
  <si>
    <t xml:space="preserve">      Total |   .68421053   .46594556         209</t>
  </si>
  <si>
    <t>Between groups      1.51636581      1   1.51636581      7.19     0.0079</t>
  </si>
  <si>
    <t xml:space="preserve"> Within groups      43.6415289    207   .210828642</t>
  </si>
  <si>
    <t xml:space="preserve">    Total           45.1578947    208   .217105263</t>
  </si>
  <si>
    <t>Farmers who have partially or completed adopted Conservation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</si>
</sst>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B7BF10"/>
      <name val="Calibri"/>
      <family val="2"/>
      <scheme val="minor"/>
    </font>
    <font>
      <b/>
      <sz val="11"/>
      <color rgb="FFB7BF10"/>
      <name val="Calibri"/>
      <family val="2"/>
      <scheme val="minor"/>
    </font>
    <font>
      <b/>
      <sz val="14"/>
      <color rgb="FFB7BF10"/>
      <name val="Calibri"/>
      <family val="2"/>
      <scheme val="minor"/>
    </font>
    <font>
      <sz val="11"/>
      <color rgb="FFB7BF10"/>
      <name val="Calibri"/>
      <family val="2"/>
      <scheme val="minor"/>
    </font>
    <font>
      <b/>
      <sz val="11"/>
      <color rgb="FF797F0B"/>
      <name val="Calibri"/>
      <family val="2"/>
      <scheme val="minor"/>
    </font>
    <font>
      <b/>
      <sz val="13"/>
      <color rgb="FF797F0B"/>
      <name val="Calibri"/>
      <family val="2"/>
      <scheme val="minor"/>
    </font>
    <font>
      <b/>
      <vertAlign val="superscript"/>
      <sz val="11"/>
      <color rgb="FF797F0B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0F58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7BF10"/>
      </bottom>
      <diagonal/>
    </border>
    <border>
      <left/>
      <right/>
      <top style="thin">
        <color rgb="FFB7BF10"/>
      </top>
      <bottom style="double">
        <color rgb="FFB7BF10"/>
      </bottom>
      <diagonal/>
    </border>
    <border>
      <left/>
      <right/>
      <top/>
      <bottom style="thin">
        <color rgb="FFB7BF10"/>
      </bottom>
      <diagonal/>
    </border>
    <border>
      <left/>
      <right/>
      <top/>
      <bottom style="double">
        <color rgb="FFB7BF10"/>
      </bottom>
      <diagonal/>
    </border>
    <border>
      <left/>
      <right/>
      <top/>
      <bottom style="medium">
        <color rgb="FFB7BF10"/>
      </bottom>
      <diagonal/>
    </border>
    <border>
      <left/>
      <right/>
      <top style="thick">
        <color rgb="FFB7BF10"/>
      </top>
      <bottom style="medium">
        <color rgb="FFB7BF10"/>
      </bottom>
      <diagonal/>
    </border>
    <border>
      <left/>
      <right/>
      <top style="thick">
        <color rgb="FFB7BF10"/>
      </top>
      <bottom/>
      <diagonal/>
    </border>
    <border>
      <left/>
      <right/>
      <top/>
      <bottom style="thin">
        <color rgb="FF797F0B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949B0D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4" applyNumberFormat="0" applyFont="0" applyAlignment="0" applyProtection="0"/>
    <xf numFmtId="0" fontId="8" fillId="0" borderId="5"/>
    <xf numFmtId="0" fontId="9" fillId="0" borderId="5"/>
    <xf numFmtId="0" fontId="1" fillId="5" borderId="0" applyNumberFormat="0" applyFont="0" applyAlignment="0"/>
    <xf numFmtId="0" fontId="4" fillId="0" borderId="6" applyNumberFormat="0" applyFont="0" applyAlignment="0"/>
  </cellStyleXfs>
  <cellXfs count="1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1" applyNumberFormat="1" applyFont="1"/>
    <xf numFmtId="10" fontId="0" fillId="3" borderId="4" xfId="6" applyNumberFormat="1" applyFont="1"/>
    <xf numFmtId="10" fontId="5" fillId="0" borderId="0" xfId="0" applyNumberFormat="1" applyFont="1"/>
    <xf numFmtId="0" fontId="6" fillId="0" borderId="0" xfId="0" applyFont="1"/>
    <xf numFmtId="0" fontId="0" fillId="0" borderId="0" xfId="0" applyBorder="1"/>
    <xf numFmtId="10" fontId="5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0" fontId="0" fillId="4" borderId="0" xfId="0" applyFill="1"/>
    <xf numFmtId="1" fontId="5" fillId="0" borderId="0" xfId="0" applyNumberFormat="1" applyFont="1"/>
    <xf numFmtId="0" fontId="6" fillId="0" borderId="0" xfId="0" applyFont="1" applyBorder="1"/>
    <xf numFmtId="1" fontId="0" fillId="0" borderId="0" xfId="0" applyNumberFormat="1"/>
    <xf numFmtId="9" fontId="0" fillId="0" borderId="0" xfId="0" applyNumberFormat="1"/>
    <xf numFmtId="0" fontId="7" fillId="0" borderId="0" xfId="0" applyFont="1"/>
    <xf numFmtId="0" fontId="4" fillId="0" borderId="6" xfId="4" applyBorder="1"/>
    <xf numFmtId="2" fontId="4" fillId="0" borderId="6" xfId="4" applyNumberFormat="1" applyBorder="1" applyAlignment="1">
      <alignment horizontal="center"/>
    </xf>
    <xf numFmtId="0" fontId="0" fillId="5" borderId="0" xfId="5" applyFont="1" applyFill="1" applyBorder="1"/>
    <xf numFmtId="2" fontId="1" fillId="5" borderId="0" xfId="5" applyNumberFormat="1" applyFill="1" applyBorder="1" applyAlignment="1">
      <alignment horizontal="center"/>
    </xf>
    <xf numFmtId="0" fontId="4" fillId="0" borderId="6" xfId="10"/>
    <xf numFmtId="0" fontId="1" fillId="5" borderId="0" xfId="9"/>
    <xf numFmtId="0" fontId="1" fillId="5" borderId="0" xfId="9" applyAlignment="1">
      <alignment horizontal="center"/>
    </xf>
    <xf numFmtId="0" fontId="1" fillId="5" borderId="7" xfId="9" applyBorder="1"/>
    <xf numFmtId="10" fontId="5" fillId="0" borderId="7" xfId="0" applyNumberFormat="1" applyFont="1" applyBorder="1"/>
    <xf numFmtId="0" fontId="4" fillId="0" borderId="6" xfId="10" applyAlignment="1">
      <alignment horizontal="center"/>
    </xf>
    <xf numFmtId="9" fontId="1" fillId="5" borderId="0" xfId="1" applyFill="1" applyAlignment="1">
      <alignment horizontal="center"/>
    </xf>
    <xf numFmtId="9" fontId="4" fillId="0" borderId="6" xfId="1" applyFont="1" applyBorder="1" applyAlignment="1">
      <alignment horizontal="center"/>
    </xf>
    <xf numFmtId="0" fontId="9" fillId="0" borderId="5" xfId="8" applyAlignment="1">
      <alignment horizontal="center" wrapText="1"/>
    </xf>
    <xf numFmtId="0" fontId="9" fillId="0" borderId="5" xfId="8" applyAlignment="1">
      <alignment horizontal="center"/>
    </xf>
    <xf numFmtId="0" fontId="4" fillId="0" borderId="0" xfId="4" applyBorder="1"/>
    <xf numFmtId="0" fontId="1" fillId="5" borderId="7" xfId="9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4" applyFont="1" applyBorder="1"/>
    <xf numFmtId="9" fontId="4" fillId="0" borderId="0" xfId="1" applyFont="1" applyBorder="1"/>
    <xf numFmtId="10" fontId="5" fillId="0" borderId="7" xfId="0" applyNumberFormat="1" applyFont="1" applyBorder="1" applyAlignment="1">
      <alignment horizontal="left"/>
    </xf>
    <xf numFmtId="9" fontId="1" fillId="5" borderId="0" xfId="9" applyNumberFormat="1"/>
    <xf numFmtId="1" fontId="5" fillId="0" borderId="7" xfId="0" applyNumberFormat="1" applyFont="1" applyBorder="1"/>
    <xf numFmtId="9" fontId="1" fillId="5" borderId="7" xfId="9" applyNumberFormat="1" applyBorder="1"/>
    <xf numFmtId="9" fontId="1" fillId="5" borderId="0" xfId="1" applyFill="1"/>
    <xf numFmtId="9" fontId="1" fillId="5" borderId="7" xfId="1" applyFill="1" applyBorder="1"/>
    <xf numFmtId="0" fontId="0" fillId="5" borderId="0" xfId="9" applyFont="1"/>
    <xf numFmtId="164" fontId="1" fillId="5" borderId="0" xfId="9" applyNumberFormat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" fontId="1" fillId="5" borderId="0" xfId="9" applyNumberFormat="1"/>
    <xf numFmtId="0" fontId="0" fillId="5" borderId="7" xfId="9" applyFont="1" applyBorder="1"/>
    <xf numFmtId="1" fontId="1" fillId="5" borderId="7" xfId="9" applyNumberFormat="1" applyBorder="1"/>
    <xf numFmtId="0" fontId="1" fillId="0" borderId="0" xfId="4" applyFont="1" applyBorder="1"/>
    <xf numFmtId="9" fontId="0" fillId="5" borderId="7" xfId="9" applyNumberFormat="1" applyFont="1" applyBorder="1"/>
    <xf numFmtId="0" fontId="4" fillId="0" borderId="6" xfId="10" applyFont="1"/>
    <xf numFmtId="165" fontId="4" fillId="0" borderId="6" xfId="10" applyNumberFormat="1" applyFont="1"/>
    <xf numFmtId="1" fontId="1" fillId="0" borderId="6" xfId="10" applyNumberFormat="1" applyFont="1"/>
    <xf numFmtId="164" fontId="4" fillId="0" borderId="6" xfId="10" applyNumberFormat="1" applyFont="1" applyAlignment="1">
      <alignment horizontal="center"/>
    </xf>
    <xf numFmtId="0" fontId="0" fillId="5" borderId="0" xfId="9" applyFont="1" applyAlignment="1">
      <alignment wrapText="1"/>
    </xf>
    <xf numFmtId="0" fontId="4" fillId="0" borderId="6" xfId="10" applyFont="1" applyAlignment="1">
      <alignment horizontal="center"/>
    </xf>
    <xf numFmtId="1" fontId="4" fillId="0" borderId="6" xfId="10" applyNumberFormat="1"/>
    <xf numFmtId="0" fontId="4" fillId="0" borderId="8" xfId="10" applyBorder="1"/>
    <xf numFmtId="2" fontId="1" fillId="5" borderId="0" xfId="9" applyNumberFormat="1"/>
    <xf numFmtId="2" fontId="0" fillId="5" borderId="0" xfId="9" applyNumberFormat="1" applyFont="1"/>
    <xf numFmtId="1" fontId="1" fillId="5" borderId="0" xfId="9" applyNumberFormat="1" applyAlignment="1">
      <alignment horizontal="center"/>
    </xf>
    <xf numFmtId="9" fontId="1" fillId="5" borderId="0" xfId="9" applyNumberFormat="1" applyAlignment="1">
      <alignment horizontal="center"/>
    </xf>
    <xf numFmtId="9" fontId="4" fillId="0" borderId="6" xfId="10" applyNumberFormat="1" applyFont="1" applyAlignment="1">
      <alignment horizontal="center"/>
    </xf>
    <xf numFmtId="9" fontId="4" fillId="0" borderId="6" xfId="10" applyNumberFormat="1" applyFont="1"/>
    <xf numFmtId="0" fontId="0" fillId="0" borderId="0" xfId="0" applyAlignment="1">
      <alignment horizontal="center" wrapText="1"/>
    </xf>
    <xf numFmtId="2" fontId="1" fillId="5" borderId="0" xfId="9" applyNumberFormat="1" applyAlignment="1">
      <alignment horizontal="center"/>
    </xf>
    <xf numFmtId="2" fontId="4" fillId="0" borderId="6" xfId="10" applyNumberFormat="1" applyAlignment="1">
      <alignment horizontal="center"/>
    </xf>
    <xf numFmtId="2" fontId="1" fillId="5" borderId="7" xfId="9" applyNumberFormat="1" applyBorder="1"/>
    <xf numFmtId="0" fontId="9" fillId="0" borderId="5" xfId="8" applyAlignment="1">
      <alignment horizontal="center"/>
    </xf>
    <xf numFmtId="0" fontId="3" fillId="0" borderId="9" xfId="3" applyBorder="1"/>
    <xf numFmtId="0" fontId="12" fillId="0" borderId="9" xfId="3" applyFont="1" applyBorder="1" applyAlignment="1">
      <alignment horizontal="center"/>
    </xf>
    <xf numFmtId="0" fontId="12" fillId="0" borderId="9" xfId="3" applyFont="1" applyBorder="1" applyAlignment="1">
      <alignment horizontal="center" wrapText="1"/>
    </xf>
    <xf numFmtId="0" fontId="12" fillId="0" borderId="9" xfId="3" applyFont="1" applyBorder="1" applyAlignment="1">
      <alignment horizontal="left" wrapText="1"/>
    </xf>
    <xf numFmtId="0" fontId="11" fillId="0" borderId="11" xfId="8" applyFont="1" applyBorder="1"/>
    <xf numFmtId="0" fontId="13" fillId="0" borderId="5" xfId="2" applyFont="1" applyBorder="1" applyAlignment="1">
      <alignment horizontal="left"/>
    </xf>
    <xf numFmtId="0" fontId="13" fillId="0" borderId="5" xfId="2" applyFont="1" applyBorder="1" applyAlignment="1"/>
    <xf numFmtId="0" fontId="12" fillId="0" borderId="9" xfId="3" applyFont="1" applyBorder="1" applyAlignment="1">
      <alignment horizontal="left"/>
    </xf>
    <xf numFmtId="0" fontId="13" fillId="0" borderId="5" xfId="2" applyFont="1" applyBorder="1" applyAlignment="1">
      <alignment horizontal="left" wrapText="1"/>
    </xf>
    <xf numFmtId="0" fontId="0" fillId="5" borderId="12" xfId="9" applyFont="1" applyBorder="1"/>
    <xf numFmtId="9" fontId="1" fillId="5" borderId="12" xfId="9" applyNumberFormat="1" applyBorder="1"/>
    <xf numFmtId="1" fontId="5" fillId="0" borderId="12" xfId="0" applyNumberFormat="1" applyFont="1" applyBorder="1"/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5" borderId="13" xfId="5" applyFont="1" applyFill="1" applyBorder="1"/>
    <xf numFmtId="0" fontId="1" fillId="5" borderId="13" xfId="5" applyFill="1" applyBorder="1" applyAlignment="1">
      <alignment horizontal="center"/>
    </xf>
    <xf numFmtId="164" fontId="1" fillId="5" borderId="13" xfId="1" applyNumberFormat="1" applyFill="1" applyBorder="1" applyAlignment="1">
      <alignment horizontal="center"/>
    </xf>
    <xf numFmtId="0" fontId="1" fillId="5" borderId="0" xfId="5" applyFill="1" applyBorder="1" applyAlignment="1">
      <alignment horizontal="center"/>
    </xf>
    <xf numFmtId="164" fontId="1" fillId="5" borderId="0" xfId="1" applyNumberFormat="1" applyFill="1" applyBorder="1" applyAlignment="1">
      <alignment horizontal="center"/>
    </xf>
    <xf numFmtId="0" fontId="4" fillId="0" borderId="6" xfId="4" applyBorder="1" applyAlignment="1">
      <alignment horizontal="center"/>
    </xf>
    <xf numFmtId="0" fontId="0" fillId="5" borderId="0" xfId="9" applyFont="1" applyAlignment="1">
      <alignment horizontal="left"/>
    </xf>
    <xf numFmtId="1" fontId="4" fillId="0" borderId="6" xfId="10" applyNumberFormat="1" applyAlignment="1">
      <alignment horizontal="center"/>
    </xf>
    <xf numFmtId="165" fontId="1" fillId="5" borderId="0" xfId="9" applyNumberFormat="1" applyAlignment="1">
      <alignment horizontal="center"/>
    </xf>
    <xf numFmtId="165" fontId="1" fillId="5" borderId="7" xfId="9" applyNumberFormat="1" applyBorder="1" applyAlignment="1">
      <alignment horizontal="center"/>
    </xf>
    <xf numFmtId="2" fontId="1" fillId="5" borderId="7" xfId="9" applyNumberFormat="1" applyBorder="1" applyAlignment="1">
      <alignment horizontal="center"/>
    </xf>
    <xf numFmtId="9" fontId="1" fillId="5" borderId="7" xfId="1" applyFill="1" applyBorder="1" applyAlignment="1">
      <alignment horizontal="center"/>
    </xf>
    <xf numFmtId="0" fontId="7" fillId="4" borderId="0" xfId="0" applyFont="1" applyFill="1"/>
    <xf numFmtId="0" fontId="0" fillId="5" borderId="14" xfId="9" applyFont="1" applyBorder="1"/>
    <xf numFmtId="9" fontId="1" fillId="5" borderId="14" xfId="9" applyNumberFormat="1" applyBorder="1"/>
    <xf numFmtId="1" fontId="5" fillId="0" borderId="14" xfId="0" applyNumberFormat="1" applyFont="1" applyBorder="1"/>
    <xf numFmtId="1" fontId="0" fillId="0" borderId="14" xfId="0" applyNumberFormat="1" applyBorder="1"/>
    <xf numFmtId="2" fontId="1" fillId="5" borderId="14" xfId="9" applyNumberFormat="1" applyBorder="1"/>
    <xf numFmtId="10" fontId="5" fillId="0" borderId="14" xfId="0" applyNumberFormat="1" applyFont="1" applyBorder="1"/>
    <xf numFmtId="0" fontId="0" fillId="0" borderId="0" xfId="0" applyFont="1"/>
    <xf numFmtId="0" fontId="13" fillId="0" borderId="5" xfId="2" applyFont="1" applyBorder="1" applyAlignment="1">
      <alignment horizontal="left"/>
    </xf>
    <xf numFmtId="0" fontId="12" fillId="0" borderId="10" xfId="3" applyFont="1" applyBorder="1" applyAlignment="1">
      <alignment horizontal="center" wrapText="1"/>
    </xf>
    <xf numFmtId="0" fontId="12" fillId="0" borderId="10" xfId="3" applyFont="1" applyBorder="1" applyAlignment="1">
      <alignment horizontal="left"/>
    </xf>
    <xf numFmtId="0" fontId="12" fillId="0" borderId="9" xfId="3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3" fillId="0" borderId="5" xfId="2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9" fillId="0" borderId="5" xfId="8" applyAlignment="1">
      <alignment horizontal="center"/>
    </xf>
    <xf numFmtId="0" fontId="10" fillId="0" borderId="5" xfId="7" applyFont="1"/>
    <xf numFmtId="0" fontId="12" fillId="0" borderId="11" xfId="3" applyFont="1" applyBorder="1" applyAlignment="1">
      <alignment horizontal="center" wrapText="1"/>
    </xf>
  </cellXfs>
  <cellStyles count="11">
    <cellStyle name="20% - Accent1" xfId="5" builtinId="30"/>
    <cellStyle name="Heading 2" xfId="2" builtinId="17"/>
    <cellStyle name="Heading 3" xfId="3" builtinId="18"/>
    <cellStyle name="Normal" xfId="0" builtinId="0"/>
    <cellStyle name="Note" xfId="6" builtinId="10"/>
    <cellStyle name="Percent" xfId="1" builtinId="5"/>
    <cellStyle name="Style 1" xfId="7"/>
    <cellStyle name="Style 2" xfId="8"/>
    <cellStyle name="Style 3" xfId="9"/>
    <cellStyle name="Style 4" xfId="10"/>
    <cellStyle name="Total" xfId="4" builtinId="25"/>
  </cellStyles>
  <dxfs count="0"/>
  <tableStyles count="0" defaultTableStyle="TableStyleMedium2" defaultPivotStyle="PivotStyleLight16"/>
  <colors>
    <mruColors>
      <color rgb="FF949B0D"/>
      <color rgb="FF418FDE"/>
      <color rgb="FF59315F"/>
      <color rgb="FF797F0B"/>
      <color rgb="FF666B09"/>
      <color rgb="FFB7BF10"/>
      <color rgb="FFE87722"/>
      <color rgb="FFDAAA00"/>
      <color rgb="FFF0F58F"/>
      <color rgb="FFE8F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Survey respondents by partner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Demographics!$I$5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Demographics!$H$6:$H$7</c:f>
              <c:strCache>
                <c:ptCount val="2"/>
                <c:pt idx="0">
                  <c:v>AEDM</c:v>
                </c:pt>
                <c:pt idx="1">
                  <c:v>Kurmari</c:v>
                </c:pt>
              </c:strCache>
            </c:strRef>
          </c:cat>
          <c:val>
            <c:numRef>
              <c:f>Demographics!$I$6:$I$7</c:f>
              <c:numCache>
                <c:formatCode>General</c:formatCode>
                <c:ptCount val="2"/>
                <c:pt idx="0">
                  <c:v>158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8-4613-BDD0-A547449EEE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321088"/>
        <c:axId val="175322624"/>
      </c:barChart>
      <c:catAx>
        <c:axId val="17532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322624"/>
        <c:crosses val="autoZero"/>
        <c:auto val="1"/>
        <c:lblAlgn val="ctr"/>
        <c:lblOffset val="100"/>
        <c:noMultiLvlLbl val="0"/>
      </c:catAx>
      <c:valAx>
        <c:axId val="17532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532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Food Frequency Scores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 Food Frequency'!$I$5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Frequency'!$I$6:$I$13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0.11004784688995216</c:v>
                </c:pt>
                <c:pt idx="5">
                  <c:v>0.19138755980861244</c:v>
                </c:pt>
                <c:pt idx="6">
                  <c:v>0.21052631578947367</c:v>
                </c:pt>
                <c:pt idx="7">
                  <c:v>0.39712918660287083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E-423F-B022-06DC3A4390CF}"/>
            </c:ext>
          </c:extLst>
        </c:ser>
        <c:ser>
          <c:idx val="2"/>
          <c:order val="1"/>
          <c:tx>
            <c:strRef>
              <c:f>'A1 Food Frequency'!$J$5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Frequency'!$J$6:$J$13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6.8750000000000006E-2</c:v>
                </c:pt>
                <c:pt idx="4">
                  <c:v>0.13125000000000001</c:v>
                </c:pt>
                <c:pt idx="5">
                  <c:v>0.26874999999999999</c:v>
                </c:pt>
                <c:pt idx="6">
                  <c:v>0.27500000000000002</c:v>
                </c:pt>
                <c:pt idx="7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E-423F-B022-06DC3A4390CF}"/>
            </c:ext>
          </c:extLst>
        </c:ser>
        <c:ser>
          <c:idx val="3"/>
          <c:order val="2"/>
          <c:tx>
            <c:strRef>
              <c:f>'A1 Food Frequency'!$K$5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Frequency'!$K$6:$K$13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8.1300813008130079E-2</c:v>
                </c:pt>
                <c:pt idx="4">
                  <c:v>0.11924119241192412</c:v>
                </c:pt>
                <c:pt idx="5">
                  <c:v>0.22493224932249323</c:v>
                </c:pt>
                <c:pt idx="6">
                  <c:v>0.23848238482384823</c:v>
                </c:pt>
                <c:pt idx="7">
                  <c:v>0.33604336043360433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E-423F-B022-06DC3A43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6336"/>
        <c:axId val="56528256"/>
      </c:lineChart>
      <c:catAx>
        <c:axId val="565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Food Frequency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528256"/>
        <c:crosses val="autoZero"/>
        <c:auto val="1"/>
        <c:lblAlgn val="ctr"/>
        <c:lblOffset val="100"/>
        <c:noMultiLvlLbl val="0"/>
      </c:catAx>
      <c:valAx>
        <c:axId val="5652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65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Food Diversity Scores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 Food Diversity'!$I$5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Diversity'!$I$6:$I$17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1.9138755980861243E-2</c:v>
                </c:pt>
                <c:pt idx="5">
                  <c:v>1.9138755980861243E-2</c:v>
                </c:pt>
                <c:pt idx="6">
                  <c:v>5.2631578947368418E-2</c:v>
                </c:pt>
                <c:pt idx="7">
                  <c:v>6.2200956937799042E-2</c:v>
                </c:pt>
                <c:pt idx="8">
                  <c:v>0.10047846889952153</c:v>
                </c:pt>
                <c:pt idx="9">
                  <c:v>0.13875598086124402</c:v>
                </c:pt>
                <c:pt idx="10">
                  <c:v>0.21531100478468901</c:v>
                </c:pt>
                <c:pt idx="11">
                  <c:v>0.3923444976076555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8B9-AEAE-C20E7C05B508}"/>
            </c:ext>
          </c:extLst>
        </c:ser>
        <c:ser>
          <c:idx val="2"/>
          <c:order val="1"/>
          <c:tx>
            <c:strRef>
              <c:f>'A2 Food Diversity'!$J$5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Diversity'!$J$6:$J$17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  <c:pt idx="6">
                  <c:v>5.6250000000000001E-2</c:v>
                </c:pt>
                <c:pt idx="7">
                  <c:v>0.10625</c:v>
                </c:pt>
                <c:pt idx="8">
                  <c:v>0.11874999999999999</c:v>
                </c:pt>
                <c:pt idx="9">
                  <c:v>0.2</c:v>
                </c:pt>
                <c:pt idx="10">
                  <c:v>0.18124999999999999</c:v>
                </c:pt>
                <c:pt idx="11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A-48B9-AEAE-C20E7C05B508}"/>
            </c:ext>
          </c:extLst>
        </c:ser>
        <c:ser>
          <c:idx val="3"/>
          <c:order val="2"/>
          <c:tx>
            <c:strRef>
              <c:f>'A2 Food Diversity'!$K$5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Diversity'!$K$6:$K$17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1.0840108401084011E-2</c:v>
                </c:pt>
                <c:pt idx="5">
                  <c:v>2.1680216802168022E-2</c:v>
                </c:pt>
                <c:pt idx="6">
                  <c:v>5.4200542005420058E-2</c:v>
                </c:pt>
                <c:pt idx="7">
                  <c:v>8.1300813008130079E-2</c:v>
                </c:pt>
                <c:pt idx="8">
                  <c:v>0.10840108401084012</c:v>
                </c:pt>
                <c:pt idx="9">
                  <c:v>0.16531165311653118</c:v>
                </c:pt>
                <c:pt idx="10">
                  <c:v>0.20054200542005421</c:v>
                </c:pt>
                <c:pt idx="11">
                  <c:v>0.35772357723577236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A-48B9-AEAE-C20E7C05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6320"/>
        <c:axId val="67530752"/>
      </c:lineChart>
      <c:catAx>
        <c:axId val="569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Food Diversity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530752"/>
        <c:crosses val="autoZero"/>
        <c:auto val="1"/>
        <c:lblAlgn val="ctr"/>
        <c:lblOffset val="100"/>
        <c:noMultiLvlLbl val="0"/>
      </c:catAx>
      <c:valAx>
        <c:axId val="6753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69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Hungry Months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'A3 Hungry Months'!$I$5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Months'!$I$6:$I$18</c:f>
              <c:numCache>
                <c:formatCode>0.0%</c:formatCode>
                <c:ptCount val="13"/>
                <c:pt idx="0">
                  <c:v>0.74162679425837319</c:v>
                </c:pt>
                <c:pt idx="1">
                  <c:v>0.12440191387559808</c:v>
                </c:pt>
                <c:pt idx="2">
                  <c:v>0.12918660287081341</c:v>
                </c:pt>
                <c:pt idx="3">
                  <c:v>4.7846889952153108E-3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F-463A-B0BE-484E52DAEDDF}"/>
            </c:ext>
          </c:extLst>
        </c:ser>
        <c:ser>
          <c:idx val="2"/>
          <c:order val="1"/>
          <c:tx>
            <c:strRef>
              <c:f>'A3 Hungry Months'!$J$5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Months'!$J$6:$J$18</c:f>
              <c:numCache>
                <c:formatCode>0.0%</c:formatCode>
                <c:ptCount val="13"/>
                <c:pt idx="0">
                  <c:v>0.75</c:v>
                </c:pt>
                <c:pt idx="1">
                  <c:v>0.16875000000000001</c:v>
                </c:pt>
                <c:pt idx="2">
                  <c:v>5.6250000000000001E-2</c:v>
                </c:pt>
                <c:pt idx="3">
                  <c:v>6.2500000000000003E-3</c:v>
                </c:pt>
                <c:pt idx="4">
                  <c:v>6.2500000000000003E-3</c:v>
                </c:pt>
                <c:pt idx="5">
                  <c:v>6.2500000000000003E-3</c:v>
                </c:pt>
                <c:pt idx="6">
                  <c:v>6.2500000000000003E-3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63A-B0BE-484E52DAEDDF}"/>
            </c:ext>
          </c:extLst>
        </c:ser>
        <c:ser>
          <c:idx val="3"/>
          <c:order val="2"/>
          <c:tx>
            <c:strRef>
              <c:f>'A3 Hungry Months'!$K$5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Months'!$K$6:$K$18</c:f>
              <c:numCache>
                <c:formatCode>0.0%</c:formatCode>
                <c:ptCount val="13"/>
                <c:pt idx="0">
                  <c:v>0.74525745257452569</c:v>
                </c:pt>
                <c:pt idx="1">
                  <c:v>0.14363143631436315</c:v>
                </c:pt>
                <c:pt idx="2">
                  <c:v>9.7560975609756101E-2</c:v>
                </c:pt>
                <c:pt idx="3">
                  <c:v>5.4200542005420054E-3</c:v>
                </c:pt>
                <c:pt idx="4">
                  <c:v>2.7100271002710027E-3</c:v>
                </c:pt>
                <c:pt idx="5">
                  <c:v>2.7100271002710027E-3</c:v>
                </c:pt>
                <c:pt idx="6">
                  <c:v>2.7100271002710027E-3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F-463A-B0BE-484E52DA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5824"/>
        <c:axId val="67711360"/>
      </c:lineChart>
      <c:catAx>
        <c:axId val="675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hungry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711360"/>
        <c:crosses val="autoZero"/>
        <c:auto val="1"/>
        <c:lblAlgn val="ctr"/>
        <c:lblOffset val="100"/>
        <c:noMultiLvlLbl val="0"/>
      </c:catAx>
      <c:valAx>
        <c:axId val="6771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75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Hungry Months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'A3 Hungry Months'!$I$47</c:f>
              <c:strCache>
                <c:ptCount val="1"/>
              </c:strCache>
            </c:strRef>
          </c:tx>
          <c:spPr>
            <a:ln>
              <a:solidFill>
                <a:srgbClr val="949B0D"/>
              </a:solidFill>
            </a:ln>
          </c:spPr>
          <c:marker>
            <c:symbol val="none"/>
          </c:marker>
          <c:cat>
            <c:numRef>
              <c:f>'A3 Hungry Months'!$H$48:$H$60</c:f>
              <c:numCache>
                <c:formatCode>General</c:formatCode>
                <c:ptCount val="13"/>
              </c:numCache>
            </c:numRef>
          </c:cat>
          <c:val>
            <c:numRef>
              <c:f>'A3 Hungry Months'!$I$48:$I$60</c:f>
              <c:numCache>
                <c:formatCode>0.0%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2-4407-857F-2701D7BE401B}"/>
            </c:ext>
          </c:extLst>
        </c:ser>
        <c:ser>
          <c:idx val="3"/>
          <c:order val="1"/>
          <c:tx>
            <c:strRef>
              <c:f>'A3 Hungry Months'!$J$47</c:f>
              <c:strCache>
                <c:ptCount val="1"/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'A3 Hungry Months'!$H$48:$H$60</c:f>
              <c:numCache>
                <c:formatCode>General</c:formatCode>
                <c:ptCount val="13"/>
              </c:numCache>
            </c:numRef>
          </c:cat>
          <c:val>
            <c:numRef>
              <c:f>'A3 Hungry Months'!$J$48:$J$60</c:f>
              <c:numCache>
                <c:formatCode>0.0%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2-4407-857F-2701D7BE401B}"/>
            </c:ext>
          </c:extLst>
        </c:ser>
        <c:ser>
          <c:idx val="0"/>
          <c:order val="2"/>
          <c:tx>
            <c:strRef>
              <c:f>'A3 Hungry Months'!$K$47</c:f>
              <c:strCache>
                <c:ptCount val="1"/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'A3 Hungry Months'!$H$48:$H$60</c:f>
              <c:numCache>
                <c:formatCode>General</c:formatCode>
                <c:ptCount val="13"/>
              </c:numCache>
            </c:numRef>
          </c:cat>
          <c:val>
            <c:numRef>
              <c:f>'A3 Hungry Months'!$K$48:$K$60</c:f>
              <c:numCache>
                <c:formatCode>0.0%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2-4407-857F-2701D7BE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3760"/>
        <c:axId val="67752320"/>
      </c:lineChart>
      <c:catAx>
        <c:axId val="677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hungry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752320"/>
        <c:crosses val="autoZero"/>
        <c:auto val="1"/>
        <c:lblAlgn val="ctr"/>
        <c:lblOffset val="100"/>
        <c:noMultiLvlLbl val="0"/>
      </c:catAx>
      <c:valAx>
        <c:axId val="6775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77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Coping Strategies Used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'A4 Coping Strategies'!$I$7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'A4 Coping Strategies'!$H$8:$H$12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'A4 Coping Strategies'!$I$8:$I$12</c:f>
              <c:numCache>
                <c:formatCode>0.0%</c:formatCode>
                <c:ptCount val="5"/>
                <c:pt idx="0">
                  <c:v>0.93779904306220097</c:v>
                </c:pt>
                <c:pt idx="1">
                  <c:v>5.2631578947368418E-2</c:v>
                </c:pt>
                <c:pt idx="2">
                  <c:v>9.5693779904306216E-3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E-47D3-9521-934D4F5996A0}"/>
            </c:ext>
          </c:extLst>
        </c:ser>
        <c:ser>
          <c:idx val="2"/>
          <c:order val="1"/>
          <c:tx>
            <c:strRef>
              <c:f>'A4 Coping Strategies'!$J$7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'A4 Coping Strategies'!$H$8:$H$12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'A4 Coping Strategies'!$J$8:$J$12</c:f>
              <c:numCache>
                <c:formatCode>0.0%</c:formatCode>
                <c:ptCount val="5"/>
                <c:pt idx="0">
                  <c:v>0.9</c:v>
                </c:pt>
                <c:pt idx="1">
                  <c:v>5.6250000000000001E-2</c:v>
                </c:pt>
                <c:pt idx="2">
                  <c:v>3.7499999999999999E-2</c:v>
                </c:pt>
                <c:pt idx="3">
                  <c:v>6.2500000000000003E-3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E-47D3-9521-934D4F5996A0}"/>
            </c:ext>
          </c:extLst>
        </c:ser>
        <c:ser>
          <c:idx val="3"/>
          <c:order val="2"/>
          <c:tx>
            <c:strRef>
              <c:f>'A4 Coping Strategies'!$K$7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'A4 Coping Strategies'!$H$8:$H$12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'A4 Coping Strategies'!$K$8:$K$12</c:f>
              <c:numCache>
                <c:formatCode>0.0%</c:formatCode>
                <c:ptCount val="5"/>
                <c:pt idx="0">
                  <c:v>0.92140921409214094</c:v>
                </c:pt>
                <c:pt idx="1">
                  <c:v>5.4200542005420058E-2</c:v>
                </c:pt>
                <c:pt idx="2">
                  <c:v>2.1680216802168022E-2</c:v>
                </c:pt>
                <c:pt idx="3">
                  <c:v>2.7100271002710027E-3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E-47D3-9521-934D4F59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0160"/>
        <c:axId val="67822336"/>
      </c:lineChart>
      <c:catAx>
        <c:axId val="678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coping strategies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822336"/>
        <c:crosses val="autoZero"/>
        <c:auto val="1"/>
        <c:lblAlgn val="ctr"/>
        <c:lblOffset val="100"/>
        <c:noMultiLvlLbl val="0"/>
      </c:catAx>
      <c:valAx>
        <c:axId val="6782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7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Mean food security scores by gender of respondent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'A1-A4 Combined'!$E$5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  <a:ln>
              <a:solidFill>
                <a:srgbClr val="B7BF10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Combined'!$E$6:$E$9</c:f>
              <c:numCache>
                <c:formatCode>0.00</c:formatCode>
                <c:ptCount val="4"/>
                <c:pt idx="0">
                  <c:v>5.7129187000000003</c:v>
                </c:pt>
                <c:pt idx="1">
                  <c:v>7.1770329999999993E-2</c:v>
                </c:pt>
                <c:pt idx="2">
                  <c:v>9.4449760999999999</c:v>
                </c:pt>
                <c:pt idx="3">
                  <c:v>0.39712919000000002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8-4A61-AE79-C8A330A31122}"/>
            </c:ext>
          </c:extLst>
        </c:ser>
        <c:ser>
          <c:idx val="1"/>
          <c:order val="1"/>
          <c:tx>
            <c:strRef>
              <c:f>'A1-A4 Combined'!$F$5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  <a:ln>
              <a:solidFill>
                <a:srgbClr val="59315F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Combined'!$F$6:$F$9</c:f>
              <c:numCache>
                <c:formatCode>0.00</c:formatCode>
                <c:ptCount val="4"/>
                <c:pt idx="0">
                  <c:v>5.5187499999999998</c:v>
                </c:pt>
                <c:pt idx="1">
                  <c:v>0.15</c:v>
                </c:pt>
                <c:pt idx="2">
                  <c:v>9.2062500000000007</c:v>
                </c:pt>
                <c:pt idx="3">
                  <c:v>0.39374999999999999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8-4A61-AE79-C8A330A31122}"/>
            </c:ext>
          </c:extLst>
        </c:ser>
        <c:ser>
          <c:idx val="2"/>
          <c:order val="2"/>
          <c:tx>
            <c:strRef>
              <c:f>'A1-A4 Combined'!$H$5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Combined'!$H$6:$H$9</c:f>
              <c:numCache>
                <c:formatCode>0.00</c:formatCode>
                <c:ptCount val="4"/>
                <c:pt idx="0">
                  <c:v>5.6287263000000003</c:v>
                </c:pt>
                <c:pt idx="1">
                  <c:v>0.10569106</c:v>
                </c:pt>
                <c:pt idx="2">
                  <c:v>9.3414634000000003</c:v>
                </c:pt>
                <c:pt idx="3">
                  <c:v>0.39566395999999998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8-4A61-AE79-C8A330A3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3904"/>
        <c:axId val="67977984"/>
      </c:barChart>
      <c:catAx>
        <c:axId val="679639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7977984"/>
        <c:crosses val="autoZero"/>
        <c:auto val="1"/>
        <c:lblAlgn val="ctr"/>
        <c:lblOffset val="100"/>
        <c:noMultiLvlLbl val="0"/>
      </c:catAx>
      <c:valAx>
        <c:axId val="679779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Score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9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Incomes Sources Prior to Project Participation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 Prior Income Sources'!$I$6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Sources'!$I$7:$I$16</c:f>
              <c:numCache>
                <c:formatCode>0.0%</c:formatCode>
                <c:ptCount val="10"/>
                <c:pt idx="0">
                  <c:v>0.49760765550239233</c:v>
                </c:pt>
                <c:pt idx="1">
                  <c:v>0.23444976076555024</c:v>
                </c:pt>
                <c:pt idx="2">
                  <c:v>0.11483253588516747</c:v>
                </c:pt>
                <c:pt idx="3">
                  <c:v>5.7416267942583733E-2</c:v>
                </c:pt>
                <c:pt idx="4">
                  <c:v>6.6985645933014357E-2</c:v>
                </c:pt>
                <c:pt idx="5">
                  <c:v>2.8708133971291867E-2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B-48BF-A11F-2870A9388A7F}"/>
            </c:ext>
          </c:extLst>
        </c:ser>
        <c:ser>
          <c:idx val="2"/>
          <c:order val="1"/>
          <c:tx>
            <c:strRef>
              <c:f>'B1 Prior Income Sources'!$J$6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Sources'!$J$7:$J$16</c:f>
              <c:numCache>
                <c:formatCode>0.0%</c:formatCode>
                <c:ptCount val="10"/>
                <c:pt idx="0">
                  <c:v>0.46250000000000002</c:v>
                </c:pt>
                <c:pt idx="1">
                  <c:v>0.1875</c:v>
                </c:pt>
                <c:pt idx="2">
                  <c:v>0.10625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6.25E-2</c:v>
                </c:pt>
                <c:pt idx="6">
                  <c:v>6.2500000000000003E-3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B-48BF-A11F-2870A9388A7F}"/>
            </c:ext>
          </c:extLst>
        </c:ser>
        <c:ser>
          <c:idx val="3"/>
          <c:order val="2"/>
          <c:tx>
            <c:strRef>
              <c:f>'B1 Prior Income Sources'!$K$6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Sources'!$K$7:$K$16</c:f>
              <c:numCache>
                <c:formatCode>0.0%</c:formatCode>
                <c:ptCount val="10"/>
                <c:pt idx="0">
                  <c:v>0.4823848238482385</c:v>
                </c:pt>
                <c:pt idx="1">
                  <c:v>0.21409214092140921</c:v>
                </c:pt>
                <c:pt idx="2">
                  <c:v>0.1111111111111111</c:v>
                </c:pt>
                <c:pt idx="3">
                  <c:v>6.5040650406504072E-2</c:v>
                </c:pt>
                <c:pt idx="4">
                  <c:v>8.1300813008130079E-2</c:v>
                </c:pt>
                <c:pt idx="5">
                  <c:v>4.3360433604336043E-2</c:v>
                </c:pt>
                <c:pt idx="6">
                  <c:v>2.7100271002710027E-3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B-48BF-A11F-2870A938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3536"/>
        <c:axId val="68035712"/>
      </c:lineChart>
      <c:catAx>
        <c:axId val="680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035712"/>
        <c:crosses val="autoZero"/>
        <c:auto val="1"/>
        <c:lblAlgn val="ctr"/>
        <c:lblOffset val="100"/>
        <c:noMultiLvlLbl val="0"/>
      </c:catAx>
      <c:valAx>
        <c:axId val="6803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0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Incomes Sources Following  Project Participation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'B2 Income Sources Now'!$I$5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'B2 Income Sources Now'!$H$6:$H$14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'B2 Income Sources Now'!$I$6:$I$14</c:f>
              <c:numCache>
                <c:formatCode>0.0%</c:formatCode>
                <c:ptCount val="9"/>
                <c:pt idx="0">
                  <c:v>7.1770334928229665E-2</c:v>
                </c:pt>
                <c:pt idx="1">
                  <c:v>0.50239234449760761</c:v>
                </c:pt>
                <c:pt idx="2">
                  <c:v>9.569377990430622E-2</c:v>
                </c:pt>
                <c:pt idx="3">
                  <c:v>0.11004784688995216</c:v>
                </c:pt>
                <c:pt idx="4">
                  <c:v>9.0909090909090912E-2</c:v>
                </c:pt>
                <c:pt idx="5">
                  <c:v>0.11961722488038277</c:v>
                </c:pt>
                <c:pt idx="6">
                  <c:v>9.5693779904306216E-3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7-481B-8A13-2F117B51277A}"/>
            </c:ext>
          </c:extLst>
        </c:ser>
        <c:ser>
          <c:idx val="2"/>
          <c:order val="1"/>
          <c:tx>
            <c:strRef>
              <c:f>'B2 Income Sources Now'!$J$5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'B2 Income Sources Now'!$H$6:$H$14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'B2 Income Sources Now'!$J$6:$J$14</c:f>
              <c:numCache>
                <c:formatCode>0.0%</c:formatCode>
                <c:ptCount val="9"/>
                <c:pt idx="0">
                  <c:v>0.15625</c:v>
                </c:pt>
                <c:pt idx="1">
                  <c:v>0.33124999999999999</c:v>
                </c:pt>
                <c:pt idx="2">
                  <c:v>0.1</c:v>
                </c:pt>
                <c:pt idx="3">
                  <c:v>0.15</c:v>
                </c:pt>
                <c:pt idx="4">
                  <c:v>0.14374999999999999</c:v>
                </c:pt>
                <c:pt idx="5">
                  <c:v>9.375E-2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7-481B-8A13-2F117B51277A}"/>
            </c:ext>
          </c:extLst>
        </c:ser>
        <c:ser>
          <c:idx val="3"/>
          <c:order val="2"/>
          <c:tx>
            <c:strRef>
              <c:f>'B2 Income Sources Now'!$K$5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'B2 Income Sources Now'!$H$6:$H$14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'B2 Income Sources Now'!$K$6:$K$14</c:f>
              <c:numCache>
                <c:formatCode>0.0%</c:formatCode>
                <c:ptCount val="9"/>
                <c:pt idx="0">
                  <c:v>0.10840108401084012</c:v>
                </c:pt>
                <c:pt idx="1">
                  <c:v>0.42818428184281843</c:v>
                </c:pt>
                <c:pt idx="2">
                  <c:v>9.7560975609756101E-2</c:v>
                </c:pt>
                <c:pt idx="3">
                  <c:v>0.12737127371273713</c:v>
                </c:pt>
                <c:pt idx="4">
                  <c:v>0.11382113821138211</c:v>
                </c:pt>
                <c:pt idx="5">
                  <c:v>0.10840108401084012</c:v>
                </c:pt>
                <c:pt idx="6">
                  <c:v>1.6260162601626018E-2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7-481B-8A13-2F117B51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0304"/>
        <c:axId val="68060672"/>
      </c:lineChart>
      <c:catAx>
        <c:axId val="680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060672"/>
        <c:crosses val="autoZero"/>
        <c:auto val="1"/>
        <c:lblAlgn val="ctr"/>
        <c:lblOffset val="100"/>
        <c:noMultiLvlLbl val="0"/>
      </c:catAx>
      <c:valAx>
        <c:axId val="6806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0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Change in Number of Income Sources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'B1-2 Change in Income Sources'!$I$5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'B1-2 Change in Income Sources'!$I$6:$I$14</c:f>
              <c:numCache>
                <c:formatCode>0.0%</c:formatCode>
                <c:ptCount val="9"/>
                <c:pt idx="0">
                  <c:v>4.7846889952153108E-3</c:v>
                </c:pt>
                <c:pt idx="1">
                  <c:v>0</c:v>
                </c:pt>
                <c:pt idx="2">
                  <c:v>2.8708133971291867E-2</c:v>
                </c:pt>
                <c:pt idx="3">
                  <c:v>0.23444976076555024</c:v>
                </c:pt>
                <c:pt idx="4">
                  <c:v>0.53588516746411485</c:v>
                </c:pt>
                <c:pt idx="5">
                  <c:v>0.10526315789473684</c:v>
                </c:pt>
                <c:pt idx="6">
                  <c:v>7.1770334928229665E-2</c:v>
                </c:pt>
                <c:pt idx="7">
                  <c:v>1.9138755980861243E-2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AE5-BE98-B2FF61797BEF}"/>
            </c:ext>
          </c:extLst>
        </c:ser>
        <c:ser>
          <c:idx val="2"/>
          <c:order val="1"/>
          <c:tx>
            <c:strRef>
              <c:f>'B1-2 Change in Income Sources'!$J$5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'B1-2 Change in Income Sources'!$J$6:$J$14</c:f>
              <c:numCache>
                <c:formatCode>0.0%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3.125E-2</c:v>
                </c:pt>
                <c:pt idx="3">
                  <c:v>0.39374999999999999</c:v>
                </c:pt>
                <c:pt idx="4">
                  <c:v>0.4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3.125E-2</c:v>
                </c:pt>
                <c:pt idx="8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AE5-BE98-B2FF61797BEF}"/>
            </c:ext>
          </c:extLst>
        </c:ser>
        <c:ser>
          <c:idx val="3"/>
          <c:order val="2"/>
          <c:tx>
            <c:strRef>
              <c:f>'B1-2 Change in Income Sources'!$K$5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'B1-2 Change in Income Sources'!$K$6:$K$14</c:f>
              <c:numCache>
                <c:formatCode>0.0%</c:formatCode>
                <c:ptCount val="9"/>
                <c:pt idx="0">
                  <c:v>2.7100271002710027E-3</c:v>
                </c:pt>
                <c:pt idx="1">
                  <c:v>5.4200542005420054E-3</c:v>
                </c:pt>
                <c:pt idx="2">
                  <c:v>2.9810298102981029E-2</c:v>
                </c:pt>
                <c:pt idx="3">
                  <c:v>0.30352303523035229</c:v>
                </c:pt>
                <c:pt idx="4">
                  <c:v>0.47696476964769646</c:v>
                </c:pt>
                <c:pt idx="5">
                  <c:v>9.2140921409214094E-2</c:v>
                </c:pt>
                <c:pt idx="6">
                  <c:v>6.2330623306233061E-2</c:v>
                </c:pt>
                <c:pt idx="7">
                  <c:v>2.4390243902439025E-2</c:v>
                </c:pt>
                <c:pt idx="8">
                  <c:v>2.7100271002710027E-3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1-4AE5-BE98-B2FF6179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6960"/>
        <c:axId val="68138880"/>
      </c:lineChart>
      <c:catAx>
        <c:axId val="681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Change in 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138880"/>
        <c:crosses val="autoZero"/>
        <c:auto val="1"/>
        <c:lblAlgn val="ctr"/>
        <c:lblOffset val="100"/>
        <c:noMultiLvlLbl val="0"/>
      </c:catAx>
      <c:valAx>
        <c:axId val="6813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1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 Sources Before and After Project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'B1-2 Change in Income Sources'!$L$38</c:f>
              <c:strCache>
                <c:ptCount val="1"/>
                <c:pt idx="0">
                  <c:v>Before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val>
            <c:numRef>
              <c:f>'B1-2 Change in Income Sources'!$L$39:$L$48</c:f>
              <c:numCache>
                <c:formatCode>0%</c:formatCode>
                <c:ptCount val="10"/>
                <c:pt idx="0">
                  <c:v>0.4823848238482385</c:v>
                </c:pt>
                <c:pt idx="1">
                  <c:v>0.21409214092140921</c:v>
                </c:pt>
                <c:pt idx="2">
                  <c:v>0.1111111111111111</c:v>
                </c:pt>
                <c:pt idx="3">
                  <c:v>6.5040650406504072E-2</c:v>
                </c:pt>
                <c:pt idx="4">
                  <c:v>8.1300813008130079E-2</c:v>
                </c:pt>
                <c:pt idx="5">
                  <c:v>4.3360433604336043E-2</c:v>
                </c:pt>
                <c:pt idx="6">
                  <c:v>2.7100271002710027E-3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930-99D7-05CDE7B8FFBA}"/>
            </c:ext>
          </c:extLst>
        </c:ser>
        <c:ser>
          <c:idx val="2"/>
          <c:order val="1"/>
          <c:tx>
            <c:strRef>
              <c:f>'B1-2 Change in Income Sources'!$M$38</c:f>
              <c:strCache>
                <c:ptCount val="1"/>
                <c:pt idx="0">
                  <c:v>After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val>
            <c:numRef>
              <c:f>'B1-2 Change in Income Sources'!$M$39:$M$48</c:f>
              <c:numCache>
                <c:formatCode>0%</c:formatCode>
                <c:ptCount val="10"/>
                <c:pt idx="0">
                  <c:v>0.10840108401084012</c:v>
                </c:pt>
                <c:pt idx="1">
                  <c:v>0.42818428184281843</c:v>
                </c:pt>
                <c:pt idx="2">
                  <c:v>9.7560975609756101E-2</c:v>
                </c:pt>
                <c:pt idx="3">
                  <c:v>0.12737127371273713</c:v>
                </c:pt>
                <c:pt idx="4">
                  <c:v>0.11382113821138211</c:v>
                </c:pt>
                <c:pt idx="5">
                  <c:v>0.10840108401084012</c:v>
                </c:pt>
                <c:pt idx="6">
                  <c:v>1.6260162601626018E-2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2-4930-99D7-05CDE7B8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8224"/>
        <c:axId val="68555904"/>
      </c:lineChart>
      <c:catAx>
        <c:axId val="681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8555904"/>
        <c:crosses val="autoZero"/>
        <c:auto val="1"/>
        <c:lblAlgn val="ctr"/>
        <c:lblOffset val="100"/>
        <c:noMultiLvlLbl val="0"/>
      </c:catAx>
      <c:valAx>
        <c:axId val="6855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="1"/>
                  <a:t>Percent of Respondents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1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Survey respondents by gender and age</a:t>
            </a:r>
            <a:r>
              <a:rPr lang="en-CA" sz="1400" baseline="0"/>
              <a:t> group</a:t>
            </a:r>
            <a:endParaRPr lang="en-CA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Demographics!$H$34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Demographics!$I$34:$K$34</c:f>
              <c:numCache>
                <c:formatCode>0%</c:formatCode>
                <c:ptCount val="3"/>
                <c:pt idx="0">
                  <c:v>0.32057416267942584</c:v>
                </c:pt>
                <c:pt idx="1">
                  <c:v>0.375</c:v>
                </c:pt>
                <c:pt idx="2">
                  <c:v>0.34417344173441733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4-4917-9821-584D82C7D885}"/>
            </c:ext>
          </c:extLst>
        </c:ser>
        <c:ser>
          <c:idx val="2"/>
          <c:order val="1"/>
          <c:tx>
            <c:strRef>
              <c:f>Demographics!$H$35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Demographics!$I$35:$K$35</c:f>
              <c:numCache>
                <c:formatCode>0%</c:formatCode>
                <c:ptCount val="3"/>
                <c:pt idx="0">
                  <c:v>0.63157894736842102</c:v>
                </c:pt>
                <c:pt idx="1">
                  <c:v>0.47499999999999998</c:v>
                </c:pt>
                <c:pt idx="2">
                  <c:v>0.56368563685636852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4-4917-9821-584D82C7D885}"/>
            </c:ext>
          </c:extLst>
        </c:ser>
        <c:ser>
          <c:idx val="3"/>
          <c:order val="2"/>
          <c:tx>
            <c:strRef>
              <c:f>Demographics!$H$36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Demographics!$I$36:$K$36</c:f>
              <c:numCache>
                <c:formatCode>0%</c:formatCode>
                <c:ptCount val="3"/>
                <c:pt idx="0">
                  <c:v>4.784688995215311E-2</c:v>
                </c:pt>
                <c:pt idx="1">
                  <c:v>0.15</c:v>
                </c:pt>
                <c:pt idx="2">
                  <c:v>9.2140921409214094E-2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4-4917-9821-584D82C7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32864"/>
        <c:axId val="192535168"/>
      </c:barChart>
      <c:catAx>
        <c:axId val="192532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192535168"/>
        <c:crosses val="autoZero"/>
        <c:auto val="1"/>
        <c:lblAlgn val="ctr"/>
        <c:lblOffset val="100"/>
        <c:noMultiLvlLbl val="0"/>
      </c:catAx>
      <c:valAx>
        <c:axId val="1925351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925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Mean number of income sources before and after project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'B1-2 Compared'!$M$5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'B1-2 Compared'!$L$6:$L$8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'B1-2 Compared'!$M$6:$M$8</c:f>
              <c:numCache>
                <c:formatCode>0.0</c:formatCode>
                <c:ptCount val="3"/>
                <c:pt idx="0">
                  <c:v>2.047847</c:v>
                </c:pt>
                <c:pt idx="1">
                  <c:v>2.375</c:v>
                </c:pt>
                <c:pt idx="2">
                  <c:v>2.189702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3-402E-8BAB-C0110D8E8A8E}"/>
            </c:ext>
          </c:extLst>
        </c:ser>
        <c:ser>
          <c:idx val="1"/>
          <c:order val="1"/>
          <c:tx>
            <c:strRef>
              <c:f>'B1-2 Compared'!$N$5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'B1-2 Compared'!$L$6:$L$8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'B1-2 Compared'!$N$6:$N$8</c:f>
              <c:numCache>
                <c:formatCode>0.0</c:formatCode>
                <c:ptCount val="3"/>
                <c:pt idx="0">
                  <c:v>3.0430619999999999</c:v>
                </c:pt>
                <c:pt idx="1">
                  <c:v>3.1749999999999998</c:v>
                </c:pt>
                <c:pt idx="2">
                  <c:v>3.1002710000000002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3-402E-8BAB-C0110D8E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65632"/>
        <c:axId val="68571520"/>
      </c:barChart>
      <c:catAx>
        <c:axId val="6856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8571520"/>
        <c:crosses val="autoZero"/>
        <c:auto val="1"/>
        <c:lblAlgn val="ctr"/>
        <c:lblOffset val="100"/>
        <c:noMultiLvlLbl val="0"/>
      </c:catAx>
      <c:valAx>
        <c:axId val="6857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8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Changes</a:t>
            </a:r>
            <a:r>
              <a:rPr lang="en-US" sz="1400" baseline="0"/>
              <a:t> in income from participation</a:t>
            </a:r>
            <a:endParaRPr lang="en-US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 Income'!$L$6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('B3 Income'!$M$5,'B3 Income'!$P$5)</c:f>
              <c:strCache>
                <c:ptCount val="2"/>
                <c:pt idx="0">
                  <c:v>Number with increased income</c:v>
                </c:pt>
                <c:pt idx="1">
                  <c:v>Number with a significant increase</c:v>
                </c:pt>
              </c:strCache>
            </c:strRef>
          </c:cat>
          <c:val>
            <c:numRef>
              <c:f>('B3 Income'!$M$6,'B3 Income'!$P$6)</c:f>
              <c:numCache>
                <c:formatCode>General</c:formatCode>
                <c:ptCount val="2"/>
                <c:pt idx="0">
                  <c:v>209</c:v>
                </c:pt>
                <c:pt idx="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D19-9F74-2F7524199C20}"/>
            </c:ext>
          </c:extLst>
        </c:ser>
        <c:ser>
          <c:idx val="1"/>
          <c:order val="1"/>
          <c:tx>
            <c:strRef>
              <c:f>'B3 Income'!$L$7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('B3 Income'!$M$5,'B3 Income'!$P$5)</c:f>
              <c:strCache>
                <c:ptCount val="2"/>
                <c:pt idx="0">
                  <c:v>Number with increased income</c:v>
                </c:pt>
                <c:pt idx="1">
                  <c:v>Number with a significant increase</c:v>
                </c:pt>
              </c:strCache>
            </c:strRef>
          </c:cat>
          <c:val>
            <c:numRef>
              <c:f>('B3 Income'!$M$7,'B3 Income'!$P$7)</c:f>
              <c:numCache>
                <c:formatCode>General</c:formatCode>
                <c:ptCount val="2"/>
                <c:pt idx="0">
                  <c:v>159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1-4D19-9F74-2F752419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8638592"/>
        <c:axId val="68640128"/>
      </c:barChart>
      <c:catAx>
        <c:axId val="686385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8640128"/>
        <c:crosses val="autoZero"/>
        <c:auto val="1"/>
        <c:lblAlgn val="ctr"/>
        <c:lblOffset val="100"/>
        <c:noMultiLvlLbl val="0"/>
      </c:catAx>
      <c:valAx>
        <c:axId val="6864012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638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Changes</a:t>
            </a:r>
            <a:r>
              <a:rPr lang="en-US" sz="1400" baseline="0"/>
              <a:t> in income from participation</a:t>
            </a:r>
            <a:endParaRPr lang="en-US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 Income'!$L$6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Income'!$N$6,'B3 Income'!$Q$6)</c:f>
              <c:numCache>
                <c:formatCode>0%</c:formatCode>
                <c:ptCount val="2"/>
                <c:pt idx="0">
                  <c:v>1</c:v>
                </c:pt>
                <c:pt idx="1">
                  <c:v>0.9712918660287081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C-4E3A-AD23-D6613F6840DB}"/>
            </c:ext>
          </c:extLst>
        </c:ser>
        <c:ser>
          <c:idx val="1"/>
          <c:order val="1"/>
          <c:tx>
            <c:strRef>
              <c:f>'B3 Income'!$L$7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Income'!$N$7,'B3 Income'!$Q$7)</c:f>
              <c:numCache>
                <c:formatCode>0%</c:formatCode>
                <c:ptCount val="2"/>
                <c:pt idx="0">
                  <c:v>0.99375000000000002</c:v>
                </c:pt>
                <c:pt idx="1">
                  <c:v>0.92452830188679247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C-4E3A-AD23-D6613F6840DB}"/>
            </c:ext>
          </c:extLst>
        </c:ser>
        <c:ser>
          <c:idx val="2"/>
          <c:order val="2"/>
          <c:tx>
            <c:strRef>
              <c:f>'B3 Income'!$L$8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Income'!$N$8,'B3 Income'!$Q$8)</c:f>
              <c:numCache>
                <c:formatCode>0%</c:formatCode>
                <c:ptCount val="2"/>
                <c:pt idx="0">
                  <c:v>0.99728997289972898</c:v>
                </c:pt>
                <c:pt idx="1">
                  <c:v>0.95108695652173914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C-4E3A-AD23-D6613F68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8666496"/>
        <c:axId val="68668032"/>
      </c:barChart>
      <c:catAx>
        <c:axId val="686664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8668032"/>
        <c:crosses val="autoZero"/>
        <c:auto val="1"/>
        <c:lblAlgn val="ctr"/>
        <c:lblOffset val="100"/>
        <c:noMultiLvlLbl val="0"/>
      </c:catAx>
      <c:valAx>
        <c:axId val="68668032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686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and 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'B4 Assets'!$K$5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'B4 Assets'!$J$6:$J$9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Assets'!$K$6:$K$9</c:f>
              <c:numCache>
                <c:formatCode>General</c:formatCode>
                <c:ptCount val="4"/>
                <c:pt idx="0">
                  <c:v>196</c:v>
                </c:pt>
                <c:pt idx="1">
                  <c:v>31</c:v>
                </c:pt>
                <c:pt idx="2">
                  <c:v>206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D1C-B824-112447715F44}"/>
            </c:ext>
          </c:extLst>
        </c:ser>
        <c:ser>
          <c:idx val="1"/>
          <c:order val="1"/>
          <c:tx>
            <c:strRef>
              <c:f>'B4 Assets'!$M$5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'B4 Assets'!$J$6:$J$9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Assets'!$M$6:$M$9</c:f>
              <c:numCache>
                <c:formatCode>General</c:formatCode>
                <c:ptCount val="4"/>
                <c:pt idx="0">
                  <c:v>157</c:v>
                </c:pt>
                <c:pt idx="1">
                  <c:v>49</c:v>
                </c:pt>
                <c:pt idx="2">
                  <c:v>156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F-4D1C-B824-1124477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8689920"/>
        <c:axId val="68691456"/>
      </c:barChart>
      <c:catAx>
        <c:axId val="686899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8691456"/>
        <c:crosses val="autoZero"/>
        <c:auto val="1"/>
        <c:lblAlgn val="ctr"/>
        <c:lblOffset val="100"/>
        <c:noMultiLvlLbl val="0"/>
      </c:catAx>
      <c:valAx>
        <c:axId val="686914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689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and 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'B4 Assets'!$K$30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Assets'!$K$31:$K$34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0.98989898989898994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F-4FBA-ABB5-E7C4C8212CA5}"/>
            </c:ext>
          </c:extLst>
        </c:ser>
        <c:ser>
          <c:idx val="1"/>
          <c:order val="1"/>
          <c:tx>
            <c:strRef>
              <c:f>'B4 Assets'!$L$30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Assets'!$L$31:$L$34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0.99363057324840764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F-4FBA-ABB5-E7C4C8212CA5}"/>
            </c:ext>
          </c:extLst>
        </c:ser>
        <c:ser>
          <c:idx val="2"/>
          <c:order val="2"/>
          <c:tx>
            <c:strRef>
              <c:f>'B4 Assets'!$N$30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Assets'!$N$31:$N$34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0.99724517906336085</c:v>
                </c:pt>
                <c:pt idx="3">
                  <c:v>0.99386503067484666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F-4FBA-ABB5-E7C4C821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8713856"/>
        <c:axId val="68715648"/>
      </c:barChart>
      <c:catAx>
        <c:axId val="687138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8715648"/>
        <c:crosses val="autoZero"/>
        <c:auto val="1"/>
        <c:lblAlgn val="ctr"/>
        <c:lblOffset val="100"/>
        <c:noMultiLvlLbl val="0"/>
      </c:catAx>
      <c:valAx>
        <c:axId val="68715648"/>
        <c:scaling>
          <c:orientation val="minMax"/>
          <c:max val="1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68713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with a business plan and who are confident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'B5 Plan and B8 Confidence'!$L$6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('B5 Plan and B8 Confidence'!$M$5,'B5 Plan and B8 Confidence'!$P$5)</c:f>
              <c:strCache>
                <c:ptCount val="2"/>
                <c:pt idx="0">
                  <c:v>Number with a plan</c:v>
                </c:pt>
                <c:pt idx="1">
                  <c:v>Number who feel confident in management ability</c:v>
                </c:pt>
              </c:strCache>
            </c:strRef>
          </c:cat>
          <c:val>
            <c:numRef>
              <c:f>('B5 Plan and B8 Confidence'!$M$6,'B5 Plan and B8 Confidence'!$P$6)</c:f>
              <c:numCache>
                <c:formatCode>General</c:formatCode>
                <c:ptCount val="2"/>
                <c:pt idx="0">
                  <c:v>184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F5A-9E01-F19A009A4350}"/>
            </c:ext>
          </c:extLst>
        </c:ser>
        <c:ser>
          <c:idx val="1"/>
          <c:order val="1"/>
          <c:tx>
            <c:strRef>
              <c:f>'B5 Plan and B8 Confidence'!$L$7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('B5 Plan and B8 Confidence'!$M$5,'B5 Plan and B8 Confidence'!$P$5)</c:f>
              <c:strCache>
                <c:ptCount val="2"/>
                <c:pt idx="0">
                  <c:v>Number with a plan</c:v>
                </c:pt>
                <c:pt idx="1">
                  <c:v>Number who feel confident in management ability</c:v>
                </c:pt>
              </c:strCache>
            </c:strRef>
          </c:cat>
          <c:val>
            <c:numRef>
              <c:f>('B5 Plan and B8 Confidence'!$M$7,'B5 Plan and B8 Confidence'!$P$7)</c:f>
              <c:numCache>
                <c:formatCode>General</c:formatCode>
                <c:ptCount val="2"/>
                <c:pt idx="0">
                  <c:v>146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F5A-9E01-F19A009A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9676416"/>
        <c:axId val="89678208"/>
      </c:barChart>
      <c:catAx>
        <c:axId val="896764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89678208"/>
        <c:crosses val="autoZero"/>
        <c:auto val="1"/>
        <c:lblAlgn val="ctr"/>
        <c:lblOffset val="100"/>
        <c:noMultiLvlLbl val="0"/>
      </c:catAx>
      <c:valAx>
        <c:axId val="8967820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9676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with a business plan and who are confident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'B5 Plan and B8 Confidence'!$L$6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Confidence'!$N$6,'B5 Plan and B8 Confidence'!$Q$6)</c:f>
              <c:numCache>
                <c:formatCode>0%</c:formatCode>
                <c:ptCount val="2"/>
                <c:pt idx="0">
                  <c:v>0.88038277511961727</c:v>
                </c:pt>
                <c:pt idx="1">
                  <c:v>0.98086124401913877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FA9-A1A8-1A0C9FB771F6}"/>
            </c:ext>
          </c:extLst>
        </c:ser>
        <c:ser>
          <c:idx val="1"/>
          <c:order val="1"/>
          <c:tx>
            <c:strRef>
              <c:f>'B5 Plan and B8 Confidence'!$L$7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Confidence'!$N$7,'B5 Plan and B8 Confidence'!$Q$7)</c:f>
              <c:numCache>
                <c:formatCode>0%</c:formatCode>
                <c:ptCount val="2"/>
                <c:pt idx="0">
                  <c:v>0.91249999999999998</c:v>
                </c:pt>
                <c:pt idx="1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FA9-A1A8-1A0C9FB771F6}"/>
            </c:ext>
          </c:extLst>
        </c:ser>
        <c:ser>
          <c:idx val="2"/>
          <c:order val="2"/>
          <c:tx>
            <c:strRef>
              <c:f>'B5 Plan and B8 Confidence'!$L$8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Confidence'!$N$8,'B5 Plan and B8 Confidence'!$Q$8)</c:f>
              <c:numCache>
                <c:formatCode>0%</c:formatCode>
                <c:ptCount val="2"/>
                <c:pt idx="0">
                  <c:v>0.89430894308943087</c:v>
                </c:pt>
                <c:pt idx="1">
                  <c:v>0.97831978319783197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FA9-A1A8-1A0C9FB7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9700224"/>
        <c:axId val="89701760"/>
      </c:barChart>
      <c:catAx>
        <c:axId val="897002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89701760"/>
        <c:crosses val="autoZero"/>
        <c:auto val="1"/>
        <c:lblAlgn val="ctr"/>
        <c:lblOffset val="100"/>
        <c:noMultiLvlLbl val="0"/>
      </c:catAx>
      <c:valAx>
        <c:axId val="89701760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89700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sustainable agricultural</a:t>
            </a:r>
            <a:r>
              <a:rPr lang="en-CA" sz="1200" baseline="0"/>
              <a:t> practices</a:t>
            </a:r>
            <a:endParaRPr lang="en-CA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 Agr Practices'!$K$7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 Sust Agr Practices'!$J$8:$J$14</c:f>
              <c:strCache>
                <c:ptCount val="7"/>
                <c:pt idx="0">
                  <c:v>Compost</c:v>
                </c:pt>
                <c:pt idx="1">
                  <c:v>Bio-pesticides</c:v>
                </c:pt>
                <c:pt idx="2">
                  <c:v>Raised beds</c:v>
                </c:pt>
                <c:pt idx="3">
                  <c:v>Kitchen gardens</c:v>
                </c:pt>
                <c:pt idx="4">
                  <c:v>Gardening in sacks</c:v>
                </c:pt>
                <c:pt idx="5">
                  <c:v>Gloating gardens</c:v>
                </c:pt>
                <c:pt idx="6">
                  <c:v>System of Rice Intensification (SRI)</c:v>
                </c:pt>
              </c:strCache>
            </c:strRef>
          </c:cat>
          <c:val>
            <c:numRef>
              <c:f>'C1 Sust Agr Practices'!$K$8:$K$14</c:f>
              <c:numCache>
                <c:formatCode>0%</c:formatCode>
                <c:ptCount val="7"/>
                <c:pt idx="0">
                  <c:v>0.98809519999999995</c:v>
                </c:pt>
                <c:pt idx="1">
                  <c:v>0.82142859999999995</c:v>
                </c:pt>
                <c:pt idx="2">
                  <c:v>0.52380950000000004</c:v>
                </c:pt>
                <c:pt idx="3">
                  <c:v>0.89285709999999996</c:v>
                </c:pt>
                <c:pt idx="4">
                  <c:v>0.48809520000000001</c:v>
                </c:pt>
                <c:pt idx="5">
                  <c:v>0.17857139999999999</c:v>
                </c:pt>
                <c:pt idx="6">
                  <c:v>0.26190479999999999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45AE-8576-A617107BA9B3}"/>
            </c:ext>
          </c:extLst>
        </c:ser>
        <c:ser>
          <c:idx val="1"/>
          <c:order val="1"/>
          <c:tx>
            <c:strRef>
              <c:f>'C1 Sust Agr Practices'!$L$7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 Sust Agr Practices'!$J$8:$J$14</c:f>
              <c:strCache>
                <c:ptCount val="7"/>
                <c:pt idx="0">
                  <c:v>Compost</c:v>
                </c:pt>
                <c:pt idx="1">
                  <c:v>Bio-pesticides</c:v>
                </c:pt>
                <c:pt idx="2">
                  <c:v>Raised beds</c:v>
                </c:pt>
                <c:pt idx="3">
                  <c:v>Kitchen gardens</c:v>
                </c:pt>
                <c:pt idx="4">
                  <c:v>Gardening in sacks</c:v>
                </c:pt>
                <c:pt idx="5">
                  <c:v>Gloating gardens</c:v>
                </c:pt>
                <c:pt idx="6">
                  <c:v>System of Rice Intensification (SRI)</c:v>
                </c:pt>
              </c:strCache>
            </c:strRef>
          </c:cat>
          <c:val>
            <c:numRef>
              <c:f>'C1 Sust Agr Practices'!$L$8:$L$14</c:f>
              <c:numCache>
                <c:formatCode>0%</c:formatCode>
                <c:ptCount val="7"/>
                <c:pt idx="0">
                  <c:v>0.97222220000000004</c:v>
                </c:pt>
                <c:pt idx="1">
                  <c:v>0.83333330000000005</c:v>
                </c:pt>
                <c:pt idx="2">
                  <c:v>0.76388889999999998</c:v>
                </c:pt>
                <c:pt idx="3">
                  <c:v>0.97222220000000004</c:v>
                </c:pt>
                <c:pt idx="4">
                  <c:v>0.52777779999999996</c:v>
                </c:pt>
                <c:pt idx="5">
                  <c:v>0.13888890000000001</c:v>
                </c:pt>
                <c:pt idx="6">
                  <c:v>0.2916667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45AE-8576-A617107BA9B3}"/>
            </c:ext>
          </c:extLst>
        </c:ser>
        <c:ser>
          <c:idx val="2"/>
          <c:order val="2"/>
          <c:tx>
            <c:strRef>
              <c:f>'C1 Sust Agr Practices'!$N$7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 Sust Agr Practices'!$J$8:$J$14</c:f>
              <c:strCache>
                <c:ptCount val="7"/>
                <c:pt idx="0">
                  <c:v>Compost</c:v>
                </c:pt>
                <c:pt idx="1">
                  <c:v>Bio-pesticides</c:v>
                </c:pt>
                <c:pt idx="2">
                  <c:v>Raised beds</c:v>
                </c:pt>
                <c:pt idx="3">
                  <c:v>Kitchen gardens</c:v>
                </c:pt>
                <c:pt idx="4">
                  <c:v>Gardening in sacks</c:v>
                </c:pt>
                <c:pt idx="5">
                  <c:v>Gloating gardens</c:v>
                </c:pt>
                <c:pt idx="6">
                  <c:v>System of Rice Intensification (SRI)</c:v>
                </c:pt>
              </c:strCache>
            </c:strRef>
          </c:cat>
          <c:val>
            <c:numRef>
              <c:f>'C1 Sust Agr Practices'!$N$8:$N$14</c:f>
              <c:numCache>
                <c:formatCode>0%</c:formatCode>
                <c:ptCount val="7"/>
                <c:pt idx="0">
                  <c:v>0.98076920000000001</c:v>
                </c:pt>
                <c:pt idx="1">
                  <c:v>0.82692310000000002</c:v>
                </c:pt>
                <c:pt idx="2">
                  <c:v>0.63461540000000005</c:v>
                </c:pt>
                <c:pt idx="3">
                  <c:v>0.92948719999999996</c:v>
                </c:pt>
                <c:pt idx="4">
                  <c:v>0.50641029999999998</c:v>
                </c:pt>
                <c:pt idx="5">
                  <c:v>0.16025639999999999</c:v>
                </c:pt>
                <c:pt idx="6">
                  <c:v>0.27564100000000002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8-45AE-8576-A617107B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9794048"/>
        <c:axId val="89795584"/>
      </c:barChart>
      <c:catAx>
        <c:axId val="89794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89795584"/>
        <c:crosses val="autoZero"/>
        <c:auto val="1"/>
        <c:lblAlgn val="ctr"/>
        <c:lblOffset val="100"/>
        <c:noMultiLvlLbl val="0"/>
      </c:catAx>
      <c:valAx>
        <c:axId val="89795584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89794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Respondants who practice at least one sustainable agriculture practice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SustAgrPract2'!$L$6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('C1 SustAgrPract2'!$M$5,'C1 SustAgrPract2'!$P$5)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('C1 SustAgrPract2'!$M$6,'C1 SustAgrPract2'!$P$6)</c:f>
              <c:numCache>
                <c:formatCode>General</c:formatCode>
                <c:ptCount val="2"/>
                <c:pt idx="0">
                  <c:v>84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F-470E-99BE-06011C569B8E}"/>
            </c:ext>
          </c:extLst>
        </c:ser>
        <c:ser>
          <c:idx val="1"/>
          <c:order val="1"/>
          <c:tx>
            <c:strRef>
              <c:f>'C1 SustAgrPract2'!$L$7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('C1 SustAgrPract2'!$M$5,'C1 SustAgrPract2'!$P$5)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('C1 SustAgrPract2'!$M$7,'C1 SustAgrPract2'!$P$7)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F-470E-99BE-06011C56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9862912"/>
        <c:axId val="89864448"/>
      </c:barChart>
      <c:catAx>
        <c:axId val="8986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89864448"/>
        <c:crosses val="autoZero"/>
        <c:auto val="1"/>
        <c:lblAlgn val="ctr"/>
        <c:lblOffset val="100"/>
        <c:noMultiLvlLbl val="0"/>
      </c:catAx>
      <c:valAx>
        <c:axId val="898644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9862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Respondants who practice at least one sustainable agriculture practice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SustAgrPract2'!$L$6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SustAgrPract2'!$N$6,'C1 SustAgrPract2'!$Q$6)</c:f>
              <c:numCache>
                <c:formatCode>0.0%</c:formatCode>
                <c:ptCount val="2"/>
                <c:pt idx="0">
                  <c:v>0.40191387559808611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A-4D94-8E7F-5A1F71315947}"/>
            </c:ext>
          </c:extLst>
        </c:ser>
        <c:ser>
          <c:idx val="1"/>
          <c:order val="1"/>
          <c:tx>
            <c:strRef>
              <c:f>'C1 SustAgrPract2'!$L$7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SustAgrPract2'!$N$7,'C1 SustAgrPract2'!$Q$7)</c:f>
              <c:numCache>
                <c:formatCode>0.0%</c:formatCode>
                <c:ptCount val="2"/>
                <c:pt idx="0">
                  <c:v>0.45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A-4D94-8E7F-5A1F71315947}"/>
            </c:ext>
          </c:extLst>
        </c:ser>
        <c:ser>
          <c:idx val="2"/>
          <c:order val="2"/>
          <c:tx>
            <c:strRef>
              <c:f>'C1 SustAgrPract2'!$L$8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SustAgrPract2'!$N$8,'C1 SustAgrPract2'!$Q$8)</c:f>
              <c:numCache>
                <c:formatCode>0.0%</c:formatCode>
                <c:ptCount val="2"/>
                <c:pt idx="0">
                  <c:v>0.42276422764227645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A-4D94-8E7F-5A1F7131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9899008"/>
        <c:axId val="89900544"/>
      </c:barChart>
      <c:catAx>
        <c:axId val="8989900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89900544"/>
        <c:crosses val="autoZero"/>
        <c:auto val="1"/>
        <c:lblAlgn val="ctr"/>
        <c:lblOffset val="100"/>
        <c:noMultiLvlLbl val="0"/>
      </c:catAx>
      <c:valAx>
        <c:axId val="89900544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89899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Survey respondents by gender and age</a:t>
            </a:r>
            <a:r>
              <a:rPr lang="en-CA" sz="1400" baseline="0"/>
              <a:t> group</a:t>
            </a:r>
            <a:endParaRPr lang="en-CA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Demographics!$I$32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Demographics!$I$34:$I$36</c:f>
              <c:numCache>
                <c:formatCode>0%</c:formatCode>
                <c:ptCount val="3"/>
                <c:pt idx="0">
                  <c:v>0.32057416267942584</c:v>
                </c:pt>
                <c:pt idx="1">
                  <c:v>0.63157894736842102</c:v>
                </c:pt>
                <c:pt idx="2">
                  <c:v>4.784688995215311E-2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592-924C-34975B3DB0EE}"/>
            </c:ext>
          </c:extLst>
        </c:ser>
        <c:ser>
          <c:idx val="2"/>
          <c:order val="1"/>
          <c:tx>
            <c:strRef>
              <c:f>Demographics!$J$32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Demographics!$J$34:$J$36</c:f>
              <c:numCache>
                <c:formatCode>0%</c:formatCode>
                <c:ptCount val="3"/>
                <c:pt idx="0">
                  <c:v>0.375</c:v>
                </c:pt>
                <c:pt idx="1">
                  <c:v>0.47499999999999998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A-4592-924C-34975B3DB0EE}"/>
            </c:ext>
          </c:extLst>
        </c:ser>
        <c:ser>
          <c:idx val="3"/>
          <c:order val="2"/>
          <c:tx>
            <c:strRef>
              <c:f>Demographics!$K$32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Demographics!$K$34:$K$36</c:f>
              <c:numCache>
                <c:formatCode>0%</c:formatCode>
                <c:ptCount val="3"/>
                <c:pt idx="0">
                  <c:v>0.34417344173441733</c:v>
                </c:pt>
                <c:pt idx="1">
                  <c:v>0.56368563685636852</c:v>
                </c:pt>
                <c:pt idx="2">
                  <c:v>9.2140921409214094E-2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A-4592-924C-34975B3D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87936"/>
        <c:axId val="201433088"/>
      </c:barChart>
      <c:catAx>
        <c:axId val="20128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201433088"/>
        <c:crosses val="autoZero"/>
        <c:auto val="1"/>
        <c:lblAlgn val="ctr"/>
        <c:lblOffset val="100"/>
        <c:noMultiLvlLbl val="0"/>
      </c:catAx>
      <c:valAx>
        <c:axId val="2014330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2012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Principles'!$M$5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Principles'!$M$6:$M$8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D-45B0-B43C-8DCDAD78C905}"/>
            </c:ext>
          </c:extLst>
        </c:ser>
        <c:ser>
          <c:idx val="1"/>
          <c:order val="1"/>
          <c:tx>
            <c:strRef>
              <c:f>'CA Principles'!$N$5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Principles'!$N$6:$N$8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D-45B0-B43C-8DCDAD78C905}"/>
            </c:ext>
          </c:extLst>
        </c:ser>
        <c:ser>
          <c:idx val="2"/>
          <c:order val="2"/>
          <c:tx>
            <c:strRef>
              <c:f>'CA Principles'!$P$5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Principles'!$P$6:$P$8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D-45B0-B43C-8DCDAD78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2096"/>
        <c:axId val="97653888"/>
      </c:barChart>
      <c:catAx>
        <c:axId val="976520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653888"/>
        <c:crosses val="autoZero"/>
        <c:auto val="1"/>
        <c:lblAlgn val="ctr"/>
        <c:lblOffset val="100"/>
        <c:noMultiLvlLbl val="0"/>
      </c:catAx>
      <c:valAx>
        <c:axId val="976538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farmers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76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Principles'!$M$32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Principles'!$M$33:$M$35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0-4F85-A543-A45FBCEF3DA5}"/>
            </c:ext>
          </c:extLst>
        </c:ser>
        <c:ser>
          <c:idx val="1"/>
          <c:order val="1"/>
          <c:tx>
            <c:strRef>
              <c:f>'CA Principles'!$N$32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Principles'!$N$33:$N$35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0-4F85-A543-A45FBCEF3DA5}"/>
            </c:ext>
          </c:extLst>
        </c:ser>
        <c:ser>
          <c:idx val="2"/>
          <c:order val="2"/>
          <c:tx>
            <c:strRef>
              <c:f>'CA Principles'!$P$32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Principles'!$P$33:$P$35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0-4F85-A543-A45FBCEF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0384"/>
        <c:axId val="97686272"/>
      </c:barChart>
      <c:catAx>
        <c:axId val="9768038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686272"/>
        <c:crosses val="autoZero"/>
        <c:auto val="1"/>
        <c:lblAlgn val="ctr"/>
        <c:lblOffset val="100"/>
        <c:noMultiLvlLbl val="0"/>
      </c:catAx>
      <c:valAx>
        <c:axId val="976862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of farmers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76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Adoption'!$M$5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Adoption'!$M$6:$M$9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922-8CF7-B293E50F4933}"/>
            </c:ext>
          </c:extLst>
        </c:ser>
        <c:ser>
          <c:idx val="1"/>
          <c:order val="1"/>
          <c:tx>
            <c:strRef>
              <c:f>'CA Adoption'!$N$5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Adoption'!$N$6:$N$9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F-4922-8CF7-B293E50F4933}"/>
            </c:ext>
          </c:extLst>
        </c:ser>
        <c:ser>
          <c:idx val="2"/>
          <c:order val="2"/>
          <c:tx>
            <c:strRef>
              <c:f>'CA Adoption'!$P$5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Adoption'!$P$6:$P$9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F-4922-8CF7-B293E50F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11456"/>
        <c:axId val="97821440"/>
      </c:barChart>
      <c:catAx>
        <c:axId val="978114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821440"/>
        <c:crosses val="autoZero"/>
        <c:auto val="1"/>
        <c:lblAlgn val="ctr"/>
        <c:lblOffset val="100"/>
        <c:noMultiLvlLbl val="0"/>
      </c:catAx>
      <c:valAx>
        <c:axId val="978214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farmers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7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Adoption'!$M$20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Adoption'!$M$21:$M$24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638-956A-642A30BE43FF}"/>
            </c:ext>
          </c:extLst>
        </c:ser>
        <c:ser>
          <c:idx val="1"/>
          <c:order val="1"/>
          <c:tx>
            <c:strRef>
              <c:f>'CA Adoption'!$N$20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Adoption'!$N$21:$N$24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7-4638-956A-642A30BE43FF}"/>
            </c:ext>
          </c:extLst>
        </c:ser>
        <c:ser>
          <c:idx val="2"/>
          <c:order val="2"/>
          <c:tx>
            <c:strRef>
              <c:f>'CA Adoption'!$P$20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Adoption'!$P$21:$P$24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7-4638-956A-642A30BE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66528"/>
        <c:axId val="102576512"/>
      </c:barChart>
      <c:catAx>
        <c:axId val="102566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576512"/>
        <c:crosses val="autoZero"/>
        <c:auto val="1"/>
        <c:lblAlgn val="ctr"/>
        <c:lblOffset val="100"/>
        <c:noMultiLvlLbl val="0"/>
      </c:catAx>
      <c:valAx>
        <c:axId val="1025765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of farmers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025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who have partially or completed adopted Conservation Agriculture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 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('CA Adoption 2'!$M$5,'CA Adoption 2'!$P$5)</c:f>
              <c:strCache>
                <c:ptCount val="2"/>
                <c:pt idx="0">
                  <c:v>Number adopting 2 or 3 CA principles</c:v>
                </c:pt>
                <c:pt idx="1">
                  <c:v>Number adopting all 3 CA principles</c:v>
                </c:pt>
              </c:strCache>
            </c:strRef>
          </c:cat>
          <c:val>
            <c:numRef>
              <c:f>('CA Adoption 2'!$M$6,'CA Adoption 2'!$P$6)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C-4C02-B586-682CED46FDEF}"/>
            </c:ext>
          </c:extLst>
        </c:ser>
        <c:ser>
          <c:idx val="1"/>
          <c:order val="1"/>
          <c:tx>
            <c:strRef>
              <c:f>'CA Adoption 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('CA Adoption 2'!$M$5,'CA Adoption 2'!$P$5)</c:f>
              <c:strCache>
                <c:ptCount val="2"/>
                <c:pt idx="0">
                  <c:v>Number adopting 2 or 3 CA principles</c:v>
                </c:pt>
                <c:pt idx="1">
                  <c:v>Number adopting all 3 CA principles</c:v>
                </c:pt>
              </c:strCache>
            </c:strRef>
          </c:cat>
          <c:val>
            <c:numRef>
              <c:f>('CA Adoption 2'!$M$7,'CA Adoption 2'!$P$7)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C-4C02-B586-682CED46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2598528"/>
        <c:axId val="102600064"/>
      </c:barChart>
      <c:catAx>
        <c:axId val="102598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600064"/>
        <c:crosses val="autoZero"/>
        <c:auto val="1"/>
        <c:lblAlgn val="ctr"/>
        <c:lblOffset val="100"/>
        <c:noMultiLvlLbl val="0"/>
      </c:catAx>
      <c:valAx>
        <c:axId val="10260006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2598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who have partially or completed adopted Conservation Agriculture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 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2'!$N$6,'CA Adoption 2'!$Q$6)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C-46CF-A2D8-AAC1A1218000}"/>
            </c:ext>
          </c:extLst>
        </c:ser>
        <c:ser>
          <c:idx val="1"/>
          <c:order val="1"/>
          <c:tx>
            <c:strRef>
              <c:f>'CA Adoption 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2'!$N$7,'CA Adoption 2'!$Q$7)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C-46CF-A2D8-AAC1A1218000}"/>
            </c:ext>
          </c:extLst>
        </c:ser>
        <c:ser>
          <c:idx val="2"/>
          <c:order val="2"/>
          <c:tx>
            <c:strRef>
              <c:f>'CA Adoption 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2'!$N$8,'CA Adoption 2'!$Q$8)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C-46CF-A2D8-AAC1A121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2769792"/>
        <c:axId val="102771328"/>
      </c:barChart>
      <c:catAx>
        <c:axId val="102769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771328"/>
        <c:crosses val="autoZero"/>
        <c:auto val="1"/>
        <c:lblAlgn val="ctr"/>
        <c:lblOffset val="100"/>
        <c:noMultiLvlLbl val="0"/>
      </c:catAx>
      <c:valAx>
        <c:axId val="102771328"/>
        <c:scaling>
          <c:orientation val="minMax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02769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Farmers</a:t>
            </a:r>
            <a:r>
              <a:rPr lang="en-CA" sz="1200" baseline="0"/>
              <a:t> perceptions of b</a:t>
            </a:r>
            <a:r>
              <a:rPr lang="en-CA" sz="1200"/>
              <a:t>enefits of using sustainable agriculture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'C2 Benefits'!$K$7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Benefits'!$J$8:$J$20</c:f>
              <c:strCache>
                <c:ptCount val="13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Less money spent on pesticides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Less money spent on rice seed</c:v>
                </c:pt>
                <c:pt idx="11">
                  <c:v>Less water used for rice production</c:v>
                </c:pt>
                <c:pt idx="12">
                  <c:v>Other benefits</c:v>
                </c:pt>
              </c:strCache>
            </c:strRef>
          </c:cat>
          <c:val>
            <c:numRef>
              <c:f>'C2 Benefits'!$K$8:$K$20</c:f>
              <c:numCache>
                <c:formatCode>0%</c:formatCode>
                <c:ptCount val="13"/>
                <c:pt idx="0">
                  <c:v>0.86904760000000003</c:v>
                </c:pt>
                <c:pt idx="1">
                  <c:v>0.97619049999999996</c:v>
                </c:pt>
                <c:pt idx="2">
                  <c:v>0.76190480000000005</c:v>
                </c:pt>
                <c:pt idx="3">
                  <c:v>0.91666669999999995</c:v>
                </c:pt>
                <c:pt idx="4">
                  <c:v>0.63095239999999997</c:v>
                </c:pt>
                <c:pt idx="5">
                  <c:v>0.38095240000000002</c:v>
                </c:pt>
                <c:pt idx="6">
                  <c:v>0.71428570000000002</c:v>
                </c:pt>
                <c:pt idx="7">
                  <c:v>0.32142860000000001</c:v>
                </c:pt>
                <c:pt idx="8">
                  <c:v>0.15476190000000001</c:v>
                </c:pt>
                <c:pt idx="9">
                  <c:v>0.30952380000000002</c:v>
                </c:pt>
                <c:pt idx="10">
                  <c:v>0.15476190000000001</c:v>
                </c:pt>
                <c:pt idx="11">
                  <c:v>0.1190476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7-4EB3-BFCE-073AB3C4CAD4}"/>
            </c:ext>
          </c:extLst>
        </c:ser>
        <c:ser>
          <c:idx val="1"/>
          <c:order val="1"/>
          <c:tx>
            <c:strRef>
              <c:f>'C2 Benefits'!$L$7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Benefits'!$J$8:$J$20</c:f>
              <c:strCache>
                <c:ptCount val="13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Less money spent on pesticides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Less money spent on rice seed</c:v>
                </c:pt>
                <c:pt idx="11">
                  <c:v>Less water used for rice production</c:v>
                </c:pt>
                <c:pt idx="12">
                  <c:v>Other benefits</c:v>
                </c:pt>
              </c:strCache>
            </c:strRef>
          </c:cat>
          <c:val>
            <c:numRef>
              <c:f>'C2 Benefits'!$L$8:$L$20</c:f>
              <c:numCache>
                <c:formatCode>0%</c:formatCode>
                <c:ptCount val="13"/>
                <c:pt idx="0">
                  <c:v>0.875</c:v>
                </c:pt>
                <c:pt idx="1">
                  <c:v>0.97222220000000004</c:v>
                </c:pt>
                <c:pt idx="2">
                  <c:v>0.94444439999999996</c:v>
                </c:pt>
                <c:pt idx="3">
                  <c:v>0.84722220000000004</c:v>
                </c:pt>
                <c:pt idx="4">
                  <c:v>0.59722220000000004</c:v>
                </c:pt>
                <c:pt idx="5">
                  <c:v>0.36111110000000002</c:v>
                </c:pt>
                <c:pt idx="6">
                  <c:v>0.72222220000000004</c:v>
                </c:pt>
                <c:pt idx="7">
                  <c:v>0.51388889999999998</c:v>
                </c:pt>
                <c:pt idx="8">
                  <c:v>0.15277779999999999</c:v>
                </c:pt>
                <c:pt idx="9">
                  <c:v>0.31944440000000002</c:v>
                </c:pt>
                <c:pt idx="10">
                  <c:v>0.31944440000000002</c:v>
                </c:pt>
                <c:pt idx="11">
                  <c:v>0.3333333</c:v>
                </c:pt>
                <c:pt idx="12">
                  <c:v>1.3888899999999999E-2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7-4EB3-BFCE-073AB3C4CAD4}"/>
            </c:ext>
          </c:extLst>
        </c:ser>
        <c:ser>
          <c:idx val="2"/>
          <c:order val="2"/>
          <c:tx>
            <c:strRef>
              <c:f>'C2 Benefits'!$N$7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'C2 Benefits'!$J$8:$J$20</c:f>
              <c:strCache>
                <c:ptCount val="13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Less money spent on pesticides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Less money spent on rice seed</c:v>
                </c:pt>
                <c:pt idx="11">
                  <c:v>Less water used for rice production</c:v>
                </c:pt>
                <c:pt idx="12">
                  <c:v>Other benefits</c:v>
                </c:pt>
              </c:strCache>
            </c:strRef>
          </c:cat>
          <c:val>
            <c:numRef>
              <c:f>'C2 Benefits'!$N$8:$N$20</c:f>
              <c:numCache>
                <c:formatCode>0%</c:formatCode>
                <c:ptCount val="13"/>
                <c:pt idx="0">
                  <c:v>0.87179490000000004</c:v>
                </c:pt>
                <c:pt idx="1">
                  <c:v>0.97435899999999998</c:v>
                </c:pt>
                <c:pt idx="2">
                  <c:v>0.84615379999999996</c:v>
                </c:pt>
                <c:pt idx="3">
                  <c:v>0.88461540000000005</c:v>
                </c:pt>
                <c:pt idx="4">
                  <c:v>0.61538459999999995</c:v>
                </c:pt>
                <c:pt idx="5">
                  <c:v>0.37179489999999998</c:v>
                </c:pt>
                <c:pt idx="6">
                  <c:v>0.7179487</c:v>
                </c:pt>
                <c:pt idx="7">
                  <c:v>0.41025640000000002</c:v>
                </c:pt>
                <c:pt idx="8">
                  <c:v>0.15384619999999999</c:v>
                </c:pt>
                <c:pt idx="9">
                  <c:v>0.31410260000000001</c:v>
                </c:pt>
                <c:pt idx="10">
                  <c:v>0.23076920000000001</c:v>
                </c:pt>
                <c:pt idx="11">
                  <c:v>0.2179487</c:v>
                </c:pt>
                <c:pt idx="12">
                  <c:v>6.4102999999999999E-3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7-4EB3-BFCE-073AB3C4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531264"/>
        <c:axId val="103532800"/>
      </c:barChart>
      <c:catAx>
        <c:axId val="10353126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3532800"/>
        <c:crosses val="autoZero"/>
        <c:auto val="1"/>
        <c:lblAlgn val="ctr"/>
        <c:lblOffset val="100"/>
        <c:noMultiLvlLbl val="0"/>
      </c:catAx>
      <c:valAx>
        <c:axId val="10353280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03531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improved yield from adoption of sustainable agriculture practices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 Income PMF110'!$L$6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Income PMF110'!$M$5</c:f>
              <c:strCache>
                <c:ptCount val="1"/>
                <c:pt idx="0">
                  <c:v>Number reporting improved yield</c:v>
                </c:pt>
              </c:strCache>
            </c:strRef>
          </c:cat>
          <c:val>
            <c:numRef>
              <c:f>'C2 Income PMF110'!$M$6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E-4EFB-AFD4-DE19C3ED9FED}"/>
            </c:ext>
          </c:extLst>
        </c:ser>
        <c:ser>
          <c:idx val="1"/>
          <c:order val="1"/>
          <c:tx>
            <c:strRef>
              <c:f>'C2 Income PMF110'!$L$7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Income PMF110'!$M$5</c:f>
              <c:strCache>
                <c:ptCount val="1"/>
                <c:pt idx="0">
                  <c:v>Number reporting improved yield</c:v>
                </c:pt>
              </c:strCache>
            </c:strRef>
          </c:cat>
          <c:val>
            <c:numRef>
              <c:f>'C2 Income PMF110'!$M$7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E-4EFB-AFD4-DE19C3ED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47872"/>
        <c:axId val="112968448"/>
      </c:barChart>
      <c:catAx>
        <c:axId val="11284787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2968448"/>
        <c:crosses val="autoZero"/>
        <c:auto val="1"/>
        <c:lblAlgn val="ctr"/>
        <c:lblOffset val="100"/>
        <c:noMultiLvlLbl val="0"/>
      </c:catAx>
      <c:valAx>
        <c:axId val="112968448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improved yield from adoption of sustainable agriculture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'C2 Income PMF110'!$L$6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PMF110'!$N$6</c:f>
              <c:numCache>
                <c:formatCode>0.0%</c:formatCode>
                <c:ptCount val="1"/>
                <c:pt idx="0">
                  <c:v>0.86904761904761907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2-4EBA-84AD-6D7E273B4AAF}"/>
            </c:ext>
          </c:extLst>
        </c:ser>
        <c:ser>
          <c:idx val="1"/>
          <c:order val="1"/>
          <c:tx>
            <c:strRef>
              <c:f>'C2 Income PMF110'!$L$7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PMF110'!$N$7</c:f>
              <c:numCache>
                <c:formatCode>0.0%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2-4EBA-84AD-6D7E273B4AAF}"/>
            </c:ext>
          </c:extLst>
        </c:ser>
        <c:ser>
          <c:idx val="2"/>
          <c:order val="2"/>
          <c:tx>
            <c:strRef>
              <c:f>'C2 Income PMF110'!$L$8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PMF110'!$N$8</c:f>
              <c:numCache>
                <c:formatCode>0.0%</c:formatCode>
                <c:ptCount val="1"/>
                <c:pt idx="0">
                  <c:v>0.87179487179487181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2-4EBA-84AD-6D7E273B4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395968"/>
        <c:axId val="113397760"/>
      </c:barChart>
      <c:catAx>
        <c:axId val="1133959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397760"/>
        <c:crosses val="autoZero"/>
        <c:auto val="1"/>
        <c:lblAlgn val="ctr"/>
        <c:lblOffset val="100"/>
        <c:noMultiLvlLbl val="0"/>
      </c:catAx>
      <c:valAx>
        <c:axId val="113397760"/>
        <c:scaling>
          <c:orientation val="minMax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3395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grew one of the diseaase resistant crops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 Resistant PMF120-2'!$L$6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'C4 Resistant PMF120-2'!$M$5</c:f>
              <c:strCache>
                <c:ptCount val="1"/>
                <c:pt idx="0">
                  <c:v>Number growing a disease resistant crop</c:v>
                </c:pt>
              </c:strCache>
            </c:strRef>
          </c:cat>
          <c:val>
            <c:numRef>
              <c:f>'C4 Resistant PMF120-2'!$M$6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021-86DD-D99C50FF7458}"/>
            </c:ext>
          </c:extLst>
        </c:ser>
        <c:ser>
          <c:idx val="1"/>
          <c:order val="1"/>
          <c:tx>
            <c:strRef>
              <c:f>'C4 Resistant PMF120-2'!$L$7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'C4 Resistant PMF120-2'!$M$5</c:f>
              <c:strCache>
                <c:ptCount val="1"/>
                <c:pt idx="0">
                  <c:v>Number growing a disease resistant crop</c:v>
                </c:pt>
              </c:strCache>
            </c:strRef>
          </c:cat>
          <c:val>
            <c:numRef>
              <c:f>'C4 Resistant PMF120-2'!$M$7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4-4021-86DD-D99C50FF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80832"/>
        <c:axId val="113482368"/>
      </c:barChart>
      <c:catAx>
        <c:axId val="11348083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3482368"/>
        <c:crosses val="autoZero"/>
        <c:auto val="1"/>
        <c:lblAlgn val="ctr"/>
        <c:lblOffset val="100"/>
        <c:noMultiLvlLbl val="0"/>
      </c:catAx>
      <c:valAx>
        <c:axId val="113482368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3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ProgramParticipation!$Q$5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ProgramParticipation!$Q$6:$Q$9</c:f>
              <c:numCache>
                <c:formatCode>General</c:formatCode>
                <c:ptCount val="4"/>
                <c:pt idx="0">
                  <c:v>124</c:v>
                </c:pt>
                <c:pt idx="1">
                  <c:v>127</c:v>
                </c:pt>
                <c:pt idx="2">
                  <c:v>84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E-408B-8B9B-DB97A47E6F54}"/>
            </c:ext>
          </c:extLst>
        </c:ser>
        <c:ser>
          <c:idx val="1"/>
          <c:order val="1"/>
          <c:tx>
            <c:strRef>
              <c:f>ProgramParticipation!$R$5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ProgramParticipation!$R$6:$R$9</c:f>
              <c:numCache>
                <c:formatCode>General</c:formatCode>
                <c:ptCount val="4"/>
                <c:pt idx="0">
                  <c:v>89</c:v>
                </c:pt>
                <c:pt idx="1">
                  <c:v>96</c:v>
                </c:pt>
                <c:pt idx="2">
                  <c:v>72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E-408B-8B9B-DB97A47E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491392"/>
        <c:axId val="54493184"/>
      </c:barChart>
      <c:catAx>
        <c:axId val="544913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493184"/>
        <c:crosses val="autoZero"/>
        <c:auto val="1"/>
        <c:lblAlgn val="ctr"/>
        <c:lblOffset val="100"/>
        <c:noMultiLvlLbl val="0"/>
      </c:catAx>
      <c:valAx>
        <c:axId val="544931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491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grew one of the diseaase resistant crops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'C4 Resistant PMF120-2'!$L$6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PMF120-2'!$N$6</c:f>
              <c:numCache>
                <c:formatCode>0.0%</c:formatCode>
                <c:ptCount val="1"/>
                <c:pt idx="0">
                  <c:v>0.73809523809523814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3-4720-AFB3-E8F1EC7BC3FC}"/>
            </c:ext>
          </c:extLst>
        </c:ser>
        <c:ser>
          <c:idx val="1"/>
          <c:order val="1"/>
          <c:tx>
            <c:strRef>
              <c:f>'C4 Resistant PMF120-2'!$L$7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PMF120-2'!$N$7</c:f>
              <c:numCache>
                <c:formatCode>0.0%</c:formatCode>
                <c:ptCount val="1"/>
                <c:pt idx="0">
                  <c:v>0.676056338028169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3-4720-AFB3-E8F1EC7BC3FC}"/>
            </c:ext>
          </c:extLst>
        </c:ser>
        <c:ser>
          <c:idx val="2"/>
          <c:order val="2"/>
          <c:tx>
            <c:strRef>
              <c:f>'C4 Resistant PMF120-2'!$L$8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PMF120-2'!$N$8</c:f>
              <c:numCache>
                <c:formatCode>0.0%</c:formatCode>
                <c:ptCount val="1"/>
                <c:pt idx="0">
                  <c:v>0.70967741935483875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3-4720-AFB3-E8F1EC7B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590656"/>
        <c:axId val="113592192"/>
      </c:barChart>
      <c:catAx>
        <c:axId val="1135906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592192"/>
        <c:crosses val="autoZero"/>
        <c:auto val="1"/>
        <c:lblAlgn val="ctr"/>
        <c:lblOffset val="100"/>
        <c:noMultiLvlLbl val="0"/>
      </c:catAx>
      <c:valAx>
        <c:axId val="113592192"/>
        <c:scaling>
          <c:orientation val="minMax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3590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the use of various storage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'C7 Storage types'!$M$3</c:f>
              <c:strCache>
                <c:ptCount val="1"/>
                <c:pt idx="0">
                  <c:v>% of respondents reporting on storage use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'C7 Storage types'!$K$4:$K$7</c:f>
              <c:strCache>
                <c:ptCount val="4"/>
                <c:pt idx="0">
                  <c:v>Use traditional/regular bags</c:v>
                </c:pt>
                <c:pt idx="1">
                  <c:v>Use traditional (non-improved) silo</c:v>
                </c:pt>
                <c:pt idx="2">
                  <c:v>Use PICS bags (hermetically sealed)</c:v>
                </c:pt>
                <c:pt idx="3">
                  <c:v>Use metal silo or other improved silo</c:v>
                </c:pt>
              </c:strCache>
            </c:strRef>
          </c:cat>
          <c:val>
            <c:numRef>
              <c:f>'C7 Storage types'!$M$4:$M$7</c:f>
              <c:numCache>
                <c:formatCode>0%</c:formatCode>
                <c:ptCount val="4"/>
                <c:pt idx="0">
                  <c:v>0.75</c:v>
                </c:pt>
                <c:pt idx="1">
                  <c:v>0.84615384615384615</c:v>
                </c:pt>
                <c:pt idx="2">
                  <c:v>0.30128205128205127</c:v>
                </c:pt>
                <c:pt idx="3">
                  <c:v>0.42948717948717946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2C8-874F-708F215C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617152"/>
        <c:axId val="113623040"/>
      </c:barChart>
      <c:catAx>
        <c:axId val="1136171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623040"/>
        <c:crosses val="autoZero"/>
        <c:auto val="1"/>
        <c:lblAlgn val="ctr"/>
        <c:lblOffset val="100"/>
        <c:noMultiLvlLbl val="0"/>
      </c:catAx>
      <c:valAx>
        <c:axId val="11362304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3617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used improved storage practices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'C7 Storage PMF116-1'!$L$6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('C7 Storage PMF116-1'!$M$5,'C7 Storage PMF116-1'!$P$5)</c:f>
              <c:strCache>
                <c:ptCount val="2"/>
                <c:pt idx="0">
                  <c:v>Number using improved storage*</c:v>
                </c:pt>
                <c:pt idx="1">
                  <c:v>Number using improved storage**</c:v>
                </c:pt>
              </c:strCache>
            </c:strRef>
          </c:cat>
          <c:val>
            <c:numRef>
              <c:f>('C7 Storage PMF116-1'!$M$6,'C7 Storage PMF116-1'!$P$6)</c:f>
              <c:numCache>
                <c:formatCode>General</c:formatCode>
                <c:ptCount val="2"/>
                <c:pt idx="0">
                  <c:v>38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3-4729-BE45-5B2C6BDE77F2}"/>
            </c:ext>
          </c:extLst>
        </c:ser>
        <c:ser>
          <c:idx val="1"/>
          <c:order val="1"/>
          <c:tx>
            <c:strRef>
              <c:f>'C7 Storage PMF116-1'!$L$7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('C7 Storage PMF116-1'!$M$5,'C7 Storage PMF116-1'!$P$5)</c:f>
              <c:strCache>
                <c:ptCount val="2"/>
                <c:pt idx="0">
                  <c:v>Number using improved storage*</c:v>
                </c:pt>
                <c:pt idx="1">
                  <c:v>Number using improved storage**</c:v>
                </c:pt>
              </c:strCache>
            </c:strRef>
          </c:cat>
          <c:val>
            <c:numRef>
              <c:f>('C7 Storage PMF116-1'!$M$7,'C7 Storage PMF116-1'!$P$7)</c:f>
              <c:numCache>
                <c:formatCode>General</c:formatCode>
                <c:ptCount val="2"/>
                <c:pt idx="0">
                  <c:v>29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3-4729-BE45-5B2C6BD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55264"/>
        <c:axId val="113756800"/>
      </c:barChart>
      <c:catAx>
        <c:axId val="1137552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3756800"/>
        <c:crosses val="autoZero"/>
        <c:auto val="1"/>
        <c:lblAlgn val="ctr"/>
        <c:lblOffset val="100"/>
        <c:noMultiLvlLbl val="0"/>
      </c:catAx>
      <c:valAx>
        <c:axId val="113756800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37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used improved storage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'C7 Storage PMF116-1'!$L$6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PMF116-1'!$N$6,'C7 Storage PMF116-1'!$Q$6)</c:f>
              <c:numCache>
                <c:formatCode>0.0%</c:formatCode>
                <c:ptCount val="2"/>
                <c:pt idx="0">
                  <c:v>0.45238095238095238</c:v>
                </c:pt>
                <c:pt idx="1">
                  <c:v>0.88095238095238093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4-4B9B-A0AB-B64357FEDE86}"/>
            </c:ext>
          </c:extLst>
        </c:ser>
        <c:ser>
          <c:idx val="1"/>
          <c:order val="1"/>
          <c:tx>
            <c:strRef>
              <c:f>'C7 Storage PMF116-1'!$L$7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PMF116-1'!$N$7,'C7 Storage PMF116-1'!$Q$7)</c:f>
              <c:numCache>
                <c:formatCode>0.0%</c:formatCode>
                <c:ptCount val="2"/>
                <c:pt idx="0">
                  <c:v>0.40277777777777779</c:v>
                </c:pt>
                <c:pt idx="1">
                  <c:v>0.84722222222222221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4-4B9B-A0AB-B64357FEDE86}"/>
            </c:ext>
          </c:extLst>
        </c:ser>
        <c:ser>
          <c:idx val="2"/>
          <c:order val="2"/>
          <c:tx>
            <c:strRef>
              <c:f>'C7 Storage PMF116-1'!$L$8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PMF116-1'!$N$8,'C7 Storage PMF116-1'!$Q$8)</c:f>
              <c:numCache>
                <c:formatCode>0.0%</c:formatCode>
                <c:ptCount val="2"/>
                <c:pt idx="0">
                  <c:v>0.42948717948717946</c:v>
                </c:pt>
                <c:pt idx="1">
                  <c:v>0.86538461538461542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4-4B9B-A0AB-B64357FE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491776"/>
        <c:axId val="114493312"/>
      </c:barChart>
      <c:catAx>
        <c:axId val="1144917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493312"/>
        <c:crosses val="autoZero"/>
        <c:auto val="1"/>
        <c:lblAlgn val="ctr"/>
        <c:lblOffset val="100"/>
        <c:noMultiLvlLbl val="0"/>
      </c:catAx>
      <c:valAx>
        <c:axId val="114493312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449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practice some form of animal husbandry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'C8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('C8 Animal PMF130-1'!$M$5,'C8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('C8 Animal PMF130-1'!$M$6,'C8 Animal PMF130-1'!$P$6)</c:f>
              <c:numCache>
                <c:formatCode>General</c:formatCode>
                <c:ptCount val="2"/>
                <c:pt idx="0">
                  <c:v>84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F-4706-8E3E-E1C8B0C6E40F}"/>
            </c:ext>
          </c:extLst>
        </c:ser>
        <c:ser>
          <c:idx val="1"/>
          <c:order val="1"/>
          <c:tx>
            <c:strRef>
              <c:f>'C8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('C8 Animal PMF130-1'!$M$5,'C8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('C8 Animal PMF130-1'!$M$7,'C8 Animal PMF130-1'!$P$7)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F-4706-8E3E-E1C8B0C6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535424"/>
        <c:axId val="114537216"/>
      </c:barChart>
      <c:catAx>
        <c:axId val="1145354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537216"/>
        <c:crosses val="autoZero"/>
        <c:auto val="1"/>
        <c:lblAlgn val="ctr"/>
        <c:lblOffset val="100"/>
        <c:noMultiLvlLbl val="0"/>
      </c:catAx>
      <c:valAx>
        <c:axId val="11453721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453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practice some form of animal husbandry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'C8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PMF130-1'!$N$6,'C8 Animal PMF130-1'!$Q$6)</c:f>
              <c:numCache>
                <c:formatCode>0.0%</c:formatCode>
                <c:ptCount val="2"/>
                <c:pt idx="0">
                  <c:v>1</c:v>
                </c:pt>
                <c:pt idx="1">
                  <c:v>0.40191387559808611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BB6-A153-AB1CADE54AF5}"/>
            </c:ext>
          </c:extLst>
        </c:ser>
        <c:ser>
          <c:idx val="1"/>
          <c:order val="1"/>
          <c:tx>
            <c:strRef>
              <c:f>'C8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PMF130-1'!$N$7,'C8 Animal PMF130-1'!$Q$7)</c:f>
              <c:numCache>
                <c:formatCode>0.0%</c:formatCode>
                <c:ptCount val="2"/>
                <c:pt idx="0">
                  <c:v>1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BB6-A153-AB1CADE54AF5}"/>
            </c:ext>
          </c:extLst>
        </c:ser>
        <c:ser>
          <c:idx val="2"/>
          <c:order val="2"/>
          <c:tx>
            <c:strRef>
              <c:f>'C8 Animal PMF130-1'!$L$8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PMF130-1'!$N$8,'C8 Animal PMF130-1'!$Q$8)</c:f>
              <c:numCache>
                <c:formatCode>0.0%</c:formatCode>
                <c:ptCount val="2"/>
                <c:pt idx="0">
                  <c:v>1</c:v>
                </c:pt>
                <c:pt idx="1">
                  <c:v>0.42276422764227645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9-4BB6-A153-AB1CADE5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698496"/>
        <c:axId val="114700288"/>
      </c:barChart>
      <c:catAx>
        <c:axId val="1146984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700288"/>
        <c:crosses val="autoZero"/>
        <c:auto val="1"/>
        <c:lblAlgn val="ctr"/>
        <c:lblOffset val="100"/>
        <c:noMultiLvlLbl val="0"/>
      </c:catAx>
      <c:valAx>
        <c:axId val="114700288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469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have used improved animal husbandry practices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'C9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('C9 Animal PMF130-1'!$M$5,'C9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('C9 Animal PMF130-1'!$M$6,'C9 Animal PMF130-1'!$P$6)</c:f>
              <c:numCache>
                <c:formatCode>General</c:formatCode>
                <c:ptCount val="2"/>
                <c:pt idx="0">
                  <c:v>84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1-4531-9623-E88CF2EC4817}"/>
            </c:ext>
          </c:extLst>
        </c:ser>
        <c:ser>
          <c:idx val="1"/>
          <c:order val="1"/>
          <c:tx>
            <c:strRef>
              <c:f>'C9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('C9 Animal PMF130-1'!$M$5,'C9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('C9 Animal PMF130-1'!$M$7,'C9 Animal PMF130-1'!$P$7)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1-4531-9623-E88CF2EC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762880"/>
        <c:axId val="114764416"/>
      </c:barChart>
      <c:catAx>
        <c:axId val="1147628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764416"/>
        <c:crosses val="autoZero"/>
        <c:auto val="1"/>
        <c:lblAlgn val="ctr"/>
        <c:lblOffset val="100"/>
        <c:noMultiLvlLbl val="0"/>
      </c:catAx>
      <c:valAx>
        <c:axId val="11476441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4762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have used improved animal husbandry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'C9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PMF130-1'!$N$6,'C9 Animal PMF130-1'!$Q$6)</c:f>
              <c:numCache>
                <c:formatCode>0.0%</c:formatCode>
                <c:ptCount val="2"/>
                <c:pt idx="0">
                  <c:v>1</c:v>
                </c:pt>
                <c:pt idx="1">
                  <c:v>0.40191387559808611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CA-AB83-632B8A6836C1}"/>
            </c:ext>
          </c:extLst>
        </c:ser>
        <c:ser>
          <c:idx val="1"/>
          <c:order val="1"/>
          <c:tx>
            <c:strRef>
              <c:f>'C9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PMF130-1'!$N$7,'C9 Animal PMF130-1'!$Q$7)</c:f>
              <c:numCache>
                <c:formatCode>0.0%</c:formatCode>
                <c:ptCount val="2"/>
                <c:pt idx="0">
                  <c:v>1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CA-AB83-632B8A6836C1}"/>
            </c:ext>
          </c:extLst>
        </c:ser>
        <c:ser>
          <c:idx val="2"/>
          <c:order val="2"/>
          <c:tx>
            <c:strRef>
              <c:f>'C9 Animal PMF130-1'!$L$8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PMF130-1'!$N$8,'C9 Animal PMF130-1'!$Q$8)</c:f>
              <c:numCache>
                <c:formatCode>0.0%</c:formatCode>
                <c:ptCount val="2"/>
                <c:pt idx="0">
                  <c:v>1</c:v>
                </c:pt>
                <c:pt idx="1">
                  <c:v>0.42276422764227645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7-4CCA-AB83-632B8A68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798976"/>
        <c:axId val="114800512"/>
      </c:barChart>
      <c:catAx>
        <c:axId val="1147989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800512"/>
        <c:crosses val="autoZero"/>
        <c:auto val="1"/>
        <c:lblAlgn val="ctr"/>
        <c:lblOffset val="100"/>
        <c:noMultiLvlLbl val="0"/>
      </c:catAx>
      <c:valAx>
        <c:axId val="114800512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4798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Mean familiarity score before and after project interventions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'C10-11 Knowledge'!$M$40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Knowledge'!$L$41:$L$43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'C10-11 Knowledge'!$M$41:$M$43</c:f>
              <c:numCache>
                <c:formatCode>0.00</c:formatCode>
                <c:ptCount val="3"/>
                <c:pt idx="0">
                  <c:v>1.142857</c:v>
                </c:pt>
                <c:pt idx="1">
                  <c:v>1.138889</c:v>
                </c:pt>
                <c:pt idx="2">
                  <c:v>1.1410260000000001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9-4FB5-B3A3-C0F52F5D9476}"/>
            </c:ext>
          </c:extLst>
        </c:ser>
        <c:ser>
          <c:idx val="1"/>
          <c:order val="1"/>
          <c:tx>
            <c:strRef>
              <c:f>'C10-11 Knowledge'!$N$40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Knowledge'!$L$41:$L$43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'C10-11 Knowledge'!$N$41:$N$43</c:f>
              <c:numCache>
                <c:formatCode>0.00</c:formatCode>
                <c:ptCount val="3"/>
                <c:pt idx="0">
                  <c:v>3.8452380000000002</c:v>
                </c:pt>
                <c:pt idx="1">
                  <c:v>3.8611110000000002</c:v>
                </c:pt>
                <c:pt idx="2">
                  <c:v>3.8525640000000001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9-4FB5-B3A3-C0F52F5D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38528"/>
        <c:axId val="114840320"/>
      </c:barChart>
      <c:catAx>
        <c:axId val="11483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840320"/>
        <c:crosses val="autoZero"/>
        <c:auto val="1"/>
        <c:lblAlgn val="ctr"/>
        <c:lblOffset val="100"/>
        <c:noMultiLvlLbl val="0"/>
      </c:catAx>
      <c:valAx>
        <c:axId val="11484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Level of familiarity (1-4)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48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Self-reported familiarity with sustainable agriculture methods - after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'C10-11 Knowledge'!$R$17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Knowledge'!$R$18:$R$21</c:f>
              <c:numCache>
                <c:formatCode>0%</c:formatCode>
                <c:ptCount val="4"/>
                <c:pt idx="0">
                  <c:v>0</c:v>
                </c:pt>
                <c:pt idx="1">
                  <c:v>1.1904761904761904E-2</c:v>
                </c:pt>
                <c:pt idx="2">
                  <c:v>0.13095238095238096</c:v>
                </c:pt>
                <c:pt idx="3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4D7A-911B-4BBC7143F124}"/>
            </c:ext>
          </c:extLst>
        </c:ser>
        <c:ser>
          <c:idx val="1"/>
          <c:order val="1"/>
          <c:tx>
            <c:strRef>
              <c:f>'C10-11 Knowledge'!$S$17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Knowledge'!$S$18:$S$21</c:f>
              <c:numCache>
                <c:formatCode>0%</c:formatCode>
                <c:ptCount val="4"/>
                <c:pt idx="0">
                  <c:v>0</c:v>
                </c:pt>
                <c:pt idx="1">
                  <c:v>2.7777777777777776E-2</c:v>
                </c:pt>
                <c:pt idx="2">
                  <c:v>8.3333333333333329E-2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4D7A-911B-4BBC7143F124}"/>
            </c:ext>
          </c:extLst>
        </c:ser>
        <c:ser>
          <c:idx val="2"/>
          <c:order val="2"/>
          <c:tx>
            <c:strRef>
              <c:f>'C10-11 Knowledge'!$U$17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Knowledge'!$U$18:$U$21</c:f>
              <c:numCache>
                <c:formatCode>0%</c:formatCode>
                <c:ptCount val="4"/>
                <c:pt idx="0">
                  <c:v>0</c:v>
                </c:pt>
                <c:pt idx="1">
                  <c:v>1.9230769230769232E-2</c:v>
                </c:pt>
                <c:pt idx="2">
                  <c:v>0.10897435897435898</c:v>
                </c:pt>
                <c:pt idx="3">
                  <c:v>0.87179487179487181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B-4D7A-911B-4BBC7143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62720"/>
        <c:axId val="114872704"/>
      </c:barChart>
      <c:catAx>
        <c:axId val="1148627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872704"/>
        <c:crosses val="autoZero"/>
        <c:auto val="1"/>
        <c:lblAlgn val="ctr"/>
        <c:lblOffset val="100"/>
        <c:noMultiLvlLbl val="0"/>
      </c:catAx>
      <c:valAx>
        <c:axId val="114872704"/>
        <c:scaling>
          <c:orientation val="minMax"/>
          <c:max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48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ProgramParticipation!$T$5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ProgramParticipation!$T$6:$T$9</c:f>
              <c:numCache>
                <c:formatCode>General</c:formatCode>
                <c:ptCount val="4"/>
                <c:pt idx="0">
                  <c:v>84</c:v>
                </c:pt>
                <c:pt idx="1">
                  <c:v>64</c:v>
                </c:pt>
                <c:pt idx="2">
                  <c:v>42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48BF-BC02-7868F643FD87}"/>
            </c:ext>
          </c:extLst>
        </c:ser>
        <c:ser>
          <c:idx val="1"/>
          <c:order val="1"/>
          <c:tx>
            <c:strRef>
              <c:f>ProgramParticipation!$U$5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ProgramParticipation!$U$6:$U$9</c:f>
              <c:numCache>
                <c:formatCode>General</c:formatCode>
                <c:ptCount val="4"/>
                <c:pt idx="0">
                  <c:v>116</c:v>
                </c:pt>
                <c:pt idx="1">
                  <c:v>133</c:v>
                </c:pt>
                <c:pt idx="2">
                  <c:v>92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7-48BF-BC02-7868F643FD87}"/>
            </c:ext>
          </c:extLst>
        </c:ser>
        <c:ser>
          <c:idx val="2"/>
          <c:order val="2"/>
          <c:tx>
            <c:strRef>
              <c:f>ProgramParticipation!$V$5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ProgramParticipation!$V$6:$V$9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22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7-48BF-BC02-7868F64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511488"/>
        <c:axId val="54513024"/>
      </c:barChart>
      <c:catAx>
        <c:axId val="54511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513024"/>
        <c:crosses val="autoZero"/>
        <c:auto val="1"/>
        <c:lblAlgn val="ctr"/>
        <c:lblOffset val="100"/>
        <c:noMultiLvlLbl val="0"/>
      </c:catAx>
      <c:valAx>
        <c:axId val="545130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51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Self-reported familiarity with sustainable agriculture methods - before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'C10-11 Knowledge'!$M$17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Knowledge'!$M$18:$M$21</c:f>
              <c:numCache>
                <c:formatCode>0%</c:formatCode>
                <c:ptCount val="4"/>
                <c:pt idx="0">
                  <c:v>0.86904761904761907</c:v>
                </c:pt>
                <c:pt idx="1">
                  <c:v>0.11904761904761904</c:v>
                </c:pt>
                <c:pt idx="2">
                  <c:v>1.1904761904761904E-2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854-985A-970D75CA39B9}"/>
            </c:ext>
          </c:extLst>
        </c:ser>
        <c:ser>
          <c:idx val="1"/>
          <c:order val="1"/>
          <c:tx>
            <c:strRef>
              <c:f>'C10-11 Knowledge'!$N$17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Knowledge'!$N$18:$N$21</c:f>
              <c:numCache>
                <c:formatCode>0%</c:formatCode>
                <c:ptCount val="4"/>
                <c:pt idx="0">
                  <c:v>0.875</c:v>
                </c:pt>
                <c:pt idx="1">
                  <c:v>0.1111111111111111</c:v>
                </c:pt>
                <c:pt idx="2">
                  <c:v>1.3888888888888888E-2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6-4854-985A-970D75CA39B9}"/>
            </c:ext>
          </c:extLst>
        </c:ser>
        <c:ser>
          <c:idx val="2"/>
          <c:order val="2"/>
          <c:tx>
            <c:strRef>
              <c:f>'C10-11 Knowledge'!$P$17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Knowledge'!$P$18:$P$21</c:f>
              <c:numCache>
                <c:formatCode>0%</c:formatCode>
                <c:ptCount val="4"/>
                <c:pt idx="0">
                  <c:v>0.87179487179487181</c:v>
                </c:pt>
                <c:pt idx="1">
                  <c:v>0.11538461538461539</c:v>
                </c:pt>
                <c:pt idx="2">
                  <c:v>1.282051282051282E-2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6-4854-985A-970D75CA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26176"/>
        <c:axId val="115040256"/>
      </c:barChart>
      <c:catAx>
        <c:axId val="1150261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040256"/>
        <c:crosses val="autoZero"/>
        <c:auto val="1"/>
        <c:lblAlgn val="ctr"/>
        <c:lblOffset val="100"/>
        <c:noMultiLvlLbl val="0"/>
      </c:catAx>
      <c:valAx>
        <c:axId val="115040256"/>
        <c:scaling>
          <c:orientation val="minMax"/>
          <c:max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50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Perceived usefulness of sustainable agriculture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'C12 Usefulness'!$L$6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'C12 Usefulness'!$M$5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'C12 Usefulness'!$M$6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F-4EF3-9A17-93E6FA33591D}"/>
            </c:ext>
          </c:extLst>
        </c:ser>
        <c:ser>
          <c:idx val="1"/>
          <c:order val="1"/>
          <c:tx>
            <c:strRef>
              <c:f>'C12 Usefulness'!$L$7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'C12 Usefulness'!$M$5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'C12 Usefulness'!$M$7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F-4EF3-9A17-93E6FA33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160576"/>
        <c:axId val="115162112"/>
      </c:barChart>
      <c:catAx>
        <c:axId val="1151605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162112"/>
        <c:crosses val="autoZero"/>
        <c:auto val="1"/>
        <c:lblAlgn val="ctr"/>
        <c:lblOffset val="100"/>
        <c:noMultiLvlLbl val="0"/>
      </c:catAx>
      <c:valAx>
        <c:axId val="11516211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160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Perceived usefulness of sustainable agriculture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'C12 Usefulness'!$L$6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Usefulness'!$N$6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2-47C6-AA51-C451C9E6CEA4}"/>
            </c:ext>
          </c:extLst>
        </c:ser>
        <c:ser>
          <c:idx val="1"/>
          <c:order val="1"/>
          <c:tx>
            <c:strRef>
              <c:f>'C12 Usefulness'!$L$7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2-47C6-AA51-C451C9E6CEA4}"/>
            </c:ext>
          </c:extLst>
        </c:ser>
        <c:ser>
          <c:idx val="2"/>
          <c:order val="2"/>
          <c:tx>
            <c:strRef>
              <c:f>'C12 Usefulness'!$L$8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Usefulness'!$N$8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2-47C6-AA51-C451C9E6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213056"/>
        <c:axId val="115214592"/>
      </c:barChart>
      <c:catAx>
        <c:axId val="1152130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214592"/>
        <c:crosses val="autoZero"/>
        <c:auto val="1"/>
        <c:lblAlgn val="ctr"/>
        <c:lblOffset val="100"/>
        <c:noMultiLvlLbl val="0"/>
      </c:catAx>
      <c:valAx>
        <c:axId val="115214592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213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Confidence that one can access seed and fertilizer as easily as men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'C14 Seed Access'!$L$6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'C14 Seed Access'!$M$5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'C14 Seed Access'!$M$6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4-4736-8D83-AC71463E4953}"/>
            </c:ext>
          </c:extLst>
        </c:ser>
        <c:ser>
          <c:idx val="1"/>
          <c:order val="1"/>
          <c:tx>
            <c:strRef>
              <c:f>'C14 Seed Access'!$L$7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'C14 Seed Access'!$M$5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'C14 Seed Access'!$M$7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4-4736-8D83-AC71463E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240960"/>
        <c:axId val="115242496"/>
      </c:barChart>
      <c:catAx>
        <c:axId val="1152409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242496"/>
        <c:crosses val="autoZero"/>
        <c:auto val="1"/>
        <c:lblAlgn val="ctr"/>
        <c:lblOffset val="100"/>
        <c:noMultiLvlLbl val="0"/>
      </c:catAx>
      <c:valAx>
        <c:axId val="115242496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240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Confidence that one can access seed and fertilizer as easily as men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'C14 Seed Access'!$L$6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Access'!$N$6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0-4154-88E3-A71AAFAA7A61}"/>
            </c:ext>
          </c:extLst>
        </c:ser>
        <c:ser>
          <c:idx val="1"/>
          <c:order val="1"/>
          <c:tx>
            <c:strRef>
              <c:f>'C14 Seed Access'!$L$7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0-4154-88E3-A71AAFAA7A61}"/>
            </c:ext>
          </c:extLst>
        </c:ser>
        <c:ser>
          <c:idx val="2"/>
          <c:order val="2"/>
          <c:tx>
            <c:strRef>
              <c:f>'C14 Seed Access'!$L$8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Access'!$N$8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0-4154-88E3-A71AAFAA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346432"/>
        <c:axId val="115352320"/>
      </c:barChart>
      <c:catAx>
        <c:axId val="1153464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352320"/>
        <c:crosses val="autoZero"/>
        <c:auto val="1"/>
        <c:lblAlgn val="ctr"/>
        <c:lblOffset val="100"/>
        <c:noMultiLvlLbl val="0"/>
      </c:catAx>
      <c:valAx>
        <c:axId val="115352320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34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Percent of farmers reporting various land tenure arrangements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Tenure'!$K$8:$K$12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A-465B-8D42-14DE191FCB1C}"/>
            </c:ext>
          </c:extLst>
        </c:ser>
        <c:ser>
          <c:idx val="1"/>
          <c:order val="1"/>
          <c:tx>
            <c:strRef>
              <c:f>'C15 Tenure'!$L$7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Tenure'!$L$8:$L$12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A-465B-8D42-14DE191FCB1C}"/>
            </c:ext>
          </c:extLst>
        </c:ser>
        <c:ser>
          <c:idx val="2"/>
          <c:order val="2"/>
          <c:tx>
            <c:strRef>
              <c:f>'C15 Tenure'!$N$7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Tenure'!$N$8:$N$12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A-465B-8D42-14DE191F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415680"/>
        <c:axId val="115429760"/>
      </c:barChart>
      <c:catAx>
        <c:axId val="1154156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429760"/>
        <c:crosses val="autoZero"/>
        <c:auto val="1"/>
        <c:lblAlgn val="ctr"/>
        <c:lblOffset val="100"/>
        <c:noMultiLvlLbl val="0"/>
      </c:catAx>
      <c:valAx>
        <c:axId val="11542976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541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reporting that they have secure land tenure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  PMF140-2'!$L$6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  PMF140-2'!$M$5</c:f>
              <c:strCache>
                <c:ptCount val="1"/>
                <c:pt idx="0">
                  <c:v>Number with secure tenure</c:v>
                </c:pt>
              </c:strCache>
            </c:strRef>
          </c:cat>
          <c:val>
            <c:numRef>
              <c:f>'C15 Tenure  PMF140-2'!$M$6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8-4B45-B057-BAE1362CFBC5}"/>
            </c:ext>
          </c:extLst>
        </c:ser>
        <c:ser>
          <c:idx val="1"/>
          <c:order val="1"/>
          <c:tx>
            <c:strRef>
              <c:f>'C15 Tenure  PMF140-2'!$L$7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  PMF140-2'!$M$5</c:f>
              <c:strCache>
                <c:ptCount val="1"/>
                <c:pt idx="0">
                  <c:v>Number with secure tenure</c:v>
                </c:pt>
              </c:strCache>
            </c:strRef>
          </c:cat>
          <c:val>
            <c:numRef>
              <c:f>'C15 Tenure  PMF140-2'!$M$7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8-4B45-B057-BAE1362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471872"/>
        <c:axId val="115473408"/>
      </c:barChart>
      <c:catAx>
        <c:axId val="1154718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473408"/>
        <c:crosses val="autoZero"/>
        <c:auto val="1"/>
        <c:lblAlgn val="ctr"/>
        <c:lblOffset val="100"/>
        <c:noMultiLvlLbl val="0"/>
      </c:catAx>
      <c:valAx>
        <c:axId val="115473408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47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reporting that they have secure land tenure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  PMF140-2'!$L$6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D-4B2C-87B2-5ECEC2FBBAA1}"/>
            </c:ext>
          </c:extLst>
        </c:ser>
        <c:ser>
          <c:idx val="1"/>
          <c:order val="1"/>
          <c:tx>
            <c:strRef>
              <c:f>'C15 Tenure  PMF140-2'!$L$7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D-4B2C-87B2-5ECEC2FBBAA1}"/>
            </c:ext>
          </c:extLst>
        </c:ser>
        <c:ser>
          <c:idx val="2"/>
          <c:order val="2"/>
          <c:tx>
            <c:strRef>
              <c:f>'C15 Tenure  PMF140-2'!$L$8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D-4B2C-87B2-5ECEC2FB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639040"/>
        <c:axId val="115640576"/>
      </c:barChart>
      <c:catAx>
        <c:axId val="1156390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40576"/>
        <c:crosses val="autoZero"/>
        <c:auto val="1"/>
        <c:lblAlgn val="ctr"/>
        <c:lblOffset val="100"/>
        <c:noMultiLvlLbl val="0"/>
      </c:catAx>
      <c:valAx>
        <c:axId val="115640576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63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Ways in which respondents made use of literacy skills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'D8 Lit Skills'!$K$7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Skills'!$K$8:$K$14</c:f>
              <c:numCache>
                <c:formatCode>0%</c:formatCode>
                <c:ptCount val="7"/>
                <c:pt idx="0">
                  <c:v>0.9112903</c:v>
                </c:pt>
                <c:pt idx="1">
                  <c:v>0.85483869999999995</c:v>
                </c:pt>
                <c:pt idx="2">
                  <c:v>0.93548390000000003</c:v>
                </c:pt>
                <c:pt idx="3">
                  <c:v>0.94354839999999995</c:v>
                </c:pt>
                <c:pt idx="4">
                  <c:v>0.95161289999999998</c:v>
                </c:pt>
                <c:pt idx="5">
                  <c:v>0.87096770000000001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B-4D46-9661-12B106463624}"/>
            </c:ext>
          </c:extLst>
        </c:ser>
        <c:ser>
          <c:idx val="1"/>
          <c:order val="1"/>
          <c:tx>
            <c:strRef>
              <c:f>'D8 Lit Skills'!$L$7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Skills'!$L$8:$L$14</c:f>
              <c:numCache>
                <c:formatCode>0%</c:formatCode>
                <c:ptCount val="7"/>
                <c:pt idx="0">
                  <c:v>0.98876399999999998</c:v>
                </c:pt>
                <c:pt idx="1">
                  <c:v>0.89887640000000002</c:v>
                </c:pt>
                <c:pt idx="2">
                  <c:v>0.96629209999999999</c:v>
                </c:pt>
                <c:pt idx="3">
                  <c:v>0.82022470000000003</c:v>
                </c:pt>
                <c:pt idx="4">
                  <c:v>0.89887640000000002</c:v>
                </c:pt>
                <c:pt idx="5">
                  <c:v>0.86516850000000001</c:v>
                </c:pt>
                <c:pt idx="6">
                  <c:v>0.97752810000000001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B-4D46-9661-12B106463624}"/>
            </c:ext>
          </c:extLst>
        </c:ser>
        <c:ser>
          <c:idx val="2"/>
          <c:order val="2"/>
          <c:tx>
            <c:strRef>
              <c:f>'D8 Lit Skills'!$N$7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Skills'!$N$8:$N$14</c:f>
              <c:numCache>
                <c:formatCode>0%</c:formatCode>
                <c:ptCount val="7"/>
                <c:pt idx="0">
                  <c:v>0.943662</c:v>
                </c:pt>
                <c:pt idx="1">
                  <c:v>0.8732394</c:v>
                </c:pt>
                <c:pt idx="2">
                  <c:v>0.9483568</c:v>
                </c:pt>
                <c:pt idx="3">
                  <c:v>0.8920188</c:v>
                </c:pt>
                <c:pt idx="4">
                  <c:v>0.92957749999999995</c:v>
                </c:pt>
                <c:pt idx="5">
                  <c:v>0.8685446</c:v>
                </c:pt>
                <c:pt idx="6">
                  <c:v>0.99061030000000005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B-4D46-9661-12B10646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786112"/>
        <c:axId val="115787648"/>
      </c:barChart>
      <c:catAx>
        <c:axId val="1157861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787648"/>
        <c:crosses val="autoZero"/>
        <c:auto val="1"/>
        <c:lblAlgn val="ctr"/>
        <c:lblOffset val="100"/>
        <c:noMultiLvlLbl val="0"/>
      </c:catAx>
      <c:valAx>
        <c:axId val="115787648"/>
        <c:scaling>
          <c:orientation val="minMax"/>
          <c:max val="1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5786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benefited from literacy training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'D7-8 Lit Skills (2)'!$L$6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('D7-8 Lit Skills (2)'!$M$5,'D7-8 Lit Skills (2)'!$P$5)</c:f>
              <c:strCache>
                <c:ptCount val="2"/>
                <c:pt idx="0">
                  <c:v>Number who say the training helped them</c:v>
                </c:pt>
                <c:pt idx="1">
                  <c:v>Number of respondents indicating skills were used in their business*</c:v>
                </c:pt>
              </c:strCache>
            </c:strRef>
          </c:cat>
          <c:val>
            <c:numRef>
              <c:f>('D7-8 Lit Skills (2)'!$M$6,'D7-8 Lit Skills (2)'!$P$6)</c:f>
              <c:numCache>
                <c:formatCode>General</c:formatCode>
                <c:ptCount val="2"/>
                <c:pt idx="0">
                  <c:v>124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6-4CEC-A174-0FDC40655403}"/>
            </c:ext>
          </c:extLst>
        </c:ser>
        <c:ser>
          <c:idx val="1"/>
          <c:order val="1"/>
          <c:tx>
            <c:strRef>
              <c:f>'D7-8 Lit Skills (2)'!$L$7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('D7-8 Lit Skills (2)'!$M$5,'D7-8 Lit Skills (2)'!$P$5)</c:f>
              <c:strCache>
                <c:ptCount val="2"/>
                <c:pt idx="0">
                  <c:v>Number who say the training helped them</c:v>
                </c:pt>
                <c:pt idx="1">
                  <c:v>Number of respondents indicating skills were used in their business*</c:v>
                </c:pt>
              </c:strCache>
            </c:strRef>
          </c:cat>
          <c:val>
            <c:numRef>
              <c:f>('D7-8 Lit Skills (2)'!$M$7,'D7-8 Lit Skills (2)'!$P$7)</c:f>
              <c:numCache>
                <c:formatCode>General</c:formatCode>
                <c:ptCount val="2"/>
                <c:pt idx="0">
                  <c:v>89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6-4CEC-A174-0FDC4065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531456"/>
        <c:axId val="128557824"/>
      </c:barChart>
      <c:catAx>
        <c:axId val="1285314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557824"/>
        <c:crosses val="autoZero"/>
        <c:auto val="1"/>
        <c:lblAlgn val="ctr"/>
        <c:lblOffset val="100"/>
        <c:noMultiLvlLbl val="0"/>
      </c:catAx>
      <c:valAx>
        <c:axId val="12855782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8531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ProgPart2!$Q$5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ProgPart2!$P$6:$P$9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ProgPart2!$Q$6:$Q$9</c:f>
              <c:numCache>
                <c:formatCode>General</c:formatCode>
                <c:ptCount val="4"/>
                <c:pt idx="0">
                  <c:v>3</c:v>
                </c:pt>
                <c:pt idx="1">
                  <c:v>162</c:v>
                </c:pt>
                <c:pt idx="2">
                  <c:v>44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5-45CA-91A0-2F45611EA751}"/>
            </c:ext>
          </c:extLst>
        </c:ser>
        <c:ser>
          <c:idx val="1"/>
          <c:order val="1"/>
          <c:tx>
            <c:strRef>
              <c:f>ProgPart2!$R$5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ProgPart2!$P$6:$P$9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ProgPart2!$R$6:$R$9</c:f>
              <c:numCache>
                <c:formatCode>General</c:formatCode>
                <c:ptCount val="4"/>
                <c:pt idx="0">
                  <c:v>0</c:v>
                </c:pt>
                <c:pt idx="1">
                  <c:v>135</c:v>
                </c:pt>
                <c:pt idx="2">
                  <c:v>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5-45CA-91A0-2F45611E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699136"/>
        <c:axId val="54700672"/>
      </c:barChart>
      <c:catAx>
        <c:axId val="546991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700672"/>
        <c:crosses val="autoZero"/>
        <c:auto val="1"/>
        <c:lblAlgn val="ctr"/>
        <c:lblOffset val="100"/>
        <c:noMultiLvlLbl val="0"/>
      </c:catAx>
      <c:valAx>
        <c:axId val="547006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69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benefited from literacy training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'D7-8 Lit Skills (2)'!$L$6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(2)'!$N$6,'D7-8 Lit Skills (2)'!$Q$6)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E-4089-BA23-901EFACAB768}"/>
            </c:ext>
          </c:extLst>
        </c:ser>
        <c:ser>
          <c:idx val="1"/>
          <c:order val="1"/>
          <c:tx>
            <c:strRef>
              <c:f>'D7-8 Lit Skills (2)'!$L$7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(2)'!$N$7,'D7-8 Lit Skills (2)'!$Q$7)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E-4089-BA23-901EFACAB768}"/>
            </c:ext>
          </c:extLst>
        </c:ser>
        <c:ser>
          <c:idx val="2"/>
          <c:order val="2"/>
          <c:tx>
            <c:strRef>
              <c:f>'D7-8 Lit Skills (2)'!$L$8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(2)'!$N$8,'D7-8 Lit Skills (2)'!$Q$8)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E-4089-BA23-901EFAC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567552"/>
        <c:axId val="128577536"/>
      </c:barChart>
      <c:catAx>
        <c:axId val="1285675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577536"/>
        <c:crosses val="autoZero"/>
        <c:auto val="1"/>
        <c:lblAlgn val="ctr"/>
        <c:lblOffset val="100"/>
        <c:noMultiLvlLbl val="0"/>
      </c:catAx>
      <c:valAx>
        <c:axId val="128577536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28567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received a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'E3 VSLA Loan'!$L$6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'E3 VSLA Loan'!$M$5</c:f>
              <c:strCache>
                <c:ptCount val="1"/>
                <c:pt idx="0">
                  <c:v>Number who received a loan</c:v>
                </c:pt>
              </c:strCache>
            </c:strRef>
          </c:cat>
          <c:val>
            <c:numRef>
              <c:f>'E3 VSLA Loan'!$M$6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B-4837-B3DC-1AE8B2080310}"/>
            </c:ext>
          </c:extLst>
        </c:ser>
        <c:ser>
          <c:idx val="1"/>
          <c:order val="1"/>
          <c:tx>
            <c:strRef>
              <c:f>'E3 VSLA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'E3 VSLA Loan'!$M$5</c:f>
              <c:strCache>
                <c:ptCount val="1"/>
                <c:pt idx="0">
                  <c:v>Number who received a loan</c:v>
                </c:pt>
              </c:strCache>
            </c:strRef>
          </c:cat>
          <c:val>
            <c:numRef>
              <c:f>'E3 VSLA Loan'!$M$7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B-4837-B3DC-1AE8B208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709760"/>
        <c:axId val="128711296"/>
      </c:barChart>
      <c:catAx>
        <c:axId val="128709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711296"/>
        <c:crosses val="autoZero"/>
        <c:auto val="1"/>
        <c:lblAlgn val="ctr"/>
        <c:lblOffset val="100"/>
        <c:noMultiLvlLbl val="0"/>
      </c:catAx>
      <c:valAx>
        <c:axId val="128711296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8709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received a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'E3 VSLA Loan'!$L$6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Loan'!$N$6</c:f>
              <c:numCache>
                <c:formatCode>0.0%</c:formatCode>
                <c:ptCount val="1"/>
                <c:pt idx="0">
                  <c:v>0.97580645161290325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F-4441-A6A0-4845C4182E23}"/>
            </c:ext>
          </c:extLst>
        </c:ser>
        <c:ser>
          <c:idx val="1"/>
          <c:order val="1"/>
          <c:tx>
            <c:strRef>
              <c:f>'E3 VSLA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Loan'!$N$7</c:f>
              <c:numCache>
                <c:formatCode>0.0%</c:formatCode>
                <c:ptCount val="1"/>
                <c:pt idx="0">
                  <c:v>0.9887640449438202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F-4441-A6A0-4845C4182E23}"/>
            </c:ext>
          </c:extLst>
        </c:ser>
        <c:ser>
          <c:idx val="2"/>
          <c:order val="2"/>
          <c:tx>
            <c:strRef>
              <c:f>'E3 VSLA Loan'!$L$8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Loan'!$N$8</c:f>
              <c:numCache>
                <c:formatCode>0.0%</c:formatCode>
                <c:ptCount val="1"/>
                <c:pt idx="0">
                  <c:v>0.98122065727699526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F-4441-A6A0-4845C418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135360"/>
        <c:axId val="171136896"/>
      </c:barChart>
      <c:catAx>
        <c:axId val="1711353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136896"/>
        <c:crosses val="autoZero"/>
        <c:auto val="1"/>
        <c:lblAlgn val="ctr"/>
        <c:lblOffset val="100"/>
        <c:noMultiLvlLbl val="0"/>
      </c:catAx>
      <c:valAx>
        <c:axId val="171136896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113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Ways in which respondents made use of their loan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'E4 Use of loan'!$K$7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loan'!$K$8:$K$15</c:f>
              <c:numCache>
                <c:formatCode>0%</c:formatCode>
                <c:ptCount val="8"/>
                <c:pt idx="0">
                  <c:v>0</c:v>
                </c:pt>
                <c:pt idx="1">
                  <c:v>0.84297520000000004</c:v>
                </c:pt>
                <c:pt idx="2">
                  <c:v>0.1239669</c:v>
                </c:pt>
                <c:pt idx="3">
                  <c:v>0.27272730000000001</c:v>
                </c:pt>
                <c:pt idx="4">
                  <c:v>5.7851199999999998E-2</c:v>
                </c:pt>
                <c:pt idx="5">
                  <c:v>0.61157019999999995</c:v>
                </c:pt>
                <c:pt idx="6">
                  <c:v>8.2644999999999993E-3</c:v>
                </c:pt>
                <c:pt idx="7">
                  <c:v>0.58677690000000005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2BC-BFDD-C09F9F4D8B10}"/>
            </c:ext>
          </c:extLst>
        </c:ser>
        <c:ser>
          <c:idx val="1"/>
          <c:order val="1"/>
          <c:tx>
            <c:strRef>
              <c:f>'E4 Use of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loan'!$L$8:$L$15</c:f>
              <c:numCache>
                <c:formatCode>0%</c:formatCode>
                <c:ptCount val="8"/>
                <c:pt idx="0">
                  <c:v>4.5454500000000002E-2</c:v>
                </c:pt>
                <c:pt idx="1">
                  <c:v>0.89772730000000001</c:v>
                </c:pt>
                <c:pt idx="2">
                  <c:v>0.15909090000000001</c:v>
                </c:pt>
                <c:pt idx="3">
                  <c:v>0.38636359999999997</c:v>
                </c:pt>
                <c:pt idx="4">
                  <c:v>7.9545500000000005E-2</c:v>
                </c:pt>
                <c:pt idx="5">
                  <c:v>0.63636360000000003</c:v>
                </c:pt>
                <c:pt idx="6">
                  <c:v>1.13636E-2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2-42BC-BFDD-C09F9F4D8B10}"/>
            </c:ext>
          </c:extLst>
        </c:ser>
        <c:ser>
          <c:idx val="2"/>
          <c:order val="2"/>
          <c:tx>
            <c:strRef>
              <c:f>'E4 Use of loan'!$N$7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loan'!$N$8:$N$15</c:f>
              <c:numCache>
                <c:formatCode>0%</c:formatCode>
                <c:ptCount val="8"/>
                <c:pt idx="0">
                  <c:v>1.9138800000000001E-2</c:v>
                </c:pt>
                <c:pt idx="1">
                  <c:v>0.86602869999999998</c:v>
                </c:pt>
                <c:pt idx="2">
                  <c:v>0.13875599999999999</c:v>
                </c:pt>
                <c:pt idx="3">
                  <c:v>0.32057419999999998</c:v>
                </c:pt>
                <c:pt idx="4">
                  <c:v>6.6985600000000006E-2</c:v>
                </c:pt>
                <c:pt idx="5">
                  <c:v>0.62200960000000005</c:v>
                </c:pt>
                <c:pt idx="6">
                  <c:v>9.5694000000000005E-3</c:v>
                </c:pt>
                <c:pt idx="7">
                  <c:v>0.39234449999999998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2BC-BFDD-C09F9F4D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154816"/>
        <c:axId val="171172992"/>
      </c:barChart>
      <c:catAx>
        <c:axId val="1711548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172992"/>
        <c:crosses val="autoZero"/>
        <c:auto val="1"/>
        <c:lblAlgn val="ctr"/>
        <c:lblOffset val="100"/>
        <c:noMultiLvlLbl val="0"/>
      </c:catAx>
      <c:valAx>
        <c:axId val="171172992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71154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have repaid the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'E5 Repayment'!$L$6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'E5 Repayment'!$M$5</c:f>
              <c:strCache>
                <c:ptCount val="1"/>
                <c:pt idx="0">
                  <c:v>Number who repaid their loan</c:v>
                </c:pt>
              </c:strCache>
            </c:strRef>
          </c:cat>
          <c:val>
            <c:numRef>
              <c:f>'E5 Repayment'!$M$6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CB5-BCFA-5DF452134FF1}"/>
            </c:ext>
          </c:extLst>
        </c:ser>
        <c:ser>
          <c:idx val="1"/>
          <c:order val="1"/>
          <c:tx>
            <c:strRef>
              <c:f>'E5 Repayment'!$L$7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'E5 Repayment'!$M$5</c:f>
              <c:strCache>
                <c:ptCount val="1"/>
                <c:pt idx="0">
                  <c:v>Number who repaid their loan</c:v>
                </c:pt>
              </c:strCache>
            </c:strRef>
          </c:cat>
          <c:val>
            <c:numRef>
              <c:f>'E5 Repayment'!$M$7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6-4CB5-BCFA-5DF45213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247872"/>
        <c:axId val="171253760"/>
      </c:barChart>
      <c:catAx>
        <c:axId val="1712478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253760"/>
        <c:crosses val="autoZero"/>
        <c:auto val="1"/>
        <c:lblAlgn val="ctr"/>
        <c:lblOffset val="100"/>
        <c:noMultiLvlLbl val="0"/>
      </c:catAx>
      <c:valAx>
        <c:axId val="171253760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247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have repaid the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'E5 Repayment'!$L$6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Repayment'!$N$6</c:f>
              <c:numCache>
                <c:formatCode>0.0%</c:formatCode>
                <c:ptCount val="1"/>
                <c:pt idx="0">
                  <c:v>0.61157024793388426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B-4798-BFEC-AC31535F04F7}"/>
            </c:ext>
          </c:extLst>
        </c:ser>
        <c:ser>
          <c:idx val="1"/>
          <c:order val="1"/>
          <c:tx>
            <c:strRef>
              <c:f>'E5 Repayment'!$L$7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Repayment'!$N$7</c:f>
              <c:numCache>
                <c:formatCode>0.0%</c:formatCode>
                <c:ptCount val="1"/>
                <c:pt idx="0">
                  <c:v>0.78409090909090906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B-4798-BFEC-AC31535F04F7}"/>
            </c:ext>
          </c:extLst>
        </c:ser>
        <c:ser>
          <c:idx val="2"/>
          <c:order val="2"/>
          <c:tx>
            <c:strRef>
              <c:f>'E5 Repayment'!$L$8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Repayment'!$N$8</c:f>
              <c:numCache>
                <c:formatCode>0.0%</c:formatCode>
                <c:ptCount val="1"/>
                <c:pt idx="0">
                  <c:v>0.68421052631578949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B-4798-BFEC-AC31535F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275776"/>
        <c:axId val="171277312"/>
      </c:barChart>
      <c:catAx>
        <c:axId val="1712757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277312"/>
        <c:crosses val="autoZero"/>
        <c:auto val="1"/>
        <c:lblAlgn val="ctr"/>
        <c:lblOffset val="100"/>
        <c:noMultiLvlLbl val="0"/>
      </c:catAx>
      <c:valAx>
        <c:axId val="171277312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1275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ProgPart2!$T$5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ProgPart2!$P$6:$P$9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ProgPart2!$T$6:$T$9</c:f>
              <c:numCache>
                <c:formatCode>General</c:formatCode>
                <c:ptCount val="4"/>
                <c:pt idx="0">
                  <c:v>1</c:v>
                </c:pt>
                <c:pt idx="1">
                  <c:v>105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3-4870-BC10-CD70FCE181CE}"/>
            </c:ext>
          </c:extLst>
        </c:ser>
        <c:ser>
          <c:idx val="1"/>
          <c:order val="1"/>
          <c:tx>
            <c:strRef>
              <c:f>ProgPart2!$U$5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ProgPart2!$P$6:$P$9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ProgPart2!$U$6:$U$9</c:f>
              <c:numCache>
                <c:formatCode>General</c:formatCode>
                <c:ptCount val="4"/>
                <c:pt idx="0">
                  <c:v>2</c:v>
                </c:pt>
                <c:pt idx="1">
                  <c:v>163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3-4870-BC10-CD70FCE181CE}"/>
            </c:ext>
          </c:extLst>
        </c:ser>
        <c:ser>
          <c:idx val="2"/>
          <c:order val="2"/>
          <c:tx>
            <c:strRef>
              <c:f>ProgPart2!$V$5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ProgPart2!$P$6:$P$9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ProgPart2!$V$6:$V$9</c:f>
              <c:numCache>
                <c:formatCode>General</c:formatCode>
                <c:ptCount val="4"/>
                <c:pt idx="0">
                  <c:v>0</c:v>
                </c:pt>
                <c:pt idx="1">
                  <c:v>29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3-4870-BC10-CD70FCE1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390400"/>
        <c:axId val="56391936"/>
      </c:barChart>
      <c:catAx>
        <c:axId val="56390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6391936"/>
        <c:crosses val="autoZero"/>
        <c:auto val="1"/>
        <c:lblAlgn val="ctr"/>
        <c:lblOffset val="100"/>
        <c:noMultiLvlLbl val="0"/>
      </c:catAx>
      <c:valAx>
        <c:axId val="56391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39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ProgPart2!$P$35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ProgPart2!$Q$5:$R$5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ProgPart2!$Q$35:$R$35</c:f>
              <c:numCache>
                <c:formatCode>0%</c:formatCode>
                <c:ptCount val="2"/>
                <c:pt idx="0">
                  <c:v>1.4354066985645933E-2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0-48E3-86E9-E00CAA129336}"/>
            </c:ext>
          </c:extLst>
        </c:ser>
        <c:ser>
          <c:idx val="1"/>
          <c:order val="1"/>
          <c:tx>
            <c:strRef>
              <c:f>ProgPart2!$P$36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ProgPart2!$Q$5:$R$5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ProgPart2!$Q$36:$R$36</c:f>
              <c:numCache>
                <c:formatCode>0%</c:formatCode>
                <c:ptCount val="2"/>
                <c:pt idx="0">
                  <c:v>0.77511961722488043</c:v>
                </c:pt>
                <c:pt idx="1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0-48E3-86E9-E00CAA129336}"/>
            </c:ext>
          </c:extLst>
        </c:ser>
        <c:ser>
          <c:idx val="2"/>
          <c:order val="2"/>
          <c:tx>
            <c:strRef>
              <c:f>ProgPart2!$P$37</c:f>
              <c:strCache>
                <c:ptCount val="1"/>
                <c:pt idx="0">
                  <c:v>Three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ProgPart2!$Q$5:$R$5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ProgPart2!$Q$37:$R$37</c:f>
              <c:numCache>
                <c:formatCode>0%</c:formatCode>
                <c:ptCount val="2"/>
                <c:pt idx="0">
                  <c:v>0.21052631578947367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0-48E3-86E9-E00CAA129336}"/>
            </c:ext>
          </c:extLst>
        </c:ser>
        <c:ser>
          <c:idx val="3"/>
          <c:order val="3"/>
          <c:tx>
            <c:strRef>
              <c:f>ProgPart2!$P$38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rgbClr val="E87722"/>
            </a:solidFill>
          </c:spPr>
          <c:invertIfNegative val="0"/>
          <c:cat>
            <c:strRef>
              <c:f>ProgPart2!$Q$5:$R$5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ProgPart2!$Q$38:$R$38</c:f>
              <c:numCache>
                <c:formatCode>0%</c:formatCode>
                <c:ptCount val="2"/>
                <c:pt idx="0">
                  <c:v>0</c:v>
                </c:pt>
                <c:pt idx="1">
                  <c:v>6.2500000000000003E-3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0-48E3-86E9-E00CAA12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423552"/>
        <c:axId val="56425088"/>
      </c:barChart>
      <c:catAx>
        <c:axId val="564235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6425088"/>
        <c:crosses val="autoZero"/>
        <c:auto val="1"/>
        <c:lblAlgn val="ctr"/>
        <c:lblOffset val="100"/>
        <c:noMultiLvlLbl val="0"/>
      </c:catAx>
      <c:valAx>
        <c:axId val="564250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642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ProgPart2!$P$35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ProgPart2!$T$5:$V$5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ProgPart2!$T$35:$V$35</c:f>
              <c:numCache>
                <c:formatCode>0%</c:formatCode>
                <c:ptCount val="3"/>
                <c:pt idx="0">
                  <c:v>7.874015748031496E-3</c:v>
                </c:pt>
                <c:pt idx="1">
                  <c:v>9.6153846153846159E-3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E-4E21-AE74-58B2F905FA5D}"/>
            </c:ext>
          </c:extLst>
        </c:ser>
        <c:ser>
          <c:idx val="1"/>
          <c:order val="1"/>
          <c:tx>
            <c:strRef>
              <c:f>ProgPart2!$P$36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ProgPart2!$T$5:$V$5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ProgPart2!$T$36:$V$36</c:f>
              <c:numCache>
                <c:formatCode>0%</c:formatCode>
                <c:ptCount val="3"/>
                <c:pt idx="0">
                  <c:v>0.82677165354330706</c:v>
                </c:pt>
                <c:pt idx="1">
                  <c:v>0.78365384615384615</c:v>
                </c:pt>
                <c:pt idx="2">
                  <c:v>0.8529411764705882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E-4E21-AE74-58B2F905FA5D}"/>
            </c:ext>
          </c:extLst>
        </c:ser>
        <c:ser>
          <c:idx val="2"/>
          <c:order val="2"/>
          <c:tx>
            <c:strRef>
              <c:f>ProgPart2!$P$37</c:f>
              <c:strCache>
                <c:ptCount val="1"/>
                <c:pt idx="0">
                  <c:v>Three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ProgPart2!$T$5:$V$5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ProgPart2!$T$37:$V$37</c:f>
              <c:numCache>
                <c:formatCode>0%</c:formatCode>
                <c:ptCount val="3"/>
                <c:pt idx="0">
                  <c:v>0.16535433070866143</c:v>
                </c:pt>
                <c:pt idx="1">
                  <c:v>0.20673076923076922</c:v>
                </c:pt>
                <c:pt idx="2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E-4E21-AE74-58B2F905FA5D}"/>
            </c:ext>
          </c:extLst>
        </c:ser>
        <c:ser>
          <c:idx val="3"/>
          <c:order val="3"/>
          <c:tx>
            <c:strRef>
              <c:f>ProgPart2!$P$38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rgbClr val="E87722"/>
            </a:solidFill>
          </c:spPr>
          <c:invertIfNegative val="0"/>
          <c:cat>
            <c:strRef>
              <c:f>ProgPart2!$T$5:$V$5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ProgPart2!$T$38:$V$38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E-4E21-AE74-58B2F905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501760"/>
        <c:axId val="56503296"/>
      </c:barChart>
      <c:catAx>
        <c:axId val="5650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6503296"/>
        <c:crosses val="autoZero"/>
        <c:auto val="1"/>
        <c:lblAlgn val="ctr"/>
        <c:lblOffset val="100"/>
        <c:noMultiLvlLbl val="0"/>
      </c:catAx>
      <c:valAx>
        <c:axId val="565032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</a:t>
                </a:r>
                <a:r>
                  <a:rPr lang="en-US"/>
                  <a:t>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650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510117</xdr:colOff>
      <xdr:row>3</xdr:row>
      <xdr:rowOff>15345</xdr:rowOff>
    </xdr:from>
    <xdr:to>
      <xdr:col>22</xdr:col>
      <xdr:colOff>105834</xdr:colOff>
      <xdr:row>16</xdr:row>
      <xdr:rowOff>30162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529166</xdr:colOff>
      <xdr:row>17</xdr:row>
      <xdr:rowOff>41274</xdr:rowOff>
    </xdr:from>
    <xdr:to>
      <xdr:col>22</xdr:col>
      <xdr:colOff>190500</xdr:colOff>
      <xdr:row>31</xdr:row>
      <xdr:rowOff>32807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32</xdr:row>
      <xdr:rowOff>31750</xdr:rowOff>
    </xdr:from>
    <xdr:to>
      <xdr:col>22</xdr:col>
      <xdr:colOff>232834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20</xdr:col>
      <xdr:colOff>347662</xdr:colOff>
      <xdr:row>16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21</xdr:col>
      <xdr:colOff>47625</xdr:colOff>
      <xdr:row>18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17857</xdr:colOff>
      <xdr:row>19</xdr:row>
      <xdr:rowOff>21431</xdr:rowOff>
    </xdr:from>
    <xdr:to>
      <xdr:col>21</xdr:col>
      <xdr:colOff>47624</xdr:colOff>
      <xdr:row>35</xdr:row>
      <xdr:rowOff>59530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2644245</xdr:colOff>
      <xdr:row>21</xdr:row>
      <xdr:rowOff>120649</xdr:rowOff>
    </xdr:from>
    <xdr:to>
      <xdr:col>19</xdr:col>
      <xdr:colOff>434446</xdr:colOff>
      <xdr:row>37</xdr:row>
      <xdr:rowOff>179916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69586</xdr:colOff>
      <xdr:row>7</xdr:row>
      <xdr:rowOff>39158</xdr:rowOff>
    </xdr:from>
    <xdr:to>
      <xdr:col>25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35719</xdr:colOff>
      <xdr:row>21</xdr:row>
      <xdr:rowOff>154782</xdr:rowOff>
    </xdr:from>
    <xdr:to>
      <xdr:col>25</xdr:col>
      <xdr:colOff>245269</xdr:colOff>
      <xdr:row>34</xdr:row>
      <xdr:rowOff>175156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506017</xdr:colOff>
      <xdr:row>11</xdr:row>
      <xdr:rowOff>116681</xdr:rowOff>
    </xdr:from>
    <xdr:to>
      <xdr:col>24</xdr:col>
      <xdr:colOff>220267</xdr:colOff>
      <xdr:row>26</xdr:row>
      <xdr:rowOff>2381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535780</xdr:colOff>
      <xdr:row>27</xdr:row>
      <xdr:rowOff>190500</xdr:rowOff>
    </xdr:from>
    <xdr:to>
      <xdr:col>24</xdr:col>
      <xdr:colOff>250030</xdr:colOff>
      <xdr:row>42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71438</xdr:rowOff>
    </xdr:from>
    <xdr:to>
      <xdr:col>24</xdr:col>
      <xdr:colOff>500062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585787</xdr:colOff>
      <xdr:row>10</xdr:row>
      <xdr:rowOff>142874</xdr:rowOff>
    </xdr:from>
    <xdr:to>
      <xdr:col>24</xdr:col>
      <xdr:colOff>280987</xdr:colOff>
      <xdr:row>25</xdr:row>
      <xdr:rowOff>121443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535781</xdr:colOff>
      <xdr:row>37</xdr:row>
      <xdr:rowOff>154782</xdr:rowOff>
    </xdr:from>
    <xdr:to>
      <xdr:col>24</xdr:col>
      <xdr:colOff>230981</xdr:colOff>
      <xdr:row>52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2</xdr:row>
      <xdr:rowOff>166687</xdr:rowOff>
    </xdr:from>
    <xdr:to>
      <xdr:col>24</xdr:col>
      <xdr:colOff>316706</xdr:colOff>
      <xdr:row>16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-1</xdr:colOff>
      <xdr:row>17</xdr:row>
      <xdr:rowOff>130971</xdr:rowOff>
    </xdr:from>
    <xdr:to>
      <xdr:col>24</xdr:col>
      <xdr:colOff>302418</xdr:colOff>
      <xdr:row>30</xdr:row>
      <xdr:rowOff>180977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29766</xdr:colOff>
      <xdr:row>11</xdr:row>
      <xdr:rowOff>116681</xdr:rowOff>
    </xdr:from>
    <xdr:to>
      <xdr:col>19</xdr:col>
      <xdr:colOff>398860</xdr:colOff>
      <xdr:row>26</xdr:row>
      <xdr:rowOff>2381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416719</xdr:colOff>
      <xdr:row>11</xdr:row>
      <xdr:rowOff>107156</xdr:rowOff>
    </xdr:from>
    <xdr:to>
      <xdr:col>28</xdr:col>
      <xdr:colOff>428625</xdr:colOff>
      <xdr:row>25</xdr:row>
      <xdr:rowOff>183356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5</xdr:row>
      <xdr:rowOff>71438</xdr:rowOff>
    </xdr:from>
    <xdr:to>
      <xdr:col>24</xdr:col>
      <xdr:colOff>500062</xdr:colOff>
      <xdr:row>25</xdr:row>
      <xdr:rowOff>35718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498211</xdr:colOff>
      <xdr:row>4</xdr:row>
      <xdr:rowOff>420158</xdr:rowOff>
    </xdr:from>
    <xdr:to>
      <xdr:col>25</xdr:col>
      <xdr:colOff>100542</xdr:colOff>
      <xdr:row>16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19</xdr:row>
      <xdr:rowOff>107156</xdr:rowOff>
    </xdr:from>
    <xdr:to>
      <xdr:col>25</xdr:col>
      <xdr:colOff>173831</xdr:colOff>
      <xdr:row>34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498211</xdr:colOff>
      <xdr:row>4</xdr:row>
      <xdr:rowOff>420158</xdr:rowOff>
    </xdr:from>
    <xdr:to>
      <xdr:col>25</xdr:col>
      <xdr:colOff>100542</xdr:colOff>
      <xdr:row>16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500062</xdr:colOff>
      <xdr:row>19</xdr:row>
      <xdr:rowOff>142875</xdr:rowOff>
    </xdr:from>
    <xdr:to>
      <xdr:col>25</xdr:col>
      <xdr:colOff>102393</xdr:colOff>
      <xdr:row>34</xdr:row>
      <xdr:rowOff>130968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2026708</xdr:colOff>
      <xdr:row>11</xdr:row>
      <xdr:rowOff>35983</xdr:rowOff>
    </xdr:from>
    <xdr:to>
      <xdr:col>17</xdr:col>
      <xdr:colOff>174625</xdr:colOff>
      <xdr:row>25</xdr:row>
      <xdr:rowOff>112183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569649</xdr:colOff>
      <xdr:row>2</xdr:row>
      <xdr:rowOff>158220</xdr:rowOff>
    </xdr:from>
    <xdr:to>
      <xdr:col>25</xdr:col>
      <xdr:colOff>171980</xdr:colOff>
      <xdr:row>11</xdr:row>
      <xdr:rowOff>130969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571501</xdr:colOff>
      <xdr:row>12</xdr:row>
      <xdr:rowOff>333374</xdr:rowOff>
    </xdr:from>
    <xdr:to>
      <xdr:col>25</xdr:col>
      <xdr:colOff>173832</xdr:colOff>
      <xdr:row>27</xdr:row>
      <xdr:rowOff>71436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2929995</xdr:colOff>
      <xdr:row>45</xdr:row>
      <xdr:rowOff>144461</xdr:rowOff>
    </xdr:from>
    <xdr:to>
      <xdr:col>21</xdr:col>
      <xdr:colOff>43657</xdr:colOff>
      <xdr:row>62</xdr:row>
      <xdr:rowOff>13228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243417</xdr:colOff>
      <xdr:row>22</xdr:row>
      <xdr:rowOff>0</xdr:rowOff>
    </xdr:from>
    <xdr:to>
      <xdr:col>22</xdr:col>
      <xdr:colOff>107950</xdr:colOff>
      <xdr:row>36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148167</xdr:colOff>
      <xdr:row>22</xdr:row>
      <xdr:rowOff>31750</xdr:rowOff>
    </xdr:from>
    <xdr:to>
      <xdr:col>13</xdr:col>
      <xdr:colOff>55033</xdr:colOff>
      <xdr:row>36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29766</xdr:colOff>
      <xdr:row>11</xdr:row>
      <xdr:rowOff>116680</xdr:rowOff>
    </xdr:from>
    <xdr:to>
      <xdr:col>19</xdr:col>
      <xdr:colOff>398860</xdr:colOff>
      <xdr:row>28</xdr:row>
      <xdr:rowOff>178593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416719</xdr:colOff>
      <xdr:row>11</xdr:row>
      <xdr:rowOff>107155</xdr:rowOff>
    </xdr:from>
    <xdr:to>
      <xdr:col>28</xdr:col>
      <xdr:colOff>428625</xdr:colOff>
      <xdr:row>29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19</xdr:col>
      <xdr:colOff>369094</xdr:colOff>
      <xdr:row>57</xdr:row>
      <xdr:rowOff>107156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71438</xdr:colOff>
      <xdr:row>40</xdr:row>
      <xdr:rowOff>11906</xdr:rowOff>
    </xdr:from>
    <xdr:to>
      <xdr:col>28</xdr:col>
      <xdr:colOff>83344</xdr:colOff>
      <xdr:row>57</xdr:row>
      <xdr:rowOff>107155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71438</xdr:rowOff>
    </xdr:from>
    <xdr:to>
      <xdr:col>24</xdr:col>
      <xdr:colOff>500062</xdr:colOff>
      <xdr:row>19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71438</xdr:rowOff>
    </xdr:from>
    <xdr:to>
      <xdr:col>24</xdr:col>
      <xdr:colOff>500062</xdr:colOff>
      <xdr:row>22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141024</xdr:colOff>
      <xdr:row>11</xdr:row>
      <xdr:rowOff>39158</xdr:rowOff>
    </xdr:from>
    <xdr:to>
      <xdr:col>23</xdr:col>
      <xdr:colOff>422012</xdr:colOff>
      <xdr:row>24</xdr:row>
      <xdr:rowOff>59532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250032</xdr:colOff>
      <xdr:row>25</xdr:row>
      <xdr:rowOff>107156</xdr:rowOff>
    </xdr:from>
    <xdr:to>
      <xdr:col>23</xdr:col>
      <xdr:colOff>531020</xdr:colOff>
      <xdr:row>38</xdr:row>
      <xdr:rowOff>127530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71437</xdr:rowOff>
    </xdr:from>
    <xdr:to>
      <xdr:col>24</xdr:col>
      <xdr:colOff>500062</xdr:colOff>
      <xdr:row>21</xdr:row>
      <xdr:rowOff>130967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47625</xdr:rowOff>
    </xdr:from>
    <xdr:to>
      <xdr:col>20</xdr:col>
      <xdr:colOff>347662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3</xdr:row>
      <xdr:rowOff>71438</xdr:rowOff>
    </xdr:from>
    <xdr:to>
      <xdr:col>20</xdr:col>
      <xdr:colOff>240506</xdr:colOff>
      <xdr:row>17</xdr:row>
      <xdr:rowOff>147638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3</xdr:row>
      <xdr:rowOff>0</xdr:rowOff>
    </xdr:from>
    <xdr:to>
      <xdr:col>22</xdr:col>
      <xdr:colOff>488157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178594</xdr:colOff>
      <xdr:row>39</xdr:row>
      <xdr:rowOff>119062</xdr:rowOff>
    </xdr:from>
    <xdr:to>
      <xdr:col>23</xdr:col>
      <xdr:colOff>16671</xdr:colOff>
      <xdr:row>60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5</xdr:row>
      <xdr:rowOff>1</xdr:rowOff>
    </xdr:from>
    <xdr:to>
      <xdr:col>20</xdr:col>
      <xdr:colOff>347662</xdr:colOff>
      <xdr:row>19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411162</xdr:colOff>
      <xdr:row>13</xdr:row>
      <xdr:rowOff>57150</xdr:rowOff>
    </xdr:from>
    <xdr:to>
      <xdr:col>15</xdr:col>
      <xdr:colOff>106362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20</xdr:col>
      <xdr:colOff>347662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A4" zoomScale="90" zoomScaleNormal="90" workbookViewId="0">
      <selection activeCell="X32" sqref="X32"/>
    </sheetView>
  </sheetViews>
  <sheetFormatPr defaultRowHeight="15" x14ac:dyDescent="0.25"/>
  <cols>
    <col min="1" max="1" width="36.42578125" bestFit="1" customWidth="1"/>
    <col min="8" max="8" width="19.42578125" customWidth="1"/>
    <col min="9" max="9" width="13.85546875" customWidth="1"/>
    <col min="10" max="10" width="12.140625" bestFit="1" customWidth="1"/>
    <col min="11" max="13" width="7.7109375" customWidth="1"/>
  </cols>
  <sheetData>
    <row r="3" spans="1:10" x14ac:dyDescent="0.25">
      <c r="A3" t="s">
        <v>1</v>
      </c>
    </row>
    <row r="4" spans="1:10" ht="18" thickBot="1" x14ac:dyDescent="0.35">
      <c r="H4" s="109" t="s">
        <v>9</v>
      </c>
      <c r="I4" s="109"/>
      <c r="J4" s="109"/>
    </row>
    <row r="5" spans="1:10" ht="31.5" thickTop="1" thickBot="1" x14ac:dyDescent="0.3">
      <c r="A5" t="s">
        <v>715</v>
      </c>
      <c r="C5" t="s">
        <v>2</v>
      </c>
      <c r="D5" t="s">
        <v>3</v>
      </c>
      <c r="E5" t="s">
        <v>4</v>
      </c>
      <c r="H5" s="111" t="s">
        <v>2</v>
      </c>
      <c r="I5" s="111" t="s">
        <v>12</v>
      </c>
      <c r="J5" s="72" t="s">
        <v>13</v>
      </c>
    </row>
    <row r="6" spans="1:10" x14ac:dyDescent="0.25">
      <c r="A6" t="s">
        <v>0</v>
      </c>
      <c r="C6" t="s">
        <v>22</v>
      </c>
      <c r="D6" t="s">
        <v>22</v>
      </c>
      <c r="E6" t="s">
        <v>102</v>
      </c>
      <c r="H6" s="95" t="s">
        <v>716</v>
      </c>
      <c r="I6" s="24">
        <f>D7</f>
        <v>158</v>
      </c>
      <c r="J6" s="61">
        <f>E7</f>
        <v>42.82</v>
      </c>
    </row>
    <row r="7" spans="1:10" x14ac:dyDescent="0.25">
      <c r="A7" t="s">
        <v>744</v>
      </c>
      <c r="C7" t="s">
        <v>747</v>
      </c>
      <c r="D7">
        <v>158</v>
      </c>
      <c r="E7">
        <v>42.82</v>
      </c>
      <c r="F7">
        <v>42.82</v>
      </c>
      <c r="H7" s="43" t="s">
        <v>717</v>
      </c>
      <c r="I7" s="24">
        <f>D8</f>
        <v>211</v>
      </c>
      <c r="J7" s="61">
        <f>E8</f>
        <v>57.18</v>
      </c>
    </row>
    <row r="8" spans="1:10" ht="15.75" thickBot="1" x14ac:dyDescent="0.3">
      <c r="A8" t="s">
        <v>745</v>
      </c>
      <c r="C8" t="s">
        <v>748</v>
      </c>
      <c r="D8">
        <v>211</v>
      </c>
      <c r="E8">
        <v>57.18</v>
      </c>
      <c r="F8">
        <v>100</v>
      </c>
      <c r="H8" s="22" t="s">
        <v>8</v>
      </c>
      <c r="I8" s="27">
        <f>D10</f>
        <v>816</v>
      </c>
      <c r="J8" s="27">
        <f>E10</f>
        <v>100</v>
      </c>
    </row>
    <row r="9" spans="1:10" ht="15.75" thickTop="1" x14ac:dyDescent="0.25">
      <c r="A9" t="s">
        <v>0</v>
      </c>
      <c r="C9" t="s">
        <v>22</v>
      </c>
      <c r="D9" t="s">
        <v>22</v>
      </c>
      <c r="E9" t="s">
        <v>102</v>
      </c>
    </row>
    <row r="10" spans="1:10" x14ac:dyDescent="0.25">
      <c r="A10" t="s">
        <v>746</v>
      </c>
      <c r="C10" t="s">
        <v>8</v>
      </c>
      <c r="D10">
        <v>816</v>
      </c>
      <c r="E10">
        <v>100</v>
      </c>
    </row>
    <row r="18" spans="1:14" x14ac:dyDescent="0.25">
      <c r="A18" t="s">
        <v>14</v>
      </c>
    </row>
    <row r="20" spans="1:14" x14ac:dyDescent="0.25">
      <c r="A20" t="s">
        <v>15</v>
      </c>
      <c r="C20" t="s">
        <v>18</v>
      </c>
    </row>
    <row r="21" spans="1:14" x14ac:dyDescent="0.25">
      <c r="A21" t="s">
        <v>16</v>
      </c>
      <c r="C21" t="s">
        <v>19</v>
      </c>
      <c r="D21" t="s">
        <v>298</v>
      </c>
      <c r="E21" t="s">
        <v>299</v>
      </c>
    </row>
    <row r="22" spans="1:14" x14ac:dyDescent="0.25">
      <c r="A22" t="s">
        <v>749</v>
      </c>
      <c r="C22" t="s">
        <v>21</v>
      </c>
      <c r="D22" t="s">
        <v>754</v>
      </c>
      <c r="E22" t="s">
        <v>755</v>
      </c>
      <c r="F22" t="s">
        <v>8</v>
      </c>
    </row>
    <row r="23" spans="1:14" ht="18" thickBot="1" x14ac:dyDescent="0.35">
      <c r="A23" t="s">
        <v>17</v>
      </c>
      <c r="C23" t="s">
        <v>7</v>
      </c>
      <c r="D23" t="s">
        <v>23</v>
      </c>
      <c r="E23" t="s">
        <v>147</v>
      </c>
      <c r="F23" t="s">
        <v>24</v>
      </c>
      <c r="H23" s="109" t="s">
        <v>28</v>
      </c>
      <c r="I23" s="109"/>
      <c r="J23" s="109"/>
      <c r="K23" s="109"/>
      <c r="L23" s="109"/>
      <c r="M23" s="109"/>
      <c r="N23" s="75"/>
    </row>
    <row r="24" spans="1:14" ht="16.5" thickTop="1" thickBot="1" x14ac:dyDescent="0.3">
      <c r="A24" t="s">
        <v>750</v>
      </c>
      <c r="C24" t="s">
        <v>25</v>
      </c>
      <c r="D24">
        <v>67</v>
      </c>
      <c r="E24">
        <v>60</v>
      </c>
      <c r="F24">
        <v>127</v>
      </c>
      <c r="H24" s="74"/>
      <c r="I24" s="110" t="s">
        <v>33</v>
      </c>
      <c r="J24" s="110"/>
      <c r="K24" s="110" t="s">
        <v>32</v>
      </c>
      <c r="L24" s="110"/>
      <c r="M24" s="110" t="s">
        <v>8</v>
      </c>
      <c r="N24" s="110"/>
    </row>
    <row r="25" spans="1:14" ht="15.75" thickBot="1" x14ac:dyDescent="0.3">
      <c r="A25" t="s">
        <v>751</v>
      </c>
      <c r="C25" t="s">
        <v>26</v>
      </c>
      <c r="D25">
        <v>132</v>
      </c>
      <c r="E25">
        <v>76</v>
      </c>
      <c r="F25">
        <v>208</v>
      </c>
      <c r="H25" s="73" t="s">
        <v>34</v>
      </c>
      <c r="I25" s="72" t="s">
        <v>11</v>
      </c>
      <c r="J25" s="72" t="s">
        <v>10</v>
      </c>
      <c r="K25" s="72" t="s">
        <v>11</v>
      </c>
      <c r="L25" s="72" t="s">
        <v>10</v>
      </c>
      <c r="M25" s="72" t="s">
        <v>11</v>
      </c>
      <c r="N25" s="72" t="s">
        <v>10</v>
      </c>
    </row>
    <row r="26" spans="1:14" x14ac:dyDescent="0.25">
      <c r="A26" t="s">
        <v>752</v>
      </c>
      <c r="C26" t="s">
        <v>27</v>
      </c>
      <c r="D26">
        <v>10</v>
      </c>
      <c r="E26">
        <v>24</v>
      </c>
      <c r="F26">
        <v>34</v>
      </c>
      <c r="H26" s="23" t="s">
        <v>29</v>
      </c>
      <c r="I26" s="24">
        <f>D24</f>
        <v>67</v>
      </c>
      <c r="J26" s="62">
        <f>I26/I$29</f>
        <v>0.32057416267942584</v>
      </c>
      <c r="K26" s="24">
        <f>E24</f>
        <v>60</v>
      </c>
      <c r="L26" s="62">
        <f>K26/K$29</f>
        <v>0.375</v>
      </c>
      <c r="M26" s="61">
        <f>I26+K26</f>
        <v>127</v>
      </c>
      <c r="N26" s="62">
        <f>M26/M$29</f>
        <v>0.34417344173441733</v>
      </c>
    </row>
    <row r="27" spans="1:14" x14ac:dyDescent="0.25">
      <c r="A27" t="s">
        <v>17</v>
      </c>
      <c r="C27" t="s">
        <v>7</v>
      </c>
      <c r="D27" t="s">
        <v>23</v>
      </c>
      <c r="E27" t="s">
        <v>147</v>
      </c>
      <c r="F27" t="s">
        <v>24</v>
      </c>
      <c r="H27" s="23" t="s">
        <v>30</v>
      </c>
      <c r="I27" s="24">
        <f>D25</f>
        <v>132</v>
      </c>
      <c r="J27" s="62">
        <f>I27/I$29</f>
        <v>0.63157894736842102</v>
      </c>
      <c r="K27" s="24">
        <f>E25</f>
        <v>76</v>
      </c>
      <c r="L27" s="62">
        <f t="shared" ref="L27:L29" si="0">K27/K$29</f>
        <v>0.47499999999999998</v>
      </c>
      <c r="M27" s="61">
        <f>I27+K27</f>
        <v>208</v>
      </c>
      <c r="N27" s="62">
        <f t="shared" ref="N27" si="1">M27/M$29</f>
        <v>0.56368563685636852</v>
      </c>
    </row>
    <row r="28" spans="1:14" x14ac:dyDescent="0.25">
      <c r="A28" t="s">
        <v>753</v>
      </c>
      <c r="C28" t="s">
        <v>8</v>
      </c>
      <c r="D28">
        <v>209</v>
      </c>
      <c r="E28">
        <v>160</v>
      </c>
      <c r="F28">
        <v>369</v>
      </c>
      <c r="H28" s="23" t="s">
        <v>31</v>
      </c>
      <c r="I28" s="24">
        <f>D26</f>
        <v>10</v>
      </c>
      <c r="J28" s="62">
        <f>I28/I$29</f>
        <v>4.784688995215311E-2</v>
      </c>
      <c r="K28" s="24">
        <f>E26</f>
        <v>24</v>
      </c>
      <c r="L28" s="62">
        <f t="shared" si="0"/>
        <v>0.15</v>
      </c>
      <c r="M28" s="61">
        <f>I28+K28</f>
        <v>34</v>
      </c>
      <c r="N28" s="62">
        <f t="shared" ref="N28" si="2">M28/M$29</f>
        <v>9.2140921409214094E-2</v>
      </c>
    </row>
    <row r="29" spans="1:14" ht="15.75" thickBot="1" x14ac:dyDescent="0.3">
      <c r="H29" s="22" t="s">
        <v>8</v>
      </c>
      <c r="I29" s="27">
        <f>SUM(I26:I28)</f>
        <v>209</v>
      </c>
      <c r="J29" s="63">
        <f>I29/I$29</f>
        <v>1</v>
      </c>
      <c r="K29" s="27">
        <f t="shared" ref="K29:M29" si="3">SUM(K26:K28)</f>
        <v>160</v>
      </c>
      <c r="L29" s="63">
        <f t="shared" si="0"/>
        <v>1</v>
      </c>
      <c r="M29" s="96">
        <f t="shared" si="3"/>
        <v>369</v>
      </c>
      <c r="N29" s="63">
        <f t="shared" ref="N29" si="4">M29/M$29</f>
        <v>1</v>
      </c>
    </row>
    <row r="30" spans="1:14" ht="15.75" thickTop="1" x14ac:dyDescent="0.25"/>
    <row r="31" spans="1:14" x14ac:dyDescent="0.25">
      <c r="H31" t="s">
        <v>28</v>
      </c>
    </row>
    <row r="32" spans="1:14" x14ac:dyDescent="0.25">
      <c r="I32" t="s">
        <v>33</v>
      </c>
      <c r="J32" t="s">
        <v>32</v>
      </c>
      <c r="K32" t="s">
        <v>35</v>
      </c>
    </row>
    <row r="33" spans="8:11" x14ac:dyDescent="0.25">
      <c r="H33" t="s">
        <v>34</v>
      </c>
      <c r="I33" t="s">
        <v>33</v>
      </c>
      <c r="J33" t="s">
        <v>32</v>
      </c>
      <c r="K33" t="s">
        <v>35</v>
      </c>
    </row>
    <row r="34" spans="8:11" x14ac:dyDescent="0.25">
      <c r="H34" t="s">
        <v>29</v>
      </c>
      <c r="I34" s="16">
        <f>J26</f>
        <v>0.32057416267942584</v>
      </c>
      <c r="J34" s="16">
        <f>L26</f>
        <v>0.375</v>
      </c>
      <c r="K34" s="16">
        <f>N26</f>
        <v>0.34417344173441733</v>
      </c>
    </row>
    <row r="35" spans="8:11" x14ac:dyDescent="0.25">
      <c r="H35" t="s">
        <v>30</v>
      </c>
      <c r="I35" s="16">
        <f t="shared" ref="I35:I37" si="5">J27</f>
        <v>0.63157894736842102</v>
      </c>
      <c r="J35" s="16">
        <f t="shared" ref="J35:J37" si="6">L27</f>
        <v>0.47499999999999998</v>
      </c>
      <c r="K35" s="16">
        <f t="shared" ref="K35:K37" si="7">N27</f>
        <v>0.56368563685636852</v>
      </c>
    </row>
    <row r="36" spans="8:11" x14ac:dyDescent="0.25">
      <c r="H36" t="s">
        <v>31</v>
      </c>
      <c r="I36" s="16">
        <f t="shared" si="5"/>
        <v>4.784688995215311E-2</v>
      </c>
      <c r="J36" s="16">
        <f t="shared" si="6"/>
        <v>0.15</v>
      </c>
      <c r="K36" s="16">
        <f t="shared" si="7"/>
        <v>9.2140921409214094E-2</v>
      </c>
    </row>
    <row r="37" spans="8:11" x14ac:dyDescent="0.25">
      <c r="H37" t="s">
        <v>8</v>
      </c>
      <c r="I37" s="16">
        <f t="shared" si="5"/>
        <v>1</v>
      </c>
      <c r="J37" s="16">
        <f t="shared" si="6"/>
        <v>1</v>
      </c>
      <c r="K37" s="16">
        <f t="shared" si="7"/>
        <v>1</v>
      </c>
    </row>
  </sheetData>
  <mergeCells count="7">
    <mergeCell ref="H4:J4"/>
    <mergeCell ref="I24:J24"/>
    <mergeCell ref="K24:L24"/>
    <mergeCell ref="M24:N24"/>
    <mergeCell ref="H23:J23"/>
    <mergeCell ref="K23:M23"/>
    <mergeCell ref="H5:I5"/>
  </mergeCells>
  <pageMargins left="0.7" right="0.7" top="0.75" bottom="0.75" header="0.3" footer="0.3"/>
  <pageSetup orientation="portrait" r:id="rId1"/>
  <ignoredErrors>
    <ignoredError sqref="K29 M29 L29 J29 K26:K28 M26:M2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F38" sqref="F38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3.42578125" customWidth="1"/>
  </cols>
  <sheetData>
    <row r="1" spans="1:11" x14ac:dyDescent="0.25">
      <c r="A1" t="s">
        <v>642</v>
      </c>
    </row>
    <row r="3" spans="1:11" x14ac:dyDescent="0.25">
      <c r="A3" t="s">
        <v>230</v>
      </c>
      <c r="C3" t="s">
        <v>223</v>
      </c>
      <c r="D3" t="s">
        <v>20</v>
      </c>
    </row>
    <row r="4" spans="1:11" x14ac:dyDescent="0.25">
      <c r="A4" t="s">
        <v>853</v>
      </c>
      <c r="C4" t="s">
        <v>233</v>
      </c>
      <c r="D4" t="s">
        <v>754</v>
      </c>
      <c r="E4" t="s">
        <v>755</v>
      </c>
      <c r="F4" t="s">
        <v>8</v>
      </c>
    </row>
    <row r="5" spans="1:11" x14ac:dyDescent="0.25">
      <c r="A5" t="s">
        <v>17</v>
      </c>
      <c r="C5" t="s">
        <v>7</v>
      </c>
      <c r="D5" t="s">
        <v>23</v>
      </c>
      <c r="E5" t="s">
        <v>24</v>
      </c>
      <c r="F5" t="s">
        <v>54</v>
      </c>
      <c r="H5" t="s">
        <v>228</v>
      </c>
      <c r="I5" t="s">
        <v>33</v>
      </c>
      <c r="J5" t="s">
        <v>32</v>
      </c>
      <c r="K5" t="s">
        <v>35</v>
      </c>
    </row>
    <row r="6" spans="1:11" x14ac:dyDescent="0.25">
      <c r="A6" t="s">
        <v>854</v>
      </c>
      <c r="C6">
        <v>1</v>
      </c>
      <c r="D6">
        <v>15</v>
      </c>
      <c r="E6">
        <v>25</v>
      </c>
      <c r="F6">
        <v>40</v>
      </c>
      <c r="H6">
        <f>C6</f>
        <v>1</v>
      </c>
      <c r="I6" s="3">
        <f t="shared" ref="I6:I14" si="0">D6/D$16</f>
        <v>7.1770334928229665E-2</v>
      </c>
      <c r="J6" s="3">
        <f t="shared" ref="J6:J14" si="1">E6/E$16</f>
        <v>0.15625</v>
      </c>
      <c r="K6" s="3">
        <f t="shared" ref="K6:K14" si="2">F6/F$16</f>
        <v>0.10840108401084012</v>
      </c>
    </row>
    <row r="7" spans="1:11" x14ac:dyDescent="0.25">
      <c r="A7" t="s">
        <v>855</v>
      </c>
      <c r="C7">
        <v>2</v>
      </c>
      <c r="D7">
        <v>105</v>
      </c>
      <c r="E7">
        <v>53</v>
      </c>
      <c r="F7">
        <v>158</v>
      </c>
      <c r="H7">
        <f>C7</f>
        <v>2</v>
      </c>
      <c r="I7" s="3">
        <f t="shared" si="0"/>
        <v>0.50239234449760761</v>
      </c>
      <c r="J7" s="3">
        <f t="shared" si="1"/>
        <v>0.33124999999999999</v>
      </c>
      <c r="K7" s="3">
        <f t="shared" si="2"/>
        <v>0.42818428184281843</v>
      </c>
    </row>
    <row r="8" spans="1:11" x14ac:dyDescent="0.25">
      <c r="A8" t="s">
        <v>856</v>
      </c>
      <c r="C8">
        <v>3</v>
      </c>
      <c r="D8">
        <v>20</v>
      </c>
      <c r="E8">
        <v>16</v>
      </c>
      <c r="F8">
        <v>36</v>
      </c>
      <c r="H8">
        <f t="shared" ref="H8:H11" si="3">C8</f>
        <v>3</v>
      </c>
      <c r="I8" s="3">
        <f t="shared" si="0"/>
        <v>9.569377990430622E-2</v>
      </c>
      <c r="J8" s="3">
        <f t="shared" si="1"/>
        <v>0.1</v>
      </c>
      <c r="K8" s="3">
        <f t="shared" si="2"/>
        <v>9.7560975609756101E-2</v>
      </c>
    </row>
    <row r="9" spans="1:11" x14ac:dyDescent="0.25">
      <c r="A9" t="s">
        <v>857</v>
      </c>
      <c r="C9">
        <v>4</v>
      </c>
      <c r="D9">
        <v>23</v>
      </c>
      <c r="E9">
        <v>24</v>
      </c>
      <c r="F9">
        <v>47</v>
      </c>
      <c r="H9">
        <f t="shared" si="3"/>
        <v>4</v>
      </c>
      <c r="I9" s="3">
        <f t="shared" si="0"/>
        <v>0.11004784688995216</v>
      </c>
      <c r="J9" s="3">
        <f t="shared" si="1"/>
        <v>0.15</v>
      </c>
      <c r="K9" s="3">
        <f t="shared" si="2"/>
        <v>0.12737127371273713</v>
      </c>
    </row>
    <row r="10" spans="1:11" x14ac:dyDescent="0.25">
      <c r="A10" t="s">
        <v>858</v>
      </c>
      <c r="C10">
        <v>5</v>
      </c>
      <c r="D10">
        <v>19</v>
      </c>
      <c r="E10">
        <v>23</v>
      </c>
      <c r="F10">
        <v>42</v>
      </c>
      <c r="H10">
        <f t="shared" si="3"/>
        <v>5</v>
      </c>
      <c r="I10" s="3">
        <f t="shared" si="0"/>
        <v>9.0909090909090912E-2</v>
      </c>
      <c r="J10" s="3">
        <f t="shared" si="1"/>
        <v>0.14374999999999999</v>
      </c>
      <c r="K10" s="3">
        <f t="shared" si="2"/>
        <v>0.11382113821138211</v>
      </c>
    </row>
    <row r="11" spans="1:11" x14ac:dyDescent="0.25">
      <c r="A11" t="s">
        <v>859</v>
      </c>
      <c r="C11">
        <v>6</v>
      </c>
      <c r="D11">
        <v>25</v>
      </c>
      <c r="E11">
        <v>15</v>
      </c>
      <c r="F11">
        <v>40</v>
      </c>
      <c r="H11">
        <f t="shared" si="3"/>
        <v>6</v>
      </c>
      <c r="I11" s="3">
        <f t="shared" si="0"/>
        <v>0.11961722488038277</v>
      </c>
      <c r="J11" s="3">
        <f t="shared" si="1"/>
        <v>9.375E-2</v>
      </c>
      <c r="K11" s="3">
        <f t="shared" si="2"/>
        <v>0.10840108401084012</v>
      </c>
    </row>
    <row r="12" spans="1:11" x14ac:dyDescent="0.25">
      <c r="A12" t="s">
        <v>860</v>
      </c>
      <c r="C12">
        <v>7</v>
      </c>
      <c r="D12">
        <v>2</v>
      </c>
      <c r="E12">
        <v>4</v>
      </c>
      <c r="F12">
        <v>6</v>
      </c>
      <c r="H12">
        <v>7</v>
      </c>
      <c r="I12" s="3">
        <f t="shared" si="0"/>
        <v>9.5693779904306216E-3</v>
      </c>
      <c r="J12" s="3">
        <f t="shared" si="1"/>
        <v>2.5000000000000001E-2</v>
      </c>
      <c r="K12" s="3">
        <f t="shared" si="2"/>
        <v>1.6260162601626018E-2</v>
      </c>
    </row>
    <row r="13" spans="1:11" x14ac:dyDescent="0.25">
      <c r="C13">
        <v>8</v>
      </c>
      <c r="H13">
        <v>8</v>
      </c>
      <c r="I13" s="3">
        <f t="shared" si="0"/>
        <v>0</v>
      </c>
      <c r="J13" s="3">
        <f t="shared" si="1"/>
        <v>0</v>
      </c>
      <c r="K13" s="3">
        <f t="shared" si="2"/>
        <v>0</v>
      </c>
    </row>
    <row r="14" spans="1:11" x14ac:dyDescent="0.25">
      <c r="C14">
        <v>9</v>
      </c>
      <c r="H14">
        <f>C14</f>
        <v>9</v>
      </c>
      <c r="I14" s="3">
        <f t="shared" si="0"/>
        <v>0</v>
      </c>
      <c r="J14" s="3">
        <f t="shared" si="1"/>
        <v>0</v>
      </c>
      <c r="K14" s="3">
        <f t="shared" si="2"/>
        <v>0</v>
      </c>
    </row>
    <row r="15" spans="1:11" x14ac:dyDescent="0.25">
      <c r="A15" t="s">
        <v>17</v>
      </c>
      <c r="C15" t="s">
        <v>7</v>
      </c>
      <c r="D15" t="s">
        <v>23</v>
      </c>
      <c r="E15" t="s">
        <v>24</v>
      </c>
      <c r="F15" t="s">
        <v>54</v>
      </c>
      <c r="I15" s="3"/>
      <c r="J15" s="3"/>
      <c r="K15" s="3"/>
    </row>
    <row r="16" spans="1:11" x14ac:dyDescent="0.25">
      <c r="A16" t="s">
        <v>753</v>
      </c>
      <c r="C16" t="s">
        <v>8</v>
      </c>
      <c r="D16">
        <v>209</v>
      </c>
      <c r="E16">
        <v>160</v>
      </c>
      <c r="F16">
        <v>369</v>
      </c>
      <c r="I16" s="3">
        <f>D16/D$16</f>
        <v>1</v>
      </c>
      <c r="J16" s="3">
        <f>E16/E$16</f>
        <v>1</v>
      </c>
      <c r="K16" s="3">
        <f>F16/F$16</f>
        <v>1</v>
      </c>
    </row>
    <row r="19" spans="1:10" x14ac:dyDescent="0.25">
      <c r="A19" t="s">
        <v>231</v>
      </c>
    </row>
    <row r="21" spans="1:10" ht="18" thickBot="1" x14ac:dyDescent="0.35">
      <c r="A21" t="s">
        <v>232</v>
      </c>
      <c r="D21" t="s">
        <v>121</v>
      </c>
      <c r="E21" t="s">
        <v>867</v>
      </c>
      <c r="F21" t="s">
        <v>235</v>
      </c>
      <c r="I21" s="114" t="s">
        <v>243</v>
      </c>
      <c r="J21" s="114"/>
    </row>
    <row r="22" spans="1:10" ht="16.5" thickTop="1" thickBot="1" x14ac:dyDescent="0.3">
      <c r="A22" t="s">
        <v>72</v>
      </c>
      <c r="C22" t="s">
        <v>20</v>
      </c>
      <c r="D22" t="s">
        <v>80</v>
      </c>
      <c r="E22" t="s">
        <v>81</v>
      </c>
      <c r="F22" t="s">
        <v>3</v>
      </c>
      <c r="I22" s="77" t="s">
        <v>105</v>
      </c>
      <c r="J22" s="71" t="s">
        <v>82</v>
      </c>
    </row>
    <row r="23" spans="1:10" x14ac:dyDescent="0.25">
      <c r="A23" t="s">
        <v>73</v>
      </c>
      <c r="C23" t="s">
        <v>22</v>
      </c>
      <c r="D23" t="s">
        <v>23</v>
      </c>
      <c r="E23" t="s">
        <v>7</v>
      </c>
      <c r="F23" t="s">
        <v>5</v>
      </c>
      <c r="I23" s="20" t="s">
        <v>33</v>
      </c>
      <c r="J23" s="21">
        <f>D24</f>
        <v>3.0430622000000001</v>
      </c>
    </row>
    <row r="24" spans="1:10" x14ac:dyDescent="0.25">
      <c r="A24" t="s">
        <v>861</v>
      </c>
      <c r="C24" t="s">
        <v>754</v>
      </c>
      <c r="D24">
        <v>3.0430622000000001</v>
      </c>
      <c r="E24">
        <v>1.5820696999999999</v>
      </c>
      <c r="F24">
        <v>209</v>
      </c>
      <c r="I24" s="20" t="s">
        <v>32</v>
      </c>
      <c r="J24" s="21">
        <f>D25</f>
        <v>3.1749999999999998</v>
      </c>
    </row>
    <row r="25" spans="1:10" ht="15.75" thickBot="1" x14ac:dyDescent="0.3">
      <c r="A25" t="s">
        <v>862</v>
      </c>
      <c r="C25" t="s">
        <v>755</v>
      </c>
      <c r="D25">
        <v>3.1749999999999998</v>
      </c>
      <c r="E25">
        <v>1.7066277999999999</v>
      </c>
      <c r="F25">
        <v>160</v>
      </c>
      <c r="I25" s="18" t="s">
        <v>35</v>
      </c>
      <c r="J25" s="19">
        <f>D27</f>
        <v>3.1002710000000002</v>
      </c>
    </row>
    <row r="26" spans="1:10" ht="15.75" thickTop="1" x14ac:dyDescent="0.25">
      <c r="A26" t="s">
        <v>73</v>
      </c>
      <c r="C26" t="s">
        <v>22</v>
      </c>
      <c r="D26" t="s">
        <v>23</v>
      </c>
      <c r="E26" t="s">
        <v>7</v>
      </c>
      <c r="F26" t="s">
        <v>5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Means are not significantly different at either 1%, 5% or 10%</v>
      </c>
    </row>
    <row r="27" spans="1:10" x14ac:dyDescent="0.25">
      <c r="A27" t="s">
        <v>863</v>
      </c>
      <c r="C27" t="s">
        <v>8</v>
      </c>
      <c r="D27">
        <v>3.1002710000000002</v>
      </c>
      <c r="E27">
        <v>1.6362819</v>
      </c>
      <c r="F27">
        <v>369</v>
      </c>
    </row>
    <row r="29" spans="1:10" x14ac:dyDescent="0.25">
      <c r="A29" t="s">
        <v>74</v>
      </c>
      <c r="C29" t="s">
        <v>74</v>
      </c>
    </row>
    <row r="30" spans="1:10" x14ac:dyDescent="0.25">
      <c r="A30" t="s">
        <v>75</v>
      </c>
      <c r="C30" t="s">
        <v>84</v>
      </c>
      <c r="D30" t="s">
        <v>85</v>
      </c>
      <c r="E30" t="s">
        <v>86</v>
      </c>
      <c r="F30" t="s">
        <v>87</v>
      </c>
      <c r="G30" t="s">
        <v>88</v>
      </c>
      <c r="H30" t="s">
        <v>89</v>
      </c>
    </row>
    <row r="31" spans="1:10" x14ac:dyDescent="0.25">
      <c r="A31" t="s">
        <v>76</v>
      </c>
      <c r="C31" t="s">
        <v>6</v>
      </c>
      <c r="D31" t="s">
        <v>6</v>
      </c>
      <c r="E31" t="s">
        <v>24</v>
      </c>
      <c r="F31" t="s">
        <v>23</v>
      </c>
      <c r="G31" t="s">
        <v>54</v>
      </c>
      <c r="H31" t="s">
        <v>22</v>
      </c>
    </row>
    <row r="32" spans="1:10" x14ac:dyDescent="0.25">
      <c r="A32" t="s">
        <v>864</v>
      </c>
      <c r="C32" t="s">
        <v>90</v>
      </c>
      <c r="D32">
        <v>1.5775327100000001</v>
      </c>
      <c r="E32">
        <v>1</v>
      </c>
      <c r="F32">
        <v>1.5775327100000001</v>
      </c>
      <c r="G32">
        <v>0.59</v>
      </c>
      <c r="H32">
        <v>0.44350000000000001</v>
      </c>
      <c r="I32" s="4" t="str">
        <f t="shared" ref="I32" si="4">IF(H32&lt;=0.01,"***",IF(H32&lt;=0.05,"**",IF(H32&lt;=0.1,"*","-")))</f>
        <v>-</v>
      </c>
      <c r="J32" t="s">
        <v>92</v>
      </c>
    </row>
    <row r="33" spans="1:10" x14ac:dyDescent="0.25">
      <c r="A33" t="s">
        <v>865</v>
      </c>
      <c r="C33" t="s">
        <v>91</v>
      </c>
      <c r="D33">
        <v>983.71244000000002</v>
      </c>
      <c r="E33">
        <v>367</v>
      </c>
      <c r="F33">
        <v>2.68041537</v>
      </c>
      <c r="J33" t="s">
        <v>93</v>
      </c>
    </row>
    <row r="34" spans="1:10" x14ac:dyDescent="0.25">
      <c r="A34" t="s">
        <v>76</v>
      </c>
      <c r="C34" t="s">
        <v>6</v>
      </c>
      <c r="D34" t="s">
        <v>6</v>
      </c>
      <c r="E34" t="s">
        <v>24</v>
      </c>
      <c r="F34" t="s">
        <v>23</v>
      </c>
      <c r="G34" t="s">
        <v>54</v>
      </c>
      <c r="H34" t="s">
        <v>22</v>
      </c>
    </row>
    <row r="35" spans="1:10" x14ac:dyDescent="0.25">
      <c r="A35" t="s">
        <v>866</v>
      </c>
      <c r="C35" t="s">
        <v>8</v>
      </c>
      <c r="D35">
        <v>985.28997300000003</v>
      </c>
      <c r="E35">
        <v>368</v>
      </c>
      <c r="F35">
        <v>2.6774184000000001</v>
      </c>
    </row>
  </sheetData>
  <mergeCells count="1">
    <mergeCell ref="I21:J2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0" zoomScaleNormal="80" workbookViewId="0">
      <selection activeCell="B36" sqref="B36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1.42578125" customWidth="1"/>
    <col min="10" max="10" width="30.140625" customWidth="1"/>
    <col min="11" max="11" width="14" customWidth="1"/>
    <col min="12" max="12" width="17.28515625" customWidth="1"/>
    <col min="13" max="13" width="16.7109375" customWidth="1"/>
  </cols>
  <sheetData>
    <row r="1" spans="1:11" x14ac:dyDescent="0.25">
      <c r="A1" t="s">
        <v>643</v>
      </c>
    </row>
    <row r="3" spans="1:11" x14ac:dyDescent="0.25">
      <c r="A3" t="s">
        <v>237</v>
      </c>
      <c r="C3" t="s">
        <v>240</v>
      </c>
      <c r="D3" t="s">
        <v>20</v>
      </c>
    </row>
    <row r="4" spans="1:11" x14ac:dyDescent="0.25">
      <c r="A4" t="s">
        <v>868</v>
      </c>
      <c r="C4" t="s">
        <v>241</v>
      </c>
      <c r="D4" t="s">
        <v>754</v>
      </c>
      <c r="E4" t="s">
        <v>755</v>
      </c>
      <c r="F4" t="s">
        <v>8</v>
      </c>
    </row>
    <row r="5" spans="1:11" x14ac:dyDescent="0.25">
      <c r="A5" t="s">
        <v>17</v>
      </c>
      <c r="C5" t="s">
        <v>7</v>
      </c>
      <c r="D5" t="s">
        <v>23</v>
      </c>
      <c r="E5" t="s">
        <v>99</v>
      </c>
      <c r="F5" t="s">
        <v>54</v>
      </c>
      <c r="H5" t="s">
        <v>236</v>
      </c>
      <c r="I5" t="s">
        <v>33</v>
      </c>
      <c r="J5" t="s">
        <v>32</v>
      </c>
      <c r="K5" t="s">
        <v>35</v>
      </c>
    </row>
    <row r="6" spans="1:11" x14ac:dyDescent="0.25">
      <c r="A6" t="s">
        <v>869</v>
      </c>
      <c r="C6">
        <v>-3</v>
      </c>
      <c r="D6">
        <v>1</v>
      </c>
      <c r="E6">
        <v>0</v>
      </c>
      <c r="F6">
        <v>1</v>
      </c>
      <c r="H6">
        <f>C6</f>
        <v>-3</v>
      </c>
      <c r="I6" s="3">
        <f t="shared" ref="I6:I14" si="0">D6/D$16</f>
        <v>4.7846889952153108E-3</v>
      </c>
      <c r="J6" s="3">
        <f t="shared" ref="J6:J14" si="1">E6/E$16</f>
        <v>0</v>
      </c>
      <c r="K6" s="3">
        <f t="shared" ref="K6:K14" si="2">F6/F$16</f>
        <v>2.7100271002710027E-3</v>
      </c>
    </row>
    <row r="7" spans="1:11" x14ac:dyDescent="0.25">
      <c r="A7" t="s">
        <v>870</v>
      </c>
      <c r="C7">
        <v>-2</v>
      </c>
      <c r="D7">
        <v>0</v>
      </c>
      <c r="E7">
        <v>2</v>
      </c>
      <c r="F7">
        <v>2</v>
      </c>
      <c r="H7">
        <f>C7</f>
        <v>-2</v>
      </c>
      <c r="I7" s="3">
        <f t="shared" si="0"/>
        <v>0</v>
      </c>
      <c r="J7" s="3">
        <f t="shared" si="1"/>
        <v>1.2500000000000001E-2</v>
      </c>
      <c r="K7" s="3">
        <f t="shared" si="2"/>
        <v>5.4200542005420054E-3</v>
      </c>
    </row>
    <row r="8" spans="1:11" x14ac:dyDescent="0.25">
      <c r="A8" t="s">
        <v>871</v>
      </c>
      <c r="C8">
        <v>-1</v>
      </c>
      <c r="D8">
        <v>6</v>
      </c>
      <c r="E8">
        <v>5</v>
      </c>
      <c r="F8">
        <v>11</v>
      </c>
      <c r="H8">
        <f t="shared" ref="H8:H10" si="3">C8</f>
        <v>-1</v>
      </c>
      <c r="I8" s="3">
        <f t="shared" si="0"/>
        <v>2.8708133971291867E-2</v>
      </c>
      <c r="J8" s="3">
        <f t="shared" si="1"/>
        <v>3.125E-2</v>
      </c>
      <c r="K8" s="3">
        <f t="shared" si="2"/>
        <v>2.9810298102981029E-2</v>
      </c>
    </row>
    <row r="9" spans="1:11" x14ac:dyDescent="0.25">
      <c r="A9" t="s">
        <v>872</v>
      </c>
      <c r="C9">
        <v>0</v>
      </c>
      <c r="D9">
        <v>49</v>
      </c>
      <c r="E9">
        <v>63</v>
      </c>
      <c r="F9">
        <v>112</v>
      </c>
      <c r="H9">
        <f t="shared" si="3"/>
        <v>0</v>
      </c>
      <c r="I9" s="3">
        <f t="shared" si="0"/>
        <v>0.23444976076555024</v>
      </c>
      <c r="J9" s="3">
        <f t="shared" si="1"/>
        <v>0.39374999999999999</v>
      </c>
      <c r="K9" s="3">
        <f t="shared" si="2"/>
        <v>0.30352303523035229</v>
      </c>
    </row>
    <row r="10" spans="1:11" x14ac:dyDescent="0.25">
      <c r="A10" t="s">
        <v>873</v>
      </c>
      <c r="C10">
        <v>1</v>
      </c>
      <c r="D10">
        <v>112</v>
      </c>
      <c r="E10">
        <v>64</v>
      </c>
      <c r="F10">
        <v>176</v>
      </c>
      <c r="H10">
        <f t="shared" si="3"/>
        <v>1</v>
      </c>
      <c r="I10" s="3">
        <f t="shared" si="0"/>
        <v>0.53588516746411485</v>
      </c>
      <c r="J10" s="3">
        <f t="shared" si="1"/>
        <v>0.4</v>
      </c>
      <c r="K10" s="3">
        <f t="shared" si="2"/>
        <v>0.47696476964769646</v>
      </c>
    </row>
    <row r="11" spans="1:11" x14ac:dyDescent="0.25">
      <c r="A11" t="s">
        <v>874</v>
      </c>
      <c r="C11">
        <v>2</v>
      </c>
      <c r="D11">
        <v>22</v>
      </c>
      <c r="E11">
        <v>12</v>
      </c>
      <c r="F11">
        <v>34</v>
      </c>
      <c r="H11">
        <f t="shared" ref="H11:H13" si="4">C11</f>
        <v>2</v>
      </c>
      <c r="I11" s="3">
        <f t="shared" si="0"/>
        <v>0.10526315789473684</v>
      </c>
      <c r="J11" s="3">
        <f t="shared" si="1"/>
        <v>7.4999999999999997E-2</v>
      </c>
      <c r="K11" s="3">
        <f t="shared" si="2"/>
        <v>9.2140921409214094E-2</v>
      </c>
    </row>
    <row r="12" spans="1:11" x14ac:dyDescent="0.25">
      <c r="A12" t="s">
        <v>875</v>
      </c>
      <c r="C12">
        <v>3</v>
      </c>
      <c r="D12">
        <v>15</v>
      </c>
      <c r="E12">
        <v>8</v>
      </c>
      <c r="F12">
        <v>23</v>
      </c>
      <c r="H12">
        <f t="shared" si="4"/>
        <v>3</v>
      </c>
      <c r="I12" s="3">
        <f t="shared" si="0"/>
        <v>7.1770334928229665E-2</v>
      </c>
      <c r="J12" s="3">
        <f t="shared" si="1"/>
        <v>0.05</v>
      </c>
      <c r="K12" s="3">
        <f t="shared" si="2"/>
        <v>6.2330623306233061E-2</v>
      </c>
    </row>
    <row r="13" spans="1:11" x14ac:dyDescent="0.25">
      <c r="A13" t="s">
        <v>876</v>
      </c>
      <c r="C13">
        <v>4</v>
      </c>
      <c r="D13">
        <v>4</v>
      </c>
      <c r="E13">
        <v>5</v>
      </c>
      <c r="F13">
        <v>9</v>
      </c>
      <c r="H13">
        <f t="shared" si="4"/>
        <v>4</v>
      </c>
      <c r="I13" s="3">
        <f t="shared" si="0"/>
        <v>1.9138755980861243E-2</v>
      </c>
      <c r="J13" s="3">
        <f t="shared" si="1"/>
        <v>3.125E-2</v>
      </c>
      <c r="K13" s="3">
        <f t="shared" si="2"/>
        <v>2.4390243902439025E-2</v>
      </c>
    </row>
    <row r="14" spans="1:11" x14ac:dyDescent="0.25">
      <c r="A14" t="s">
        <v>820</v>
      </c>
      <c r="C14">
        <v>5</v>
      </c>
      <c r="D14">
        <v>0</v>
      </c>
      <c r="E14">
        <v>1</v>
      </c>
      <c r="F14">
        <v>1</v>
      </c>
      <c r="H14">
        <f>C14</f>
        <v>5</v>
      </c>
      <c r="I14" s="3">
        <f t="shared" si="0"/>
        <v>0</v>
      </c>
      <c r="J14" s="3">
        <f t="shared" si="1"/>
        <v>6.2500000000000003E-3</v>
      </c>
      <c r="K14" s="3">
        <f t="shared" si="2"/>
        <v>2.7100271002710027E-3</v>
      </c>
    </row>
    <row r="15" spans="1:11" x14ac:dyDescent="0.25">
      <c r="A15" t="s">
        <v>17</v>
      </c>
      <c r="C15" t="s">
        <v>7</v>
      </c>
      <c r="D15" t="s">
        <v>23</v>
      </c>
      <c r="E15" t="s">
        <v>99</v>
      </c>
      <c r="F15" t="s">
        <v>54</v>
      </c>
      <c r="I15" s="3"/>
      <c r="J15" s="3"/>
      <c r="K15" s="3"/>
    </row>
    <row r="16" spans="1:11" x14ac:dyDescent="0.25">
      <c r="A16" t="s">
        <v>753</v>
      </c>
      <c r="C16" t="s">
        <v>8</v>
      </c>
      <c r="D16">
        <v>209</v>
      </c>
      <c r="E16">
        <v>160</v>
      </c>
      <c r="F16">
        <v>369</v>
      </c>
      <c r="I16" s="3">
        <f>D16/D$16</f>
        <v>1</v>
      </c>
      <c r="J16" s="3">
        <f>E16/E$16</f>
        <v>1</v>
      </c>
      <c r="K16" s="3">
        <f>F16/F$16</f>
        <v>1</v>
      </c>
    </row>
    <row r="19" spans="1:10" x14ac:dyDescent="0.25">
      <c r="A19" t="s">
        <v>238</v>
      </c>
    </row>
    <row r="21" spans="1:10" ht="18" thickBot="1" x14ac:dyDescent="0.35">
      <c r="A21" t="s">
        <v>239</v>
      </c>
      <c r="D21" t="s">
        <v>77</v>
      </c>
      <c r="E21" t="s">
        <v>234</v>
      </c>
      <c r="F21" t="s">
        <v>235</v>
      </c>
      <c r="I21" s="109" t="s">
        <v>242</v>
      </c>
      <c r="J21" s="109"/>
    </row>
    <row r="22" spans="1:10" ht="16.5" thickTop="1" thickBot="1" x14ac:dyDescent="0.3">
      <c r="A22" t="s">
        <v>72</v>
      </c>
      <c r="C22" t="s">
        <v>20</v>
      </c>
      <c r="D22" t="s">
        <v>80</v>
      </c>
      <c r="E22" t="s">
        <v>81</v>
      </c>
      <c r="F22" t="s">
        <v>3</v>
      </c>
      <c r="I22" s="77" t="s">
        <v>105</v>
      </c>
      <c r="J22" s="71" t="s">
        <v>82</v>
      </c>
    </row>
    <row r="23" spans="1:10" x14ac:dyDescent="0.25">
      <c r="A23" t="s">
        <v>73</v>
      </c>
      <c r="C23" t="s">
        <v>5</v>
      </c>
      <c r="D23" t="s">
        <v>22</v>
      </c>
      <c r="E23" t="s">
        <v>102</v>
      </c>
      <c r="F23" t="s">
        <v>22</v>
      </c>
      <c r="I23" s="43" t="s">
        <v>33</v>
      </c>
      <c r="J23" s="66">
        <f>D24</f>
        <v>0.99521530999999996</v>
      </c>
    </row>
    <row r="24" spans="1:10" x14ac:dyDescent="0.25">
      <c r="A24" t="s">
        <v>877</v>
      </c>
      <c r="C24" t="s">
        <v>754</v>
      </c>
      <c r="D24">
        <v>0.99521530999999996</v>
      </c>
      <c r="E24">
        <v>0.99758173000000006</v>
      </c>
      <c r="F24">
        <v>209</v>
      </c>
      <c r="I24" s="43" t="s">
        <v>32</v>
      </c>
      <c r="J24" s="66">
        <f>D25</f>
        <v>0.8</v>
      </c>
    </row>
    <row r="25" spans="1:10" ht="15.75" thickBot="1" x14ac:dyDescent="0.3">
      <c r="A25" t="s">
        <v>878</v>
      </c>
      <c r="C25" t="s">
        <v>755</v>
      </c>
      <c r="D25">
        <v>0.8</v>
      </c>
      <c r="E25">
        <v>1.1204221999999999</v>
      </c>
      <c r="F25">
        <v>160</v>
      </c>
      <c r="I25" s="22" t="s">
        <v>35</v>
      </c>
      <c r="J25" s="67">
        <f>D27</f>
        <v>0.91056910999999996</v>
      </c>
    </row>
    <row r="26" spans="1:10" ht="15.75" thickTop="1" x14ac:dyDescent="0.25">
      <c r="A26" t="s">
        <v>73</v>
      </c>
      <c r="C26" t="s">
        <v>5</v>
      </c>
      <c r="D26" t="s">
        <v>22</v>
      </c>
      <c r="E26" t="s">
        <v>102</v>
      </c>
      <c r="F26" t="s">
        <v>22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Male and female scores are different at the 10% level of significance</v>
      </c>
    </row>
    <row r="27" spans="1:10" x14ac:dyDescent="0.25">
      <c r="A27" t="s">
        <v>879</v>
      </c>
      <c r="C27" t="s">
        <v>8</v>
      </c>
      <c r="D27">
        <v>0.91056910999999996</v>
      </c>
      <c r="E27">
        <v>1.0555866</v>
      </c>
      <c r="F27">
        <v>369</v>
      </c>
    </row>
    <row r="29" spans="1:10" x14ac:dyDescent="0.25">
      <c r="A29" t="s">
        <v>74</v>
      </c>
      <c r="C29" t="s">
        <v>74</v>
      </c>
    </row>
    <row r="30" spans="1:10" x14ac:dyDescent="0.25">
      <c r="A30" t="s">
        <v>75</v>
      </c>
      <c r="C30" t="s">
        <v>84</v>
      </c>
      <c r="D30" t="s">
        <v>85</v>
      </c>
      <c r="E30" t="s">
        <v>86</v>
      </c>
      <c r="F30" t="s">
        <v>87</v>
      </c>
      <c r="G30" t="s">
        <v>88</v>
      </c>
      <c r="H30" t="s">
        <v>89</v>
      </c>
    </row>
    <row r="31" spans="1:10" x14ac:dyDescent="0.25">
      <c r="A31" t="s">
        <v>76</v>
      </c>
      <c r="C31" t="s">
        <v>23</v>
      </c>
      <c r="D31" t="s">
        <v>111</v>
      </c>
      <c r="E31" t="s">
        <v>99</v>
      </c>
      <c r="F31" t="s">
        <v>102</v>
      </c>
      <c r="G31" t="s">
        <v>22</v>
      </c>
      <c r="H31" t="s">
        <v>22</v>
      </c>
    </row>
    <row r="32" spans="1:10" x14ac:dyDescent="0.25">
      <c r="A32" t="s">
        <v>880</v>
      </c>
      <c r="C32" t="s">
        <v>90</v>
      </c>
      <c r="D32">
        <v>3.45356518</v>
      </c>
      <c r="E32">
        <v>1</v>
      </c>
      <c r="F32">
        <v>3.45356518</v>
      </c>
      <c r="G32">
        <v>3.12</v>
      </c>
      <c r="H32">
        <v>7.8299999999999995E-2</v>
      </c>
      <c r="I32" s="4" t="str">
        <f t="shared" ref="I32" si="5">IF(H32&lt;=0.01,"***",IF(H32&lt;=0.05,"**",IF(H32&lt;=0.1,"*","-")))</f>
        <v>*</v>
      </c>
      <c r="J32" t="s">
        <v>92</v>
      </c>
    </row>
    <row r="33" spans="1:13" x14ac:dyDescent="0.25">
      <c r="A33" t="s">
        <v>881</v>
      </c>
      <c r="C33" t="s">
        <v>91</v>
      </c>
      <c r="D33">
        <v>406.595215</v>
      </c>
      <c r="E33">
        <v>367</v>
      </c>
      <c r="F33">
        <v>1.10788887</v>
      </c>
      <c r="J33" t="s">
        <v>93</v>
      </c>
    </row>
    <row r="34" spans="1:13" x14ac:dyDescent="0.25">
      <c r="A34" t="s">
        <v>76</v>
      </c>
      <c r="C34" t="s">
        <v>23</v>
      </c>
      <c r="D34" t="s">
        <v>111</v>
      </c>
      <c r="E34" t="s">
        <v>99</v>
      </c>
      <c r="F34" t="s">
        <v>102</v>
      </c>
      <c r="G34" t="s">
        <v>22</v>
      </c>
      <c r="H34" t="s">
        <v>22</v>
      </c>
    </row>
    <row r="35" spans="1:13" x14ac:dyDescent="0.25">
      <c r="A35" t="s">
        <v>882</v>
      </c>
      <c r="C35" t="s">
        <v>8</v>
      </c>
      <c r="D35">
        <v>410.04878000000002</v>
      </c>
      <c r="E35">
        <v>368</v>
      </c>
      <c r="F35">
        <v>1.1142629900000001</v>
      </c>
    </row>
    <row r="38" spans="1:13" ht="44.25" customHeight="1" x14ac:dyDescent="0.25">
      <c r="C38" s="12" t="s">
        <v>244</v>
      </c>
      <c r="D38" s="12" t="s">
        <v>12</v>
      </c>
      <c r="E38" s="12" t="s">
        <v>245</v>
      </c>
      <c r="F38" s="12" t="s">
        <v>12</v>
      </c>
      <c r="H38" s="10" t="s">
        <v>246</v>
      </c>
      <c r="I38" s="10" t="s">
        <v>248</v>
      </c>
      <c r="J38" s="10" t="s">
        <v>249</v>
      </c>
      <c r="K38" s="10" t="s">
        <v>246</v>
      </c>
      <c r="L38" s="10" t="s">
        <v>250</v>
      </c>
      <c r="M38" s="10" t="s">
        <v>251</v>
      </c>
    </row>
    <row r="39" spans="1:13" x14ac:dyDescent="0.25">
      <c r="C39" s="12">
        <f>'B1 Prior Income Sources'!C7</f>
        <v>1</v>
      </c>
      <c r="D39" s="12">
        <f>'B1 Prior Income Sources'!F7</f>
        <v>178</v>
      </c>
      <c r="E39" s="12">
        <f>'B2 Income Sources Now'!C6</f>
        <v>1</v>
      </c>
      <c r="F39" s="12">
        <f>'B2 Income Sources Now'!F6</f>
        <v>40</v>
      </c>
      <c r="H39">
        <v>1</v>
      </c>
      <c r="I39">
        <f>D39</f>
        <v>178</v>
      </c>
      <c r="J39">
        <f t="shared" ref="J39:J48" si="6">F39</f>
        <v>40</v>
      </c>
      <c r="K39">
        <v>1</v>
      </c>
      <c r="L39" s="11">
        <f>I39/I$49</f>
        <v>0.4823848238482385</v>
      </c>
      <c r="M39" s="11">
        <f>J39/J$49</f>
        <v>0.10840108401084012</v>
      </c>
    </row>
    <row r="40" spans="1:13" x14ac:dyDescent="0.25">
      <c r="C40" s="12">
        <f>'B1 Prior Income Sources'!C8</f>
        <v>2</v>
      </c>
      <c r="D40" s="12">
        <f>'B1 Prior Income Sources'!F8</f>
        <v>79</v>
      </c>
      <c r="E40" s="12">
        <f>'B2 Income Sources Now'!C7</f>
        <v>2</v>
      </c>
      <c r="F40" s="12">
        <f>'B2 Income Sources Now'!F7</f>
        <v>158</v>
      </c>
      <c r="H40">
        <v>2</v>
      </c>
      <c r="I40">
        <f t="shared" ref="I40:I48" si="7">D40</f>
        <v>79</v>
      </c>
      <c r="J40">
        <f t="shared" si="6"/>
        <v>158</v>
      </c>
      <c r="K40">
        <v>2</v>
      </c>
      <c r="L40" s="11">
        <f t="shared" ref="L40:L48" si="8">I40/I$49</f>
        <v>0.21409214092140921</v>
      </c>
      <c r="M40" s="11">
        <f t="shared" ref="M40:M48" si="9">J40/J$49</f>
        <v>0.42818428184281843</v>
      </c>
    </row>
    <row r="41" spans="1:13" x14ac:dyDescent="0.25">
      <c r="C41" s="12">
        <f>'B1 Prior Income Sources'!C9</f>
        <v>3</v>
      </c>
      <c r="D41" s="12">
        <f>'B1 Prior Income Sources'!F9</f>
        <v>41</v>
      </c>
      <c r="E41" s="12">
        <f>'B2 Income Sources Now'!C8</f>
        <v>3</v>
      </c>
      <c r="F41" s="12">
        <f>'B2 Income Sources Now'!F8</f>
        <v>36</v>
      </c>
      <c r="H41">
        <v>3</v>
      </c>
      <c r="I41">
        <f t="shared" si="7"/>
        <v>41</v>
      </c>
      <c r="J41">
        <f t="shared" si="6"/>
        <v>36</v>
      </c>
      <c r="K41">
        <v>3</v>
      </c>
      <c r="L41" s="11">
        <f t="shared" si="8"/>
        <v>0.1111111111111111</v>
      </c>
      <c r="M41" s="11">
        <f t="shared" si="9"/>
        <v>9.7560975609756101E-2</v>
      </c>
    </row>
    <row r="42" spans="1:13" x14ac:dyDescent="0.25">
      <c r="C42" s="12">
        <f>'B1 Prior Income Sources'!C10</f>
        <v>4</v>
      </c>
      <c r="D42" s="12">
        <f>'B1 Prior Income Sources'!F10</f>
        <v>24</v>
      </c>
      <c r="E42" s="12">
        <f>'B2 Income Sources Now'!C9</f>
        <v>4</v>
      </c>
      <c r="F42" s="12">
        <f>'B2 Income Sources Now'!F9</f>
        <v>47</v>
      </c>
      <c r="H42">
        <v>4</v>
      </c>
      <c r="I42">
        <f t="shared" si="7"/>
        <v>24</v>
      </c>
      <c r="J42">
        <f t="shared" si="6"/>
        <v>47</v>
      </c>
      <c r="K42">
        <v>4</v>
      </c>
      <c r="L42" s="11">
        <f t="shared" si="8"/>
        <v>6.5040650406504072E-2</v>
      </c>
      <c r="M42" s="11">
        <f t="shared" si="9"/>
        <v>0.12737127371273713</v>
      </c>
    </row>
    <row r="43" spans="1:13" x14ac:dyDescent="0.25">
      <c r="C43" s="12">
        <f>'B1 Prior Income Sources'!C11</f>
        <v>5</v>
      </c>
      <c r="D43" s="12">
        <f>'B1 Prior Income Sources'!F11</f>
        <v>30</v>
      </c>
      <c r="E43" s="12">
        <f>'B2 Income Sources Now'!C10</f>
        <v>5</v>
      </c>
      <c r="F43" s="12">
        <f>'B2 Income Sources Now'!F10</f>
        <v>42</v>
      </c>
      <c r="H43">
        <v>5</v>
      </c>
      <c r="I43">
        <f t="shared" si="7"/>
        <v>30</v>
      </c>
      <c r="J43">
        <f t="shared" si="6"/>
        <v>42</v>
      </c>
      <c r="K43">
        <v>5</v>
      </c>
      <c r="L43" s="11">
        <f t="shared" si="8"/>
        <v>8.1300813008130079E-2</v>
      </c>
      <c r="M43" s="11">
        <f t="shared" si="9"/>
        <v>0.11382113821138211</v>
      </c>
    </row>
    <row r="44" spans="1:13" x14ac:dyDescent="0.25">
      <c r="C44" s="12">
        <f>'B1 Prior Income Sources'!C12</f>
        <v>6</v>
      </c>
      <c r="D44" s="12">
        <f>'B1 Prior Income Sources'!F12</f>
        <v>16</v>
      </c>
      <c r="E44" s="12">
        <f>'B2 Income Sources Now'!C11</f>
        <v>6</v>
      </c>
      <c r="F44" s="12">
        <f>'B2 Income Sources Now'!F11</f>
        <v>40</v>
      </c>
      <c r="H44">
        <v>6</v>
      </c>
      <c r="I44">
        <f t="shared" si="7"/>
        <v>16</v>
      </c>
      <c r="J44">
        <f t="shared" si="6"/>
        <v>40</v>
      </c>
      <c r="K44">
        <v>6</v>
      </c>
      <c r="L44" s="11">
        <f t="shared" si="8"/>
        <v>4.3360433604336043E-2</v>
      </c>
      <c r="M44" s="11">
        <f t="shared" si="9"/>
        <v>0.10840108401084012</v>
      </c>
    </row>
    <row r="45" spans="1:13" x14ac:dyDescent="0.25">
      <c r="C45" s="12">
        <f>'B1 Prior Income Sources'!C13</f>
        <v>7</v>
      </c>
      <c r="D45" s="12">
        <f>'B1 Prior Income Sources'!F13</f>
        <v>1</v>
      </c>
      <c r="E45" s="12">
        <f>'B2 Income Sources Now'!C12</f>
        <v>7</v>
      </c>
      <c r="F45" s="12">
        <f>'B2 Income Sources Now'!F12</f>
        <v>6</v>
      </c>
      <c r="H45">
        <v>7</v>
      </c>
      <c r="I45">
        <f t="shared" si="7"/>
        <v>1</v>
      </c>
      <c r="J45">
        <f t="shared" si="6"/>
        <v>6</v>
      </c>
      <c r="K45">
        <v>7</v>
      </c>
      <c r="L45" s="11">
        <f t="shared" si="8"/>
        <v>2.7100271002710027E-3</v>
      </c>
      <c r="M45" s="11">
        <f t="shared" si="9"/>
        <v>1.6260162601626018E-2</v>
      </c>
    </row>
    <row r="46" spans="1:13" x14ac:dyDescent="0.25">
      <c r="C46" s="12">
        <f>'B1 Prior Income Sources'!C14</f>
        <v>8</v>
      </c>
      <c r="D46" s="12">
        <f>'B1 Prior Income Sources'!F14</f>
        <v>0</v>
      </c>
      <c r="E46" s="12">
        <f>'B2 Income Sources Now'!C13</f>
        <v>8</v>
      </c>
      <c r="F46" s="12">
        <f>'B2 Income Sources Now'!F13</f>
        <v>0</v>
      </c>
      <c r="H46">
        <v>8</v>
      </c>
      <c r="I46">
        <f t="shared" si="7"/>
        <v>0</v>
      </c>
      <c r="J46">
        <f t="shared" si="6"/>
        <v>0</v>
      </c>
      <c r="K46">
        <v>8</v>
      </c>
      <c r="L46" s="11">
        <f t="shared" si="8"/>
        <v>0</v>
      </c>
      <c r="M46" s="11">
        <f t="shared" si="9"/>
        <v>0</v>
      </c>
    </row>
    <row r="47" spans="1:13" x14ac:dyDescent="0.25">
      <c r="C47" s="12">
        <f>'B1 Prior Income Sources'!C15</f>
        <v>9</v>
      </c>
      <c r="D47" s="12">
        <f>'B1 Prior Income Sources'!F15</f>
        <v>0</v>
      </c>
      <c r="E47" s="12">
        <f>'B2 Income Sources Now'!C14</f>
        <v>9</v>
      </c>
      <c r="F47" s="12">
        <f>'B2 Income Sources Now'!F14</f>
        <v>0</v>
      </c>
      <c r="H47">
        <v>9</v>
      </c>
      <c r="I47">
        <f t="shared" si="7"/>
        <v>0</v>
      </c>
      <c r="J47">
        <f t="shared" si="6"/>
        <v>0</v>
      </c>
      <c r="K47">
        <v>9</v>
      </c>
      <c r="L47" s="11">
        <f t="shared" si="8"/>
        <v>0</v>
      </c>
      <c r="M47" s="11">
        <f t="shared" si="9"/>
        <v>0</v>
      </c>
    </row>
    <row r="48" spans="1:13" x14ac:dyDescent="0.25">
      <c r="C48" s="12">
        <f>'B1 Prior Income Sources'!C16</f>
        <v>10</v>
      </c>
      <c r="D48" s="12">
        <f>'B1 Prior Income Sources'!F16</f>
        <v>0</v>
      </c>
      <c r="H48">
        <v>10</v>
      </c>
      <c r="I48">
        <f t="shared" si="7"/>
        <v>0</v>
      </c>
      <c r="J48">
        <f t="shared" si="6"/>
        <v>0</v>
      </c>
      <c r="K48">
        <v>10</v>
      </c>
      <c r="L48" s="11">
        <f t="shared" si="8"/>
        <v>0</v>
      </c>
      <c r="M48" s="11">
        <f t="shared" si="9"/>
        <v>0</v>
      </c>
    </row>
    <row r="49" spans="3:13" x14ac:dyDescent="0.25">
      <c r="C49" s="12" t="str">
        <f>'B1 Prior Income Sources'!C17</f>
        <v>----------</v>
      </c>
      <c r="D49" s="12" t="str">
        <f>'B1 Prior Income Sources'!F17</f>
        <v>----------</v>
      </c>
      <c r="E49" s="12" t="str">
        <f>'B2 Income Sources Now'!C15</f>
        <v>----------</v>
      </c>
      <c r="F49" s="12" t="str">
        <f>'B2 Income Sources Now'!F15</f>
        <v>---------</v>
      </c>
      <c r="H49" t="s">
        <v>247</v>
      </c>
      <c r="I49">
        <f>SUM(I39:I48)</f>
        <v>369</v>
      </c>
      <c r="J49">
        <f>SUM(J39:J48)</f>
        <v>369</v>
      </c>
      <c r="L49" s="11">
        <f>I49/I$49</f>
        <v>1</v>
      </c>
      <c r="M49" s="11">
        <f>J49/J$49</f>
        <v>1</v>
      </c>
    </row>
    <row r="50" spans="3:13" x14ac:dyDescent="0.25">
      <c r="C50" s="12" t="str">
        <f>'B1 Prior Income Sources'!C18</f>
        <v>Total</v>
      </c>
      <c r="D50" s="12">
        <f>'B1 Prior Income Sources'!F18</f>
        <v>369</v>
      </c>
      <c r="E50" s="12" t="str">
        <f>'B2 Income Sources Now'!C16</f>
        <v>Total</v>
      </c>
      <c r="F50" s="12">
        <f>'B2 Income Sources Now'!F16</f>
        <v>369</v>
      </c>
    </row>
  </sheetData>
  <mergeCells count="1">
    <mergeCell ref="I21:J2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2"/>
  <sheetViews>
    <sheetView topLeftCell="A16" zoomScale="90" zoomScaleNormal="90" workbookViewId="0">
      <selection activeCell="K53" sqref="K53"/>
    </sheetView>
  </sheetViews>
  <sheetFormatPr defaultRowHeight="15" x14ac:dyDescent="0.25"/>
  <cols>
    <col min="1" max="1" width="73.42578125" bestFit="1" customWidth="1"/>
    <col min="12" max="12" width="44.42578125" bestFit="1" customWidth="1"/>
    <col min="13" max="14" width="8.140625" customWidth="1"/>
    <col min="15" max="15" width="4.7109375" bestFit="1" customWidth="1"/>
  </cols>
  <sheetData>
    <row r="3" spans="1:16" ht="18" thickBot="1" x14ac:dyDescent="0.35">
      <c r="A3" t="s">
        <v>252</v>
      </c>
      <c r="L3" s="109" t="s">
        <v>284</v>
      </c>
      <c r="M3" s="109"/>
      <c r="N3" s="109"/>
      <c r="O3" s="109"/>
      <c r="P3" s="109"/>
    </row>
    <row r="4" spans="1:16" ht="31.5" customHeight="1" thickTop="1" thickBot="1" x14ac:dyDescent="0.3">
      <c r="M4" s="110" t="s">
        <v>246</v>
      </c>
      <c r="N4" s="110"/>
    </row>
    <row r="5" spans="1:16" ht="15.75" thickBot="1" x14ac:dyDescent="0.3">
      <c r="A5" t="s">
        <v>253</v>
      </c>
      <c r="L5" s="77"/>
      <c r="M5" s="71" t="s">
        <v>250</v>
      </c>
      <c r="N5" s="71" t="s">
        <v>251</v>
      </c>
      <c r="O5" s="70"/>
      <c r="P5" s="72" t="s">
        <v>283</v>
      </c>
    </row>
    <row r="6" spans="1:16" ht="17.25" x14ac:dyDescent="0.25">
      <c r="A6" t="s">
        <v>254</v>
      </c>
      <c r="L6" s="23" t="s">
        <v>280</v>
      </c>
      <c r="M6" s="97">
        <f>E27</f>
        <v>2.047847</v>
      </c>
      <c r="N6" s="97">
        <f>E26</f>
        <v>3.0430619999999999</v>
      </c>
      <c r="O6" s="5" t="str">
        <f>K18</f>
        <v>***</v>
      </c>
      <c r="P6" s="66">
        <f>E29</f>
        <v>0.99521530000000002</v>
      </c>
    </row>
    <row r="7" spans="1:16" ht="17.25" x14ac:dyDescent="0.25">
      <c r="A7" t="s">
        <v>255</v>
      </c>
      <c r="C7" t="s">
        <v>261</v>
      </c>
      <c r="D7" t="s">
        <v>262</v>
      </c>
      <c r="E7" t="s">
        <v>80</v>
      </c>
      <c r="F7" t="s">
        <v>263</v>
      </c>
      <c r="G7" t="s">
        <v>81</v>
      </c>
      <c r="H7" t="s">
        <v>443</v>
      </c>
      <c r="I7" t="s">
        <v>444</v>
      </c>
      <c r="L7" s="23" t="s">
        <v>281</v>
      </c>
      <c r="M7" s="97">
        <f>E44</f>
        <v>2.375</v>
      </c>
      <c r="N7" s="97">
        <f>E43</f>
        <v>3.1749999999999998</v>
      </c>
      <c r="O7" s="5" t="str">
        <f>K35</f>
        <v>***</v>
      </c>
      <c r="P7" s="66">
        <f>E46</f>
        <v>0.8</v>
      </c>
    </row>
    <row r="8" spans="1:16" ht="17.25" x14ac:dyDescent="0.25">
      <c r="A8" t="s">
        <v>256</v>
      </c>
      <c r="C8" t="s">
        <v>24</v>
      </c>
      <c r="D8" t="s">
        <v>24</v>
      </c>
      <c r="E8" t="s">
        <v>22</v>
      </c>
      <c r="F8" t="s">
        <v>102</v>
      </c>
      <c r="G8" t="s">
        <v>5</v>
      </c>
      <c r="H8" t="s">
        <v>5</v>
      </c>
      <c r="I8" t="s">
        <v>22</v>
      </c>
      <c r="L8" s="25" t="s">
        <v>282</v>
      </c>
      <c r="M8" s="98">
        <f>E10</f>
        <v>2.189702</v>
      </c>
      <c r="N8" s="98">
        <f>E9</f>
        <v>3.1002710000000002</v>
      </c>
      <c r="O8" s="26" t="str">
        <f>K52</f>
        <v>***</v>
      </c>
      <c r="P8" s="99">
        <f>E12</f>
        <v>0.91056910000000002</v>
      </c>
    </row>
    <row r="9" spans="1:16" x14ac:dyDescent="0.25">
      <c r="A9" t="s">
        <v>883</v>
      </c>
      <c r="C9" t="s">
        <v>266</v>
      </c>
      <c r="D9">
        <v>369</v>
      </c>
      <c r="E9">
        <v>3.1002710000000002</v>
      </c>
      <c r="F9">
        <v>8.5181400000000004E-2</v>
      </c>
      <c r="G9">
        <v>1.636282</v>
      </c>
      <c r="H9">
        <v>2.9327679999999998</v>
      </c>
      <c r="I9">
        <v>3.2677740000000002</v>
      </c>
      <c r="L9" s="6" t="s">
        <v>126</v>
      </c>
    </row>
    <row r="10" spans="1:16" x14ac:dyDescent="0.25">
      <c r="A10" t="s">
        <v>884</v>
      </c>
      <c r="C10" t="s">
        <v>267</v>
      </c>
      <c r="D10">
        <v>369</v>
      </c>
      <c r="E10">
        <v>2.189702</v>
      </c>
      <c r="F10">
        <v>7.9243999999999995E-2</v>
      </c>
      <c r="G10">
        <v>1.522227</v>
      </c>
      <c r="H10">
        <v>2.033874</v>
      </c>
      <c r="I10">
        <v>2.3455300000000001</v>
      </c>
    </row>
    <row r="11" spans="1:16" x14ac:dyDescent="0.25">
      <c r="A11" t="s">
        <v>256</v>
      </c>
      <c r="C11" t="s">
        <v>24</v>
      </c>
      <c r="D11" t="s">
        <v>24</v>
      </c>
      <c r="E11" t="s">
        <v>22</v>
      </c>
      <c r="F11" t="s">
        <v>102</v>
      </c>
      <c r="G11" t="s">
        <v>5</v>
      </c>
      <c r="H11" t="s">
        <v>5</v>
      </c>
      <c r="I11" t="s">
        <v>22</v>
      </c>
    </row>
    <row r="12" spans="1:16" x14ac:dyDescent="0.25">
      <c r="A12" t="s">
        <v>885</v>
      </c>
      <c r="C12" t="s">
        <v>268</v>
      </c>
      <c r="D12">
        <v>369</v>
      </c>
      <c r="E12">
        <v>0.91056910000000002</v>
      </c>
      <c r="F12">
        <v>5.4951600000000003E-2</v>
      </c>
      <c r="G12">
        <v>1.0555870000000001</v>
      </c>
      <c r="H12">
        <v>0.80251050000000002</v>
      </c>
      <c r="I12">
        <v>1.0186280000000001</v>
      </c>
    </row>
    <row r="13" spans="1:16" x14ac:dyDescent="0.25">
      <c r="A13" t="s">
        <v>254</v>
      </c>
    </row>
    <row r="14" spans="1:16" x14ac:dyDescent="0.25">
      <c r="A14" t="s">
        <v>886</v>
      </c>
    </row>
    <row r="15" spans="1:16" x14ac:dyDescent="0.25">
      <c r="A15" t="s">
        <v>887</v>
      </c>
    </row>
    <row r="17" spans="1:12" x14ac:dyDescent="0.25">
      <c r="A17" t="s">
        <v>257</v>
      </c>
      <c r="C17" t="s">
        <v>271</v>
      </c>
      <c r="D17" t="s">
        <v>272</v>
      </c>
      <c r="E17" t="s">
        <v>734</v>
      </c>
      <c r="F17" t="s">
        <v>735</v>
      </c>
      <c r="G17" t="s">
        <v>278</v>
      </c>
      <c r="H17" t="s">
        <v>279</v>
      </c>
    </row>
    <row r="18" spans="1:12" x14ac:dyDescent="0.25">
      <c r="A18" t="s">
        <v>258</v>
      </c>
      <c r="C18" t="s">
        <v>273</v>
      </c>
      <c r="D18">
        <v>1</v>
      </c>
      <c r="E18" t="s">
        <v>274</v>
      </c>
      <c r="F18">
        <v>0</v>
      </c>
      <c r="G18" t="s">
        <v>275</v>
      </c>
      <c r="H18">
        <v>0</v>
      </c>
      <c r="K18" s="4" t="str">
        <f>IF(H18&lt;=0.01,"***",IF(H18&lt;=0.05,"**",IF(H18&lt;=0.1,"*","-")))</f>
        <v>***</v>
      </c>
      <c r="L18" t="s">
        <v>92</v>
      </c>
    </row>
    <row r="19" spans="1:12" x14ac:dyDescent="0.25">
      <c r="L19" t="s">
        <v>93</v>
      </c>
    </row>
    <row r="20" spans="1:12" x14ac:dyDescent="0.25">
      <c r="A20" t="s">
        <v>259</v>
      </c>
    </row>
    <row r="22" spans="1:12" x14ac:dyDescent="0.25">
      <c r="A22" t="s">
        <v>253</v>
      </c>
    </row>
    <row r="23" spans="1:12" x14ac:dyDescent="0.25">
      <c r="A23" t="s">
        <v>254</v>
      </c>
    </row>
    <row r="24" spans="1:12" x14ac:dyDescent="0.25">
      <c r="A24" t="s">
        <v>255</v>
      </c>
      <c r="C24" t="s">
        <v>261</v>
      </c>
      <c r="D24" t="s">
        <v>262</v>
      </c>
      <c r="E24" t="s">
        <v>80</v>
      </c>
      <c r="F24" t="s">
        <v>269</v>
      </c>
      <c r="G24" t="s">
        <v>270</v>
      </c>
      <c r="H24" t="s">
        <v>264</v>
      </c>
      <c r="I24" t="s">
        <v>265</v>
      </c>
    </row>
    <row r="25" spans="1:12" x14ac:dyDescent="0.25">
      <c r="A25" t="s">
        <v>256</v>
      </c>
      <c r="C25" t="s">
        <v>54</v>
      </c>
      <c r="D25" t="s">
        <v>99</v>
      </c>
      <c r="E25" t="s">
        <v>5</v>
      </c>
      <c r="F25" t="s">
        <v>5</v>
      </c>
      <c r="G25" t="s">
        <v>102</v>
      </c>
      <c r="H25" t="s">
        <v>23</v>
      </c>
      <c r="I25" t="s">
        <v>54</v>
      </c>
    </row>
    <row r="26" spans="1:12" x14ac:dyDescent="0.25">
      <c r="A26" t="s">
        <v>888</v>
      </c>
      <c r="C26" t="s">
        <v>266</v>
      </c>
      <c r="D26">
        <v>209</v>
      </c>
      <c r="E26">
        <v>3.0430619999999999</v>
      </c>
      <c r="F26">
        <v>0.109434</v>
      </c>
      <c r="G26">
        <v>1.5820700000000001</v>
      </c>
      <c r="H26">
        <v>2.8273199999999998</v>
      </c>
      <c r="I26">
        <v>3.258804</v>
      </c>
    </row>
    <row r="27" spans="1:12" x14ac:dyDescent="0.25">
      <c r="A27" t="s">
        <v>889</v>
      </c>
      <c r="C27" t="s">
        <v>267</v>
      </c>
      <c r="D27">
        <v>209</v>
      </c>
      <c r="E27">
        <v>2.047847</v>
      </c>
      <c r="F27">
        <v>9.56259E-2</v>
      </c>
      <c r="G27">
        <v>1.3824479999999999</v>
      </c>
      <c r="H27">
        <v>1.859327</v>
      </c>
      <c r="I27">
        <v>2.236367</v>
      </c>
    </row>
    <row r="28" spans="1:12" x14ac:dyDescent="0.25">
      <c r="A28" t="s">
        <v>256</v>
      </c>
      <c r="C28" t="s">
        <v>54</v>
      </c>
      <c r="D28" t="s">
        <v>99</v>
      </c>
      <c r="E28" t="s">
        <v>5</v>
      </c>
      <c r="F28" t="s">
        <v>5</v>
      </c>
      <c r="G28" t="s">
        <v>102</v>
      </c>
      <c r="H28" t="s">
        <v>23</v>
      </c>
      <c r="I28" t="s">
        <v>54</v>
      </c>
    </row>
    <row r="29" spans="1:12" x14ac:dyDescent="0.25">
      <c r="A29" t="s">
        <v>890</v>
      </c>
      <c r="C29" t="s">
        <v>268</v>
      </c>
      <c r="D29">
        <v>209</v>
      </c>
      <c r="E29">
        <v>0.99521530000000002</v>
      </c>
      <c r="F29">
        <v>6.9004200000000002E-2</v>
      </c>
      <c r="G29">
        <v>0.99758170000000002</v>
      </c>
      <c r="H29">
        <v>0.85917809999999994</v>
      </c>
      <c r="I29">
        <v>1.1312530000000001</v>
      </c>
    </row>
    <row r="30" spans="1:12" x14ac:dyDescent="0.25">
      <c r="A30" t="s">
        <v>254</v>
      </c>
    </row>
    <row r="31" spans="1:12" x14ac:dyDescent="0.25">
      <c r="A31" t="s">
        <v>891</v>
      </c>
    </row>
    <row r="32" spans="1:12" x14ac:dyDescent="0.25">
      <c r="A32" t="s">
        <v>892</v>
      </c>
    </row>
    <row r="34" spans="1:11" x14ac:dyDescent="0.25">
      <c r="A34" t="s">
        <v>257</v>
      </c>
      <c r="C34" t="s">
        <v>271</v>
      </c>
      <c r="D34" t="s">
        <v>272</v>
      </c>
      <c r="E34" t="s">
        <v>276</v>
      </c>
      <c r="F34" t="s">
        <v>277</v>
      </c>
      <c r="G34" t="s">
        <v>278</v>
      </c>
      <c r="H34" t="s">
        <v>279</v>
      </c>
    </row>
    <row r="35" spans="1:11" x14ac:dyDescent="0.25">
      <c r="A35" t="s">
        <v>258</v>
      </c>
      <c r="C35" t="s">
        <v>273</v>
      </c>
      <c r="D35">
        <v>1</v>
      </c>
      <c r="E35" t="s">
        <v>274</v>
      </c>
      <c r="F35">
        <v>0</v>
      </c>
      <c r="G35" t="s">
        <v>275</v>
      </c>
      <c r="H35">
        <v>0</v>
      </c>
      <c r="K35" s="4" t="str">
        <f>IF(H35&lt;=0.01,"***",IF(H35&lt;=0.05,"**",IF(H35&lt;=0.1,"*","-")))</f>
        <v>***</v>
      </c>
    </row>
    <row r="37" spans="1:11" x14ac:dyDescent="0.25">
      <c r="A37" t="s">
        <v>260</v>
      </c>
    </row>
    <row r="39" spans="1:11" x14ac:dyDescent="0.25">
      <c r="A39" t="s">
        <v>253</v>
      </c>
    </row>
    <row r="40" spans="1:11" x14ac:dyDescent="0.25">
      <c r="A40" t="s">
        <v>254</v>
      </c>
    </row>
    <row r="41" spans="1:11" x14ac:dyDescent="0.25">
      <c r="A41" t="s">
        <v>255</v>
      </c>
      <c r="C41" t="s">
        <v>261</v>
      </c>
      <c r="D41" t="s">
        <v>262</v>
      </c>
      <c r="E41" t="s">
        <v>80</v>
      </c>
      <c r="F41" t="s">
        <v>263</v>
      </c>
      <c r="G41" t="s">
        <v>81</v>
      </c>
      <c r="H41" t="s">
        <v>264</v>
      </c>
      <c r="I41" t="s">
        <v>265</v>
      </c>
    </row>
    <row r="42" spans="1:11" x14ac:dyDescent="0.25">
      <c r="A42" t="s">
        <v>256</v>
      </c>
      <c r="C42" t="s">
        <v>24</v>
      </c>
      <c r="D42" t="s">
        <v>54</v>
      </c>
      <c r="E42" t="s">
        <v>22</v>
      </c>
      <c r="F42" t="s">
        <v>102</v>
      </c>
      <c r="G42" t="s">
        <v>5</v>
      </c>
      <c r="H42" t="s">
        <v>102</v>
      </c>
      <c r="I42" t="s">
        <v>7</v>
      </c>
    </row>
    <row r="43" spans="1:11" x14ac:dyDescent="0.25">
      <c r="A43" t="s">
        <v>893</v>
      </c>
      <c r="C43" t="s">
        <v>266</v>
      </c>
      <c r="D43">
        <v>160</v>
      </c>
      <c r="E43">
        <v>3.1749999999999998</v>
      </c>
      <c r="F43">
        <v>0.13492080000000001</v>
      </c>
      <c r="G43">
        <v>1.706628</v>
      </c>
      <c r="H43">
        <v>2.9085320000000001</v>
      </c>
      <c r="I43">
        <v>3.441468</v>
      </c>
    </row>
    <row r="44" spans="1:11" x14ac:dyDescent="0.25">
      <c r="A44" t="s">
        <v>894</v>
      </c>
      <c r="C44" t="s">
        <v>267</v>
      </c>
      <c r="D44">
        <v>160</v>
      </c>
      <c r="E44">
        <v>2.375</v>
      </c>
      <c r="F44">
        <v>0.13233210000000001</v>
      </c>
      <c r="G44">
        <v>1.6738839999999999</v>
      </c>
      <c r="H44">
        <v>2.113645</v>
      </c>
      <c r="I44">
        <v>2.636355</v>
      </c>
    </row>
    <row r="45" spans="1:11" x14ac:dyDescent="0.25">
      <c r="A45" t="s">
        <v>256</v>
      </c>
      <c r="C45" t="s">
        <v>24</v>
      </c>
      <c r="D45" t="s">
        <v>54</v>
      </c>
      <c r="E45" t="s">
        <v>22</v>
      </c>
      <c r="F45" t="s">
        <v>102</v>
      </c>
      <c r="G45" t="s">
        <v>5</v>
      </c>
      <c r="H45" t="s">
        <v>102</v>
      </c>
      <c r="I45" t="s">
        <v>7</v>
      </c>
    </row>
    <row r="46" spans="1:11" x14ac:dyDescent="0.25">
      <c r="A46" t="s">
        <v>895</v>
      </c>
      <c r="C46" t="s">
        <v>268</v>
      </c>
      <c r="D46">
        <v>160</v>
      </c>
      <c r="E46">
        <v>0.8</v>
      </c>
      <c r="F46">
        <v>8.8577199999999995E-2</v>
      </c>
      <c r="G46">
        <v>1.120422</v>
      </c>
      <c r="H46">
        <v>0.62506050000000002</v>
      </c>
      <c r="I46">
        <v>0.97493949999999996</v>
      </c>
    </row>
    <row r="47" spans="1:11" x14ac:dyDescent="0.25">
      <c r="A47" t="s">
        <v>254</v>
      </c>
    </row>
    <row r="48" spans="1:11" x14ac:dyDescent="0.25">
      <c r="A48" t="s">
        <v>896</v>
      </c>
    </row>
    <row r="49" spans="1:11" x14ac:dyDescent="0.25">
      <c r="A49" t="s">
        <v>897</v>
      </c>
    </row>
    <row r="51" spans="1:11" x14ac:dyDescent="0.25">
      <c r="A51" t="s">
        <v>257</v>
      </c>
      <c r="C51" t="s">
        <v>271</v>
      </c>
      <c r="D51" t="s">
        <v>272</v>
      </c>
      <c r="E51" t="s">
        <v>734</v>
      </c>
      <c r="F51" t="s">
        <v>735</v>
      </c>
      <c r="G51" t="s">
        <v>278</v>
      </c>
      <c r="H51" t="s">
        <v>279</v>
      </c>
    </row>
    <row r="52" spans="1:11" x14ac:dyDescent="0.25">
      <c r="A52" t="s">
        <v>258</v>
      </c>
      <c r="C52" t="s">
        <v>273</v>
      </c>
      <c r="D52">
        <v>1</v>
      </c>
      <c r="E52" t="s">
        <v>274</v>
      </c>
      <c r="F52">
        <v>0</v>
      </c>
      <c r="G52" t="s">
        <v>275</v>
      </c>
      <c r="H52">
        <v>0</v>
      </c>
      <c r="K52" s="4" t="str">
        <f>IF(H52&lt;=0.01,"***",IF(H52&lt;=0.05,"**",IF(H52&lt;=0.1,"*","-")))</f>
        <v>***</v>
      </c>
    </row>
  </sheetData>
  <mergeCells count="2">
    <mergeCell ref="L3:P3"/>
    <mergeCell ref="M4:N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topLeftCell="A4" zoomScale="80" zoomScaleNormal="80" workbookViewId="0">
      <selection activeCell="S40" sqref="S40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3.5703125" customWidth="1"/>
    <col min="17" max="17" width="26" customWidth="1"/>
  </cols>
  <sheetData>
    <row r="2" spans="1:17" x14ac:dyDescent="0.25">
      <c r="A2" t="s">
        <v>127</v>
      </c>
    </row>
    <row r="4" spans="1:17" ht="18" thickBot="1" x14ac:dyDescent="0.35">
      <c r="A4" t="s">
        <v>128</v>
      </c>
      <c r="C4" t="s">
        <v>139</v>
      </c>
      <c r="L4" s="109" t="s">
        <v>142</v>
      </c>
      <c r="M4" s="109"/>
      <c r="N4" s="109"/>
      <c r="O4" s="109"/>
      <c r="P4" s="109"/>
      <c r="Q4" s="75"/>
    </row>
    <row r="5" spans="1:17" ht="61.5" thickTop="1" thickBot="1" x14ac:dyDescent="0.3">
      <c r="A5" t="s">
        <v>129</v>
      </c>
      <c r="C5" t="s">
        <v>140</v>
      </c>
      <c r="D5" t="s">
        <v>20</v>
      </c>
      <c r="L5" s="77" t="s">
        <v>105</v>
      </c>
      <c r="M5" s="72" t="s">
        <v>143</v>
      </c>
      <c r="N5" s="72" t="s">
        <v>148</v>
      </c>
      <c r="O5" s="70"/>
      <c r="P5" s="72" t="s">
        <v>144</v>
      </c>
      <c r="Q5" s="72" t="s">
        <v>149</v>
      </c>
    </row>
    <row r="6" spans="1:17" x14ac:dyDescent="0.25">
      <c r="A6" t="s">
        <v>898</v>
      </c>
      <c r="C6" t="s">
        <v>141</v>
      </c>
      <c r="D6" t="s">
        <v>754</v>
      </c>
      <c r="E6" t="s">
        <v>755</v>
      </c>
      <c r="F6" t="s">
        <v>8</v>
      </c>
      <c r="L6" s="23" t="s">
        <v>33</v>
      </c>
      <c r="M6" s="24">
        <f>D9</f>
        <v>209</v>
      </c>
      <c r="N6" s="28">
        <f>M6/D11</f>
        <v>1</v>
      </c>
      <c r="O6" s="23"/>
      <c r="P6" s="24">
        <f>D41</f>
        <v>203</v>
      </c>
      <c r="Q6" s="28">
        <f>P6/D43</f>
        <v>0.9712918660287081</v>
      </c>
    </row>
    <row r="7" spans="1:17" x14ac:dyDescent="0.25">
      <c r="A7" t="s">
        <v>17</v>
      </c>
      <c r="C7" t="s">
        <v>7</v>
      </c>
      <c r="D7" t="s">
        <v>102</v>
      </c>
      <c r="E7" t="s">
        <v>24</v>
      </c>
      <c r="F7" t="s">
        <v>54</v>
      </c>
      <c r="L7" s="23" t="s">
        <v>32</v>
      </c>
      <c r="M7" s="24">
        <f>E9</f>
        <v>159</v>
      </c>
      <c r="N7" s="28">
        <f>M7/E11</f>
        <v>0.99375000000000002</v>
      </c>
      <c r="O7" s="23"/>
      <c r="P7" s="24">
        <f>E41</f>
        <v>147</v>
      </c>
      <c r="Q7" s="28">
        <f>P7/E43</f>
        <v>0.92452830188679247</v>
      </c>
    </row>
    <row r="8" spans="1:17" ht="15.75" thickBot="1" x14ac:dyDescent="0.3">
      <c r="A8" t="s">
        <v>899</v>
      </c>
      <c r="C8" t="s">
        <v>774</v>
      </c>
      <c r="D8">
        <v>0</v>
      </c>
      <c r="E8">
        <v>1</v>
      </c>
      <c r="F8">
        <v>1</v>
      </c>
      <c r="L8" s="22" t="s">
        <v>35</v>
      </c>
      <c r="M8" s="27">
        <f>F9</f>
        <v>368</v>
      </c>
      <c r="N8" s="29">
        <f>M8/F11</f>
        <v>0.99728997289972898</v>
      </c>
      <c r="O8" s="27"/>
      <c r="P8" s="27">
        <f>F41</f>
        <v>350</v>
      </c>
      <c r="Q8" s="29">
        <f>P8/F43</f>
        <v>0.95108695652173914</v>
      </c>
    </row>
    <row r="9" spans="1:17" ht="15.75" thickTop="1" x14ac:dyDescent="0.25">
      <c r="A9" t="s">
        <v>900</v>
      </c>
      <c r="C9" t="s">
        <v>775</v>
      </c>
      <c r="D9">
        <v>209</v>
      </c>
      <c r="E9">
        <v>159</v>
      </c>
      <c r="F9">
        <v>368</v>
      </c>
      <c r="L9" t="str">
        <f>CONCATENATE("N = ",F11)</f>
        <v>N = 369</v>
      </c>
      <c r="P9" t="str">
        <f>CONCATENATE("N = ",F43)</f>
        <v>N = 368</v>
      </c>
    </row>
    <row r="10" spans="1:17" x14ac:dyDescent="0.25">
      <c r="A10" t="s">
        <v>17</v>
      </c>
      <c r="C10" t="s">
        <v>7</v>
      </c>
      <c r="D10" t="s">
        <v>102</v>
      </c>
      <c r="E10" t="s">
        <v>24</v>
      </c>
      <c r="F10" t="s">
        <v>54</v>
      </c>
      <c r="L10" t="str">
        <f>IF(I27="*","Male and female scores are different at the 10% level of significance",IF(L16="**","Male and female scores are different at the 5% level of significance",IF(L16="***","Male and female scores are different at the 1% level of significance","Means are not significantly different at either 1%, 5% or 10%")))</f>
        <v>Means are not significantly different at either 1%, 5% or 10%</v>
      </c>
    </row>
    <row r="11" spans="1:17" x14ac:dyDescent="0.25">
      <c r="A11" t="s">
        <v>753</v>
      </c>
      <c r="C11" t="s">
        <v>8</v>
      </c>
      <c r="D11">
        <v>209</v>
      </c>
      <c r="E11">
        <v>160</v>
      </c>
      <c r="F11">
        <v>369</v>
      </c>
    </row>
    <row r="13" spans="1:17" x14ac:dyDescent="0.25">
      <c r="A13" t="s">
        <v>130</v>
      </c>
    </row>
    <row r="15" spans="1:17" x14ac:dyDescent="0.25">
      <c r="A15" t="s">
        <v>131</v>
      </c>
    </row>
    <row r="16" spans="1:17" x14ac:dyDescent="0.25">
      <c r="A16" t="s">
        <v>132</v>
      </c>
    </row>
    <row r="17" spans="1:10" x14ac:dyDescent="0.25">
      <c r="A17" t="s">
        <v>72</v>
      </c>
    </row>
    <row r="18" spans="1:10" x14ac:dyDescent="0.25">
      <c r="A18" t="s">
        <v>73</v>
      </c>
    </row>
    <row r="19" spans="1:10" x14ac:dyDescent="0.25">
      <c r="A19" t="s">
        <v>901</v>
      </c>
    </row>
    <row r="20" spans="1:10" x14ac:dyDescent="0.25">
      <c r="A20" t="s">
        <v>902</v>
      </c>
    </row>
    <row r="21" spans="1:10" x14ac:dyDescent="0.25">
      <c r="A21" t="s">
        <v>73</v>
      </c>
    </row>
    <row r="22" spans="1:10" x14ac:dyDescent="0.25">
      <c r="A22" t="s">
        <v>903</v>
      </c>
    </row>
    <row r="24" spans="1:10" x14ac:dyDescent="0.25">
      <c r="A24" t="s">
        <v>74</v>
      </c>
    </row>
    <row r="25" spans="1:10" x14ac:dyDescent="0.25">
      <c r="A25" t="s">
        <v>75</v>
      </c>
      <c r="C25" t="s">
        <v>84</v>
      </c>
      <c r="D25" t="s">
        <v>85</v>
      </c>
      <c r="E25" t="s">
        <v>86</v>
      </c>
      <c r="F25" t="s">
        <v>87</v>
      </c>
      <c r="G25" t="s">
        <v>88</v>
      </c>
      <c r="H25" t="s">
        <v>89</v>
      </c>
    </row>
    <row r="26" spans="1:10" x14ac:dyDescent="0.25">
      <c r="A26" t="s">
        <v>76</v>
      </c>
      <c r="C26" t="s">
        <v>23</v>
      </c>
      <c r="D26" t="s">
        <v>124</v>
      </c>
      <c r="E26" t="s">
        <v>54</v>
      </c>
      <c r="F26" t="s">
        <v>5</v>
      </c>
      <c r="G26" t="s">
        <v>54</v>
      </c>
      <c r="H26" t="s">
        <v>5</v>
      </c>
    </row>
    <row r="27" spans="1:10" x14ac:dyDescent="0.25">
      <c r="A27" t="s">
        <v>904</v>
      </c>
      <c r="C27" t="s">
        <v>90</v>
      </c>
      <c r="D27">
        <v>3.5399730000000001E-3</v>
      </c>
      <c r="E27">
        <v>1</v>
      </c>
      <c r="F27">
        <v>3.5399730000000001E-3</v>
      </c>
      <c r="G27">
        <v>1.31</v>
      </c>
      <c r="H27">
        <v>0.25359999999999999</v>
      </c>
      <c r="I27" s="4" t="str">
        <f t="shared" ref="I27" si="0">IF(H27&lt;=0.01,"***",IF(H27&lt;=0.05,"**",IF(H27&lt;=0.1,"*","-")))</f>
        <v>-</v>
      </c>
      <c r="J27" t="s">
        <v>92</v>
      </c>
    </row>
    <row r="28" spans="1:10" x14ac:dyDescent="0.25">
      <c r="A28" t="s">
        <v>905</v>
      </c>
      <c r="C28" t="s">
        <v>91</v>
      </c>
      <c r="D28">
        <v>0.99375000000000002</v>
      </c>
      <c r="E28">
        <v>367</v>
      </c>
      <c r="F28">
        <v>2.7077659999999999E-3</v>
      </c>
      <c r="J28" t="s">
        <v>93</v>
      </c>
    </row>
    <row r="29" spans="1:10" x14ac:dyDescent="0.25">
      <c r="A29" t="s">
        <v>76</v>
      </c>
      <c r="C29" t="s">
        <v>23</v>
      </c>
      <c r="D29" t="s">
        <v>124</v>
      </c>
      <c r="E29" t="s">
        <v>54</v>
      </c>
      <c r="F29" t="s">
        <v>5</v>
      </c>
      <c r="G29" t="s">
        <v>54</v>
      </c>
      <c r="H29" t="s">
        <v>5</v>
      </c>
    </row>
    <row r="30" spans="1:10" x14ac:dyDescent="0.25">
      <c r="A30" t="s">
        <v>906</v>
      </c>
      <c r="C30" t="s">
        <v>8</v>
      </c>
      <c r="D30">
        <v>0.997289973</v>
      </c>
      <c r="E30">
        <v>368</v>
      </c>
      <c r="F30">
        <v>2.7100269999999998E-3</v>
      </c>
    </row>
    <row r="32" spans="1:10" x14ac:dyDescent="0.25">
      <c r="A32" t="s">
        <v>133</v>
      </c>
    </row>
    <row r="34" spans="1:6" x14ac:dyDescent="0.25">
      <c r="A34" t="s">
        <v>128</v>
      </c>
      <c r="C34" t="s">
        <v>139</v>
      </c>
    </row>
    <row r="35" spans="1:6" x14ac:dyDescent="0.25">
      <c r="A35" t="s">
        <v>134</v>
      </c>
      <c r="C35" t="s">
        <v>140</v>
      </c>
    </row>
    <row r="36" spans="1:6" x14ac:dyDescent="0.25">
      <c r="A36" t="s">
        <v>135</v>
      </c>
      <c r="C36" t="s">
        <v>141</v>
      </c>
    </row>
    <row r="37" spans="1:6" x14ac:dyDescent="0.25">
      <c r="A37" t="s">
        <v>136</v>
      </c>
      <c r="C37" t="s">
        <v>145</v>
      </c>
      <c r="D37" t="s">
        <v>736</v>
      </c>
      <c r="E37" t="s">
        <v>737</v>
      </c>
    </row>
    <row r="38" spans="1:6" x14ac:dyDescent="0.25">
      <c r="A38" t="s">
        <v>907</v>
      </c>
      <c r="C38" t="s">
        <v>146</v>
      </c>
      <c r="D38" t="s">
        <v>754</v>
      </c>
      <c r="E38" t="s">
        <v>755</v>
      </c>
      <c r="F38" t="s">
        <v>8</v>
      </c>
    </row>
    <row r="39" spans="1:6" x14ac:dyDescent="0.25">
      <c r="A39" t="s">
        <v>17</v>
      </c>
      <c r="C39" t="s">
        <v>7</v>
      </c>
      <c r="D39" t="s">
        <v>5</v>
      </c>
      <c r="E39" t="s">
        <v>24</v>
      </c>
      <c r="F39" t="s">
        <v>7</v>
      </c>
    </row>
    <row r="40" spans="1:6" x14ac:dyDescent="0.25">
      <c r="A40" t="s">
        <v>908</v>
      </c>
      <c r="C40" t="s">
        <v>774</v>
      </c>
      <c r="D40">
        <v>6</v>
      </c>
      <c r="E40">
        <v>12</v>
      </c>
      <c r="F40">
        <v>18</v>
      </c>
    </row>
    <row r="41" spans="1:6" x14ac:dyDescent="0.25">
      <c r="A41" t="s">
        <v>909</v>
      </c>
      <c r="C41" t="s">
        <v>775</v>
      </c>
      <c r="D41">
        <v>203</v>
      </c>
      <c r="E41">
        <v>147</v>
      </c>
      <c r="F41">
        <v>350</v>
      </c>
    </row>
    <row r="42" spans="1:6" x14ac:dyDescent="0.25">
      <c r="A42" t="s">
        <v>17</v>
      </c>
      <c r="C42" t="s">
        <v>7</v>
      </c>
      <c r="D42" t="s">
        <v>5</v>
      </c>
      <c r="E42" t="s">
        <v>24</v>
      </c>
      <c r="F42" t="s">
        <v>7</v>
      </c>
    </row>
    <row r="43" spans="1:6" x14ac:dyDescent="0.25">
      <c r="A43" t="s">
        <v>910</v>
      </c>
      <c r="C43" t="s">
        <v>8</v>
      </c>
      <c r="D43">
        <v>209</v>
      </c>
      <c r="E43">
        <v>159</v>
      </c>
      <c r="F43">
        <v>368</v>
      </c>
    </row>
    <row r="45" spans="1:6" x14ac:dyDescent="0.25">
      <c r="A45" t="s">
        <v>137</v>
      </c>
    </row>
    <row r="47" spans="1:6" x14ac:dyDescent="0.25">
      <c r="A47" t="s">
        <v>131</v>
      </c>
    </row>
    <row r="48" spans="1:6" x14ac:dyDescent="0.25">
      <c r="A48" t="s">
        <v>138</v>
      </c>
    </row>
    <row r="49" spans="1:10" x14ac:dyDescent="0.25">
      <c r="A49" t="s">
        <v>72</v>
      </c>
    </row>
    <row r="50" spans="1:10" x14ac:dyDescent="0.25">
      <c r="A50" t="s">
        <v>73</v>
      </c>
    </row>
    <row r="51" spans="1:10" x14ac:dyDescent="0.25">
      <c r="A51" t="s">
        <v>911</v>
      </c>
    </row>
    <row r="52" spans="1:10" x14ac:dyDescent="0.25">
      <c r="A52" t="s">
        <v>912</v>
      </c>
    </row>
    <row r="53" spans="1:10" x14ac:dyDescent="0.25">
      <c r="A53" t="s">
        <v>73</v>
      </c>
    </row>
    <row r="54" spans="1:10" x14ac:dyDescent="0.25">
      <c r="A54" t="s">
        <v>913</v>
      </c>
    </row>
    <row r="56" spans="1:10" x14ac:dyDescent="0.25">
      <c r="A56" t="s">
        <v>74</v>
      </c>
    </row>
    <row r="57" spans="1:10" x14ac:dyDescent="0.25">
      <c r="A57" t="s">
        <v>75</v>
      </c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89</v>
      </c>
    </row>
    <row r="58" spans="1:10" x14ac:dyDescent="0.25">
      <c r="A58" t="s">
        <v>76</v>
      </c>
      <c r="C58" t="s">
        <v>6</v>
      </c>
      <c r="D58" t="s">
        <v>124</v>
      </c>
      <c r="E58" t="s">
        <v>24</v>
      </c>
      <c r="F58" t="s">
        <v>5</v>
      </c>
      <c r="G58" t="s">
        <v>7</v>
      </c>
      <c r="H58" t="s">
        <v>22</v>
      </c>
    </row>
    <row r="59" spans="1:10" x14ac:dyDescent="0.25">
      <c r="A59" t="s">
        <v>914</v>
      </c>
      <c r="C59" t="s">
        <v>90</v>
      </c>
      <c r="D59">
        <v>0.19747439899999999</v>
      </c>
      <c r="E59">
        <v>1</v>
      </c>
      <c r="F59">
        <v>0.19747439899999999</v>
      </c>
      <c r="G59">
        <v>4.2699999999999996</v>
      </c>
      <c r="H59">
        <v>3.95E-2</v>
      </c>
      <c r="I59" s="4" t="str">
        <f t="shared" ref="I59" si="1">IF(H59&lt;=0.01,"***",IF(H59&lt;=0.05,"**",IF(H59&lt;=0.1,"*","-")))</f>
        <v>**</v>
      </c>
      <c r="J59" t="s">
        <v>92</v>
      </c>
    </row>
    <row r="60" spans="1:10" x14ac:dyDescent="0.25">
      <c r="A60" t="s">
        <v>915</v>
      </c>
      <c r="C60" t="s">
        <v>91</v>
      </c>
      <c r="D60">
        <v>16.922090799999999</v>
      </c>
      <c r="E60">
        <v>366</v>
      </c>
      <c r="F60">
        <v>4.6235221E-2</v>
      </c>
      <c r="J60" t="s">
        <v>93</v>
      </c>
    </row>
    <row r="61" spans="1:10" x14ac:dyDescent="0.25">
      <c r="A61" t="s">
        <v>76</v>
      </c>
      <c r="C61" t="s">
        <v>6</v>
      </c>
      <c r="D61" t="s">
        <v>124</v>
      </c>
      <c r="E61" t="s">
        <v>24</v>
      </c>
      <c r="F61" t="s">
        <v>5</v>
      </c>
      <c r="G61" t="s">
        <v>7</v>
      </c>
      <c r="H61" t="s">
        <v>22</v>
      </c>
    </row>
    <row r="62" spans="1:10" x14ac:dyDescent="0.25">
      <c r="A62" t="s">
        <v>916</v>
      </c>
      <c r="C62" t="s">
        <v>8</v>
      </c>
      <c r="D62">
        <v>17.1195652</v>
      </c>
      <c r="E62">
        <v>367</v>
      </c>
      <c r="F62">
        <v>4.6647317000000001E-2</v>
      </c>
    </row>
  </sheetData>
  <mergeCells count="1">
    <mergeCell ref="L4:P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9"/>
  <sheetViews>
    <sheetView topLeftCell="A8" zoomScale="80" zoomScaleNormal="80" workbookViewId="0">
      <selection activeCell="U46" sqref="U46"/>
    </sheetView>
  </sheetViews>
  <sheetFormatPr defaultRowHeight="15" x14ac:dyDescent="0.25"/>
  <cols>
    <col min="1" max="1" width="64.140625" bestFit="1" customWidth="1"/>
    <col min="10" max="10" width="44.5703125" bestFit="1" customWidth="1"/>
    <col min="11" max="11" width="7.85546875" bestFit="1" customWidth="1"/>
    <col min="12" max="12" width="7" customWidth="1"/>
    <col min="13" max="13" width="7.28515625" customWidth="1"/>
    <col min="14" max="14" width="7" customWidth="1"/>
    <col min="15" max="15" width="8" customWidth="1"/>
    <col min="16" max="16" width="5.42578125" customWidth="1"/>
  </cols>
  <sheetData>
    <row r="2" spans="1:16" x14ac:dyDescent="0.25">
      <c r="A2" s="2" t="s">
        <v>63</v>
      </c>
      <c r="C2" s="2" t="s">
        <v>64</v>
      </c>
    </row>
    <row r="3" spans="1:16" ht="18" thickBot="1" x14ac:dyDescent="0.35">
      <c r="J3" s="109" t="s">
        <v>60</v>
      </c>
      <c r="K3" s="109"/>
      <c r="L3" s="109"/>
      <c r="M3" s="109"/>
      <c r="N3" s="109"/>
      <c r="O3" s="109"/>
      <c r="P3" s="109"/>
    </row>
    <row r="4" spans="1:16" ht="15.75" thickTop="1" x14ac:dyDescent="0.25">
      <c r="A4" s="2" t="s">
        <v>151</v>
      </c>
      <c r="C4" s="2" t="s">
        <v>166</v>
      </c>
      <c r="D4" t="s">
        <v>20</v>
      </c>
    </row>
    <row r="5" spans="1:16" ht="15.75" thickBot="1" x14ac:dyDescent="0.3">
      <c r="A5" s="2" t="s">
        <v>917</v>
      </c>
      <c r="C5" s="2" t="s">
        <v>167</v>
      </c>
      <c r="D5" t="s">
        <v>754</v>
      </c>
      <c r="E5" t="s">
        <v>755</v>
      </c>
      <c r="F5" t="s">
        <v>8</v>
      </c>
      <c r="J5" s="77"/>
      <c r="K5" s="71" t="s">
        <v>33</v>
      </c>
      <c r="L5" s="71" t="s">
        <v>11</v>
      </c>
      <c r="M5" s="71" t="s">
        <v>32</v>
      </c>
      <c r="N5" s="71" t="s">
        <v>11</v>
      </c>
      <c r="O5" s="71" t="s">
        <v>35</v>
      </c>
      <c r="P5" s="71" t="s">
        <v>11</v>
      </c>
    </row>
    <row r="6" spans="1:16" x14ac:dyDescent="0.25">
      <c r="A6" t="s">
        <v>17</v>
      </c>
      <c r="C6" t="s">
        <v>7</v>
      </c>
      <c r="D6" t="s">
        <v>23</v>
      </c>
      <c r="E6" t="s">
        <v>147</v>
      </c>
      <c r="F6" t="s">
        <v>7</v>
      </c>
      <c r="J6" s="23" t="s">
        <v>150</v>
      </c>
      <c r="K6" s="24">
        <f>D8</f>
        <v>196</v>
      </c>
      <c r="L6" s="1">
        <f>D10</f>
        <v>196</v>
      </c>
      <c r="M6" s="24">
        <f>E8</f>
        <v>157</v>
      </c>
      <c r="N6" s="1">
        <f>E10</f>
        <v>157</v>
      </c>
      <c r="O6" s="24">
        <f>F8</f>
        <v>353</v>
      </c>
      <c r="P6" s="1">
        <f>F10</f>
        <v>353</v>
      </c>
    </row>
    <row r="7" spans="1:16" x14ac:dyDescent="0.25">
      <c r="J7" s="23" t="s">
        <v>644</v>
      </c>
      <c r="K7" s="24">
        <f>D16</f>
        <v>31</v>
      </c>
      <c r="L7" s="1">
        <f>D18</f>
        <v>31</v>
      </c>
      <c r="M7" s="24">
        <f>E16</f>
        <v>49</v>
      </c>
      <c r="N7" s="1">
        <f>E18</f>
        <v>49</v>
      </c>
      <c r="O7" s="24">
        <f>F16</f>
        <v>80</v>
      </c>
      <c r="P7" s="1">
        <f>F18</f>
        <v>80</v>
      </c>
    </row>
    <row r="8" spans="1:16" x14ac:dyDescent="0.25">
      <c r="A8" t="s">
        <v>918</v>
      </c>
      <c r="C8" t="s">
        <v>775</v>
      </c>
      <c r="D8">
        <v>196</v>
      </c>
      <c r="E8">
        <v>157</v>
      </c>
      <c r="F8">
        <v>353</v>
      </c>
      <c r="J8" s="23" t="s">
        <v>159</v>
      </c>
      <c r="K8" s="24">
        <f>D24</f>
        <v>206</v>
      </c>
      <c r="L8" s="1">
        <f>D26</f>
        <v>206</v>
      </c>
      <c r="M8" s="24">
        <f>E24</f>
        <v>156</v>
      </c>
      <c r="N8" s="1">
        <f>E26</f>
        <v>157</v>
      </c>
      <c r="O8" s="24">
        <f>F24</f>
        <v>362</v>
      </c>
      <c r="P8" s="1">
        <f>F26</f>
        <v>363</v>
      </c>
    </row>
    <row r="9" spans="1:16" x14ac:dyDescent="0.25">
      <c r="A9" t="s">
        <v>17</v>
      </c>
      <c r="C9" t="s">
        <v>7</v>
      </c>
      <c r="D9" t="s">
        <v>23</v>
      </c>
      <c r="E9" t="s">
        <v>147</v>
      </c>
      <c r="F9" t="s">
        <v>7</v>
      </c>
      <c r="J9" s="25" t="s">
        <v>163</v>
      </c>
      <c r="K9" s="33">
        <f>D31</f>
        <v>98</v>
      </c>
      <c r="L9" s="34">
        <f>D33</f>
        <v>99</v>
      </c>
      <c r="M9" s="33">
        <f>E31</f>
        <v>64</v>
      </c>
      <c r="N9" s="34">
        <f>E33</f>
        <v>64</v>
      </c>
      <c r="O9" s="33">
        <f>F31</f>
        <v>162</v>
      </c>
      <c r="P9" s="34">
        <f>F33</f>
        <v>163</v>
      </c>
    </row>
    <row r="10" spans="1:16" x14ac:dyDescent="0.25">
      <c r="A10" t="s">
        <v>919</v>
      </c>
      <c r="C10" t="s">
        <v>8</v>
      </c>
      <c r="D10">
        <v>196</v>
      </c>
      <c r="E10">
        <v>157</v>
      </c>
      <c r="F10">
        <v>353</v>
      </c>
      <c r="J10" s="32"/>
      <c r="K10" s="32"/>
      <c r="L10" s="32"/>
      <c r="M10" s="32"/>
      <c r="N10" s="32"/>
      <c r="O10" s="32"/>
      <c r="P10" s="32"/>
    </row>
    <row r="11" spans="1:16" x14ac:dyDescent="0.25">
      <c r="A11" s="2" t="s">
        <v>154</v>
      </c>
      <c r="C11" s="2" t="s">
        <v>168</v>
      </c>
      <c r="J11" s="7"/>
      <c r="K11" s="7"/>
      <c r="L11" s="7"/>
      <c r="M11" s="7"/>
      <c r="N11" s="7"/>
      <c r="O11" s="7"/>
      <c r="P11" s="7"/>
    </row>
    <row r="12" spans="1:16" x14ac:dyDescent="0.25">
      <c r="A12" s="2" t="s">
        <v>155</v>
      </c>
      <c r="C12" s="2" t="s">
        <v>169</v>
      </c>
      <c r="D12" t="s">
        <v>20</v>
      </c>
    </row>
    <row r="13" spans="1:16" x14ac:dyDescent="0.25">
      <c r="A13" s="2" t="s">
        <v>926</v>
      </c>
      <c r="C13" s="2" t="s">
        <v>170</v>
      </c>
      <c r="D13" t="s">
        <v>754</v>
      </c>
      <c r="E13" t="s">
        <v>755</v>
      </c>
      <c r="F13" t="s">
        <v>8</v>
      </c>
    </row>
    <row r="14" spans="1:16" x14ac:dyDescent="0.25">
      <c r="A14" t="s">
        <v>17</v>
      </c>
      <c r="C14" t="s">
        <v>7</v>
      </c>
      <c r="D14" t="s">
        <v>23</v>
      </c>
      <c r="E14" t="s">
        <v>147</v>
      </c>
      <c r="F14" t="s">
        <v>7</v>
      </c>
    </row>
    <row r="16" spans="1:16" x14ac:dyDescent="0.25">
      <c r="A16" t="s">
        <v>927</v>
      </c>
      <c r="C16" t="s">
        <v>775</v>
      </c>
      <c r="D16">
        <v>31</v>
      </c>
      <c r="E16">
        <v>49</v>
      </c>
      <c r="F16">
        <v>80</v>
      </c>
    </row>
    <row r="17" spans="1:14" x14ac:dyDescent="0.25">
      <c r="A17" t="s">
        <v>17</v>
      </c>
      <c r="C17" t="s">
        <v>7</v>
      </c>
      <c r="D17" t="s">
        <v>23</v>
      </c>
      <c r="E17" t="s">
        <v>147</v>
      </c>
      <c r="F17" t="s">
        <v>7</v>
      </c>
    </row>
    <row r="18" spans="1:14" x14ac:dyDescent="0.25">
      <c r="A18" t="s">
        <v>928</v>
      </c>
      <c r="C18" t="s">
        <v>8</v>
      </c>
      <c r="D18">
        <v>31</v>
      </c>
      <c r="E18">
        <v>49</v>
      </c>
      <c r="F18">
        <v>80</v>
      </c>
    </row>
    <row r="19" spans="1:14" x14ac:dyDescent="0.25">
      <c r="A19" s="2"/>
      <c r="C19" s="2"/>
    </row>
    <row r="20" spans="1:14" x14ac:dyDescent="0.25">
      <c r="A20" s="2" t="s">
        <v>160</v>
      </c>
      <c r="C20" s="2" t="s">
        <v>171</v>
      </c>
      <c r="D20" t="s">
        <v>20</v>
      </c>
    </row>
    <row r="21" spans="1:14" x14ac:dyDescent="0.25">
      <c r="A21" s="2" t="s">
        <v>934</v>
      </c>
      <c r="C21" s="2" t="s">
        <v>172</v>
      </c>
      <c r="D21" t="s">
        <v>754</v>
      </c>
      <c r="E21" t="s">
        <v>755</v>
      </c>
      <c r="F21" t="s">
        <v>8</v>
      </c>
    </row>
    <row r="22" spans="1:14" x14ac:dyDescent="0.25">
      <c r="A22" t="s">
        <v>17</v>
      </c>
      <c r="C22" t="s">
        <v>7</v>
      </c>
      <c r="D22" t="s">
        <v>23</v>
      </c>
      <c r="E22" t="s">
        <v>147</v>
      </c>
      <c r="F22" t="s">
        <v>7</v>
      </c>
    </row>
    <row r="23" spans="1:14" x14ac:dyDescent="0.25">
      <c r="A23" t="s">
        <v>899</v>
      </c>
      <c r="C23" t="s">
        <v>774</v>
      </c>
      <c r="D23">
        <v>0</v>
      </c>
      <c r="E23">
        <v>1</v>
      </c>
      <c r="F23">
        <v>1</v>
      </c>
    </row>
    <row r="24" spans="1:14" x14ac:dyDescent="0.25">
      <c r="A24" t="s">
        <v>935</v>
      </c>
      <c r="C24" t="s">
        <v>775</v>
      </c>
      <c r="D24">
        <v>206</v>
      </c>
      <c r="E24">
        <v>156</v>
      </c>
      <c r="F24">
        <v>362</v>
      </c>
    </row>
    <row r="25" spans="1:14" x14ac:dyDescent="0.25">
      <c r="A25" t="s">
        <v>17</v>
      </c>
      <c r="C25" t="s">
        <v>7</v>
      </c>
      <c r="D25" t="s">
        <v>23</v>
      </c>
      <c r="E25" t="s">
        <v>147</v>
      </c>
      <c r="F25" t="s">
        <v>7</v>
      </c>
    </row>
    <row r="26" spans="1:14" x14ac:dyDescent="0.25">
      <c r="A26" t="s">
        <v>936</v>
      </c>
      <c r="C26" t="s">
        <v>8</v>
      </c>
      <c r="D26">
        <v>206</v>
      </c>
      <c r="E26">
        <v>157</v>
      </c>
      <c r="F26">
        <v>363</v>
      </c>
    </row>
    <row r="27" spans="1:14" x14ac:dyDescent="0.25">
      <c r="A27" s="2" t="s">
        <v>151</v>
      </c>
      <c r="C27" s="2" t="s">
        <v>166</v>
      </c>
      <c r="D27" t="s">
        <v>20</v>
      </c>
    </row>
    <row r="28" spans="1:14" ht="18" thickBot="1" x14ac:dyDescent="0.35">
      <c r="A28" s="2" t="s">
        <v>943</v>
      </c>
      <c r="C28" s="2" t="s">
        <v>173</v>
      </c>
      <c r="D28" t="s">
        <v>754</v>
      </c>
      <c r="E28" t="s">
        <v>755</v>
      </c>
      <c r="F28" t="s">
        <v>8</v>
      </c>
      <c r="J28" s="109" t="s">
        <v>60</v>
      </c>
      <c r="K28" s="109"/>
      <c r="L28" s="109"/>
      <c r="M28" s="109"/>
      <c r="N28" s="109"/>
    </row>
    <row r="29" spans="1:14" ht="16.5" thickTop="1" thickBot="1" x14ac:dyDescent="0.3">
      <c r="A29" t="s">
        <v>17</v>
      </c>
      <c r="C29" t="s">
        <v>7</v>
      </c>
      <c r="D29" t="s">
        <v>23</v>
      </c>
      <c r="E29" t="s">
        <v>147</v>
      </c>
      <c r="F29" t="s">
        <v>7</v>
      </c>
      <c r="K29" s="112" t="s">
        <v>20</v>
      </c>
      <c r="L29" s="112"/>
    </row>
    <row r="30" spans="1:14" ht="15.75" thickBot="1" x14ac:dyDescent="0.3">
      <c r="A30" t="s">
        <v>944</v>
      </c>
      <c r="C30" t="s">
        <v>774</v>
      </c>
      <c r="D30">
        <v>1</v>
      </c>
      <c r="E30">
        <v>0</v>
      </c>
      <c r="F30">
        <v>1</v>
      </c>
      <c r="J30" s="77"/>
      <c r="K30" s="71" t="s">
        <v>33</v>
      </c>
      <c r="L30" s="71" t="s">
        <v>32</v>
      </c>
      <c r="M30" s="70"/>
      <c r="N30" s="72" t="s">
        <v>35</v>
      </c>
    </row>
    <row r="31" spans="1:14" ht="17.25" x14ac:dyDescent="0.25">
      <c r="A31" t="s">
        <v>945</v>
      </c>
      <c r="C31" t="s">
        <v>775</v>
      </c>
      <c r="D31">
        <v>98</v>
      </c>
      <c r="E31">
        <v>64</v>
      </c>
      <c r="F31">
        <v>162</v>
      </c>
      <c r="J31" s="23" t="s">
        <v>150</v>
      </c>
      <c r="K31" s="28">
        <f>K6/L6</f>
        <v>1</v>
      </c>
      <c r="L31" s="28">
        <f>M6/N6</f>
        <v>1</v>
      </c>
      <c r="M31" s="8" t="str">
        <f>I48</f>
        <v>-</v>
      </c>
      <c r="N31" s="28">
        <f>O6/P6</f>
        <v>1</v>
      </c>
    </row>
    <row r="32" spans="1:14" ht="17.25" x14ac:dyDescent="0.25">
      <c r="A32" t="s">
        <v>17</v>
      </c>
      <c r="C32" t="s">
        <v>7</v>
      </c>
      <c r="D32" t="s">
        <v>23</v>
      </c>
      <c r="E32" t="s">
        <v>147</v>
      </c>
      <c r="F32" t="s">
        <v>7</v>
      </c>
      <c r="J32" s="23" t="s">
        <v>644</v>
      </c>
      <c r="K32" s="28">
        <f>K7/L7</f>
        <v>1</v>
      </c>
      <c r="L32" s="28">
        <f>M7/N7</f>
        <v>1</v>
      </c>
      <c r="M32" s="8" t="str">
        <f>I68</f>
        <v>-</v>
      </c>
      <c r="N32" s="28">
        <f>O7/P7</f>
        <v>1</v>
      </c>
    </row>
    <row r="33" spans="1:15" ht="17.25" x14ac:dyDescent="0.25">
      <c r="A33" t="s">
        <v>946</v>
      </c>
      <c r="C33" t="s">
        <v>8</v>
      </c>
      <c r="D33">
        <v>99</v>
      </c>
      <c r="E33">
        <v>64</v>
      </c>
      <c r="F33">
        <v>163</v>
      </c>
      <c r="J33" s="23" t="s">
        <v>159</v>
      </c>
      <c r="K33" s="28">
        <f t="shared" ref="K33:K34" si="0">K8/L8</f>
        <v>1</v>
      </c>
      <c r="L33" s="28">
        <f>M8/N8</f>
        <v>0.99363057324840764</v>
      </c>
      <c r="M33" s="8" t="str">
        <f>I87</f>
        <v>-</v>
      </c>
      <c r="N33" s="28">
        <f t="shared" ref="N33" si="1">O8/P8</f>
        <v>0.99724517906336085</v>
      </c>
    </row>
    <row r="34" spans="1:15" ht="17.25" x14ac:dyDescent="0.25">
      <c r="J34" s="25" t="s">
        <v>163</v>
      </c>
      <c r="K34" s="100">
        <f t="shared" si="0"/>
        <v>0.98989898989898994</v>
      </c>
      <c r="L34" s="100">
        <f>M9/N9</f>
        <v>1</v>
      </c>
      <c r="M34" s="37" t="str">
        <f>I106</f>
        <v>-</v>
      </c>
      <c r="N34" s="100">
        <f t="shared" ref="N34" si="2">O9/P9</f>
        <v>0.99386503067484666</v>
      </c>
    </row>
    <row r="35" spans="1:15" x14ac:dyDescent="0.25">
      <c r="A35" s="2" t="s">
        <v>152</v>
      </c>
      <c r="J35" s="35" t="s">
        <v>177</v>
      </c>
      <c r="K35" s="36"/>
      <c r="L35" s="36"/>
      <c r="M35" s="36"/>
      <c r="N35" s="32"/>
    </row>
    <row r="36" spans="1:15" x14ac:dyDescent="0.25">
      <c r="J36" s="7"/>
      <c r="K36" s="7"/>
      <c r="L36" s="7"/>
      <c r="M36" s="7"/>
      <c r="N36" s="7"/>
      <c r="O36" s="7"/>
    </row>
    <row r="37" spans="1:15" x14ac:dyDescent="0.25">
      <c r="A37" t="s">
        <v>153</v>
      </c>
    </row>
    <row r="38" spans="1:15" x14ac:dyDescent="0.25">
      <c r="A38" t="s">
        <v>72</v>
      </c>
    </row>
    <row r="39" spans="1:15" x14ac:dyDescent="0.25">
      <c r="A39" t="s">
        <v>73</v>
      </c>
    </row>
    <row r="40" spans="1:15" x14ac:dyDescent="0.25">
      <c r="A40" t="s">
        <v>920</v>
      </c>
    </row>
    <row r="41" spans="1:15" x14ac:dyDescent="0.25">
      <c r="A41" t="s">
        <v>921</v>
      </c>
    </row>
    <row r="42" spans="1:15" x14ac:dyDescent="0.25">
      <c r="A42" t="s">
        <v>73</v>
      </c>
    </row>
    <row r="43" spans="1:15" x14ac:dyDescent="0.25">
      <c r="A43" t="s">
        <v>922</v>
      </c>
    </row>
    <row r="45" spans="1:15" x14ac:dyDescent="0.25">
      <c r="A45" t="s">
        <v>74</v>
      </c>
      <c r="C45" t="s">
        <v>74</v>
      </c>
      <c r="D45" t="s">
        <v>174</v>
      </c>
      <c r="E45" t="s">
        <v>175</v>
      </c>
      <c r="F45" t="s">
        <v>176</v>
      </c>
    </row>
    <row r="46" spans="1:15" x14ac:dyDescent="0.25">
      <c r="A46" t="s">
        <v>75</v>
      </c>
      <c r="C46" t="s">
        <v>84</v>
      </c>
      <c r="D46" t="s">
        <v>85</v>
      </c>
      <c r="E46" t="s">
        <v>86</v>
      </c>
      <c r="F46" t="s">
        <v>87</v>
      </c>
      <c r="G46" t="s">
        <v>88</v>
      </c>
      <c r="H46" t="s">
        <v>89</v>
      </c>
    </row>
    <row r="47" spans="1:15" x14ac:dyDescent="0.25">
      <c r="A47" t="s">
        <v>76</v>
      </c>
      <c r="C47" t="s">
        <v>124</v>
      </c>
      <c r="D47" t="s">
        <v>124</v>
      </c>
      <c r="E47" t="s">
        <v>7</v>
      </c>
      <c r="F47" t="s">
        <v>7</v>
      </c>
      <c r="G47" t="s">
        <v>54</v>
      </c>
      <c r="H47" t="s">
        <v>22</v>
      </c>
    </row>
    <row r="48" spans="1:15" x14ac:dyDescent="0.25">
      <c r="A48" t="s">
        <v>923</v>
      </c>
      <c r="C48" t="s">
        <v>90</v>
      </c>
      <c r="D48">
        <v>0</v>
      </c>
      <c r="E48">
        <v>1</v>
      </c>
      <c r="F48">
        <v>0</v>
      </c>
      <c r="H48" t="s">
        <v>960</v>
      </c>
      <c r="I48" s="4" t="str">
        <f t="shared" ref="I48" si="3">IF(H48&lt;=0.01,"***",IF(H48&lt;=0.05,"**",IF(H48&lt;=0.1,"*","-")))</f>
        <v>-</v>
      </c>
      <c r="J48" t="s">
        <v>92</v>
      </c>
    </row>
    <row r="49" spans="1:10" x14ac:dyDescent="0.25">
      <c r="A49" t="s">
        <v>924</v>
      </c>
      <c r="C49" t="s">
        <v>91</v>
      </c>
      <c r="D49">
        <v>0</v>
      </c>
      <c r="E49">
        <v>351</v>
      </c>
      <c r="F49">
        <v>0</v>
      </c>
      <c r="J49" t="s">
        <v>93</v>
      </c>
    </row>
    <row r="50" spans="1:10" x14ac:dyDescent="0.25">
      <c r="A50" t="s">
        <v>76</v>
      </c>
      <c r="C50" t="s">
        <v>124</v>
      </c>
      <c r="D50" t="s">
        <v>124</v>
      </c>
      <c r="E50" t="s">
        <v>7</v>
      </c>
      <c r="F50" t="s">
        <v>7</v>
      </c>
      <c r="G50" t="s">
        <v>54</v>
      </c>
      <c r="H50" t="s">
        <v>22</v>
      </c>
    </row>
    <row r="51" spans="1:10" x14ac:dyDescent="0.25">
      <c r="A51" t="s">
        <v>925</v>
      </c>
      <c r="C51" t="s">
        <v>8</v>
      </c>
      <c r="D51">
        <v>0</v>
      </c>
      <c r="E51">
        <v>352</v>
      </c>
      <c r="F51">
        <v>0</v>
      </c>
    </row>
    <row r="54" spans="1:10" x14ac:dyDescent="0.25">
      <c r="A54" s="2" t="s">
        <v>156</v>
      </c>
    </row>
    <row r="56" spans="1:10" x14ac:dyDescent="0.25">
      <c r="A56" t="s">
        <v>157</v>
      </c>
    </row>
    <row r="57" spans="1:10" x14ac:dyDescent="0.25">
      <c r="A57" t="s">
        <v>158</v>
      </c>
    </row>
    <row r="58" spans="1:10" x14ac:dyDescent="0.25">
      <c r="A58" t="s">
        <v>72</v>
      </c>
    </row>
    <row r="59" spans="1:10" x14ac:dyDescent="0.25">
      <c r="A59" t="s">
        <v>73</v>
      </c>
    </row>
    <row r="60" spans="1:10" x14ac:dyDescent="0.25">
      <c r="A60" t="s">
        <v>929</v>
      </c>
    </row>
    <row r="61" spans="1:10" x14ac:dyDescent="0.25">
      <c r="A61" t="s">
        <v>930</v>
      </c>
    </row>
    <row r="62" spans="1:10" x14ac:dyDescent="0.25">
      <c r="A62" t="s">
        <v>73</v>
      </c>
    </row>
    <row r="63" spans="1:10" x14ac:dyDescent="0.25">
      <c r="A63" t="s">
        <v>931</v>
      </c>
    </row>
    <row r="65" spans="1:10" x14ac:dyDescent="0.25">
      <c r="A65" t="s">
        <v>74</v>
      </c>
      <c r="D65" t="s">
        <v>174</v>
      </c>
      <c r="E65" t="s">
        <v>953</v>
      </c>
      <c r="F65" t="s">
        <v>954</v>
      </c>
    </row>
    <row r="66" spans="1:10" x14ac:dyDescent="0.25">
      <c r="A66" t="s">
        <v>75</v>
      </c>
      <c r="C66" t="s">
        <v>84</v>
      </c>
      <c r="D66" t="s">
        <v>85</v>
      </c>
      <c r="E66" t="s">
        <v>86</v>
      </c>
      <c r="F66" t="s">
        <v>87</v>
      </c>
      <c r="G66" t="s">
        <v>88</v>
      </c>
      <c r="H66" t="s">
        <v>89</v>
      </c>
    </row>
    <row r="67" spans="1:10" x14ac:dyDescent="0.25">
      <c r="A67" t="s">
        <v>76</v>
      </c>
      <c r="C67" t="s">
        <v>124</v>
      </c>
      <c r="D67" t="s">
        <v>124</v>
      </c>
      <c r="E67" t="s">
        <v>7</v>
      </c>
      <c r="F67" t="s">
        <v>7</v>
      </c>
      <c r="G67" t="s">
        <v>54</v>
      </c>
      <c r="H67" t="s">
        <v>22</v>
      </c>
    </row>
    <row r="68" spans="1:10" x14ac:dyDescent="0.25">
      <c r="A68" t="s">
        <v>923</v>
      </c>
      <c r="C68" t="s">
        <v>90</v>
      </c>
      <c r="D68">
        <v>0</v>
      </c>
      <c r="E68">
        <v>1</v>
      </c>
      <c r="F68">
        <v>0</v>
      </c>
      <c r="H68" t="s">
        <v>960</v>
      </c>
      <c r="I68" s="4" t="str">
        <f t="shared" ref="I68" si="4">IF(H68&lt;=0.01,"***",IF(H68&lt;=0.05,"**",IF(H68&lt;=0.1,"*","-")))</f>
        <v>-</v>
      </c>
      <c r="J68" t="s">
        <v>92</v>
      </c>
    </row>
    <row r="69" spans="1:10" x14ac:dyDescent="0.25">
      <c r="A69" t="s">
        <v>932</v>
      </c>
      <c r="C69" t="s">
        <v>91</v>
      </c>
      <c r="D69">
        <v>0</v>
      </c>
      <c r="E69">
        <v>78</v>
      </c>
      <c r="F69">
        <v>0</v>
      </c>
      <c r="J69" t="s">
        <v>93</v>
      </c>
    </row>
    <row r="70" spans="1:10" x14ac:dyDescent="0.25">
      <c r="A70" t="s">
        <v>76</v>
      </c>
      <c r="C70" t="s">
        <v>124</v>
      </c>
      <c r="D70" t="s">
        <v>124</v>
      </c>
      <c r="E70" t="s">
        <v>7</v>
      </c>
      <c r="F70" t="s">
        <v>7</v>
      </c>
      <c r="G70" t="s">
        <v>54</v>
      </c>
      <c r="H70" t="s">
        <v>22</v>
      </c>
    </row>
    <row r="71" spans="1:10" x14ac:dyDescent="0.25">
      <c r="A71" t="s">
        <v>933</v>
      </c>
      <c r="C71" t="s">
        <v>8</v>
      </c>
      <c r="D71">
        <v>0</v>
      </c>
      <c r="E71">
        <v>79</v>
      </c>
      <c r="F71">
        <v>0</v>
      </c>
    </row>
    <row r="74" spans="1:10" x14ac:dyDescent="0.25">
      <c r="A74" s="2" t="s">
        <v>161</v>
      </c>
    </row>
    <row r="76" spans="1:10" x14ac:dyDescent="0.25">
      <c r="A76" t="s">
        <v>162</v>
      </c>
    </row>
    <row r="77" spans="1:10" x14ac:dyDescent="0.25">
      <c r="A77" t="s">
        <v>72</v>
      </c>
    </row>
    <row r="78" spans="1:10" x14ac:dyDescent="0.25">
      <c r="A78" t="s">
        <v>73</v>
      </c>
    </row>
    <row r="79" spans="1:10" x14ac:dyDescent="0.25">
      <c r="A79" t="s">
        <v>937</v>
      </c>
    </row>
    <row r="80" spans="1:10" x14ac:dyDescent="0.25">
      <c r="A80" t="s">
        <v>938</v>
      </c>
    </row>
    <row r="81" spans="1:10" x14ac:dyDescent="0.25">
      <c r="A81" t="s">
        <v>73</v>
      </c>
    </row>
    <row r="82" spans="1:10" x14ac:dyDescent="0.25">
      <c r="A82" t="s">
        <v>939</v>
      </c>
    </row>
    <row r="84" spans="1:10" x14ac:dyDescent="0.25">
      <c r="A84" t="s">
        <v>74</v>
      </c>
    </row>
    <row r="85" spans="1:10" x14ac:dyDescent="0.25">
      <c r="A85" t="s">
        <v>75</v>
      </c>
      <c r="C85" t="s">
        <v>84</v>
      </c>
      <c r="D85" t="s">
        <v>85</v>
      </c>
      <c r="E85" t="s">
        <v>86</v>
      </c>
      <c r="F85" t="s">
        <v>87</v>
      </c>
      <c r="G85" t="s">
        <v>88</v>
      </c>
      <c r="H85" t="s">
        <v>89</v>
      </c>
    </row>
    <row r="86" spans="1:10" x14ac:dyDescent="0.25">
      <c r="A86" t="s">
        <v>76</v>
      </c>
      <c r="C86" t="s">
        <v>124</v>
      </c>
      <c r="D86" t="s">
        <v>124</v>
      </c>
      <c r="E86" t="s">
        <v>7</v>
      </c>
      <c r="F86" t="s">
        <v>7</v>
      </c>
      <c r="G86" t="s">
        <v>54</v>
      </c>
      <c r="H86" t="s">
        <v>22</v>
      </c>
    </row>
    <row r="87" spans="1:10" x14ac:dyDescent="0.25">
      <c r="A87" t="s">
        <v>940</v>
      </c>
      <c r="C87" t="s">
        <v>90</v>
      </c>
      <c r="D87">
        <v>3.6146059999999998E-3</v>
      </c>
      <c r="E87" t="s">
        <v>955</v>
      </c>
      <c r="F87">
        <v>3614606</v>
      </c>
      <c r="G87">
        <v>1.31</v>
      </c>
      <c r="H87">
        <v>0.25259999999999999</v>
      </c>
      <c r="I87" s="4" t="str">
        <f t="shared" ref="I87" si="5">IF(H87&lt;=0.01,"***",IF(H87&lt;=0.05,"**",IF(H87&lt;=0.1,"*","-")))</f>
        <v>-</v>
      </c>
      <c r="J87" t="s">
        <v>92</v>
      </c>
    </row>
    <row r="88" spans="1:10" x14ac:dyDescent="0.25">
      <c r="A88" t="s">
        <v>941</v>
      </c>
      <c r="C88" t="s">
        <v>91</v>
      </c>
      <c r="D88">
        <v>0.99363057300000002</v>
      </c>
      <c r="E88" t="s">
        <v>956</v>
      </c>
      <c r="F88">
        <v>2752439</v>
      </c>
      <c r="J88" t="s">
        <v>93</v>
      </c>
    </row>
    <row r="89" spans="1:10" x14ac:dyDescent="0.25">
      <c r="A89" t="s">
        <v>76</v>
      </c>
      <c r="C89" t="s">
        <v>124</v>
      </c>
      <c r="D89" t="s">
        <v>124</v>
      </c>
      <c r="E89" t="s">
        <v>7</v>
      </c>
      <c r="F89" t="s">
        <v>7</v>
      </c>
      <c r="G89" t="s">
        <v>54</v>
      </c>
      <c r="H89" t="s">
        <v>22</v>
      </c>
    </row>
    <row r="90" spans="1:10" x14ac:dyDescent="0.25">
      <c r="A90" t="s">
        <v>942</v>
      </c>
      <c r="C90" t="s">
        <v>8</v>
      </c>
      <c r="D90">
        <v>0.99724517899999998</v>
      </c>
      <c r="E90" t="s">
        <v>957</v>
      </c>
      <c r="F90">
        <v>2754821</v>
      </c>
    </row>
    <row r="93" spans="1:10" x14ac:dyDescent="0.25">
      <c r="A93" s="2" t="s">
        <v>164</v>
      </c>
    </row>
    <row r="95" spans="1:10" x14ac:dyDescent="0.25">
      <c r="A95" t="s">
        <v>165</v>
      </c>
    </row>
    <row r="96" spans="1:10" x14ac:dyDescent="0.25">
      <c r="A96" t="s">
        <v>72</v>
      </c>
    </row>
    <row r="97" spans="1:10" x14ac:dyDescent="0.25">
      <c r="A97" t="s">
        <v>73</v>
      </c>
    </row>
    <row r="98" spans="1:10" x14ac:dyDescent="0.25">
      <c r="A98" t="s">
        <v>947</v>
      </c>
    </row>
    <row r="99" spans="1:10" x14ac:dyDescent="0.25">
      <c r="A99" t="s">
        <v>948</v>
      </c>
    </row>
    <row r="100" spans="1:10" x14ac:dyDescent="0.25">
      <c r="A100" t="s">
        <v>73</v>
      </c>
    </row>
    <row r="101" spans="1:10" x14ac:dyDescent="0.25">
      <c r="A101" t="s">
        <v>949</v>
      </c>
    </row>
    <row r="103" spans="1:10" x14ac:dyDescent="0.25">
      <c r="A103" t="s">
        <v>74</v>
      </c>
    </row>
    <row r="104" spans="1:10" x14ac:dyDescent="0.25">
      <c r="A104" t="s">
        <v>75</v>
      </c>
      <c r="C104" t="s">
        <v>84</v>
      </c>
      <c r="D104" t="s">
        <v>85</v>
      </c>
      <c r="E104" t="s">
        <v>86</v>
      </c>
      <c r="F104" t="s">
        <v>87</v>
      </c>
      <c r="G104" t="s">
        <v>88</v>
      </c>
      <c r="H104" t="s">
        <v>89</v>
      </c>
    </row>
    <row r="105" spans="1:10" x14ac:dyDescent="0.25">
      <c r="A105" t="s">
        <v>76</v>
      </c>
      <c r="C105" t="s">
        <v>124</v>
      </c>
      <c r="D105" t="s">
        <v>124</v>
      </c>
      <c r="E105" t="s">
        <v>7</v>
      </c>
      <c r="F105" t="s">
        <v>7</v>
      </c>
      <c r="G105" t="s">
        <v>54</v>
      </c>
      <c r="H105" t="s">
        <v>22</v>
      </c>
    </row>
    <row r="106" spans="1:10" x14ac:dyDescent="0.25">
      <c r="A106" t="s">
        <v>950</v>
      </c>
      <c r="C106" t="s">
        <v>90</v>
      </c>
      <c r="D106">
        <v>3.966041E-3</v>
      </c>
      <c r="E106" t="s">
        <v>955</v>
      </c>
      <c r="F106">
        <v>3966041</v>
      </c>
      <c r="G106">
        <v>0.65</v>
      </c>
      <c r="H106">
        <v>0.42309999999999998</v>
      </c>
      <c r="I106" s="4" t="str">
        <f t="shared" ref="I106" si="6">IF(H106&lt;=0.01,"***",IF(H106&lt;=0.05,"**",IF(H106&lt;=0.1,"*","-")))</f>
        <v>-</v>
      </c>
      <c r="J106" t="s">
        <v>92</v>
      </c>
    </row>
    <row r="107" spans="1:10" x14ac:dyDescent="0.25">
      <c r="A107" t="s">
        <v>951</v>
      </c>
      <c r="C107" t="s">
        <v>91</v>
      </c>
      <c r="D107">
        <v>0.98989899000000003</v>
      </c>
      <c r="E107" t="s">
        <v>958</v>
      </c>
      <c r="F107">
        <v>6148441</v>
      </c>
      <c r="J107" t="s">
        <v>93</v>
      </c>
    </row>
    <row r="108" spans="1:10" x14ac:dyDescent="0.25">
      <c r="A108" t="s">
        <v>76</v>
      </c>
      <c r="C108" t="s">
        <v>124</v>
      </c>
      <c r="D108" t="s">
        <v>124</v>
      </c>
      <c r="E108" t="s">
        <v>7</v>
      </c>
      <c r="F108" t="s">
        <v>7</v>
      </c>
      <c r="G108" t="s">
        <v>54</v>
      </c>
      <c r="H108" t="s">
        <v>22</v>
      </c>
    </row>
    <row r="109" spans="1:10" x14ac:dyDescent="0.25">
      <c r="A109" t="s">
        <v>952</v>
      </c>
      <c r="C109" t="s">
        <v>8</v>
      </c>
      <c r="D109">
        <v>0.99386503100000001</v>
      </c>
      <c r="E109" t="s">
        <v>959</v>
      </c>
      <c r="F109">
        <v>6134969</v>
      </c>
    </row>
  </sheetData>
  <mergeCells count="4">
    <mergeCell ref="K29:L29"/>
    <mergeCell ref="J28:N28"/>
    <mergeCell ref="J3:N3"/>
    <mergeCell ref="O3:P3"/>
  </mergeCells>
  <pageMargins left="0.7" right="0.7" top="0.75" bottom="0.75" header="0.3" footer="0.3"/>
  <pageSetup orientation="portrait" r:id="rId1"/>
  <ignoredErrors>
    <ignoredError sqref="M31:M34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6"/>
  <sheetViews>
    <sheetView zoomScale="80" zoomScaleNormal="80" workbookViewId="0">
      <selection activeCell="L23" sqref="L2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9.42578125" customWidth="1"/>
    <col min="17" max="17" width="26" customWidth="1"/>
  </cols>
  <sheetData>
    <row r="2" spans="1:18" x14ac:dyDescent="0.25">
      <c r="A2" t="s">
        <v>178</v>
      </c>
    </row>
    <row r="4" spans="1:18" ht="18" thickBot="1" x14ac:dyDescent="0.35">
      <c r="A4" t="s">
        <v>15</v>
      </c>
      <c r="C4" t="s">
        <v>18</v>
      </c>
      <c r="L4" s="109" t="s">
        <v>184</v>
      </c>
      <c r="M4" s="109"/>
      <c r="N4" s="109"/>
      <c r="O4" s="109"/>
      <c r="P4" s="109"/>
      <c r="Q4" s="75"/>
    </row>
    <row r="5" spans="1:18" ht="46.5" thickTop="1" thickBot="1" x14ac:dyDescent="0.3">
      <c r="A5" t="s">
        <v>961</v>
      </c>
      <c r="C5" t="s">
        <v>983</v>
      </c>
      <c r="L5" s="77" t="s">
        <v>105</v>
      </c>
      <c r="M5" s="72" t="s">
        <v>197</v>
      </c>
      <c r="N5" s="72" t="s">
        <v>198</v>
      </c>
      <c r="O5" s="72"/>
      <c r="P5" s="72" t="s">
        <v>199</v>
      </c>
      <c r="Q5" s="72" t="s">
        <v>200</v>
      </c>
    </row>
    <row r="6" spans="1:18" x14ac:dyDescent="0.25">
      <c r="A6" t="s">
        <v>179</v>
      </c>
      <c r="C6" t="s">
        <v>181</v>
      </c>
      <c r="D6" t="s">
        <v>20</v>
      </c>
      <c r="L6" s="23" t="s">
        <v>33</v>
      </c>
      <c r="M6" s="24">
        <f>D10</f>
        <v>184</v>
      </c>
      <c r="N6" s="28">
        <f>M6/D12</f>
        <v>0.88038277511961727</v>
      </c>
      <c r="P6" s="24">
        <f>D45</f>
        <v>205</v>
      </c>
      <c r="Q6" s="28">
        <f>P6/D47</f>
        <v>0.98086124401913877</v>
      </c>
    </row>
    <row r="7" spans="1:18" x14ac:dyDescent="0.25">
      <c r="A7" t="s">
        <v>962</v>
      </c>
      <c r="C7" t="s">
        <v>984</v>
      </c>
      <c r="D7" t="s">
        <v>754</v>
      </c>
      <c r="E7" t="s">
        <v>755</v>
      </c>
      <c r="F7" t="s">
        <v>8</v>
      </c>
      <c r="L7" s="23" t="s">
        <v>32</v>
      </c>
      <c r="M7" s="24">
        <f>E10</f>
        <v>146</v>
      </c>
      <c r="N7" s="28">
        <f>M7/E12</f>
        <v>0.91249999999999998</v>
      </c>
      <c r="O7" s="1"/>
      <c r="P7" s="24">
        <f>E45</f>
        <v>156</v>
      </c>
      <c r="Q7" s="28">
        <f>P7/E47</f>
        <v>0.97499999999999998</v>
      </c>
    </row>
    <row r="8" spans="1:18" ht="15.75" thickBot="1" x14ac:dyDescent="0.3">
      <c r="A8" t="s">
        <v>17</v>
      </c>
      <c r="C8" t="s">
        <v>7</v>
      </c>
      <c r="D8" t="s">
        <v>102</v>
      </c>
      <c r="E8" t="s">
        <v>147</v>
      </c>
      <c r="F8" t="s">
        <v>54</v>
      </c>
      <c r="L8" s="22" t="s">
        <v>35</v>
      </c>
      <c r="M8" s="27">
        <f>F10</f>
        <v>330</v>
      </c>
      <c r="N8" s="29">
        <f>M8/F12</f>
        <v>0.89430894308943087</v>
      </c>
      <c r="O8" s="27"/>
      <c r="P8" s="27">
        <f>F45</f>
        <v>361</v>
      </c>
      <c r="Q8" s="29">
        <f>P8/F47</f>
        <v>0.97831978319783197</v>
      </c>
    </row>
    <row r="9" spans="1:18" ht="15.75" thickTop="1" x14ac:dyDescent="0.25">
      <c r="A9" t="s">
        <v>963</v>
      </c>
      <c r="C9" t="s">
        <v>182</v>
      </c>
      <c r="D9">
        <v>25</v>
      </c>
      <c r="E9">
        <v>14</v>
      </c>
      <c r="F9">
        <v>39</v>
      </c>
      <c r="L9" t="str">
        <f>CONCATENATE("N = ",F12)</f>
        <v>N = 369</v>
      </c>
      <c r="P9" t="str">
        <f>CONCATENATE("N = ",F47)</f>
        <v>N = 369</v>
      </c>
    </row>
    <row r="10" spans="1:18" ht="29.25" customHeight="1" x14ac:dyDescent="0.25">
      <c r="A10" t="s">
        <v>964</v>
      </c>
      <c r="C10" t="s">
        <v>183</v>
      </c>
      <c r="D10">
        <v>184</v>
      </c>
      <c r="E10">
        <v>146</v>
      </c>
      <c r="F10">
        <v>330</v>
      </c>
      <c r="L10" s="115" t="str">
        <f>IF(I30="*","Male and female percentages are different at the 10% level of significance",IF(I30="**","Male and female percentages are different at the 5% level of significance",IF(I30="***","Male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IF(I63="*","Male and female percentages are different at the 10% level of significance",IF(I63="**","Male and female percentages are different at the 5% level of significance",IF(I63="***","Male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A11" t="s">
        <v>17</v>
      </c>
      <c r="C11" t="s">
        <v>7</v>
      </c>
      <c r="D11" t="s">
        <v>102</v>
      </c>
      <c r="E11" t="s">
        <v>147</v>
      </c>
      <c r="F11" t="s">
        <v>54</v>
      </c>
    </row>
    <row r="12" spans="1:18" x14ac:dyDescent="0.25">
      <c r="A12" t="s">
        <v>753</v>
      </c>
      <c r="C12" t="s">
        <v>8</v>
      </c>
      <c r="D12">
        <v>209</v>
      </c>
      <c r="E12">
        <v>160</v>
      </c>
      <c r="F12">
        <v>369</v>
      </c>
    </row>
    <row r="16" spans="1:18" x14ac:dyDescent="0.25">
      <c r="A16" t="s">
        <v>180</v>
      </c>
    </row>
    <row r="18" spans="1:10" x14ac:dyDescent="0.25">
      <c r="A18" t="s">
        <v>965</v>
      </c>
    </row>
    <row r="19" spans="1:10" x14ac:dyDescent="0.25">
      <c r="A19" t="s">
        <v>966</v>
      </c>
    </row>
    <row r="20" spans="1:10" x14ac:dyDescent="0.25">
      <c r="A20" t="s">
        <v>72</v>
      </c>
    </row>
    <row r="21" spans="1:10" x14ac:dyDescent="0.25">
      <c r="A21" t="s">
        <v>73</v>
      </c>
    </row>
    <row r="22" spans="1:10" x14ac:dyDescent="0.25">
      <c r="A22" t="s">
        <v>967</v>
      </c>
    </row>
    <row r="23" spans="1:10" x14ac:dyDescent="0.25">
      <c r="A23" t="s">
        <v>968</v>
      </c>
    </row>
    <row r="24" spans="1:10" x14ac:dyDescent="0.25">
      <c r="A24" t="s">
        <v>73</v>
      </c>
    </row>
    <row r="25" spans="1:10" x14ac:dyDescent="0.25">
      <c r="A25" t="s">
        <v>969</v>
      </c>
    </row>
    <row r="27" spans="1:10" x14ac:dyDescent="0.25">
      <c r="A27" t="s">
        <v>74</v>
      </c>
    </row>
    <row r="28" spans="1:10" x14ac:dyDescent="0.25">
      <c r="A28" t="s">
        <v>75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H28" t="s">
        <v>89</v>
      </c>
    </row>
    <row r="29" spans="1:10" x14ac:dyDescent="0.25">
      <c r="A29" t="s">
        <v>76</v>
      </c>
      <c r="C29" t="s">
        <v>6</v>
      </c>
      <c r="D29" t="s">
        <v>124</v>
      </c>
      <c r="E29" t="s">
        <v>147</v>
      </c>
      <c r="F29" t="s">
        <v>5</v>
      </c>
      <c r="G29" t="s">
        <v>7</v>
      </c>
      <c r="H29" t="s">
        <v>5</v>
      </c>
    </row>
    <row r="30" spans="1:10" x14ac:dyDescent="0.25">
      <c r="A30" t="s">
        <v>970</v>
      </c>
      <c r="C30" t="s">
        <v>90</v>
      </c>
      <c r="D30">
        <v>934.79402500000003</v>
      </c>
      <c r="E30">
        <v>1</v>
      </c>
      <c r="F30">
        <v>934.79402500000003</v>
      </c>
      <c r="G30">
        <v>0.99</v>
      </c>
      <c r="H30">
        <v>0.32129999999999997</v>
      </c>
      <c r="I30" s="4" t="str">
        <f t="shared" ref="I30" si="0">IF(H30&lt;=0.01,"***",IF(H30&lt;=0.05,"**",IF(H30&lt;=0.1,"*","-")))</f>
        <v>-</v>
      </c>
      <c r="J30" t="s">
        <v>92</v>
      </c>
    </row>
    <row r="31" spans="1:10" x14ac:dyDescent="0.25">
      <c r="A31" t="s">
        <v>971</v>
      </c>
      <c r="C31" t="s">
        <v>91</v>
      </c>
      <c r="D31">
        <v>347845.69400000002</v>
      </c>
      <c r="E31">
        <v>367</v>
      </c>
      <c r="F31">
        <v>947.80843000000004</v>
      </c>
      <c r="J31" t="s">
        <v>93</v>
      </c>
    </row>
    <row r="32" spans="1:10" x14ac:dyDescent="0.25">
      <c r="A32" t="s">
        <v>76</v>
      </c>
      <c r="C32" t="s">
        <v>6</v>
      </c>
      <c r="D32" t="s">
        <v>124</v>
      </c>
      <c r="E32" t="s">
        <v>147</v>
      </c>
      <c r="F32" t="s">
        <v>5</v>
      </c>
      <c r="G32" t="s">
        <v>7</v>
      </c>
      <c r="H32" t="s">
        <v>5</v>
      </c>
    </row>
    <row r="33" spans="1:6" x14ac:dyDescent="0.25">
      <c r="A33" t="s">
        <v>972</v>
      </c>
      <c r="C33" t="s">
        <v>8</v>
      </c>
      <c r="D33">
        <v>348780.48800000001</v>
      </c>
      <c r="E33">
        <v>368</v>
      </c>
      <c r="F33">
        <v>947.77306499999997</v>
      </c>
    </row>
    <row r="36" spans="1:6" x14ac:dyDescent="0.25">
      <c r="A36" t="s">
        <v>185</v>
      </c>
    </row>
    <row r="38" spans="1:6" x14ac:dyDescent="0.25">
      <c r="A38" t="s">
        <v>186</v>
      </c>
      <c r="C38" t="s">
        <v>18</v>
      </c>
    </row>
    <row r="39" spans="1:6" x14ac:dyDescent="0.25">
      <c r="A39" t="s">
        <v>187</v>
      </c>
      <c r="C39" t="s">
        <v>191</v>
      </c>
    </row>
    <row r="40" spans="1:6" x14ac:dyDescent="0.25">
      <c r="A40" t="s">
        <v>188</v>
      </c>
      <c r="C40" t="s">
        <v>192</v>
      </c>
    </row>
    <row r="41" spans="1:6" x14ac:dyDescent="0.25">
      <c r="A41" t="s">
        <v>189</v>
      </c>
      <c r="C41" t="s">
        <v>193</v>
      </c>
      <c r="D41" t="s">
        <v>20</v>
      </c>
    </row>
    <row r="42" spans="1:6" x14ac:dyDescent="0.25">
      <c r="A42" t="s">
        <v>973</v>
      </c>
      <c r="C42" t="s">
        <v>194</v>
      </c>
      <c r="D42" t="s">
        <v>754</v>
      </c>
      <c r="E42" t="s">
        <v>755</v>
      </c>
      <c r="F42" t="s">
        <v>8</v>
      </c>
    </row>
    <row r="43" spans="1:6" x14ac:dyDescent="0.25">
      <c r="A43" t="s">
        <v>190</v>
      </c>
      <c r="C43" t="s">
        <v>102</v>
      </c>
      <c r="D43" t="s">
        <v>23</v>
      </c>
      <c r="E43" t="s">
        <v>24</v>
      </c>
      <c r="F43" t="s">
        <v>24</v>
      </c>
    </row>
    <row r="44" spans="1:6" x14ac:dyDescent="0.25">
      <c r="A44" t="s">
        <v>974</v>
      </c>
      <c r="C44" t="s">
        <v>195</v>
      </c>
      <c r="D44">
        <v>4</v>
      </c>
      <c r="E44">
        <v>4</v>
      </c>
      <c r="F44">
        <v>8</v>
      </c>
    </row>
    <row r="45" spans="1:6" x14ac:dyDescent="0.25">
      <c r="A45" t="s">
        <v>975</v>
      </c>
      <c r="C45" t="s">
        <v>196</v>
      </c>
      <c r="D45">
        <v>205</v>
      </c>
      <c r="E45">
        <v>156</v>
      </c>
      <c r="F45">
        <v>361</v>
      </c>
    </row>
    <row r="46" spans="1:6" x14ac:dyDescent="0.25">
      <c r="A46" t="s">
        <v>190</v>
      </c>
      <c r="C46" t="s">
        <v>102</v>
      </c>
      <c r="D46" t="s">
        <v>23</v>
      </c>
      <c r="E46" t="s">
        <v>24</v>
      </c>
      <c r="F46" t="s">
        <v>24</v>
      </c>
    </row>
    <row r="47" spans="1:6" x14ac:dyDescent="0.25">
      <c r="A47" t="s">
        <v>976</v>
      </c>
      <c r="C47" t="s">
        <v>8</v>
      </c>
      <c r="D47">
        <v>209</v>
      </c>
      <c r="E47">
        <v>160</v>
      </c>
      <c r="F47">
        <v>369</v>
      </c>
    </row>
    <row r="49" spans="1:10" x14ac:dyDescent="0.25">
      <c r="A49" t="s">
        <v>201</v>
      </c>
    </row>
    <row r="51" spans="1:10" x14ac:dyDescent="0.25">
      <c r="A51" t="s">
        <v>202</v>
      </c>
    </row>
    <row r="52" spans="1:10" x14ac:dyDescent="0.25">
      <c r="A52" t="s">
        <v>203</v>
      </c>
    </row>
    <row r="53" spans="1:10" x14ac:dyDescent="0.25">
      <c r="A53" t="s">
        <v>72</v>
      </c>
    </row>
    <row r="54" spans="1:10" x14ac:dyDescent="0.25">
      <c r="A54" t="s">
        <v>73</v>
      </c>
    </row>
    <row r="55" spans="1:10" x14ac:dyDescent="0.25">
      <c r="A55" t="s">
        <v>977</v>
      </c>
    </row>
    <row r="56" spans="1:10" x14ac:dyDescent="0.25">
      <c r="A56" t="s">
        <v>978</v>
      </c>
    </row>
    <row r="57" spans="1:10" x14ac:dyDescent="0.25">
      <c r="A57" t="s">
        <v>73</v>
      </c>
    </row>
    <row r="58" spans="1:10" x14ac:dyDescent="0.25">
      <c r="A58" t="s">
        <v>979</v>
      </c>
    </row>
    <row r="60" spans="1:10" x14ac:dyDescent="0.25">
      <c r="A60" t="s">
        <v>74</v>
      </c>
    </row>
    <row r="61" spans="1:10" x14ac:dyDescent="0.25">
      <c r="A61" t="s">
        <v>75</v>
      </c>
      <c r="C61" t="s">
        <v>84</v>
      </c>
      <c r="D61" t="s">
        <v>85</v>
      </c>
      <c r="E61" t="s">
        <v>86</v>
      </c>
      <c r="F61" t="s">
        <v>87</v>
      </c>
      <c r="G61" t="s">
        <v>88</v>
      </c>
      <c r="H61" t="s">
        <v>89</v>
      </c>
    </row>
    <row r="62" spans="1:10" x14ac:dyDescent="0.25">
      <c r="A62" t="s">
        <v>76</v>
      </c>
      <c r="C62" t="s">
        <v>6</v>
      </c>
      <c r="D62" t="s">
        <v>6</v>
      </c>
      <c r="E62" t="s">
        <v>147</v>
      </c>
      <c r="F62" t="s">
        <v>23</v>
      </c>
      <c r="G62" t="s">
        <v>7</v>
      </c>
      <c r="H62" t="s">
        <v>22</v>
      </c>
    </row>
    <row r="63" spans="1:10" x14ac:dyDescent="0.25">
      <c r="A63" t="s">
        <v>980</v>
      </c>
      <c r="C63" t="s">
        <v>90</v>
      </c>
      <c r="D63">
        <v>31.132895099999999</v>
      </c>
      <c r="E63">
        <v>1</v>
      </c>
      <c r="F63">
        <v>31.132895099999999</v>
      </c>
      <c r="G63">
        <v>0.15</v>
      </c>
      <c r="H63">
        <v>0.7026</v>
      </c>
      <c r="I63" s="4" t="str">
        <f t="shared" ref="I63" si="1">IF(H63&lt;=0.01,"***",IF(H63&lt;=0.05,"**",IF(H63&lt;=0.1,"*","-")))</f>
        <v>-</v>
      </c>
      <c r="J63" t="s">
        <v>92</v>
      </c>
    </row>
    <row r="64" spans="1:10" x14ac:dyDescent="0.25">
      <c r="A64" t="s">
        <v>981</v>
      </c>
      <c r="C64" t="s">
        <v>91</v>
      </c>
      <c r="D64">
        <v>78234.449800000002</v>
      </c>
      <c r="E64">
        <v>367</v>
      </c>
      <c r="F64">
        <v>213.172888</v>
      </c>
      <c r="J64" t="s">
        <v>93</v>
      </c>
    </row>
    <row r="65" spans="1:8" x14ac:dyDescent="0.25">
      <c r="A65" t="s">
        <v>76</v>
      </c>
      <c r="C65" t="s">
        <v>6</v>
      </c>
      <c r="D65" t="s">
        <v>6</v>
      </c>
      <c r="E65" t="s">
        <v>147</v>
      </c>
      <c r="F65" t="s">
        <v>23</v>
      </c>
      <c r="G65" t="s">
        <v>7</v>
      </c>
      <c r="H65" t="s">
        <v>22</v>
      </c>
    </row>
    <row r="66" spans="1:8" x14ac:dyDescent="0.25">
      <c r="A66" t="s">
        <v>982</v>
      </c>
      <c r="C66" t="s">
        <v>8</v>
      </c>
      <c r="D66">
        <v>78265.582699999999</v>
      </c>
      <c r="E66">
        <v>368</v>
      </c>
      <c r="F66">
        <v>212.678214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4"/>
  <sheetViews>
    <sheetView zoomScale="80" zoomScaleNormal="80" workbookViewId="0">
      <selection activeCell="J30" sqref="J30"/>
    </sheetView>
  </sheetViews>
  <sheetFormatPr defaultRowHeight="15" x14ac:dyDescent="0.25"/>
  <cols>
    <col min="1" max="1" width="65.28515625" bestFit="1" customWidth="1"/>
    <col min="10" max="10" width="48.28515625" customWidth="1"/>
    <col min="11" max="12" width="8.140625" customWidth="1"/>
    <col min="13" max="13" width="2.42578125" bestFit="1" customWidth="1"/>
  </cols>
  <sheetData>
    <row r="3" spans="1:14" x14ac:dyDescent="0.25">
      <c r="A3" t="s">
        <v>995</v>
      </c>
    </row>
    <row r="5" spans="1:14" ht="18" thickBot="1" x14ac:dyDescent="0.35">
      <c r="A5" t="s">
        <v>327</v>
      </c>
      <c r="C5" t="s">
        <v>261</v>
      </c>
      <c r="D5" t="s">
        <v>262</v>
      </c>
      <c r="E5" t="s">
        <v>80</v>
      </c>
      <c r="F5" t="s">
        <v>81</v>
      </c>
      <c r="G5" t="s">
        <v>329</v>
      </c>
      <c r="H5" t="s">
        <v>330</v>
      </c>
      <c r="J5" s="109" t="s">
        <v>347</v>
      </c>
      <c r="K5" s="109"/>
      <c r="L5" s="109"/>
      <c r="M5" s="109"/>
      <c r="N5" s="109"/>
    </row>
    <row r="6" spans="1:14" ht="16.5" thickTop="1" thickBot="1" x14ac:dyDescent="0.3">
      <c r="A6" t="s">
        <v>328</v>
      </c>
      <c r="C6" t="s">
        <v>5</v>
      </c>
      <c r="D6" t="s">
        <v>24</v>
      </c>
      <c r="E6" t="s">
        <v>5</v>
      </c>
      <c r="F6" t="s">
        <v>6</v>
      </c>
      <c r="G6" t="s">
        <v>7</v>
      </c>
      <c r="H6" t="s">
        <v>24</v>
      </c>
      <c r="K6" s="112" t="s">
        <v>20</v>
      </c>
      <c r="L6" s="112"/>
    </row>
    <row r="7" spans="1:14" ht="15.75" thickBot="1" x14ac:dyDescent="0.3">
      <c r="A7" t="s">
        <v>996</v>
      </c>
      <c r="C7" t="s">
        <v>331</v>
      </c>
      <c r="D7">
        <v>156</v>
      </c>
      <c r="E7">
        <v>0.98076920000000001</v>
      </c>
      <c r="F7">
        <v>0.1377775</v>
      </c>
      <c r="G7">
        <v>0</v>
      </c>
      <c r="H7">
        <v>1</v>
      </c>
      <c r="J7" s="77"/>
      <c r="K7" s="71" t="s">
        <v>33</v>
      </c>
      <c r="L7" s="71" t="s">
        <v>32</v>
      </c>
      <c r="M7" s="70"/>
      <c r="N7" s="72" t="s">
        <v>35</v>
      </c>
    </row>
    <row r="8" spans="1:14" ht="17.25" x14ac:dyDescent="0.25">
      <c r="A8" t="s">
        <v>997</v>
      </c>
      <c r="C8" t="s">
        <v>332</v>
      </c>
      <c r="D8">
        <v>156</v>
      </c>
      <c r="E8">
        <v>0.82692310000000002</v>
      </c>
      <c r="F8">
        <v>0.37953219999999999</v>
      </c>
      <c r="G8">
        <v>0</v>
      </c>
      <c r="H8">
        <v>1</v>
      </c>
      <c r="J8" s="23" t="s">
        <v>333</v>
      </c>
      <c r="K8" s="41">
        <f>E32</f>
        <v>0.98809519999999995</v>
      </c>
      <c r="L8" s="41">
        <f>E57</f>
        <v>0.97222220000000004</v>
      </c>
      <c r="M8" s="13"/>
      <c r="N8" s="38">
        <f>E7</f>
        <v>0.98076920000000001</v>
      </c>
    </row>
    <row r="9" spans="1:14" ht="17.25" x14ac:dyDescent="0.25">
      <c r="A9" t="s">
        <v>998</v>
      </c>
      <c r="C9" t="s">
        <v>1019</v>
      </c>
      <c r="D9">
        <v>156</v>
      </c>
      <c r="E9">
        <v>0.63461540000000005</v>
      </c>
      <c r="F9">
        <v>0.48308869999999998</v>
      </c>
      <c r="G9">
        <v>0</v>
      </c>
      <c r="H9">
        <v>1</v>
      </c>
      <c r="J9" s="23" t="s">
        <v>334</v>
      </c>
      <c r="K9" s="41">
        <f>E33</f>
        <v>0.82142859999999995</v>
      </c>
      <c r="L9" s="41">
        <f>E58</f>
        <v>0.83333330000000005</v>
      </c>
      <c r="M9" s="13"/>
      <c r="N9" s="38">
        <f t="shared" ref="N9:N12" si="0">E8</f>
        <v>0.82692310000000002</v>
      </c>
    </row>
    <row r="10" spans="1:14" ht="17.25" x14ac:dyDescent="0.25">
      <c r="A10" t="s">
        <v>999</v>
      </c>
      <c r="C10" t="s">
        <v>1020</v>
      </c>
      <c r="D10">
        <v>156</v>
      </c>
      <c r="E10">
        <v>0.92948719999999996</v>
      </c>
      <c r="F10">
        <v>0.2568338</v>
      </c>
      <c r="G10">
        <v>0</v>
      </c>
      <c r="H10">
        <v>1</v>
      </c>
      <c r="J10" s="23" t="s">
        <v>988</v>
      </c>
      <c r="K10" s="41">
        <f>E34</f>
        <v>0.52380950000000004</v>
      </c>
      <c r="L10" s="41">
        <f>E59</f>
        <v>0.76388889999999998</v>
      </c>
      <c r="M10" s="13"/>
      <c r="N10" s="38">
        <f t="shared" si="0"/>
        <v>0.63461540000000005</v>
      </c>
    </row>
    <row r="11" spans="1:14" ht="17.25" x14ac:dyDescent="0.25">
      <c r="A11" t="s">
        <v>1000</v>
      </c>
      <c r="C11" t="s">
        <v>1021</v>
      </c>
      <c r="D11">
        <v>156</v>
      </c>
      <c r="E11">
        <v>0.50641029999999998</v>
      </c>
      <c r="F11">
        <v>0.50156909999999999</v>
      </c>
      <c r="G11">
        <v>0</v>
      </c>
      <c r="H11">
        <v>1</v>
      </c>
      <c r="J11" s="43" t="s">
        <v>989</v>
      </c>
      <c r="K11" s="41">
        <f>E35</f>
        <v>0.89285709999999996</v>
      </c>
      <c r="L11" s="41">
        <f>E60</f>
        <v>0.97222220000000004</v>
      </c>
      <c r="M11" s="13"/>
      <c r="N11" s="38">
        <f t="shared" si="0"/>
        <v>0.92948719999999996</v>
      </c>
    </row>
    <row r="12" spans="1:14" ht="17.25" x14ac:dyDescent="0.25">
      <c r="A12" t="s">
        <v>328</v>
      </c>
      <c r="C12" t="s">
        <v>5</v>
      </c>
      <c r="D12" t="s">
        <v>24</v>
      </c>
      <c r="E12" t="s">
        <v>5</v>
      </c>
      <c r="F12" t="s">
        <v>6</v>
      </c>
      <c r="G12" t="s">
        <v>7</v>
      </c>
      <c r="H12" t="s">
        <v>24</v>
      </c>
      <c r="J12" s="23" t="s">
        <v>991</v>
      </c>
      <c r="K12" s="41">
        <f>E36</f>
        <v>0.48809520000000001</v>
      </c>
      <c r="L12" s="41">
        <f>E61</f>
        <v>0.52777779999999996</v>
      </c>
      <c r="M12" s="13"/>
      <c r="N12" s="38">
        <f t="shared" si="0"/>
        <v>0.50641029999999998</v>
      </c>
    </row>
    <row r="13" spans="1:14" ht="17.25" x14ac:dyDescent="0.25">
      <c r="A13" t="s">
        <v>1001</v>
      </c>
      <c r="C13" t="s">
        <v>1022</v>
      </c>
      <c r="D13">
        <v>156</v>
      </c>
      <c r="E13">
        <v>0.16025639999999999</v>
      </c>
      <c r="F13">
        <v>0.3680252</v>
      </c>
      <c r="G13">
        <v>0</v>
      </c>
      <c r="H13">
        <v>1</v>
      </c>
      <c r="J13" s="23" t="s">
        <v>992</v>
      </c>
      <c r="K13" s="41">
        <f>E38</f>
        <v>0.17857139999999999</v>
      </c>
      <c r="L13" s="41">
        <f>E63</f>
        <v>0.13888890000000001</v>
      </c>
      <c r="M13" s="13"/>
      <c r="N13" s="38">
        <f>E13</f>
        <v>0.16025639999999999</v>
      </c>
    </row>
    <row r="14" spans="1:14" ht="17.25" x14ac:dyDescent="0.25">
      <c r="A14" t="s">
        <v>1002</v>
      </c>
      <c r="C14" t="s">
        <v>993</v>
      </c>
      <c r="D14">
        <v>156</v>
      </c>
      <c r="E14">
        <v>0.27564100000000002</v>
      </c>
      <c r="F14">
        <v>0.4482758</v>
      </c>
      <c r="G14">
        <v>0</v>
      </c>
      <c r="H14">
        <v>1</v>
      </c>
      <c r="J14" s="25" t="s">
        <v>994</v>
      </c>
      <c r="K14" s="42">
        <f>E39</f>
        <v>0.26190479999999999</v>
      </c>
      <c r="L14" s="42">
        <f>E64</f>
        <v>0.2916667</v>
      </c>
      <c r="M14" s="39"/>
      <c r="N14" s="40">
        <f>E14</f>
        <v>0.27564100000000002</v>
      </c>
    </row>
    <row r="15" spans="1:14" x14ac:dyDescent="0.25">
      <c r="J15" t="str">
        <f>CONCATENATE("N = ",D32," (f), ",D57," (m), ",D7," (all)")</f>
        <v>N = 84 (f), 72 (m), 156 (all)</v>
      </c>
    </row>
    <row r="18" spans="1:11" x14ac:dyDescent="0.25">
      <c r="J18" t="s">
        <v>331</v>
      </c>
      <c r="K18" t="s">
        <v>333</v>
      </c>
    </row>
    <row r="19" spans="1:11" x14ac:dyDescent="0.25">
      <c r="J19" t="s">
        <v>332</v>
      </c>
      <c r="K19" t="s">
        <v>334</v>
      </c>
    </row>
    <row r="20" spans="1:11" x14ac:dyDescent="0.25">
      <c r="J20" t="s">
        <v>987</v>
      </c>
      <c r="K20" t="s">
        <v>988</v>
      </c>
    </row>
    <row r="21" spans="1:11" x14ac:dyDescent="0.25">
      <c r="J21" t="s">
        <v>985</v>
      </c>
      <c r="K21" t="s">
        <v>989</v>
      </c>
    </row>
    <row r="22" spans="1:11" x14ac:dyDescent="0.25">
      <c r="J22" t="s">
        <v>990</v>
      </c>
      <c r="K22" t="s">
        <v>991</v>
      </c>
    </row>
    <row r="23" spans="1:11" x14ac:dyDescent="0.25">
      <c r="J23" t="s">
        <v>986</v>
      </c>
      <c r="K23" t="s">
        <v>992</v>
      </c>
    </row>
    <row r="24" spans="1:11" x14ac:dyDescent="0.25">
      <c r="J24" t="s">
        <v>993</v>
      </c>
      <c r="K24" t="s">
        <v>994</v>
      </c>
    </row>
    <row r="28" spans="1:11" x14ac:dyDescent="0.25">
      <c r="A28" t="s">
        <v>1003</v>
      </c>
    </row>
    <row r="30" spans="1:11" x14ac:dyDescent="0.25">
      <c r="A30" t="s">
        <v>327</v>
      </c>
      <c r="C30" t="s">
        <v>261</v>
      </c>
      <c r="D30" t="s">
        <v>262</v>
      </c>
      <c r="E30" t="s">
        <v>80</v>
      </c>
      <c r="F30" t="s">
        <v>81</v>
      </c>
      <c r="G30" t="s">
        <v>329</v>
      </c>
      <c r="H30" t="s">
        <v>330</v>
      </c>
    </row>
    <row r="31" spans="1:11" x14ac:dyDescent="0.25">
      <c r="A31" t="s">
        <v>328</v>
      </c>
      <c r="C31" t="s">
        <v>5</v>
      </c>
      <c r="D31" t="s">
        <v>24</v>
      </c>
      <c r="E31" t="s">
        <v>5</v>
      </c>
      <c r="F31" t="s">
        <v>6</v>
      </c>
      <c r="G31" t="s">
        <v>7</v>
      </c>
      <c r="H31" t="s">
        <v>24</v>
      </c>
    </row>
    <row r="32" spans="1:11" x14ac:dyDescent="0.25">
      <c r="A32" t="s">
        <v>1004</v>
      </c>
      <c r="C32" t="s">
        <v>331</v>
      </c>
      <c r="D32">
        <v>84</v>
      </c>
      <c r="E32">
        <v>0.98809519999999995</v>
      </c>
      <c r="F32">
        <v>0.10910889999999999</v>
      </c>
      <c r="G32">
        <v>0</v>
      </c>
      <c r="H32">
        <v>1</v>
      </c>
    </row>
    <row r="33" spans="1:8" x14ac:dyDescent="0.25">
      <c r="A33" t="s">
        <v>1005</v>
      </c>
      <c r="C33" t="s">
        <v>332</v>
      </c>
      <c r="D33">
        <v>84</v>
      </c>
      <c r="E33">
        <v>0.82142859999999995</v>
      </c>
      <c r="F33">
        <v>0.38529330000000001</v>
      </c>
      <c r="G33">
        <v>0</v>
      </c>
      <c r="H33">
        <v>1</v>
      </c>
    </row>
    <row r="34" spans="1:8" x14ac:dyDescent="0.25">
      <c r="A34" t="s">
        <v>1006</v>
      </c>
      <c r="C34" t="s">
        <v>1019</v>
      </c>
      <c r="D34">
        <v>84</v>
      </c>
      <c r="E34">
        <v>0.52380950000000004</v>
      </c>
      <c r="F34">
        <v>0.5024324</v>
      </c>
      <c r="G34">
        <v>0</v>
      </c>
      <c r="H34">
        <v>1</v>
      </c>
    </row>
    <row r="35" spans="1:8" x14ac:dyDescent="0.25">
      <c r="A35" t="s">
        <v>1007</v>
      </c>
      <c r="C35" t="s">
        <v>1020</v>
      </c>
      <c r="D35">
        <v>84</v>
      </c>
      <c r="E35">
        <v>0.89285709999999996</v>
      </c>
      <c r="F35">
        <v>0.3111524</v>
      </c>
      <c r="G35">
        <v>0</v>
      </c>
      <c r="H35">
        <v>1</v>
      </c>
    </row>
    <row r="36" spans="1:8" x14ac:dyDescent="0.25">
      <c r="A36" t="s">
        <v>1008</v>
      </c>
      <c r="C36" t="s">
        <v>1021</v>
      </c>
      <c r="D36">
        <v>84</v>
      </c>
      <c r="E36">
        <v>0.48809520000000001</v>
      </c>
      <c r="F36">
        <v>0.50286039999999999</v>
      </c>
      <c r="G36">
        <v>0</v>
      </c>
      <c r="H36">
        <v>1</v>
      </c>
    </row>
    <row r="37" spans="1:8" x14ac:dyDescent="0.25">
      <c r="A37" t="s">
        <v>328</v>
      </c>
      <c r="C37" t="s">
        <v>5</v>
      </c>
      <c r="D37" t="s">
        <v>24</v>
      </c>
      <c r="E37" t="s">
        <v>5</v>
      </c>
      <c r="F37" t="s">
        <v>6</v>
      </c>
      <c r="G37" t="s">
        <v>7</v>
      </c>
      <c r="H37" t="s">
        <v>24</v>
      </c>
    </row>
    <row r="38" spans="1:8" x14ac:dyDescent="0.25">
      <c r="A38" t="s">
        <v>1009</v>
      </c>
      <c r="C38" t="s">
        <v>1022</v>
      </c>
      <c r="D38">
        <v>84</v>
      </c>
      <c r="E38">
        <v>0.17857139999999999</v>
      </c>
      <c r="F38">
        <v>0.38529330000000001</v>
      </c>
      <c r="G38">
        <v>0</v>
      </c>
      <c r="H38">
        <v>1</v>
      </c>
    </row>
    <row r="39" spans="1:8" x14ac:dyDescent="0.25">
      <c r="A39" t="s">
        <v>1010</v>
      </c>
      <c r="C39" t="s">
        <v>993</v>
      </c>
      <c r="D39">
        <v>84</v>
      </c>
      <c r="E39">
        <v>0.26190479999999999</v>
      </c>
      <c r="F39">
        <v>0.44231179999999998</v>
      </c>
      <c r="G39">
        <v>0</v>
      </c>
      <c r="H39">
        <v>1</v>
      </c>
    </row>
    <row r="53" spans="1:8" x14ac:dyDescent="0.25">
      <c r="A53" t="s">
        <v>1011</v>
      </c>
    </row>
    <row r="55" spans="1:8" x14ac:dyDescent="0.25">
      <c r="A55" t="s">
        <v>327</v>
      </c>
      <c r="C55" t="s">
        <v>261</v>
      </c>
      <c r="D55" t="s">
        <v>262</v>
      </c>
      <c r="E55" t="s">
        <v>80</v>
      </c>
      <c r="F55" t="s">
        <v>81</v>
      </c>
      <c r="G55" t="s">
        <v>329</v>
      </c>
      <c r="H55" t="s">
        <v>330</v>
      </c>
    </row>
    <row r="56" spans="1:8" x14ac:dyDescent="0.25">
      <c r="A56" t="s">
        <v>328</v>
      </c>
      <c r="C56" t="s">
        <v>5</v>
      </c>
      <c r="D56" t="s">
        <v>24</v>
      </c>
      <c r="E56" t="s">
        <v>5</v>
      </c>
      <c r="F56" t="s">
        <v>6</v>
      </c>
      <c r="G56" t="s">
        <v>7</v>
      </c>
      <c r="H56" t="s">
        <v>24</v>
      </c>
    </row>
    <row r="57" spans="1:8" x14ac:dyDescent="0.25">
      <c r="A57" t="s">
        <v>1012</v>
      </c>
      <c r="C57" t="s">
        <v>331</v>
      </c>
      <c r="D57">
        <v>72</v>
      </c>
      <c r="E57">
        <v>0.97222220000000004</v>
      </c>
      <c r="F57">
        <v>0.16548879999999999</v>
      </c>
      <c r="G57">
        <v>0</v>
      </c>
      <c r="H57">
        <v>1</v>
      </c>
    </row>
    <row r="58" spans="1:8" x14ac:dyDescent="0.25">
      <c r="A58" t="s">
        <v>1013</v>
      </c>
      <c r="C58" t="s">
        <v>332</v>
      </c>
      <c r="D58">
        <v>72</v>
      </c>
      <c r="E58">
        <v>0.83333330000000005</v>
      </c>
      <c r="F58">
        <v>0.3752933</v>
      </c>
      <c r="G58">
        <v>0</v>
      </c>
      <c r="H58">
        <v>1</v>
      </c>
    </row>
    <row r="59" spans="1:8" x14ac:dyDescent="0.25">
      <c r="A59" t="s">
        <v>1014</v>
      </c>
      <c r="C59" t="s">
        <v>1019</v>
      </c>
      <c r="D59">
        <v>72</v>
      </c>
      <c r="E59">
        <v>0.76388889999999998</v>
      </c>
      <c r="F59">
        <v>0.42767159999999999</v>
      </c>
      <c r="G59">
        <v>0</v>
      </c>
      <c r="H59">
        <v>1</v>
      </c>
    </row>
    <row r="60" spans="1:8" x14ac:dyDescent="0.25">
      <c r="A60" t="s">
        <v>1015</v>
      </c>
      <c r="C60" t="s">
        <v>1020</v>
      </c>
      <c r="D60">
        <v>72</v>
      </c>
      <c r="E60">
        <v>0.97222220000000004</v>
      </c>
      <c r="F60">
        <v>0.16548879999999999</v>
      </c>
      <c r="G60">
        <v>0</v>
      </c>
      <c r="H60">
        <v>1</v>
      </c>
    </row>
    <row r="61" spans="1:8" x14ac:dyDescent="0.25">
      <c r="A61" t="s">
        <v>1016</v>
      </c>
      <c r="C61" t="s">
        <v>1021</v>
      </c>
      <c r="D61">
        <v>72</v>
      </c>
      <c r="E61">
        <v>0.52777779999999996</v>
      </c>
      <c r="F61">
        <v>0.50273120000000004</v>
      </c>
      <c r="G61">
        <v>0</v>
      </c>
      <c r="H61">
        <v>1</v>
      </c>
    </row>
    <row r="62" spans="1:8" x14ac:dyDescent="0.25">
      <c r="A62" t="s">
        <v>328</v>
      </c>
      <c r="C62" t="s">
        <v>5</v>
      </c>
      <c r="D62" t="s">
        <v>24</v>
      </c>
      <c r="E62" t="s">
        <v>5</v>
      </c>
      <c r="F62" t="s">
        <v>6</v>
      </c>
      <c r="G62" t="s">
        <v>7</v>
      </c>
      <c r="H62" t="s">
        <v>24</v>
      </c>
    </row>
    <row r="63" spans="1:8" x14ac:dyDescent="0.25">
      <c r="A63" t="s">
        <v>1017</v>
      </c>
      <c r="C63" t="s">
        <v>1022</v>
      </c>
      <c r="D63">
        <v>72</v>
      </c>
      <c r="E63">
        <v>0.13888890000000001</v>
      </c>
      <c r="F63">
        <v>0.3482575</v>
      </c>
      <c r="G63">
        <v>0</v>
      </c>
      <c r="H63">
        <v>1</v>
      </c>
    </row>
    <row r="64" spans="1:8" x14ac:dyDescent="0.25">
      <c r="A64" t="s">
        <v>1018</v>
      </c>
      <c r="C64" t="s">
        <v>993</v>
      </c>
      <c r="D64">
        <v>72</v>
      </c>
      <c r="E64">
        <v>0.2916667</v>
      </c>
      <c r="F64">
        <v>0.4577194</v>
      </c>
      <c r="G64">
        <v>0</v>
      </c>
      <c r="H64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zoomScale="80" zoomScaleNormal="80" workbookViewId="0">
      <selection activeCell="R46" sqref="R46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26" customWidth="1"/>
  </cols>
  <sheetData>
    <row r="4" spans="1:18" ht="18" thickBot="1" x14ac:dyDescent="0.35">
      <c r="A4" t="s">
        <v>335</v>
      </c>
      <c r="L4" s="109" t="s">
        <v>339</v>
      </c>
      <c r="M4" s="109"/>
      <c r="N4" s="109"/>
      <c r="O4" s="109"/>
      <c r="P4" s="109"/>
      <c r="Q4" s="75"/>
    </row>
    <row r="5" spans="1:18" ht="31.5" thickTop="1" thickBot="1" x14ac:dyDescent="0.3">
      <c r="L5" s="77" t="s">
        <v>105</v>
      </c>
      <c r="M5" s="72" t="s">
        <v>12</v>
      </c>
      <c r="N5" s="72" t="s">
        <v>348</v>
      </c>
      <c r="O5" s="30"/>
      <c r="P5" s="72" t="s">
        <v>12</v>
      </c>
      <c r="Q5" s="72" t="s">
        <v>340</v>
      </c>
    </row>
    <row r="6" spans="1:18" x14ac:dyDescent="0.25">
      <c r="A6" t="s">
        <v>336</v>
      </c>
      <c r="C6" t="s">
        <v>344</v>
      </c>
      <c r="D6" t="s">
        <v>20</v>
      </c>
      <c r="L6" s="43" t="s">
        <v>33</v>
      </c>
      <c r="M6" s="24">
        <f>D10</f>
        <v>84</v>
      </c>
      <c r="N6" s="44">
        <f>M6/D12</f>
        <v>0.40191387559808611</v>
      </c>
      <c r="P6" s="24">
        <f>D41</f>
        <v>84</v>
      </c>
      <c r="Q6" s="44">
        <f>P6/D43</f>
        <v>1</v>
      </c>
    </row>
    <row r="7" spans="1:18" x14ac:dyDescent="0.25">
      <c r="A7" t="s">
        <v>1023</v>
      </c>
      <c r="C7" t="s">
        <v>345</v>
      </c>
      <c r="D7" t="s">
        <v>754</v>
      </c>
      <c r="E7" t="s">
        <v>755</v>
      </c>
      <c r="F7" t="s">
        <v>8</v>
      </c>
      <c r="L7" s="43" t="s">
        <v>32</v>
      </c>
      <c r="M7" s="24">
        <f>E10</f>
        <v>72</v>
      </c>
      <c r="N7" s="44">
        <f>M7/E12</f>
        <v>0.45</v>
      </c>
      <c r="P7" s="24">
        <f>E41</f>
        <v>72</v>
      </c>
      <c r="Q7" s="44">
        <f>P7/E43</f>
        <v>1</v>
      </c>
    </row>
    <row r="8" spans="1:18" ht="15.75" thickBot="1" x14ac:dyDescent="0.3">
      <c r="A8" t="s">
        <v>17</v>
      </c>
      <c r="C8" t="s">
        <v>7</v>
      </c>
      <c r="D8" t="s">
        <v>23</v>
      </c>
      <c r="E8" t="s">
        <v>147</v>
      </c>
      <c r="F8" t="s">
        <v>54</v>
      </c>
      <c r="L8" s="22" t="s">
        <v>35</v>
      </c>
      <c r="M8" s="27">
        <f>F10</f>
        <v>156</v>
      </c>
      <c r="N8" s="45">
        <f>M8/F12</f>
        <v>0.42276422764227645</v>
      </c>
      <c r="O8" s="22"/>
      <c r="P8" s="27">
        <f>F41</f>
        <v>156</v>
      </c>
      <c r="Q8" s="45">
        <f>P8/F43</f>
        <v>1</v>
      </c>
    </row>
    <row r="9" spans="1:18" ht="15.75" thickTop="1" x14ac:dyDescent="0.25">
      <c r="A9" t="s">
        <v>1024</v>
      </c>
      <c r="C9">
        <v>0</v>
      </c>
      <c r="D9">
        <v>125</v>
      </c>
      <c r="E9">
        <v>88</v>
      </c>
      <c r="F9">
        <v>213</v>
      </c>
      <c r="L9" t="str">
        <f>CONCATENATE("N = ",F12)</f>
        <v>N = 369</v>
      </c>
      <c r="P9" t="str">
        <f>CONCATENATE("N = ",F43)</f>
        <v>N = 156</v>
      </c>
    </row>
    <row r="10" spans="1:18" ht="29.25" customHeight="1" x14ac:dyDescent="0.25">
      <c r="A10" t="s">
        <v>1025</v>
      </c>
      <c r="C10">
        <v>1</v>
      </c>
      <c r="D10">
        <v>84</v>
      </c>
      <c r="E10">
        <v>72</v>
      </c>
      <c r="F10">
        <v>156</v>
      </c>
      <c r="L10" s="115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A11" t="s">
        <v>17</v>
      </c>
      <c r="C11" t="s">
        <v>7</v>
      </c>
      <c r="D11" t="s">
        <v>23</v>
      </c>
      <c r="E11" t="s">
        <v>147</v>
      </c>
      <c r="F11" t="s">
        <v>54</v>
      </c>
    </row>
    <row r="12" spans="1:18" x14ac:dyDescent="0.25">
      <c r="A12" t="s">
        <v>753</v>
      </c>
      <c r="C12" t="s">
        <v>8</v>
      </c>
      <c r="D12">
        <v>209</v>
      </c>
      <c r="E12">
        <v>160</v>
      </c>
      <c r="F12">
        <v>369</v>
      </c>
    </row>
    <row r="15" spans="1:18" x14ac:dyDescent="0.25">
      <c r="A15" t="s">
        <v>337</v>
      </c>
    </row>
    <row r="17" spans="1:10" x14ac:dyDescent="0.25">
      <c r="A17" t="s">
        <v>338</v>
      </c>
    </row>
    <row r="18" spans="1:10" x14ac:dyDescent="0.25">
      <c r="A18" t="s">
        <v>72</v>
      </c>
    </row>
    <row r="19" spans="1:10" x14ac:dyDescent="0.25">
      <c r="A19" t="s">
        <v>73</v>
      </c>
    </row>
    <row r="20" spans="1:10" x14ac:dyDescent="0.25">
      <c r="A20" t="s">
        <v>1026</v>
      </c>
    </row>
    <row r="21" spans="1:10" x14ac:dyDescent="0.25">
      <c r="A21" t="s">
        <v>1027</v>
      </c>
    </row>
    <row r="22" spans="1:10" x14ac:dyDescent="0.25">
      <c r="A22" t="s">
        <v>73</v>
      </c>
    </row>
    <row r="23" spans="1:10" x14ac:dyDescent="0.25">
      <c r="A23" t="s">
        <v>1028</v>
      </c>
    </row>
    <row r="25" spans="1:10" x14ac:dyDescent="0.25">
      <c r="A25" t="s">
        <v>74</v>
      </c>
    </row>
    <row r="26" spans="1:10" x14ac:dyDescent="0.25">
      <c r="A26" t="s">
        <v>75</v>
      </c>
      <c r="C26" t="s">
        <v>84</v>
      </c>
      <c r="D26" t="s">
        <v>85</v>
      </c>
      <c r="E26" t="s">
        <v>86</v>
      </c>
      <c r="F26" t="s">
        <v>87</v>
      </c>
      <c r="G26" t="s">
        <v>88</v>
      </c>
      <c r="H26" t="s">
        <v>89</v>
      </c>
    </row>
    <row r="27" spans="1:10" x14ac:dyDescent="0.25">
      <c r="A27" t="s">
        <v>76</v>
      </c>
      <c r="C27" t="s">
        <v>6</v>
      </c>
      <c r="D27" t="s">
        <v>111</v>
      </c>
      <c r="E27" t="s">
        <v>99</v>
      </c>
      <c r="F27" t="s">
        <v>23</v>
      </c>
      <c r="G27" t="s">
        <v>7</v>
      </c>
      <c r="H27" t="s">
        <v>7</v>
      </c>
    </row>
    <row r="28" spans="1:10" x14ac:dyDescent="0.25">
      <c r="A28" t="s">
        <v>1029</v>
      </c>
      <c r="C28" t="s">
        <v>90</v>
      </c>
      <c r="D28">
        <v>0.20954603799999999</v>
      </c>
      <c r="E28">
        <v>1</v>
      </c>
      <c r="F28">
        <v>0.20954603799999999</v>
      </c>
      <c r="G28">
        <v>0.86</v>
      </c>
      <c r="H28">
        <v>0.35549999999999998</v>
      </c>
      <c r="I28" s="4" t="str">
        <f t="shared" ref="I28" si="0">IF(H28&lt;=0.01,"***",IF(H28&lt;=0.05,"**",IF(H28&lt;=0.1,"*","-")))</f>
        <v>-</v>
      </c>
      <c r="J28" t="s">
        <v>92</v>
      </c>
    </row>
    <row r="29" spans="1:10" x14ac:dyDescent="0.25">
      <c r="A29" t="s">
        <v>1030</v>
      </c>
      <c r="C29" t="s">
        <v>91</v>
      </c>
      <c r="D29">
        <v>89.839234399999995</v>
      </c>
      <c r="E29">
        <v>367</v>
      </c>
      <c r="F29">
        <v>0.244793554</v>
      </c>
      <c r="J29" t="s">
        <v>93</v>
      </c>
    </row>
    <row r="30" spans="1:10" x14ac:dyDescent="0.25">
      <c r="A30" t="s">
        <v>76</v>
      </c>
      <c r="C30" t="s">
        <v>6</v>
      </c>
      <c r="D30" t="s">
        <v>111</v>
      </c>
      <c r="E30" t="s">
        <v>99</v>
      </c>
      <c r="F30" t="s">
        <v>23</v>
      </c>
      <c r="G30" t="s">
        <v>7</v>
      </c>
      <c r="H30" t="s">
        <v>7</v>
      </c>
    </row>
    <row r="31" spans="1:10" x14ac:dyDescent="0.25">
      <c r="A31" t="s">
        <v>1031</v>
      </c>
      <c r="C31" t="s">
        <v>8</v>
      </c>
      <c r="D31">
        <v>90.048780500000007</v>
      </c>
      <c r="E31">
        <v>368</v>
      </c>
      <c r="F31">
        <v>0.24469777300000001</v>
      </c>
    </row>
    <row r="35" spans="1:6" x14ac:dyDescent="0.25">
      <c r="A35" t="s">
        <v>341</v>
      </c>
    </row>
    <row r="37" spans="1:6" x14ac:dyDescent="0.25">
      <c r="A37" t="s">
        <v>336</v>
      </c>
      <c r="C37" t="s">
        <v>344</v>
      </c>
      <c r="D37" t="s">
        <v>20</v>
      </c>
    </row>
    <row r="38" spans="1:6" x14ac:dyDescent="0.25">
      <c r="A38" t="s">
        <v>1032</v>
      </c>
      <c r="C38" t="s">
        <v>346</v>
      </c>
      <c r="D38" t="s">
        <v>754</v>
      </c>
      <c r="E38" t="s">
        <v>755</v>
      </c>
      <c r="F38" t="s">
        <v>8</v>
      </c>
    </row>
    <row r="39" spans="1:6" x14ac:dyDescent="0.25">
      <c r="A39" t="s">
        <v>17</v>
      </c>
      <c r="C39" t="s">
        <v>7</v>
      </c>
      <c r="D39" t="s">
        <v>102</v>
      </c>
      <c r="E39" t="s">
        <v>147</v>
      </c>
      <c r="F39" t="s">
        <v>7</v>
      </c>
    </row>
    <row r="41" spans="1:6" x14ac:dyDescent="0.25">
      <c r="A41" t="s">
        <v>1025</v>
      </c>
      <c r="C41">
        <v>1</v>
      </c>
      <c r="D41">
        <v>84</v>
      </c>
      <c r="E41">
        <v>72</v>
      </c>
      <c r="F41">
        <v>156</v>
      </c>
    </row>
    <row r="42" spans="1:6" x14ac:dyDescent="0.25">
      <c r="A42" t="s">
        <v>17</v>
      </c>
      <c r="C42" t="s">
        <v>7</v>
      </c>
      <c r="D42" t="s">
        <v>102</v>
      </c>
      <c r="E42" t="s">
        <v>147</v>
      </c>
      <c r="F42" t="s">
        <v>7</v>
      </c>
    </row>
    <row r="43" spans="1:6" x14ac:dyDescent="0.25">
      <c r="A43" t="s">
        <v>1033</v>
      </c>
      <c r="C43" t="s">
        <v>8</v>
      </c>
      <c r="D43">
        <v>84</v>
      </c>
      <c r="E43">
        <v>72</v>
      </c>
      <c r="F43">
        <v>156</v>
      </c>
    </row>
    <row r="46" spans="1:6" x14ac:dyDescent="0.25">
      <c r="A46" t="s">
        <v>342</v>
      </c>
    </row>
    <row r="48" spans="1:6" x14ac:dyDescent="0.25">
      <c r="A48" t="s">
        <v>343</v>
      </c>
    </row>
    <row r="49" spans="1:10" x14ac:dyDescent="0.25">
      <c r="A49" t="s">
        <v>72</v>
      </c>
    </row>
    <row r="50" spans="1:10" x14ac:dyDescent="0.25">
      <c r="A50" t="s">
        <v>73</v>
      </c>
    </row>
    <row r="51" spans="1:10" x14ac:dyDescent="0.25">
      <c r="A51" t="s">
        <v>1034</v>
      </c>
    </row>
    <row r="52" spans="1:10" x14ac:dyDescent="0.25">
      <c r="A52" t="s">
        <v>1035</v>
      </c>
    </row>
    <row r="53" spans="1:10" x14ac:dyDescent="0.25">
      <c r="A53" t="s">
        <v>73</v>
      </c>
    </row>
    <row r="54" spans="1:10" x14ac:dyDescent="0.25">
      <c r="A54" t="s">
        <v>1036</v>
      </c>
    </row>
    <row r="56" spans="1:10" x14ac:dyDescent="0.25">
      <c r="A56" t="s">
        <v>74</v>
      </c>
    </row>
    <row r="57" spans="1:10" x14ac:dyDescent="0.25">
      <c r="A57" t="s">
        <v>75</v>
      </c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89</v>
      </c>
    </row>
    <row r="58" spans="1:10" x14ac:dyDescent="0.25">
      <c r="A58" t="s">
        <v>76</v>
      </c>
      <c r="C58" t="s">
        <v>6</v>
      </c>
      <c r="D58" t="s">
        <v>6</v>
      </c>
      <c r="E58" t="s">
        <v>24</v>
      </c>
      <c r="F58" t="s">
        <v>5</v>
      </c>
      <c r="G58" t="s">
        <v>7</v>
      </c>
      <c r="H58" t="s">
        <v>5</v>
      </c>
    </row>
    <row r="59" spans="1:10" x14ac:dyDescent="0.25">
      <c r="A59" t="s">
        <v>923</v>
      </c>
      <c r="C59" t="s">
        <v>90</v>
      </c>
      <c r="D59">
        <v>0</v>
      </c>
      <c r="E59">
        <v>1</v>
      </c>
      <c r="F59">
        <v>0</v>
      </c>
      <c r="H59" t="s">
        <v>960</v>
      </c>
      <c r="I59" s="4" t="str">
        <f t="shared" ref="I59" si="1">IF(H59&lt;=0.01,"***",IF(H59&lt;=0.05,"**",IF(H59&lt;=0.1,"*","-")))</f>
        <v>-</v>
      </c>
      <c r="J59" t="s">
        <v>92</v>
      </c>
    </row>
    <row r="60" spans="1:10" x14ac:dyDescent="0.25">
      <c r="A60" t="s">
        <v>1037</v>
      </c>
      <c r="C60" t="s">
        <v>91</v>
      </c>
      <c r="D60">
        <v>0</v>
      </c>
      <c r="E60">
        <v>154</v>
      </c>
      <c r="F60">
        <v>0</v>
      </c>
      <c r="J60" t="s">
        <v>93</v>
      </c>
    </row>
    <row r="61" spans="1:10" x14ac:dyDescent="0.25">
      <c r="A61" t="s">
        <v>76</v>
      </c>
      <c r="C61" t="s">
        <v>6</v>
      </c>
      <c r="D61" t="s">
        <v>6</v>
      </c>
      <c r="E61" t="s">
        <v>24</v>
      </c>
      <c r="F61" t="s">
        <v>5</v>
      </c>
      <c r="G61" t="s">
        <v>7</v>
      </c>
      <c r="H61" t="s">
        <v>5</v>
      </c>
    </row>
    <row r="62" spans="1:10" x14ac:dyDescent="0.25">
      <c r="A62" t="s">
        <v>1038</v>
      </c>
      <c r="C62" t="s">
        <v>8</v>
      </c>
      <c r="D62">
        <v>0</v>
      </c>
      <c r="E62">
        <v>155</v>
      </c>
      <c r="F62">
        <v>0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1"/>
  <sheetViews>
    <sheetView topLeftCell="A16" zoomScale="80" zoomScaleNormal="80" workbookViewId="0">
      <selection activeCell="A88" sqref="A88"/>
    </sheetView>
  </sheetViews>
  <sheetFormatPr defaultRowHeight="15" x14ac:dyDescent="0.25"/>
  <cols>
    <col min="1" max="1" width="65.28515625" bestFit="1" customWidth="1"/>
    <col min="12" max="12" width="51.28515625" customWidth="1"/>
    <col min="13" max="14" width="8.140625" customWidth="1"/>
    <col min="15" max="15" width="2.42578125" bestFit="1" customWidth="1"/>
  </cols>
  <sheetData>
    <row r="2" spans="1:16" x14ac:dyDescent="0.25">
      <c r="A2" t="s">
        <v>285</v>
      </c>
    </row>
    <row r="3" spans="1:16" ht="18" thickBot="1" x14ac:dyDescent="0.35">
      <c r="L3" s="109" t="s">
        <v>291</v>
      </c>
      <c r="M3" s="109"/>
      <c r="N3" s="109"/>
      <c r="O3" s="109"/>
      <c r="P3" s="109"/>
    </row>
    <row r="4" spans="1:16" ht="16.5" thickTop="1" thickBot="1" x14ac:dyDescent="0.3">
      <c r="C4" t="s">
        <v>295</v>
      </c>
      <c r="D4" t="s">
        <v>20</v>
      </c>
      <c r="M4" s="112" t="s">
        <v>20</v>
      </c>
      <c r="N4" s="112"/>
    </row>
    <row r="5" spans="1:16" ht="15.75" thickBot="1" x14ac:dyDescent="0.3">
      <c r="C5" t="s">
        <v>296</v>
      </c>
      <c r="D5" t="s">
        <v>33</v>
      </c>
      <c r="E5" t="s">
        <v>32</v>
      </c>
      <c r="F5" t="s">
        <v>8</v>
      </c>
      <c r="L5" s="77"/>
      <c r="M5" s="71" t="s">
        <v>33</v>
      </c>
      <c r="N5" s="71" t="s">
        <v>32</v>
      </c>
      <c r="O5" s="70"/>
      <c r="P5" s="72" t="s">
        <v>35</v>
      </c>
    </row>
    <row r="6" spans="1:16" ht="17.25" x14ac:dyDescent="0.25">
      <c r="C6" t="s">
        <v>7</v>
      </c>
      <c r="D6" t="s">
        <v>102</v>
      </c>
      <c r="E6" t="s">
        <v>147</v>
      </c>
      <c r="F6" t="s">
        <v>7</v>
      </c>
      <c r="L6" s="43" t="s">
        <v>292</v>
      </c>
      <c r="M6" s="46">
        <f>D8</f>
        <v>0</v>
      </c>
      <c r="N6" s="46">
        <f>E8</f>
        <v>0</v>
      </c>
      <c r="O6" s="13" t="str">
        <f>I26</f>
        <v>-</v>
      </c>
      <c r="P6" s="46">
        <f>F8</f>
        <v>0</v>
      </c>
    </row>
    <row r="7" spans="1:16" ht="17.25" x14ac:dyDescent="0.25">
      <c r="C7">
        <v>0</v>
      </c>
      <c r="D7">
        <v>84</v>
      </c>
      <c r="E7">
        <v>79</v>
      </c>
      <c r="F7">
        <v>163</v>
      </c>
      <c r="L7" s="43" t="s">
        <v>293</v>
      </c>
      <c r="M7" s="46">
        <f>D39</f>
        <v>0</v>
      </c>
      <c r="N7" s="46">
        <f>E39</f>
        <v>0</v>
      </c>
      <c r="O7" s="13" t="str">
        <f>I57</f>
        <v>-</v>
      </c>
      <c r="P7" s="46">
        <f>F39</f>
        <v>0</v>
      </c>
    </row>
    <row r="8" spans="1:16" ht="17.25" x14ac:dyDescent="0.25">
      <c r="C8">
        <v>1</v>
      </c>
      <c r="L8" s="47" t="s">
        <v>294</v>
      </c>
      <c r="M8" s="48">
        <f>D70</f>
        <v>0</v>
      </c>
      <c r="N8" s="48">
        <f>E70</f>
        <v>0</v>
      </c>
      <c r="O8" s="39" t="str">
        <f>I88</f>
        <v>-</v>
      </c>
      <c r="P8" s="48">
        <f>F70</f>
        <v>0</v>
      </c>
    </row>
    <row r="9" spans="1:16" x14ac:dyDescent="0.25">
      <c r="C9" t="s">
        <v>7</v>
      </c>
      <c r="D9" t="s">
        <v>102</v>
      </c>
      <c r="E9" t="s">
        <v>147</v>
      </c>
      <c r="F9" t="s">
        <v>7</v>
      </c>
      <c r="L9" t="str">
        <f>CONCATENATE("N = ",F10)</f>
        <v>N = 589</v>
      </c>
    </row>
    <row r="10" spans="1:16" x14ac:dyDescent="0.25">
      <c r="C10" t="s">
        <v>8</v>
      </c>
      <c r="D10">
        <v>292</v>
      </c>
      <c r="E10">
        <v>297</v>
      </c>
      <c r="F10">
        <v>589</v>
      </c>
      <c r="L10" s="6" t="s">
        <v>126</v>
      </c>
    </row>
    <row r="13" spans="1:16" x14ac:dyDescent="0.25">
      <c r="A13" t="s">
        <v>286</v>
      </c>
    </row>
    <row r="14" spans="1:16" x14ac:dyDescent="0.25">
      <c r="J14" s="101" t="s">
        <v>1039</v>
      </c>
      <c r="K14" s="12"/>
      <c r="L14" s="12"/>
    </row>
    <row r="15" spans="1:16" x14ac:dyDescent="0.25">
      <c r="D15" t="s">
        <v>297</v>
      </c>
      <c r="E15" t="s">
        <v>723</v>
      </c>
      <c r="F15" t="s">
        <v>724</v>
      </c>
    </row>
    <row r="16" spans="1:16" x14ac:dyDescent="0.25">
      <c r="C16" t="s">
        <v>20</v>
      </c>
      <c r="D16" t="s">
        <v>80</v>
      </c>
      <c r="E16" t="s">
        <v>81</v>
      </c>
      <c r="F16" t="s">
        <v>3</v>
      </c>
    </row>
    <row r="17" spans="3:16" x14ac:dyDescent="0.25">
      <c r="C17" t="s">
        <v>22</v>
      </c>
      <c r="D17" t="s">
        <v>22</v>
      </c>
      <c r="E17" t="s">
        <v>5</v>
      </c>
      <c r="F17" t="s">
        <v>5</v>
      </c>
    </row>
    <row r="18" spans="3:16" x14ac:dyDescent="0.25">
      <c r="C18" t="s">
        <v>33</v>
      </c>
      <c r="E18">
        <v>0.45345416</v>
      </c>
      <c r="F18">
        <v>292</v>
      </c>
    </row>
    <row r="19" spans="3:16" x14ac:dyDescent="0.25">
      <c r="C19" t="s">
        <v>32</v>
      </c>
      <c r="E19">
        <v>0.44260642</v>
      </c>
      <c r="F19">
        <v>297</v>
      </c>
    </row>
    <row r="20" spans="3:16" x14ac:dyDescent="0.25">
      <c r="C20" t="s">
        <v>22</v>
      </c>
      <c r="D20" t="s">
        <v>22</v>
      </c>
      <c r="E20" t="s">
        <v>5</v>
      </c>
      <c r="F20" t="s">
        <v>5</v>
      </c>
    </row>
    <row r="21" spans="3:16" x14ac:dyDescent="0.25">
      <c r="C21" t="s">
        <v>8</v>
      </c>
      <c r="E21">
        <v>0.44776721000000003</v>
      </c>
      <c r="F21">
        <v>589</v>
      </c>
    </row>
    <row r="24" spans="3:16" x14ac:dyDescent="0.25">
      <c r="C24" t="s">
        <v>84</v>
      </c>
      <c r="D24" t="s">
        <v>85</v>
      </c>
      <c r="E24" t="s">
        <v>86</v>
      </c>
      <c r="F24" t="s">
        <v>87</v>
      </c>
      <c r="G24" t="s">
        <v>88</v>
      </c>
      <c r="H24" t="s">
        <v>89</v>
      </c>
    </row>
    <row r="25" spans="3:16" x14ac:dyDescent="0.25">
      <c r="C25" t="s">
        <v>6</v>
      </c>
      <c r="D25" t="s">
        <v>124</v>
      </c>
      <c r="E25" t="s">
        <v>99</v>
      </c>
      <c r="F25" t="s">
        <v>23</v>
      </c>
      <c r="G25" t="s">
        <v>7</v>
      </c>
      <c r="H25" t="s">
        <v>22</v>
      </c>
    </row>
    <row r="26" spans="3:16" x14ac:dyDescent="0.25">
      <c r="C26" t="s">
        <v>90</v>
      </c>
      <c r="D26">
        <v>6.9192830999999996E-2</v>
      </c>
      <c r="E26">
        <v>1</v>
      </c>
      <c r="F26">
        <v>6.9192830999999996E-2</v>
      </c>
      <c r="G26">
        <v>0.34</v>
      </c>
      <c r="H26" t="s">
        <v>960</v>
      </c>
      <c r="I26" s="4" t="str">
        <f t="shared" ref="I26" si="0">IF(H26&lt;=0.01,"***",IF(H26&lt;=0.05,"**",IF(H26&lt;=0.1,"*","-")))</f>
        <v>-</v>
      </c>
      <c r="J26" t="s">
        <v>92</v>
      </c>
    </row>
    <row r="27" spans="3:16" x14ac:dyDescent="0.25">
      <c r="C27" t="s">
        <v>91</v>
      </c>
      <c r="D27">
        <v>117.822148</v>
      </c>
      <c r="E27">
        <v>587</v>
      </c>
      <c r="F27">
        <v>0.20071916300000001</v>
      </c>
      <c r="J27" t="s">
        <v>93</v>
      </c>
    </row>
    <row r="28" spans="3:16" x14ac:dyDescent="0.25">
      <c r="C28" t="s">
        <v>6</v>
      </c>
      <c r="D28" t="s">
        <v>124</v>
      </c>
      <c r="E28" t="s">
        <v>99</v>
      </c>
      <c r="F28" t="s">
        <v>23</v>
      </c>
      <c r="G28" t="s">
        <v>7</v>
      </c>
      <c r="H28" t="s">
        <v>22</v>
      </c>
    </row>
    <row r="29" spans="3:16" x14ac:dyDescent="0.25">
      <c r="C29" t="s">
        <v>8</v>
      </c>
      <c r="D29">
        <v>117.891341</v>
      </c>
      <c r="E29">
        <v>588</v>
      </c>
      <c r="F29">
        <v>0.200495478</v>
      </c>
    </row>
    <row r="30" spans="3:16" ht="18" thickBot="1" x14ac:dyDescent="0.35">
      <c r="L30" s="109" t="s">
        <v>291</v>
      </c>
      <c r="M30" s="109"/>
      <c r="N30" s="109"/>
      <c r="O30" s="109"/>
      <c r="P30" s="109"/>
    </row>
    <row r="31" spans="3:16" ht="16.5" thickTop="1" thickBot="1" x14ac:dyDescent="0.3">
      <c r="M31" s="112" t="s">
        <v>20</v>
      </c>
      <c r="N31" s="112"/>
    </row>
    <row r="32" spans="3:16" ht="15.75" thickBot="1" x14ac:dyDescent="0.3">
      <c r="L32" s="77"/>
      <c r="M32" s="71" t="s">
        <v>33</v>
      </c>
      <c r="N32" s="71" t="s">
        <v>32</v>
      </c>
      <c r="O32" s="70"/>
      <c r="P32" s="72" t="s">
        <v>35</v>
      </c>
    </row>
    <row r="33" spans="1:16" ht="17.25" x14ac:dyDescent="0.25">
      <c r="A33" t="s">
        <v>287</v>
      </c>
      <c r="L33" s="43" t="s">
        <v>292</v>
      </c>
      <c r="M33" s="38">
        <f>D18</f>
        <v>0</v>
      </c>
      <c r="N33" s="38">
        <f>D19</f>
        <v>0</v>
      </c>
      <c r="O33" s="13" t="str">
        <f>I26</f>
        <v>-</v>
      </c>
      <c r="P33" s="38">
        <f>D21</f>
        <v>0</v>
      </c>
    </row>
    <row r="34" spans="1:16" ht="17.25" x14ac:dyDescent="0.25">
      <c r="L34" s="43" t="s">
        <v>293</v>
      </c>
      <c r="M34" s="38">
        <f>D49</f>
        <v>0</v>
      </c>
      <c r="N34" s="38">
        <f>D50</f>
        <v>0</v>
      </c>
      <c r="O34" s="13" t="str">
        <f>I57</f>
        <v>-</v>
      </c>
      <c r="P34" s="38">
        <f>D52</f>
        <v>0</v>
      </c>
    </row>
    <row r="35" spans="1:16" ht="17.25" x14ac:dyDescent="0.25">
      <c r="C35" t="s">
        <v>295</v>
      </c>
      <c r="D35" t="s">
        <v>20</v>
      </c>
      <c r="L35" s="47" t="s">
        <v>294</v>
      </c>
      <c r="M35" s="40">
        <f>D80</f>
        <v>0</v>
      </c>
      <c r="N35" s="40">
        <f>D81</f>
        <v>0</v>
      </c>
      <c r="O35" s="39" t="str">
        <f>I88</f>
        <v>-</v>
      </c>
      <c r="P35" s="40">
        <f>D83</f>
        <v>0</v>
      </c>
    </row>
    <row r="36" spans="1:16" x14ac:dyDescent="0.25">
      <c r="C36" t="s">
        <v>300</v>
      </c>
      <c r="D36" t="s">
        <v>33</v>
      </c>
      <c r="E36" t="s">
        <v>32</v>
      </c>
      <c r="F36" t="s">
        <v>8</v>
      </c>
      <c r="L36" t="str">
        <f>CONCATENATE("N = ",F21)</f>
        <v>N = 589</v>
      </c>
    </row>
    <row r="37" spans="1:16" x14ac:dyDescent="0.25">
      <c r="C37" t="s">
        <v>7</v>
      </c>
      <c r="D37" t="s">
        <v>6</v>
      </c>
      <c r="E37" t="s">
        <v>99</v>
      </c>
      <c r="F37" t="s">
        <v>7</v>
      </c>
      <c r="L37" s="6" t="s">
        <v>126</v>
      </c>
    </row>
    <row r="38" spans="1:16" x14ac:dyDescent="0.25">
      <c r="C38">
        <v>0</v>
      </c>
      <c r="D38">
        <v>170</v>
      </c>
      <c r="E38">
        <v>143</v>
      </c>
      <c r="F38">
        <v>313</v>
      </c>
    </row>
    <row r="39" spans="1:16" x14ac:dyDescent="0.25">
      <c r="C39">
        <v>1</v>
      </c>
    </row>
    <row r="40" spans="1:16" x14ac:dyDescent="0.25">
      <c r="C40" t="s">
        <v>7</v>
      </c>
      <c r="D40" t="s">
        <v>6</v>
      </c>
      <c r="E40" t="s">
        <v>99</v>
      </c>
      <c r="F40" t="s">
        <v>7</v>
      </c>
    </row>
    <row r="41" spans="1:16" x14ac:dyDescent="0.25">
      <c r="C41" t="s">
        <v>8</v>
      </c>
      <c r="D41">
        <v>292</v>
      </c>
      <c r="E41">
        <v>297</v>
      </c>
      <c r="F41">
        <v>589</v>
      </c>
    </row>
    <row r="44" spans="1:16" x14ac:dyDescent="0.25">
      <c r="A44" t="s">
        <v>288</v>
      </c>
    </row>
    <row r="46" spans="1:16" x14ac:dyDescent="0.25">
      <c r="D46" t="s">
        <v>77</v>
      </c>
      <c r="E46" t="s">
        <v>303</v>
      </c>
      <c r="F46" t="s">
        <v>301</v>
      </c>
    </row>
    <row r="47" spans="1:16" x14ac:dyDescent="0.25">
      <c r="C47" t="s">
        <v>20</v>
      </c>
      <c r="D47" t="s">
        <v>80</v>
      </c>
      <c r="E47" t="s">
        <v>81</v>
      </c>
      <c r="F47" t="s">
        <v>3</v>
      </c>
    </row>
    <row r="48" spans="1:16" x14ac:dyDescent="0.25">
      <c r="C48" t="s">
        <v>22</v>
      </c>
      <c r="D48" t="s">
        <v>5</v>
      </c>
      <c r="E48" t="s">
        <v>22</v>
      </c>
      <c r="F48" t="s">
        <v>5</v>
      </c>
    </row>
    <row r="49" spans="1:10" x14ac:dyDescent="0.25">
      <c r="C49" t="s">
        <v>33</v>
      </c>
      <c r="E49">
        <v>0.49404493999999999</v>
      </c>
      <c r="F49">
        <v>292</v>
      </c>
    </row>
    <row r="50" spans="1:10" x14ac:dyDescent="0.25">
      <c r="C50" t="s">
        <v>32</v>
      </c>
      <c r="E50">
        <v>0.50050024999999998</v>
      </c>
      <c r="F50">
        <v>297</v>
      </c>
    </row>
    <row r="51" spans="1:10" x14ac:dyDescent="0.25">
      <c r="C51" t="s">
        <v>22</v>
      </c>
      <c r="D51" t="s">
        <v>5</v>
      </c>
      <c r="E51" t="s">
        <v>22</v>
      </c>
      <c r="F51" t="s">
        <v>5</v>
      </c>
    </row>
    <row r="52" spans="1:10" x14ac:dyDescent="0.25">
      <c r="C52" t="s">
        <v>8</v>
      </c>
      <c r="E52">
        <v>0.49943663999999999</v>
      </c>
      <c r="F52">
        <v>589</v>
      </c>
    </row>
    <row r="55" spans="1:10" x14ac:dyDescent="0.25">
      <c r="C55" t="s">
        <v>84</v>
      </c>
      <c r="D55" t="s">
        <v>85</v>
      </c>
      <c r="E55" t="s">
        <v>86</v>
      </c>
      <c r="F55" t="s">
        <v>87</v>
      </c>
      <c r="G55" t="s">
        <v>88</v>
      </c>
      <c r="H55" t="s">
        <v>89</v>
      </c>
    </row>
    <row r="56" spans="1:10" x14ac:dyDescent="0.25">
      <c r="C56" t="s">
        <v>6</v>
      </c>
      <c r="D56" t="s">
        <v>6</v>
      </c>
      <c r="E56" t="s">
        <v>147</v>
      </c>
      <c r="F56" t="s">
        <v>23</v>
      </c>
      <c r="G56" t="s">
        <v>7</v>
      </c>
      <c r="H56" t="s">
        <v>22</v>
      </c>
    </row>
    <row r="57" spans="1:10" x14ac:dyDescent="0.25">
      <c r="C57" t="s">
        <v>90</v>
      </c>
      <c r="D57">
        <v>1.4933849800000001</v>
      </c>
      <c r="E57">
        <v>1</v>
      </c>
      <c r="F57">
        <v>1.4933849800000001</v>
      </c>
      <c r="G57">
        <v>6.04</v>
      </c>
      <c r="H57" t="s">
        <v>960</v>
      </c>
      <c r="I57" s="4" t="str">
        <f t="shared" ref="I57" si="1">IF(H57&lt;=0.01,"***",IF(H57&lt;=0.05,"**",IF(H57&lt;=0.1,"*","-")))</f>
        <v>-</v>
      </c>
      <c r="J57" t="s">
        <v>92</v>
      </c>
    </row>
    <row r="58" spans="1:10" x14ac:dyDescent="0.25">
      <c r="C58" t="s">
        <v>91</v>
      </c>
      <c r="D58">
        <v>145.175545</v>
      </c>
      <c r="E58">
        <v>587</v>
      </c>
      <c r="F58">
        <v>0.24731779500000001</v>
      </c>
      <c r="J58" t="s">
        <v>93</v>
      </c>
    </row>
    <row r="59" spans="1:10" x14ac:dyDescent="0.25">
      <c r="C59" t="s">
        <v>6</v>
      </c>
      <c r="D59" t="s">
        <v>6</v>
      </c>
      <c r="E59" t="s">
        <v>147</v>
      </c>
      <c r="F59" t="s">
        <v>23</v>
      </c>
      <c r="G59" t="s">
        <v>7</v>
      </c>
      <c r="H59" t="s">
        <v>22</v>
      </c>
    </row>
    <row r="60" spans="1:10" x14ac:dyDescent="0.25">
      <c r="C60" t="s">
        <v>8</v>
      </c>
      <c r="D60">
        <v>146.66892999999999</v>
      </c>
      <c r="E60">
        <v>588</v>
      </c>
      <c r="F60">
        <v>0.24943695599999999</v>
      </c>
    </row>
    <row r="64" spans="1:10" x14ac:dyDescent="0.25">
      <c r="A64" t="s">
        <v>289</v>
      </c>
    </row>
    <row r="66" spans="1:6" x14ac:dyDescent="0.25">
      <c r="C66" t="s">
        <v>295</v>
      </c>
      <c r="D66" t="s">
        <v>20</v>
      </c>
    </row>
    <row r="67" spans="1:6" x14ac:dyDescent="0.25">
      <c r="C67" t="s">
        <v>302</v>
      </c>
      <c r="D67" t="s">
        <v>33</v>
      </c>
      <c r="E67" t="s">
        <v>32</v>
      </c>
      <c r="F67" t="s">
        <v>8</v>
      </c>
    </row>
    <row r="68" spans="1:6" x14ac:dyDescent="0.25">
      <c r="C68" t="s">
        <v>7</v>
      </c>
      <c r="D68" t="s">
        <v>102</v>
      </c>
      <c r="E68" t="s">
        <v>24</v>
      </c>
      <c r="F68" t="s">
        <v>147</v>
      </c>
    </row>
    <row r="69" spans="1:6" x14ac:dyDescent="0.25">
      <c r="C69">
        <v>0</v>
      </c>
      <c r="D69">
        <v>47</v>
      </c>
      <c r="E69">
        <v>44</v>
      </c>
      <c r="F69">
        <v>91</v>
      </c>
    </row>
    <row r="70" spans="1:6" x14ac:dyDescent="0.25">
      <c r="C70">
        <v>1</v>
      </c>
    </row>
    <row r="71" spans="1:6" x14ac:dyDescent="0.25">
      <c r="C71" t="s">
        <v>7</v>
      </c>
      <c r="D71" t="s">
        <v>102</v>
      </c>
      <c r="E71" t="s">
        <v>24</v>
      </c>
      <c r="F71" t="s">
        <v>147</v>
      </c>
    </row>
    <row r="72" spans="1:6" x14ac:dyDescent="0.25">
      <c r="C72" t="s">
        <v>8</v>
      </c>
      <c r="D72">
        <v>292</v>
      </c>
      <c r="E72">
        <v>297</v>
      </c>
      <c r="F72">
        <v>589</v>
      </c>
    </row>
    <row r="75" spans="1:6" x14ac:dyDescent="0.25">
      <c r="A75" t="s">
        <v>290</v>
      </c>
    </row>
    <row r="77" spans="1:6" x14ac:dyDescent="0.25">
      <c r="D77" t="s">
        <v>77</v>
      </c>
      <c r="E77" t="s">
        <v>303</v>
      </c>
      <c r="F77" t="s">
        <v>304</v>
      </c>
    </row>
    <row r="78" spans="1:6" x14ac:dyDescent="0.25">
      <c r="C78" t="s">
        <v>20</v>
      </c>
      <c r="D78" t="s">
        <v>80</v>
      </c>
      <c r="E78" t="s">
        <v>81</v>
      </c>
      <c r="F78" t="s">
        <v>3</v>
      </c>
    </row>
    <row r="79" spans="1:6" x14ac:dyDescent="0.25">
      <c r="C79" t="s">
        <v>22</v>
      </c>
      <c r="D79" t="s">
        <v>5</v>
      </c>
      <c r="E79" t="s">
        <v>5</v>
      </c>
      <c r="F79" t="s">
        <v>5</v>
      </c>
    </row>
    <row r="80" spans="1:6" x14ac:dyDescent="0.25">
      <c r="C80" t="s">
        <v>33</v>
      </c>
      <c r="E80">
        <v>0.36812392999999999</v>
      </c>
      <c r="F80">
        <v>292</v>
      </c>
    </row>
    <row r="81" spans="3:10" x14ac:dyDescent="0.25">
      <c r="C81" t="s">
        <v>32</v>
      </c>
      <c r="E81">
        <v>0.35584634999999998</v>
      </c>
      <c r="F81">
        <v>297</v>
      </c>
    </row>
    <row r="82" spans="3:10" x14ac:dyDescent="0.25">
      <c r="C82" t="s">
        <v>22</v>
      </c>
      <c r="D82" t="s">
        <v>5</v>
      </c>
      <c r="E82" t="s">
        <v>5</v>
      </c>
      <c r="F82" t="s">
        <v>5</v>
      </c>
    </row>
    <row r="83" spans="3:10" x14ac:dyDescent="0.25">
      <c r="C83" t="s">
        <v>8</v>
      </c>
      <c r="E83">
        <v>0.36173377000000001</v>
      </c>
      <c r="F83">
        <v>589</v>
      </c>
    </row>
    <row r="86" spans="3:10" x14ac:dyDescent="0.25">
      <c r="C86" t="s">
        <v>84</v>
      </c>
      <c r="D86" t="s">
        <v>85</v>
      </c>
      <c r="E86" t="s">
        <v>86</v>
      </c>
      <c r="F86" t="s">
        <v>87</v>
      </c>
      <c r="G86" t="s">
        <v>88</v>
      </c>
      <c r="H86" t="s">
        <v>89</v>
      </c>
    </row>
    <row r="87" spans="3:10" x14ac:dyDescent="0.25">
      <c r="C87" t="s">
        <v>6</v>
      </c>
      <c r="D87" t="s">
        <v>6</v>
      </c>
      <c r="E87" t="s">
        <v>147</v>
      </c>
      <c r="F87" t="s">
        <v>23</v>
      </c>
      <c r="G87" t="s">
        <v>22</v>
      </c>
      <c r="H87" t="s">
        <v>7</v>
      </c>
    </row>
    <row r="88" spans="3:10" x14ac:dyDescent="0.25">
      <c r="C88" t="s">
        <v>90</v>
      </c>
      <c r="D88">
        <v>2.4164260999999999E-2</v>
      </c>
      <c r="E88">
        <v>1</v>
      </c>
      <c r="F88">
        <v>2.4164260999999999E-2</v>
      </c>
      <c r="G88">
        <v>0.18</v>
      </c>
      <c r="H88" t="s">
        <v>960</v>
      </c>
      <c r="I88" s="4" t="str">
        <f t="shared" ref="I88" si="2">IF(H88&lt;=0.01,"***",IF(H88&lt;=0.05,"**",IF(H88&lt;=0.1,"*","-")))</f>
        <v>-</v>
      </c>
      <c r="J88" t="s">
        <v>92</v>
      </c>
    </row>
    <row r="89" spans="3:10" x14ac:dyDescent="0.25">
      <c r="C89" t="s">
        <v>91</v>
      </c>
      <c r="D89">
        <v>76.916413000000006</v>
      </c>
      <c r="E89">
        <v>587</v>
      </c>
      <c r="F89">
        <v>0.131033072</v>
      </c>
      <c r="J89" t="s">
        <v>93</v>
      </c>
    </row>
    <row r="90" spans="3:10" x14ac:dyDescent="0.25">
      <c r="C90" t="s">
        <v>6</v>
      </c>
      <c r="D90" t="s">
        <v>6</v>
      </c>
      <c r="E90" t="s">
        <v>147</v>
      </c>
      <c r="F90" t="s">
        <v>23</v>
      </c>
      <c r="G90" t="s">
        <v>22</v>
      </c>
      <c r="H90" t="s">
        <v>7</v>
      </c>
    </row>
    <row r="91" spans="3:10" x14ac:dyDescent="0.25">
      <c r="C91" t="s">
        <v>8</v>
      </c>
      <c r="D91">
        <v>76.940577200000007</v>
      </c>
      <c r="E91">
        <v>588</v>
      </c>
      <c r="F91">
        <v>0.13085132199999999</v>
      </c>
    </row>
  </sheetData>
  <mergeCells count="4">
    <mergeCell ref="L3:P3"/>
    <mergeCell ref="M4:N4"/>
    <mergeCell ref="L30:P30"/>
    <mergeCell ref="M31:N3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zoomScale="80" zoomScaleNormal="80" workbookViewId="0">
      <selection activeCell="A4" sqref="A4:A12"/>
    </sheetView>
  </sheetViews>
  <sheetFormatPr defaultRowHeight="15" x14ac:dyDescent="0.25"/>
  <cols>
    <col min="1" max="1" width="65.28515625" bestFit="1" customWidth="1"/>
    <col min="12" max="12" width="48.28515625" customWidth="1"/>
    <col min="13" max="14" width="8.140625" customWidth="1"/>
    <col min="15" max="15" width="4.42578125" bestFit="1" customWidth="1"/>
  </cols>
  <sheetData>
    <row r="2" spans="1:16" x14ac:dyDescent="0.25">
      <c r="A2" t="s">
        <v>305</v>
      </c>
    </row>
    <row r="3" spans="1:16" ht="18" thickBot="1" x14ac:dyDescent="0.35">
      <c r="L3" s="109" t="s">
        <v>307</v>
      </c>
      <c r="M3" s="109"/>
      <c r="N3" s="109"/>
      <c r="O3" s="109"/>
      <c r="P3" s="109"/>
    </row>
    <row r="4" spans="1:16" ht="16.5" thickTop="1" thickBot="1" x14ac:dyDescent="0.3">
      <c r="C4" t="s">
        <v>311</v>
      </c>
      <c r="D4" t="s">
        <v>20</v>
      </c>
      <c r="M4" s="112" t="s">
        <v>20</v>
      </c>
      <c r="N4" s="112"/>
    </row>
    <row r="5" spans="1:16" ht="15.75" thickBot="1" x14ac:dyDescent="0.3">
      <c r="C5" t="s">
        <v>312</v>
      </c>
      <c r="D5" t="s">
        <v>33</v>
      </c>
      <c r="E5" t="s">
        <v>32</v>
      </c>
      <c r="F5" t="s">
        <v>8</v>
      </c>
      <c r="L5" s="77" t="s">
        <v>308</v>
      </c>
      <c r="M5" s="71" t="s">
        <v>33</v>
      </c>
      <c r="N5" s="71" t="s">
        <v>32</v>
      </c>
      <c r="O5" s="70"/>
      <c r="P5" s="72" t="s">
        <v>35</v>
      </c>
    </row>
    <row r="6" spans="1:16" ht="17.25" x14ac:dyDescent="0.25">
      <c r="C6" t="s">
        <v>7</v>
      </c>
      <c r="D6" t="s">
        <v>23</v>
      </c>
      <c r="E6" t="s">
        <v>147</v>
      </c>
      <c r="F6" t="s">
        <v>7</v>
      </c>
      <c r="L6" s="43" t="s">
        <v>309</v>
      </c>
      <c r="M6" s="46">
        <f>D7</f>
        <v>0</v>
      </c>
      <c r="N6" s="46">
        <f>E7</f>
        <v>0</v>
      </c>
      <c r="O6" s="13"/>
      <c r="P6" s="46">
        <f>F7</f>
        <v>0</v>
      </c>
    </row>
    <row r="7" spans="1:16" ht="17.25" x14ac:dyDescent="0.25">
      <c r="C7">
        <v>0</v>
      </c>
      <c r="L7" s="43" t="s">
        <v>212</v>
      </c>
      <c r="M7" s="46">
        <f t="shared" ref="M7:M9" si="0">D8</f>
        <v>0</v>
      </c>
      <c r="N7" s="46">
        <f t="shared" ref="N7:N9" si="1">E8</f>
        <v>0</v>
      </c>
      <c r="O7" s="13"/>
      <c r="P7" s="46">
        <f t="shared" ref="P7:P9" si="2">F8</f>
        <v>0</v>
      </c>
    </row>
    <row r="8" spans="1:16" ht="17.25" x14ac:dyDescent="0.25">
      <c r="C8">
        <v>1</v>
      </c>
      <c r="L8" s="43" t="s">
        <v>213</v>
      </c>
      <c r="M8" s="46">
        <f t="shared" si="0"/>
        <v>0</v>
      </c>
      <c r="N8" s="46">
        <f t="shared" si="1"/>
        <v>0</v>
      </c>
      <c r="O8" s="13"/>
      <c r="P8" s="46">
        <f t="shared" si="2"/>
        <v>0</v>
      </c>
    </row>
    <row r="9" spans="1:16" ht="17.25" x14ac:dyDescent="0.25">
      <c r="C9">
        <v>2</v>
      </c>
      <c r="L9" s="43" t="s">
        <v>214</v>
      </c>
      <c r="M9" s="46">
        <f t="shared" si="0"/>
        <v>0</v>
      </c>
      <c r="N9" s="46">
        <f t="shared" si="1"/>
        <v>0</v>
      </c>
      <c r="O9" s="13"/>
      <c r="P9" s="46">
        <f t="shared" si="2"/>
        <v>0</v>
      </c>
    </row>
    <row r="10" spans="1:16" ht="15.75" thickBot="1" x14ac:dyDescent="0.3">
      <c r="C10">
        <v>3</v>
      </c>
      <c r="L10" s="51" t="s">
        <v>310</v>
      </c>
      <c r="M10" s="52">
        <f>D20</f>
        <v>0</v>
      </c>
      <c r="N10" s="52">
        <f>D21</f>
        <v>0</v>
      </c>
      <c r="O10" s="53" t="str">
        <f>I28</f>
        <v>-</v>
      </c>
      <c r="P10" s="52">
        <f>D23</f>
        <v>0</v>
      </c>
    </row>
    <row r="11" spans="1:16" ht="15.75" thickTop="1" x14ac:dyDescent="0.25">
      <c r="C11" t="s">
        <v>7</v>
      </c>
      <c r="D11" t="s">
        <v>23</v>
      </c>
      <c r="E11" t="s">
        <v>147</v>
      </c>
      <c r="F11" t="s">
        <v>7</v>
      </c>
      <c r="L11" t="str">
        <f>CONCATENATE("N = ",F12)</f>
        <v>N = 589</v>
      </c>
    </row>
    <row r="12" spans="1:16" x14ac:dyDescent="0.25">
      <c r="C12" t="s">
        <v>8</v>
      </c>
      <c r="D12">
        <v>292</v>
      </c>
      <c r="E12">
        <v>297</v>
      </c>
      <c r="F12">
        <v>589</v>
      </c>
      <c r="L12" s="6" t="s">
        <v>126</v>
      </c>
    </row>
    <row r="14" spans="1:16" x14ac:dyDescent="0.25">
      <c r="J14" s="101" t="s">
        <v>1039</v>
      </c>
      <c r="K14" s="12"/>
      <c r="L14" s="12"/>
    </row>
    <row r="15" spans="1:16" x14ac:dyDescent="0.25">
      <c r="A15" t="s">
        <v>306</v>
      </c>
    </row>
    <row r="17" spans="3:16" x14ac:dyDescent="0.25">
      <c r="D17" t="s">
        <v>77</v>
      </c>
      <c r="E17" t="s">
        <v>313</v>
      </c>
      <c r="F17" t="s">
        <v>314</v>
      </c>
    </row>
    <row r="18" spans="3:16" ht="18" thickBot="1" x14ac:dyDescent="0.35">
      <c r="C18" t="s">
        <v>20</v>
      </c>
      <c r="D18" t="s">
        <v>80</v>
      </c>
      <c r="E18" t="s">
        <v>81</v>
      </c>
      <c r="F18" t="s">
        <v>3</v>
      </c>
      <c r="L18" s="109" t="s">
        <v>307</v>
      </c>
      <c r="M18" s="109"/>
      <c r="N18" s="109"/>
      <c r="O18" s="109"/>
      <c r="P18" s="109"/>
    </row>
    <row r="19" spans="3:16" ht="16.5" thickTop="1" thickBot="1" x14ac:dyDescent="0.3">
      <c r="C19" t="s">
        <v>22</v>
      </c>
      <c r="D19" t="s">
        <v>5</v>
      </c>
      <c r="E19" t="s">
        <v>5</v>
      </c>
      <c r="F19" t="s">
        <v>5</v>
      </c>
      <c r="M19" s="112" t="s">
        <v>20</v>
      </c>
      <c r="N19" s="112"/>
    </row>
    <row r="20" spans="3:16" ht="15.75" thickBot="1" x14ac:dyDescent="0.3">
      <c r="C20" t="s">
        <v>33</v>
      </c>
      <c r="E20">
        <v>0.99607926000000002</v>
      </c>
      <c r="F20">
        <v>292</v>
      </c>
      <c r="L20" s="77" t="s">
        <v>308</v>
      </c>
      <c r="M20" s="71" t="s">
        <v>33</v>
      </c>
      <c r="N20" s="71" t="s">
        <v>32</v>
      </c>
      <c r="O20" s="70"/>
      <c r="P20" s="72" t="s">
        <v>35</v>
      </c>
    </row>
    <row r="21" spans="3:16" ht="17.25" x14ac:dyDescent="0.25">
      <c r="C21" t="s">
        <v>32</v>
      </c>
      <c r="E21">
        <v>0.89624651</v>
      </c>
      <c r="F21">
        <v>297</v>
      </c>
      <c r="L21" s="43" t="s">
        <v>309</v>
      </c>
      <c r="M21" s="38">
        <f t="shared" ref="M21:N24" si="3">M6/D$12</f>
        <v>0</v>
      </c>
      <c r="N21" s="38">
        <f t="shared" si="3"/>
        <v>0</v>
      </c>
      <c r="O21" s="13"/>
      <c r="P21" s="38">
        <f>P6/F$12</f>
        <v>0</v>
      </c>
    </row>
    <row r="22" spans="3:16" ht="17.25" x14ac:dyDescent="0.25">
      <c r="C22" t="s">
        <v>22</v>
      </c>
      <c r="D22" t="s">
        <v>5</v>
      </c>
      <c r="E22" t="s">
        <v>5</v>
      </c>
      <c r="F22" t="s">
        <v>5</v>
      </c>
      <c r="L22" s="43" t="s">
        <v>212</v>
      </c>
      <c r="M22" s="38">
        <f t="shared" si="3"/>
        <v>0</v>
      </c>
      <c r="N22" s="38">
        <f t="shared" si="3"/>
        <v>0</v>
      </c>
      <c r="O22" s="13"/>
      <c r="P22" s="38">
        <f>P7/F$12</f>
        <v>0</v>
      </c>
    </row>
    <row r="23" spans="3:16" ht="17.25" x14ac:dyDescent="0.25">
      <c r="C23" t="s">
        <v>8</v>
      </c>
      <c r="E23">
        <v>0.94866382000000005</v>
      </c>
      <c r="F23">
        <v>589</v>
      </c>
      <c r="L23" s="43" t="s">
        <v>213</v>
      </c>
      <c r="M23" s="38">
        <f t="shared" si="3"/>
        <v>0</v>
      </c>
      <c r="N23" s="38">
        <f t="shared" si="3"/>
        <v>0</v>
      </c>
      <c r="O23" s="13"/>
      <c r="P23" s="38">
        <f>P8/F$12</f>
        <v>0</v>
      </c>
    </row>
    <row r="24" spans="3:16" ht="17.25" x14ac:dyDescent="0.25">
      <c r="L24" s="47" t="s">
        <v>214</v>
      </c>
      <c r="M24" s="50">
        <f t="shared" si="3"/>
        <v>0</v>
      </c>
      <c r="N24" s="50">
        <f t="shared" si="3"/>
        <v>0</v>
      </c>
      <c r="O24" s="39"/>
      <c r="P24" s="50">
        <f>P9/F$12</f>
        <v>0</v>
      </c>
    </row>
    <row r="25" spans="3:16" x14ac:dyDescent="0.25">
      <c r="L25" s="49" t="str">
        <f>CONCATENATE("N = ",F23)</f>
        <v>N = 589</v>
      </c>
      <c r="M25" s="32"/>
      <c r="N25" s="32"/>
      <c r="O25" s="32"/>
      <c r="P25" s="32"/>
    </row>
    <row r="26" spans="3:16" x14ac:dyDescent="0.25">
      <c r="C26" t="s">
        <v>84</v>
      </c>
      <c r="D26" t="s">
        <v>85</v>
      </c>
      <c r="E26" t="s">
        <v>86</v>
      </c>
      <c r="F26" t="s">
        <v>87</v>
      </c>
      <c r="G26" t="s">
        <v>88</v>
      </c>
      <c r="H26" t="s">
        <v>89</v>
      </c>
    </row>
    <row r="27" spans="3:16" x14ac:dyDescent="0.25">
      <c r="C27" t="s">
        <v>6</v>
      </c>
      <c r="D27" t="s">
        <v>6</v>
      </c>
      <c r="E27" t="s">
        <v>147</v>
      </c>
      <c r="F27" t="s">
        <v>23</v>
      </c>
      <c r="G27" t="s">
        <v>7</v>
      </c>
      <c r="H27" t="s">
        <v>22</v>
      </c>
    </row>
    <row r="28" spans="3:16" x14ac:dyDescent="0.25">
      <c r="C28" t="s">
        <v>90</v>
      </c>
      <c r="D28">
        <v>2.69135575</v>
      </c>
      <c r="E28">
        <v>1</v>
      </c>
      <c r="F28">
        <v>2.69135575</v>
      </c>
      <c r="G28">
        <v>3</v>
      </c>
      <c r="H28" t="s">
        <v>960</v>
      </c>
      <c r="I28" s="4" t="str">
        <f t="shared" ref="I28" si="4">IF(H28&lt;=0.01,"***",IF(H28&lt;=0.05,"**",IF(H28&lt;=0.1,"*","-")))</f>
        <v>-</v>
      </c>
      <c r="J28" t="s">
        <v>92</v>
      </c>
    </row>
    <row r="29" spans="3:16" x14ac:dyDescent="0.25">
      <c r="C29" t="s">
        <v>91</v>
      </c>
      <c r="D29">
        <v>526.48691299999996</v>
      </c>
      <c r="E29">
        <v>587</v>
      </c>
      <c r="F29">
        <v>0.89691126499999996</v>
      </c>
      <c r="J29" t="s">
        <v>93</v>
      </c>
    </row>
    <row r="30" spans="3:16" x14ac:dyDescent="0.25">
      <c r="C30" t="s">
        <v>6</v>
      </c>
      <c r="D30" t="s">
        <v>6</v>
      </c>
      <c r="E30" t="s">
        <v>147</v>
      </c>
      <c r="F30" t="s">
        <v>23</v>
      </c>
      <c r="G30" t="s">
        <v>7</v>
      </c>
      <c r="H30" t="s">
        <v>22</v>
      </c>
    </row>
    <row r="31" spans="3:16" x14ac:dyDescent="0.25">
      <c r="C31" t="s">
        <v>8</v>
      </c>
      <c r="D31">
        <v>529.178268</v>
      </c>
      <c r="E31">
        <v>588</v>
      </c>
      <c r="F31">
        <v>0.89996304100000002</v>
      </c>
    </row>
    <row r="40" spans="12:16" x14ac:dyDescent="0.25">
      <c r="L40" s="14"/>
      <c r="M40" s="7"/>
      <c r="N40" s="7"/>
      <c r="O40" s="7"/>
      <c r="P40" s="7"/>
    </row>
  </sheetData>
  <mergeCells count="4">
    <mergeCell ref="L3:P3"/>
    <mergeCell ref="M4:N4"/>
    <mergeCell ref="L18:P18"/>
    <mergeCell ref="M19:N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4"/>
  <sheetViews>
    <sheetView topLeftCell="B1" zoomScale="80" zoomScaleNormal="80" workbookViewId="0">
      <selection activeCell="R32" sqref="R32"/>
    </sheetView>
  </sheetViews>
  <sheetFormatPr defaultRowHeight="15" x14ac:dyDescent="0.25"/>
  <cols>
    <col min="1" max="1" width="51.42578125" bestFit="1" customWidth="1"/>
    <col min="2" max="2" width="51.42578125" customWidth="1"/>
    <col min="16" max="16" width="44.5703125" bestFit="1" customWidth="1"/>
    <col min="17" max="17" width="7.85546875" bestFit="1" customWidth="1"/>
    <col min="18" max="18" width="7.85546875" customWidth="1"/>
    <col min="19" max="19" width="2.7109375" customWidth="1"/>
    <col min="20" max="20" width="8.7109375" customWidth="1"/>
    <col min="21" max="21" width="11.140625" customWidth="1"/>
    <col min="22" max="22" width="9.140625" customWidth="1"/>
    <col min="23" max="23" width="2.7109375" customWidth="1"/>
  </cols>
  <sheetData>
    <row r="2" spans="1:24" x14ac:dyDescent="0.25">
      <c r="A2" s="2" t="s">
        <v>63</v>
      </c>
      <c r="D2" s="2" t="s">
        <v>64</v>
      </c>
    </row>
    <row r="3" spans="1:24" ht="18" thickBot="1" x14ac:dyDescent="0.35">
      <c r="P3" s="109" t="s">
        <v>60</v>
      </c>
      <c r="Q3" s="109"/>
      <c r="R3" s="109"/>
      <c r="S3" s="109"/>
      <c r="T3" s="109"/>
      <c r="U3" s="109"/>
      <c r="V3" s="109"/>
      <c r="W3" s="109"/>
      <c r="X3" s="109"/>
    </row>
    <row r="4" spans="1:24" ht="16.5" thickTop="1" thickBot="1" x14ac:dyDescent="0.3">
      <c r="A4" t="s">
        <v>36</v>
      </c>
      <c r="B4" t="s">
        <v>766</v>
      </c>
      <c r="D4" t="s">
        <v>42</v>
      </c>
      <c r="E4" t="s">
        <v>43</v>
      </c>
      <c r="F4" t="s">
        <v>44</v>
      </c>
      <c r="Q4" s="112" t="s">
        <v>20</v>
      </c>
      <c r="R4" s="112"/>
      <c r="T4" s="113" t="s">
        <v>59</v>
      </c>
      <c r="U4" s="113"/>
      <c r="V4" s="113"/>
    </row>
    <row r="5" spans="1:24" ht="30.75" thickBot="1" x14ac:dyDescent="0.3">
      <c r="A5" t="s">
        <v>756</v>
      </c>
      <c r="B5" t="s">
        <v>40</v>
      </c>
      <c r="D5" t="s">
        <v>45</v>
      </c>
      <c r="E5" t="s">
        <v>754</v>
      </c>
      <c r="F5" t="s">
        <v>755</v>
      </c>
      <c r="G5" t="s">
        <v>8</v>
      </c>
      <c r="I5" t="s">
        <v>45</v>
      </c>
      <c r="J5" t="s">
        <v>25</v>
      </c>
      <c r="K5" t="s">
        <v>26</v>
      </c>
      <c r="L5" t="s">
        <v>27</v>
      </c>
      <c r="M5" t="s">
        <v>8</v>
      </c>
      <c r="P5" s="70"/>
      <c r="Q5" s="71" t="s">
        <v>33</v>
      </c>
      <c r="R5" s="71" t="s">
        <v>32</v>
      </c>
      <c r="S5" s="31"/>
      <c r="T5" s="72" t="s">
        <v>29</v>
      </c>
      <c r="U5" s="72" t="s">
        <v>30</v>
      </c>
      <c r="V5" s="72" t="s">
        <v>31</v>
      </c>
      <c r="W5" s="71"/>
      <c r="X5" s="71" t="s">
        <v>35</v>
      </c>
    </row>
    <row r="6" spans="1:24" x14ac:dyDescent="0.25">
      <c r="A6" t="s">
        <v>17</v>
      </c>
      <c r="B6" t="s">
        <v>41</v>
      </c>
      <c r="D6" t="s">
        <v>7</v>
      </c>
      <c r="E6" t="s">
        <v>7</v>
      </c>
      <c r="F6" t="s">
        <v>22</v>
      </c>
      <c r="G6" t="s">
        <v>54</v>
      </c>
      <c r="I6" t="s">
        <v>7</v>
      </c>
      <c r="J6" t="s">
        <v>22</v>
      </c>
      <c r="K6" t="s">
        <v>22</v>
      </c>
      <c r="L6" t="s">
        <v>7</v>
      </c>
      <c r="M6" t="s">
        <v>7</v>
      </c>
      <c r="P6" s="23" t="s">
        <v>55</v>
      </c>
      <c r="Q6" s="23">
        <f>E8</f>
        <v>124</v>
      </c>
      <c r="R6" s="23">
        <f>F8</f>
        <v>89</v>
      </c>
      <c r="T6" s="23">
        <f>J8</f>
        <v>84</v>
      </c>
      <c r="U6" s="23">
        <f>K8</f>
        <v>116</v>
      </c>
      <c r="V6" s="23">
        <f t="shared" ref="V6" si="0">L8</f>
        <v>13</v>
      </c>
      <c r="X6" s="23">
        <f>M8</f>
        <v>213</v>
      </c>
    </row>
    <row r="7" spans="1:24" x14ac:dyDescent="0.25">
      <c r="A7" t="s">
        <v>757</v>
      </c>
      <c r="B7" t="s">
        <v>767</v>
      </c>
      <c r="D7" t="s">
        <v>774</v>
      </c>
      <c r="E7">
        <v>85</v>
      </c>
      <c r="F7">
        <v>71</v>
      </c>
      <c r="G7">
        <v>156</v>
      </c>
      <c r="I7" t="s">
        <v>774</v>
      </c>
      <c r="J7">
        <v>43</v>
      </c>
      <c r="K7">
        <v>92</v>
      </c>
      <c r="L7">
        <v>21</v>
      </c>
      <c r="M7">
        <v>156</v>
      </c>
      <c r="P7" s="23" t="s">
        <v>56</v>
      </c>
      <c r="Q7" s="23">
        <f>E16</f>
        <v>127</v>
      </c>
      <c r="R7" s="23">
        <f>F16</f>
        <v>96</v>
      </c>
      <c r="T7" s="23">
        <f>J16</f>
        <v>64</v>
      </c>
      <c r="U7" s="23">
        <f>K16</f>
        <v>133</v>
      </c>
      <c r="V7" s="23">
        <f>L16</f>
        <v>26</v>
      </c>
      <c r="X7" s="23">
        <f>M16</f>
        <v>223</v>
      </c>
    </row>
    <row r="8" spans="1:24" x14ac:dyDescent="0.25">
      <c r="A8" t="s">
        <v>758</v>
      </c>
      <c r="B8" t="s">
        <v>768</v>
      </c>
      <c r="D8" t="s">
        <v>775</v>
      </c>
      <c r="E8">
        <v>124</v>
      </c>
      <c r="F8">
        <v>89</v>
      </c>
      <c r="G8">
        <v>213</v>
      </c>
      <c r="I8" t="s">
        <v>775</v>
      </c>
      <c r="J8">
        <v>84</v>
      </c>
      <c r="K8">
        <v>116</v>
      </c>
      <c r="L8">
        <v>13</v>
      </c>
      <c r="M8">
        <v>213</v>
      </c>
      <c r="P8" s="23" t="s">
        <v>57</v>
      </c>
      <c r="Q8" s="23">
        <f>E23</f>
        <v>84</v>
      </c>
      <c r="R8" s="23">
        <f>F23</f>
        <v>72</v>
      </c>
      <c r="T8" s="23">
        <f>J23</f>
        <v>42</v>
      </c>
      <c r="U8" s="23">
        <f t="shared" ref="U8" si="1">K23</f>
        <v>92</v>
      </c>
      <c r="V8" s="23">
        <f>L23</f>
        <v>22</v>
      </c>
      <c r="X8" s="23">
        <f>M23</f>
        <v>156</v>
      </c>
    </row>
    <row r="9" spans="1:24" x14ac:dyDescent="0.25">
      <c r="A9" t="s">
        <v>17</v>
      </c>
      <c r="B9" t="s">
        <v>41</v>
      </c>
      <c r="D9" t="s">
        <v>7</v>
      </c>
      <c r="E9" t="s">
        <v>7</v>
      </c>
      <c r="F9" t="s">
        <v>22</v>
      </c>
      <c r="G9" t="s">
        <v>54</v>
      </c>
      <c r="I9" t="s">
        <v>7</v>
      </c>
      <c r="J9" t="s">
        <v>22</v>
      </c>
      <c r="K9" t="s">
        <v>22</v>
      </c>
      <c r="L9" t="s">
        <v>7</v>
      </c>
      <c r="M9" t="s">
        <v>7</v>
      </c>
      <c r="P9" s="23" t="s">
        <v>58</v>
      </c>
      <c r="Q9" s="23">
        <f>E30</f>
        <v>124</v>
      </c>
      <c r="R9" s="23">
        <f>F30</f>
        <v>89</v>
      </c>
      <c r="T9" s="23">
        <f>J30</f>
        <v>84</v>
      </c>
      <c r="U9" s="23">
        <f t="shared" ref="U9:V9" si="2">K30</f>
        <v>116</v>
      </c>
      <c r="V9" s="23">
        <f t="shared" si="2"/>
        <v>13</v>
      </c>
      <c r="X9" s="23">
        <f>M30</f>
        <v>213</v>
      </c>
    </row>
    <row r="10" spans="1:24" ht="15.75" thickBot="1" x14ac:dyDescent="0.3">
      <c r="A10" t="s">
        <v>759</v>
      </c>
      <c r="B10" t="s">
        <v>769</v>
      </c>
      <c r="D10" t="s">
        <v>8</v>
      </c>
      <c r="E10">
        <v>209</v>
      </c>
      <c r="F10">
        <v>160</v>
      </c>
      <c r="G10">
        <v>369</v>
      </c>
      <c r="I10" t="s">
        <v>8</v>
      </c>
      <c r="J10">
        <v>127</v>
      </c>
      <c r="K10">
        <v>208</v>
      </c>
      <c r="L10">
        <v>34</v>
      </c>
      <c r="M10">
        <v>369</v>
      </c>
      <c r="P10" s="22" t="s">
        <v>61</v>
      </c>
      <c r="Q10" s="22">
        <f>E32</f>
        <v>209</v>
      </c>
      <c r="R10" s="22">
        <f>F32</f>
        <v>160</v>
      </c>
      <c r="S10" s="22"/>
      <c r="T10" s="22">
        <f>J32</f>
        <v>127</v>
      </c>
      <c r="U10" s="22">
        <f t="shared" ref="U10:V10" si="3">K32</f>
        <v>208</v>
      </c>
      <c r="V10" s="22">
        <f t="shared" si="3"/>
        <v>34</v>
      </c>
      <c r="W10" s="22"/>
      <c r="X10" s="22">
        <f>M32</f>
        <v>369</v>
      </c>
    </row>
    <row r="11" spans="1:24" ht="15.75" thickTop="1" x14ac:dyDescent="0.25">
      <c r="A11" t="s">
        <v>37</v>
      </c>
      <c r="D11" t="s">
        <v>48</v>
      </c>
    </row>
    <row r="12" spans="1:24" x14ac:dyDescent="0.25">
      <c r="A12" t="s">
        <v>38</v>
      </c>
      <c r="B12" t="s">
        <v>718</v>
      </c>
      <c r="D12" t="s">
        <v>49</v>
      </c>
      <c r="E12" t="s">
        <v>43</v>
      </c>
      <c r="F12" t="s">
        <v>44</v>
      </c>
      <c r="I12" t="s">
        <v>49</v>
      </c>
      <c r="J12" t="s">
        <v>776</v>
      </c>
      <c r="K12" t="s">
        <v>777</v>
      </c>
      <c r="L12" t="s">
        <v>778</v>
      </c>
    </row>
    <row r="13" spans="1:24" x14ac:dyDescent="0.25">
      <c r="A13" t="s">
        <v>756</v>
      </c>
      <c r="B13" t="s">
        <v>40</v>
      </c>
      <c r="D13" t="s">
        <v>45</v>
      </c>
      <c r="E13" t="s">
        <v>754</v>
      </c>
      <c r="F13" t="s">
        <v>755</v>
      </c>
      <c r="G13" t="s">
        <v>8</v>
      </c>
      <c r="I13" t="s">
        <v>45</v>
      </c>
      <c r="J13" t="s">
        <v>25</v>
      </c>
      <c r="K13" t="s">
        <v>26</v>
      </c>
      <c r="L13" t="s">
        <v>27</v>
      </c>
      <c r="M13" t="s">
        <v>8</v>
      </c>
    </row>
    <row r="14" spans="1:24" x14ac:dyDescent="0.25">
      <c r="A14" t="s">
        <v>17</v>
      </c>
      <c r="B14" t="s">
        <v>41</v>
      </c>
      <c r="D14" t="s">
        <v>7</v>
      </c>
      <c r="E14" t="s">
        <v>7</v>
      </c>
      <c r="F14" t="s">
        <v>22</v>
      </c>
      <c r="G14" t="s">
        <v>54</v>
      </c>
      <c r="I14" t="s">
        <v>7</v>
      </c>
      <c r="J14" t="s">
        <v>22</v>
      </c>
      <c r="K14" t="s">
        <v>22</v>
      </c>
      <c r="L14" t="s">
        <v>7</v>
      </c>
      <c r="M14" t="s">
        <v>7</v>
      </c>
    </row>
    <row r="15" spans="1:24" x14ac:dyDescent="0.25">
      <c r="A15" t="s">
        <v>760</v>
      </c>
      <c r="B15" t="s">
        <v>770</v>
      </c>
      <c r="D15" t="s">
        <v>774</v>
      </c>
      <c r="E15">
        <v>82</v>
      </c>
      <c r="F15">
        <v>64</v>
      </c>
      <c r="G15">
        <v>146</v>
      </c>
      <c r="I15" t="s">
        <v>774</v>
      </c>
      <c r="J15">
        <v>63</v>
      </c>
      <c r="K15">
        <v>75</v>
      </c>
      <c r="L15">
        <v>8</v>
      </c>
      <c r="M15">
        <v>146</v>
      </c>
    </row>
    <row r="16" spans="1:24" x14ac:dyDescent="0.25">
      <c r="A16" t="s">
        <v>761</v>
      </c>
      <c r="B16" t="s">
        <v>771</v>
      </c>
      <c r="D16" t="s">
        <v>775</v>
      </c>
      <c r="E16">
        <v>127</v>
      </c>
      <c r="F16">
        <v>96</v>
      </c>
      <c r="G16">
        <v>223</v>
      </c>
      <c r="I16" t="s">
        <v>775</v>
      </c>
      <c r="J16">
        <v>64</v>
      </c>
      <c r="K16">
        <v>133</v>
      </c>
      <c r="L16">
        <v>26</v>
      </c>
      <c r="M16">
        <v>223</v>
      </c>
    </row>
    <row r="17" spans="1:13" x14ac:dyDescent="0.25">
      <c r="A17" t="s">
        <v>17</v>
      </c>
      <c r="B17" t="s">
        <v>41</v>
      </c>
      <c r="D17" t="s">
        <v>7</v>
      </c>
      <c r="E17" t="s">
        <v>7</v>
      </c>
      <c r="F17" t="s">
        <v>22</v>
      </c>
      <c r="G17" t="s">
        <v>54</v>
      </c>
      <c r="I17" t="s">
        <v>7</v>
      </c>
      <c r="J17" t="s">
        <v>22</v>
      </c>
      <c r="K17" t="s">
        <v>22</v>
      </c>
      <c r="L17" t="s">
        <v>7</v>
      </c>
      <c r="M17" t="s">
        <v>7</v>
      </c>
    </row>
    <row r="18" spans="1:13" x14ac:dyDescent="0.25">
      <c r="A18" t="s">
        <v>753</v>
      </c>
      <c r="B18" t="s">
        <v>769</v>
      </c>
      <c r="D18" t="s">
        <v>8</v>
      </c>
      <c r="E18">
        <v>209</v>
      </c>
      <c r="F18">
        <v>160</v>
      </c>
      <c r="G18">
        <v>369</v>
      </c>
      <c r="I18" t="s">
        <v>8</v>
      </c>
      <c r="J18">
        <v>127</v>
      </c>
      <c r="K18">
        <v>208</v>
      </c>
      <c r="L18">
        <v>34</v>
      </c>
      <c r="M18">
        <v>369</v>
      </c>
    </row>
    <row r="19" spans="1:13" x14ac:dyDescent="0.25">
      <c r="A19" t="s">
        <v>39</v>
      </c>
      <c r="D19" t="s">
        <v>50</v>
      </c>
      <c r="E19" t="s">
        <v>43</v>
      </c>
      <c r="F19" t="s">
        <v>44</v>
      </c>
    </row>
    <row r="20" spans="1:13" x14ac:dyDescent="0.25">
      <c r="A20" t="s">
        <v>762</v>
      </c>
      <c r="B20" t="s">
        <v>53</v>
      </c>
      <c r="D20" t="s">
        <v>51</v>
      </c>
      <c r="E20" t="s">
        <v>754</v>
      </c>
      <c r="F20" t="s">
        <v>755</v>
      </c>
      <c r="G20" t="s">
        <v>8</v>
      </c>
      <c r="I20" t="s">
        <v>51</v>
      </c>
      <c r="J20" t="s">
        <v>25</v>
      </c>
      <c r="K20" t="s">
        <v>26</v>
      </c>
      <c r="L20" t="s">
        <v>27</v>
      </c>
      <c r="M20" t="s">
        <v>8</v>
      </c>
    </row>
    <row r="21" spans="1:13" x14ac:dyDescent="0.25">
      <c r="A21" t="s">
        <v>17</v>
      </c>
      <c r="B21" t="s">
        <v>41</v>
      </c>
      <c r="D21" t="s">
        <v>7</v>
      </c>
      <c r="E21" t="s">
        <v>7</v>
      </c>
      <c r="F21" t="s">
        <v>22</v>
      </c>
      <c r="G21" t="s">
        <v>54</v>
      </c>
      <c r="I21" t="s">
        <v>7</v>
      </c>
      <c r="J21" t="s">
        <v>22</v>
      </c>
      <c r="K21" t="s">
        <v>22</v>
      </c>
      <c r="L21" t="s">
        <v>7</v>
      </c>
      <c r="M21" t="s">
        <v>7</v>
      </c>
    </row>
    <row r="22" spans="1:13" x14ac:dyDescent="0.25">
      <c r="A22" t="s">
        <v>763</v>
      </c>
      <c r="B22" t="s">
        <v>772</v>
      </c>
      <c r="D22" t="s">
        <v>774</v>
      </c>
      <c r="E22">
        <v>125</v>
      </c>
      <c r="F22">
        <v>88</v>
      </c>
      <c r="G22">
        <v>213</v>
      </c>
      <c r="I22" t="s">
        <v>774</v>
      </c>
      <c r="J22">
        <v>85</v>
      </c>
      <c r="K22">
        <v>116</v>
      </c>
      <c r="L22">
        <v>12</v>
      </c>
      <c r="M22">
        <v>213</v>
      </c>
    </row>
    <row r="23" spans="1:13" x14ac:dyDescent="0.25">
      <c r="A23" t="s">
        <v>764</v>
      </c>
      <c r="B23" t="s">
        <v>773</v>
      </c>
      <c r="D23" t="s">
        <v>775</v>
      </c>
      <c r="E23">
        <v>84</v>
      </c>
      <c r="F23">
        <v>72</v>
      </c>
      <c r="G23">
        <v>156</v>
      </c>
      <c r="I23" t="s">
        <v>775</v>
      </c>
      <c r="J23">
        <v>42</v>
      </c>
      <c r="K23">
        <v>92</v>
      </c>
      <c r="L23">
        <v>22</v>
      </c>
      <c r="M23">
        <v>156</v>
      </c>
    </row>
    <row r="24" spans="1:13" x14ac:dyDescent="0.25">
      <c r="A24" t="s">
        <v>17</v>
      </c>
      <c r="B24" t="s">
        <v>41</v>
      </c>
      <c r="D24" t="s">
        <v>7</v>
      </c>
      <c r="E24" t="s">
        <v>7</v>
      </c>
      <c r="F24" t="s">
        <v>22</v>
      </c>
      <c r="G24" t="s">
        <v>54</v>
      </c>
      <c r="I24" t="s">
        <v>7</v>
      </c>
      <c r="J24" t="s">
        <v>22</v>
      </c>
      <c r="K24" t="s">
        <v>22</v>
      </c>
      <c r="L24" t="s">
        <v>7</v>
      </c>
      <c r="M24" t="s">
        <v>7</v>
      </c>
    </row>
    <row r="25" spans="1:13" x14ac:dyDescent="0.25">
      <c r="A25" t="s">
        <v>753</v>
      </c>
      <c r="B25" t="s">
        <v>769</v>
      </c>
      <c r="D25" t="s">
        <v>8</v>
      </c>
      <c r="E25">
        <v>209</v>
      </c>
      <c r="F25">
        <v>160</v>
      </c>
      <c r="G25">
        <v>369</v>
      </c>
      <c r="I25" t="s">
        <v>8</v>
      </c>
      <c r="J25">
        <v>127</v>
      </c>
      <c r="K25">
        <v>208</v>
      </c>
      <c r="L25">
        <v>34</v>
      </c>
      <c r="M25">
        <v>369</v>
      </c>
    </row>
    <row r="26" spans="1:13" x14ac:dyDescent="0.25">
      <c r="A26" t="s">
        <v>765</v>
      </c>
      <c r="D26" t="s">
        <v>52</v>
      </c>
      <c r="E26" t="s">
        <v>298</v>
      </c>
      <c r="F26" t="s">
        <v>299</v>
      </c>
    </row>
    <row r="27" spans="1:13" x14ac:dyDescent="0.25">
      <c r="A27" t="s">
        <v>756</v>
      </c>
      <c r="B27" t="s">
        <v>40</v>
      </c>
      <c r="D27" t="s">
        <v>45</v>
      </c>
      <c r="E27" t="s">
        <v>754</v>
      </c>
      <c r="F27" t="s">
        <v>755</v>
      </c>
      <c r="G27" t="s">
        <v>8</v>
      </c>
      <c r="I27" t="s">
        <v>45</v>
      </c>
      <c r="J27" t="s">
        <v>25</v>
      </c>
      <c r="K27" t="s">
        <v>26</v>
      </c>
      <c r="L27" t="s">
        <v>27</v>
      </c>
      <c r="M27" t="s">
        <v>8</v>
      </c>
    </row>
    <row r="28" spans="1:13" x14ac:dyDescent="0.25">
      <c r="A28" t="s">
        <v>17</v>
      </c>
      <c r="B28" t="s">
        <v>41</v>
      </c>
      <c r="D28" t="s">
        <v>7</v>
      </c>
      <c r="E28" t="s">
        <v>7</v>
      </c>
      <c r="F28" t="s">
        <v>22</v>
      </c>
      <c r="G28" t="s">
        <v>54</v>
      </c>
      <c r="I28" t="s">
        <v>7</v>
      </c>
      <c r="J28" t="s">
        <v>22</v>
      </c>
      <c r="K28" t="s">
        <v>22</v>
      </c>
      <c r="L28" t="s">
        <v>7</v>
      </c>
      <c r="M28" t="s">
        <v>7</v>
      </c>
    </row>
    <row r="29" spans="1:13" x14ac:dyDescent="0.25">
      <c r="A29" t="s">
        <v>757</v>
      </c>
      <c r="B29" t="s">
        <v>767</v>
      </c>
      <c r="D29" t="s">
        <v>774</v>
      </c>
      <c r="E29">
        <v>85</v>
      </c>
      <c r="F29">
        <v>71</v>
      </c>
      <c r="G29">
        <v>156</v>
      </c>
      <c r="I29" t="s">
        <v>774</v>
      </c>
      <c r="J29">
        <v>43</v>
      </c>
      <c r="K29">
        <v>92</v>
      </c>
      <c r="L29">
        <v>21</v>
      </c>
      <c r="M29">
        <v>156</v>
      </c>
    </row>
    <row r="30" spans="1:13" x14ac:dyDescent="0.25">
      <c r="A30" t="s">
        <v>758</v>
      </c>
      <c r="B30" t="s">
        <v>768</v>
      </c>
      <c r="D30" t="s">
        <v>775</v>
      </c>
      <c r="E30">
        <v>124</v>
      </c>
      <c r="F30">
        <v>89</v>
      </c>
      <c r="G30">
        <v>213</v>
      </c>
      <c r="I30" t="s">
        <v>775</v>
      </c>
      <c r="J30">
        <v>84</v>
      </c>
      <c r="K30">
        <v>116</v>
      </c>
      <c r="L30">
        <v>13</v>
      </c>
      <c r="M30">
        <v>213</v>
      </c>
    </row>
    <row r="31" spans="1:13" x14ac:dyDescent="0.25">
      <c r="A31" t="s">
        <v>17</v>
      </c>
      <c r="B31" t="s">
        <v>41</v>
      </c>
      <c r="D31" t="s">
        <v>7</v>
      </c>
      <c r="E31" t="s">
        <v>7</v>
      </c>
      <c r="F31" t="s">
        <v>22</v>
      </c>
      <c r="G31" t="s">
        <v>54</v>
      </c>
      <c r="I31" t="s">
        <v>7</v>
      </c>
      <c r="J31" t="s">
        <v>22</v>
      </c>
      <c r="K31" t="s">
        <v>22</v>
      </c>
      <c r="L31" t="s">
        <v>7</v>
      </c>
      <c r="M31" t="s">
        <v>7</v>
      </c>
    </row>
    <row r="32" spans="1:13" x14ac:dyDescent="0.25">
      <c r="A32" t="s">
        <v>753</v>
      </c>
      <c r="B32" t="s">
        <v>769</v>
      </c>
      <c r="D32" t="s">
        <v>8</v>
      </c>
      <c r="E32">
        <v>209</v>
      </c>
      <c r="F32">
        <v>160</v>
      </c>
      <c r="G32">
        <v>369</v>
      </c>
      <c r="I32" t="s">
        <v>8</v>
      </c>
      <c r="J32">
        <v>127</v>
      </c>
      <c r="K32">
        <v>208</v>
      </c>
      <c r="L32">
        <v>34</v>
      </c>
      <c r="M32">
        <v>369</v>
      </c>
    </row>
    <row r="36" spans="16:24" ht="18" thickBot="1" x14ac:dyDescent="0.35">
      <c r="P36" s="109" t="s">
        <v>60</v>
      </c>
      <c r="Q36" s="109"/>
      <c r="R36" s="109"/>
      <c r="S36" s="109"/>
      <c r="T36" s="109"/>
      <c r="U36" s="109"/>
      <c r="V36" s="109"/>
      <c r="W36" s="109"/>
      <c r="X36" s="109"/>
    </row>
    <row r="37" spans="16:24" ht="16.5" thickTop="1" thickBot="1" x14ac:dyDescent="0.3">
      <c r="Q37" s="112" t="s">
        <v>20</v>
      </c>
      <c r="R37" s="112"/>
      <c r="T37" s="113" t="s">
        <v>59</v>
      </c>
      <c r="U37" s="113"/>
      <c r="V37" s="113"/>
    </row>
    <row r="38" spans="16:24" ht="30.75" thickBot="1" x14ac:dyDescent="0.3">
      <c r="P38" s="70"/>
      <c r="Q38" s="71" t="s">
        <v>33</v>
      </c>
      <c r="R38" s="71" t="s">
        <v>32</v>
      </c>
      <c r="S38" s="69"/>
      <c r="T38" s="72" t="s">
        <v>29</v>
      </c>
      <c r="U38" s="72" t="s">
        <v>30</v>
      </c>
      <c r="V38" s="72" t="s">
        <v>31</v>
      </c>
      <c r="W38" s="71"/>
      <c r="X38" s="71" t="s">
        <v>35</v>
      </c>
    </row>
    <row r="39" spans="16:24" x14ac:dyDescent="0.25">
      <c r="P39" s="23" t="s">
        <v>55</v>
      </c>
      <c r="Q39" s="38">
        <f t="shared" ref="Q39:R43" si="4">Q6/$X6</f>
        <v>0.5821596244131455</v>
      </c>
      <c r="R39" s="38">
        <f t="shared" si="4"/>
        <v>0.41784037558685444</v>
      </c>
      <c r="T39" s="38">
        <f t="shared" ref="T39:V43" si="5">T6/$X6</f>
        <v>0.39436619718309857</v>
      </c>
      <c r="U39" s="38">
        <f t="shared" si="5"/>
        <v>0.54460093896713613</v>
      </c>
      <c r="V39" s="38">
        <f t="shared" si="5"/>
        <v>6.1032863849765258E-2</v>
      </c>
      <c r="X39" s="38">
        <f>X6/X10</f>
        <v>0.57723577235772361</v>
      </c>
    </row>
    <row r="40" spans="16:24" x14ac:dyDescent="0.25">
      <c r="P40" s="23" t="s">
        <v>56</v>
      </c>
      <c r="Q40" s="38">
        <f t="shared" si="4"/>
        <v>0.56950672645739908</v>
      </c>
      <c r="R40" s="38">
        <f t="shared" si="4"/>
        <v>0.43049327354260092</v>
      </c>
      <c r="T40" s="38">
        <f>T7/$X7</f>
        <v>0.28699551569506726</v>
      </c>
      <c r="U40" s="38">
        <f t="shared" si="5"/>
        <v>0.5964125560538116</v>
      </c>
      <c r="V40" s="38">
        <f t="shared" si="5"/>
        <v>0.11659192825112108</v>
      </c>
      <c r="X40" s="38">
        <f>X7/X10</f>
        <v>0.60433604336043356</v>
      </c>
    </row>
    <row r="41" spans="16:24" x14ac:dyDescent="0.25">
      <c r="P41" s="23" t="s">
        <v>57</v>
      </c>
      <c r="Q41" s="38">
        <f t="shared" si="4"/>
        <v>0.53846153846153844</v>
      </c>
      <c r="R41" s="38">
        <f t="shared" si="4"/>
        <v>0.46153846153846156</v>
      </c>
      <c r="T41" s="38">
        <f t="shared" si="5"/>
        <v>0.26923076923076922</v>
      </c>
      <c r="U41" s="38">
        <f t="shared" si="5"/>
        <v>0.58974358974358976</v>
      </c>
      <c r="V41" s="38">
        <f t="shared" si="5"/>
        <v>0.14102564102564102</v>
      </c>
      <c r="X41" s="38">
        <f>X8/X10</f>
        <v>0.42276422764227645</v>
      </c>
    </row>
    <row r="42" spans="16:24" x14ac:dyDescent="0.25">
      <c r="P42" s="23" t="s">
        <v>58</v>
      </c>
      <c r="Q42" s="38">
        <f t="shared" si="4"/>
        <v>0.5821596244131455</v>
      </c>
      <c r="R42" s="38">
        <f t="shared" si="4"/>
        <v>0.41784037558685444</v>
      </c>
      <c r="T42" s="38">
        <f t="shared" si="5"/>
        <v>0.39436619718309857</v>
      </c>
      <c r="U42" s="38">
        <f t="shared" si="5"/>
        <v>0.54460093896713613</v>
      </c>
      <c r="V42" s="38">
        <f t="shared" si="5"/>
        <v>6.1032863849765258E-2</v>
      </c>
      <c r="X42" s="38">
        <f>X9/X10</f>
        <v>0.57723577235772361</v>
      </c>
    </row>
    <row r="43" spans="16:24" ht="15.75" thickBot="1" x14ac:dyDescent="0.3">
      <c r="P43" s="22" t="s">
        <v>62</v>
      </c>
      <c r="Q43" s="64">
        <f t="shared" si="4"/>
        <v>0.56639566395663954</v>
      </c>
      <c r="R43" s="64">
        <f t="shared" si="4"/>
        <v>0.43360433604336046</v>
      </c>
      <c r="S43" s="22"/>
      <c r="T43" s="64">
        <f t="shared" si="5"/>
        <v>0.34417344173441733</v>
      </c>
      <c r="U43" s="64">
        <f t="shared" si="5"/>
        <v>0.56368563685636852</v>
      </c>
      <c r="V43" s="64">
        <f t="shared" si="5"/>
        <v>9.2140921409214094E-2</v>
      </c>
      <c r="W43" s="22"/>
      <c r="X43" s="64">
        <f>X10/$X10</f>
        <v>1</v>
      </c>
    </row>
    <row r="44" spans="16:24" ht="15.75" thickTop="1" x14ac:dyDescent="0.25"/>
  </sheetData>
  <mergeCells count="8">
    <mergeCell ref="Q4:R4"/>
    <mergeCell ref="T4:V4"/>
    <mergeCell ref="Q37:R37"/>
    <mergeCell ref="T37:V37"/>
    <mergeCell ref="P3:T3"/>
    <mergeCell ref="U3:X3"/>
    <mergeCell ref="P36:T36"/>
    <mergeCell ref="U36:X3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tabSelected="1" topLeftCell="A4" zoomScale="80" zoomScaleNormal="80" workbookViewId="0">
      <selection activeCell="P34" sqref="P34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26" customWidth="1"/>
  </cols>
  <sheetData>
    <row r="4" spans="1:18" ht="18" thickBot="1" x14ac:dyDescent="0.35">
      <c r="A4" t="s">
        <v>315</v>
      </c>
      <c r="L4" s="109" t="s">
        <v>1367</v>
      </c>
      <c r="M4" s="109"/>
      <c r="N4" s="109"/>
      <c r="O4" s="109"/>
      <c r="P4" s="109"/>
      <c r="Q4" s="75"/>
    </row>
    <row r="5" spans="1:18" ht="31.5" thickTop="1" thickBot="1" x14ac:dyDescent="0.3">
      <c r="L5" s="77" t="s">
        <v>105</v>
      </c>
      <c r="M5" s="72" t="s">
        <v>323</v>
      </c>
      <c r="N5" s="72" t="s">
        <v>324</v>
      </c>
      <c r="O5" s="30"/>
      <c r="P5" s="72" t="s">
        <v>325</v>
      </c>
      <c r="Q5" s="72" t="s">
        <v>326</v>
      </c>
    </row>
    <row r="6" spans="1:18" x14ac:dyDescent="0.25">
      <c r="C6" t="s">
        <v>319</v>
      </c>
      <c r="D6" t="s">
        <v>20</v>
      </c>
      <c r="L6" s="43" t="s">
        <v>33</v>
      </c>
      <c r="M6" s="24">
        <f>D10</f>
        <v>0</v>
      </c>
      <c r="N6" s="44">
        <f>M6/D12</f>
        <v>0</v>
      </c>
      <c r="P6" s="24">
        <f>D41</f>
        <v>0</v>
      </c>
      <c r="Q6" s="44">
        <f>P6/D43</f>
        <v>0</v>
      </c>
    </row>
    <row r="7" spans="1:18" x14ac:dyDescent="0.25">
      <c r="C7" t="s">
        <v>320</v>
      </c>
      <c r="D7" t="s">
        <v>33</v>
      </c>
      <c r="E7" t="s">
        <v>32</v>
      </c>
      <c r="F7" t="s">
        <v>8</v>
      </c>
      <c r="L7" s="43" t="s">
        <v>32</v>
      </c>
      <c r="M7" s="24">
        <f>E10</f>
        <v>0</v>
      </c>
      <c r="N7" s="44">
        <f>M7/E12</f>
        <v>0</v>
      </c>
      <c r="P7" s="24">
        <f>E41</f>
        <v>0</v>
      </c>
      <c r="Q7" s="44">
        <f>P7/E43</f>
        <v>0</v>
      </c>
    </row>
    <row r="8" spans="1:18" ht="15.75" thickBot="1" x14ac:dyDescent="0.3">
      <c r="C8" t="s">
        <v>7</v>
      </c>
      <c r="D8" t="s">
        <v>23</v>
      </c>
      <c r="E8" t="s">
        <v>147</v>
      </c>
      <c r="F8" t="s">
        <v>54</v>
      </c>
      <c r="L8" s="22" t="s">
        <v>35</v>
      </c>
      <c r="M8" s="27">
        <f>F10</f>
        <v>0</v>
      </c>
      <c r="N8" s="54">
        <f>M8/F12</f>
        <v>0</v>
      </c>
      <c r="O8" s="22"/>
      <c r="P8" s="27">
        <f>F41</f>
        <v>0</v>
      </c>
      <c r="Q8" s="54">
        <f>P8/F43</f>
        <v>0</v>
      </c>
    </row>
    <row r="9" spans="1:18" ht="15.75" thickTop="1" x14ac:dyDescent="0.25">
      <c r="C9">
        <v>0</v>
      </c>
      <c r="D9">
        <v>89</v>
      </c>
      <c r="E9">
        <v>67</v>
      </c>
      <c r="F9">
        <v>156</v>
      </c>
      <c r="L9" t="str">
        <f>CONCATENATE("N = ",F12)</f>
        <v>N = 589</v>
      </c>
      <c r="P9" t="str">
        <f>CONCATENATE("N = ",F43)</f>
        <v>N = 589</v>
      </c>
    </row>
    <row r="10" spans="1:18" ht="29.25" customHeight="1" x14ac:dyDescent="0.25">
      <c r="C10">
        <v>1</v>
      </c>
      <c r="L10" s="115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C11" t="s">
        <v>7</v>
      </c>
      <c r="D11" t="s">
        <v>23</v>
      </c>
      <c r="E11" t="s">
        <v>147</v>
      </c>
      <c r="F11" t="s">
        <v>54</v>
      </c>
    </row>
    <row r="12" spans="1:18" x14ac:dyDescent="0.25">
      <c r="C12" t="s">
        <v>8</v>
      </c>
      <c r="D12">
        <v>292</v>
      </c>
      <c r="E12">
        <v>297</v>
      </c>
      <c r="F12">
        <v>589</v>
      </c>
    </row>
    <row r="14" spans="1:18" x14ac:dyDescent="0.25">
      <c r="J14" s="101" t="s">
        <v>1039</v>
      </c>
      <c r="K14" s="12"/>
      <c r="L14" s="12"/>
    </row>
    <row r="15" spans="1:18" x14ac:dyDescent="0.25">
      <c r="A15" t="s">
        <v>316</v>
      </c>
    </row>
    <row r="26" spans="3:10" x14ac:dyDescent="0.25">
      <c r="C26" t="s">
        <v>84</v>
      </c>
      <c r="D26" t="s">
        <v>85</v>
      </c>
      <c r="E26" t="s">
        <v>86</v>
      </c>
      <c r="F26" t="s">
        <v>87</v>
      </c>
      <c r="G26" t="s">
        <v>88</v>
      </c>
      <c r="H26" t="s">
        <v>89</v>
      </c>
    </row>
    <row r="27" spans="3:10" x14ac:dyDescent="0.25">
      <c r="C27" t="s">
        <v>6</v>
      </c>
      <c r="D27" t="s">
        <v>124</v>
      </c>
      <c r="E27" t="s">
        <v>99</v>
      </c>
      <c r="F27" t="s">
        <v>23</v>
      </c>
      <c r="G27" t="s">
        <v>7</v>
      </c>
      <c r="H27" t="s">
        <v>22</v>
      </c>
    </row>
    <row r="28" spans="3:10" x14ac:dyDescent="0.25">
      <c r="C28" t="s">
        <v>90</v>
      </c>
      <c r="D28">
        <v>0.92370317700000004</v>
      </c>
      <c r="E28">
        <v>1</v>
      </c>
      <c r="F28">
        <v>0.92370317700000004</v>
      </c>
      <c r="G28">
        <v>4.7699999999999996</v>
      </c>
      <c r="H28" t="s">
        <v>960</v>
      </c>
      <c r="I28" s="4" t="str">
        <f t="shared" ref="I28" si="0">IF(H28&lt;=0.01,"***",IF(H28&lt;=0.05,"**",IF(H28&lt;=0.1,"*","-")))</f>
        <v>-</v>
      </c>
      <c r="J28" t="s">
        <v>92</v>
      </c>
    </row>
    <row r="29" spans="3:10" x14ac:dyDescent="0.25">
      <c r="C29" t="s">
        <v>91</v>
      </c>
      <c r="D29">
        <v>113.75881</v>
      </c>
      <c r="E29">
        <v>587</v>
      </c>
      <c r="F29">
        <v>0.19379695</v>
      </c>
      <c r="J29" t="s">
        <v>93</v>
      </c>
    </row>
    <row r="30" spans="3:10" x14ac:dyDescent="0.25">
      <c r="C30" t="s">
        <v>6</v>
      </c>
      <c r="D30" t="s">
        <v>124</v>
      </c>
      <c r="E30" t="s">
        <v>99</v>
      </c>
      <c r="F30" t="s">
        <v>23</v>
      </c>
      <c r="G30" t="s">
        <v>7</v>
      </c>
      <c r="H30" t="s">
        <v>22</v>
      </c>
    </row>
    <row r="31" spans="3:10" x14ac:dyDescent="0.25">
      <c r="C31" t="s">
        <v>8</v>
      </c>
      <c r="D31">
        <v>114.682513</v>
      </c>
      <c r="E31">
        <v>588</v>
      </c>
      <c r="F31">
        <v>0.195038287</v>
      </c>
    </row>
    <row r="35" spans="1:6" x14ac:dyDescent="0.25">
      <c r="A35" t="s">
        <v>317</v>
      </c>
    </row>
    <row r="37" spans="1:6" x14ac:dyDescent="0.25">
      <c r="C37" t="s">
        <v>321</v>
      </c>
      <c r="D37" t="s">
        <v>20</v>
      </c>
    </row>
    <row r="38" spans="1:6" x14ac:dyDescent="0.25">
      <c r="C38" t="s">
        <v>322</v>
      </c>
      <c r="D38" t="s">
        <v>33</v>
      </c>
      <c r="E38" t="s">
        <v>32</v>
      </c>
      <c r="F38" t="s">
        <v>8</v>
      </c>
    </row>
    <row r="39" spans="1:6" x14ac:dyDescent="0.25">
      <c r="C39" t="s">
        <v>7</v>
      </c>
      <c r="D39" t="s">
        <v>23</v>
      </c>
      <c r="E39" t="s">
        <v>147</v>
      </c>
      <c r="F39" t="s">
        <v>54</v>
      </c>
    </row>
    <row r="40" spans="1:6" x14ac:dyDescent="0.25">
      <c r="C40">
        <v>0</v>
      </c>
      <c r="D40">
        <v>182</v>
      </c>
      <c r="E40">
        <v>180</v>
      </c>
      <c r="F40">
        <v>362</v>
      </c>
    </row>
    <row r="41" spans="1:6" x14ac:dyDescent="0.25">
      <c r="C41">
        <v>1</v>
      </c>
    </row>
    <row r="42" spans="1:6" x14ac:dyDescent="0.25">
      <c r="C42" t="s">
        <v>7</v>
      </c>
      <c r="D42" t="s">
        <v>23</v>
      </c>
      <c r="E42" t="s">
        <v>147</v>
      </c>
      <c r="F42" t="s">
        <v>54</v>
      </c>
    </row>
    <row r="43" spans="1:6" x14ac:dyDescent="0.25">
      <c r="C43" t="s">
        <v>8</v>
      </c>
      <c r="D43">
        <v>292</v>
      </c>
      <c r="E43">
        <v>297</v>
      </c>
      <c r="F43">
        <v>589</v>
      </c>
    </row>
    <row r="46" spans="1:6" x14ac:dyDescent="0.25">
      <c r="A46" t="s">
        <v>318</v>
      </c>
    </row>
    <row r="57" spans="3:10" x14ac:dyDescent="0.25"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89</v>
      </c>
    </row>
    <row r="58" spans="3:10" x14ac:dyDescent="0.25">
      <c r="C58" t="s">
        <v>124</v>
      </c>
      <c r="D58" t="s">
        <v>6</v>
      </c>
      <c r="E58" t="s">
        <v>99</v>
      </c>
      <c r="F58" t="s">
        <v>102</v>
      </c>
      <c r="G58" t="s">
        <v>7</v>
      </c>
      <c r="H58" t="s">
        <v>5</v>
      </c>
    </row>
    <row r="59" spans="3:10" x14ac:dyDescent="0.25">
      <c r="C59" t="s">
        <v>90</v>
      </c>
      <c r="D59">
        <v>4.3696495000000002E-2</v>
      </c>
      <c r="E59">
        <v>1</v>
      </c>
      <c r="F59">
        <v>4.3696495000000002E-2</v>
      </c>
      <c r="G59">
        <v>0.18</v>
      </c>
      <c r="H59" t="s">
        <v>960</v>
      </c>
      <c r="I59" s="4" t="str">
        <f t="shared" ref="I59" si="1">IF(H59&lt;=0.01,"***",IF(H59&lt;=0.05,"**",IF(H59&lt;=0.1,"*","-")))</f>
        <v>-</v>
      </c>
      <c r="J59" t="s">
        <v>92</v>
      </c>
    </row>
    <row r="60" spans="3:10" x14ac:dyDescent="0.25">
      <c r="C60" t="s">
        <v>91</v>
      </c>
      <c r="D60">
        <v>139.47073499999999</v>
      </c>
      <c r="E60">
        <v>587</v>
      </c>
      <c r="F60">
        <v>0.23759920700000001</v>
      </c>
      <c r="J60" t="s">
        <v>93</v>
      </c>
    </row>
    <row r="61" spans="3:10" x14ac:dyDescent="0.25">
      <c r="C61" t="s">
        <v>124</v>
      </c>
      <c r="D61" t="s">
        <v>6</v>
      </c>
      <c r="E61" t="s">
        <v>99</v>
      </c>
      <c r="F61" t="s">
        <v>102</v>
      </c>
      <c r="G61" t="s">
        <v>7</v>
      </c>
      <c r="H61" t="s">
        <v>5</v>
      </c>
    </row>
    <row r="62" spans="3:10" x14ac:dyDescent="0.25">
      <c r="C62" t="s">
        <v>8</v>
      </c>
      <c r="D62">
        <v>139.514431</v>
      </c>
      <c r="E62">
        <v>588</v>
      </c>
      <c r="F62">
        <v>0.237269441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2"/>
  <sheetViews>
    <sheetView zoomScale="80" zoomScaleNormal="80" workbookViewId="0">
      <selection activeCell="N7" sqref="N7"/>
    </sheetView>
  </sheetViews>
  <sheetFormatPr defaultRowHeight="15" x14ac:dyDescent="0.25"/>
  <cols>
    <col min="1" max="1" width="65.28515625" bestFit="1" customWidth="1"/>
    <col min="10" max="10" width="53.7109375" customWidth="1"/>
    <col min="11" max="12" width="8.140625" customWidth="1"/>
    <col min="13" max="13" width="2.42578125" bestFit="1" customWidth="1"/>
  </cols>
  <sheetData>
    <row r="4" spans="1:14" x14ac:dyDescent="0.25">
      <c r="A4" t="s">
        <v>645</v>
      </c>
    </row>
    <row r="5" spans="1:14" ht="36.75" customHeight="1" thickBot="1" x14ac:dyDescent="0.35">
      <c r="J5" s="116" t="s">
        <v>369</v>
      </c>
      <c r="K5" s="116"/>
      <c r="L5" s="116"/>
      <c r="M5" s="116"/>
      <c r="N5" s="116"/>
    </row>
    <row r="6" spans="1:14" ht="16.5" thickTop="1" thickBot="1" x14ac:dyDescent="0.3">
      <c r="A6" t="s">
        <v>327</v>
      </c>
      <c r="C6" t="s">
        <v>261</v>
      </c>
      <c r="D6" t="s">
        <v>262</v>
      </c>
      <c r="E6" t="s">
        <v>80</v>
      </c>
      <c r="F6" t="s">
        <v>1085</v>
      </c>
      <c r="G6" t="s">
        <v>1086</v>
      </c>
      <c r="H6" t="s">
        <v>330</v>
      </c>
      <c r="K6" s="110" t="s">
        <v>20</v>
      </c>
      <c r="L6" s="110"/>
    </row>
    <row r="7" spans="1:14" ht="15.75" thickBot="1" x14ac:dyDescent="0.3">
      <c r="A7" t="s">
        <v>328</v>
      </c>
      <c r="C7" t="s">
        <v>5</v>
      </c>
      <c r="D7" t="s">
        <v>7</v>
      </c>
      <c r="E7" t="s">
        <v>5</v>
      </c>
      <c r="F7" t="s">
        <v>5</v>
      </c>
      <c r="G7" t="s">
        <v>5</v>
      </c>
      <c r="H7" t="s">
        <v>7</v>
      </c>
      <c r="J7" s="77"/>
      <c r="K7" s="72" t="s">
        <v>33</v>
      </c>
      <c r="L7" s="72" t="s">
        <v>32</v>
      </c>
      <c r="M7" s="70"/>
      <c r="N7" s="71" t="s">
        <v>35</v>
      </c>
    </row>
    <row r="8" spans="1:14" ht="17.25" x14ac:dyDescent="0.25">
      <c r="A8" t="s">
        <v>1046</v>
      </c>
      <c r="C8" t="s">
        <v>364</v>
      </c>
      <c r="D8">
        <v>156</v>
      </c>
      <c r="E8">
        <v>0.87179490000000004</v>
      </c>
      <c r="F8">
        <v>0.33539479999999999</v>
      </c>
      <c r="G8">
        <v>0</v>
      </c>
      <c r="H8">
        <v>1</v>
      </c>
      <c r="J8" s="43" t="s">
        <v>354</v>
      </c>
      <c r="K8" s="38">
        <f>E28</f>
        <v>0.86904760000000003</v>
      </c>
      <c r="L8" s="38">
        <f>E48</f>
        <v>0.875</v>
      </c>
      <c r="M8" s="13"/>
      <c r="N8" s="38">
        <f>E8:E12</f>
        <v>0.87179490000000004</v>
      </c>
    </row>
    <row r="9" spans="1:14" ht="17.25" x14ac:dyDescent="0.25">
      <c r="A9" t="s">
        <v>1047</v>
      </c>
      <c r="C9" t="s">
        <v>368</v>
      </c>
      <c r="D9">
        <v>156</v>
      </c>
      <c r="E9">
        <v>0.97435899999999998</v>
      </c>
      <c r="F9">
        <v>0.15857099999999999</v>
      </c>
      <c r="G9">
        <v>0</v>
      </c>
      <c r="H9">
        <v>1</v>
      </c>
      <c r="J9" s="43" t="s">
        <v>358</v>
      </c>
      <c r="K9" s="38">
        <f t="shared" ref="K9:K12" si="0">E29</f>
        <v>0.97619049999999996</v>
      </c>
      <c r="L9" s="38">
        <f t="shared" ref="L9:L12" si="1">E49</f>
        <v>0.97222220000000004</v>
      </c>
      <c r="M9" s="13"/>
      <c r="N9" s="38">
        <f t="shared" ref="N9:N12" si="2">E9:E13</f>
        <v>0.97435899999999998</v>
      </c>
    </row>
    <row r="10" spans="1:14" ht="17.25" x14ac:dyDescent="0.25">
      <c r="A10" t="s">
        <v>1048</v>
      </c>
      <c r="C10" t="s">
        <v>362</v>
      </c>
      <c r="D10">
        <v>156</v>
      </c>
      <c r="E10">
        <v>0.84615379999999996</v>
      </c>
      <c r="F10">
        <v>0.36196319999999998</v>
      </c>
      <c r="G10">
        <v>0</v>
      </c>
      <c r="H10">
        <v>1</v>
      </c>
      <c r="J10" s="43" t="s">
        <v>352</v>
      </c>
      <c r="K10" s="38">
        <f t="shared" si="0"/>
        <v>0.76190480000000005</v>
      </c>
      <c r="L10" s="38">
        <f t="shared" si="1"/>
        <v>0.94444439999999996</v>
      </c>
      <c r="M10" s="13"/>
      <c r="N10" s="38">
        <f t="shared" si="2"/>
        <v>0.84615379999999996</v>
      </c>
    </row>
    <row r="11" spans="1:14" ht="17.25" x14ac:dyDescent="0.25">
      <c r="A11" t="s">
        <v>1049</v>
      </c>
      <c r="C11" t="s">
        <v>1087</v>
      </c>
      <c r="D11">
        <v>156</v>
      </c>
      <c r="E11">
        <v>0.88461540000000005</v>
      </c>
      <c r="F11">
        <v>0.32051449999999998</v>
      </c>
      <c r="G11">
        <v>0</v>
      </c>
      <c r="H11">
        <v>1</v>
      </c>
      <c r="J11" s="43" t="s">
        <v>1041</v>
      </c>
      <c r="K11" s="38">
        <f t="shared" si="0"/>
        <v>0.91666669999999995</v>
      </c>
      <c r="L11" s="38">
        <f t="shared" si="1"/>
        <v>0.84722220000000004</v>
      </c>
      <c r="M11" s="13"/>
      <c r="N11" s="38">
        <f t="shared" si="2"/>
        <v>0.88461540000000005</v>
      </c>
    </row>
    <row r="12" spans="1:14" ht="17.25" x14ac:dyDescent="0.25">
      <c r="A12" t="s">
        <v>1050</v>
      </c>
      <c r="C12" t="s">
        <v>360</v>
      </c>
      <c r="D12">
        <v>156</v>
      </c>
      <c r="E12">
        <v>0.61538459999999995</v>
      </c>
      <c r="F12">
        <v>0.48807109999999998</v>
      </c>
      <c r="G12">
        <v>0</v>
      </c>
      <c r="H12">
        <v>1</v>
      </c>
      <c r="J12" s="43" t="s">
        <v>350</v>
      </c>
      <c r="K12" s="38">
        <f t="shared" si="0"/>
        <v>0.63095239999999997</v>
      </c>
      <c r="L12" s="38">
        <f t="shared" si="1"/>
        <v>0.59722220000000004</v>
      </c>
      <c r="M12" s="13"/>
      <c r="N12" s="38">
        <f t="shared" si="2"/>
        <v>0.61538459999999995</v>
      </c>
    </row>
    <row r="13" spans="1:14" ht="17.25" x14ac:dyDescent="0.25">
      <c r="A13" t="s">
        <v>328</v>
      </c>
      <c r="C13" t="s">
        <v>5</v>
      </c>
      <c r="D13" t="s">
        <v>7</v>
      </c>
      <c r="E13" t="s">
        <v>5</v>
      </c>
      <c r="F13" t="s">
        <v>5</v>
      </c>
      <c r="G13" t="s">
        <v>5</v>
      </c>
      <c r="H13" t="s">
        <v>7</v>
      </c>
      <c r="J13" s="43" t="s">
        <v>349</v>
      </c>
      <c r="K13" s="38">
        <f>E34</f>
        <v>0.38095240000000002</v>
      </c>
      <c r="L13" s="38">
        <f>E54</f>
        <v>0.36111110000000002</v>
      </c>
      <c r="M13" s="13"/>
      <c r="N13" s="38">
        <f>E14</f>
        <v>0.37179489999999998</v>
      </c>
    </row>
    <row r="14" spans="1:14" ht="17.25" x14ac:dyDescent="0.25">
      <c r="A14" t="s">
        <v>1051</v>
      </c>
      <c r="C14" t="s">
        <v>359</v>
      </c>
      <c r="D14">
        <v>156</v>
      </c>
      <c r="E14">
        <v>0.37179489999999998</v>
      </c>
      <c r="F14">
        <v>0.48484050000000001</v>
      </c>
      <c r="G14">
        <v>0</v>
      </c>
      <c r="H14">
        <v>1</v>
      </c>
      <c r="J14" s="43" t="s">
        <v>351</v>
      </c>
      <c r="K14" s="38">
        <f t="shared" ref="K14:K15" si="3">E35</f>
        <v>0.71428570000000002</v>
      </c>
      <c r="L14" s="38">
        <f t="shared" ref="L14:L16" si="4">E55</f>
        <v>0.72222220000000004</v>
      </c>
      <c r="M14" s="13"/>
      <c r="N14" s="38">
        <f t="shared" ref="N14:N16" si="5">E15</f>
        <v>0.7179487</v>
      </c>
    </row>
    <row r="15" spans="1:14" ht="17.25" x14ac:dyDescent="0.25">
      <c r="A15" t="s">
        <v>1052</v>
      </c>
      <c r="C15" t="s">
        <v>361</v>
      </c>
      <c r="D15">
        <v>156</v>
      </c>
      <c r="E15">
        <v>0.7179487</v>
      </c>
      <c r="F15">
        <v>0.4514474</v>
      </c>
      <c r="G15">
        <v>0</v>
      </c>
      <c r="H15">
        <v>1</v>
      </c>
      <c r="J15" s="43" t="s">
        <v>353</v>
      </c>
      <c r="K15" s="38">
        <f t="shared" si="3"/>
        <v>0.32142860000000001</v>
      </c>
      <c r="L15" s="38">
        <f t="shared" si="4"/>
        <v>0.51388889999999998</v>
      </c>
      <c r="M15" s="13"/>
      <c r="N15" s="38">
        <f t="shared" si="5"/>
        <v>0.41025640000000002</v>
      </c>
    </row>
    <row r="16" spans="1:14" ht="30" x14ac:dyDescent="0.25">
      <c r="A16" t="s">
        <v>1053</v>
      </c>
      <c r="C16" t="s">
        <v>363</v>
      </c>
      <c r="D16">
        <v>156</v>
      </c>
      <c r="E16">
        <v>0.41025640000000002</v>
      </c>
      <c r="F16">
        <v>0.49346430000000002</v>
      </c>
      <c r="G16">
        <v>0</v>
      </c>
      <c r="H16">
        <v>1</v>
      </c>
      <c r="J16" s="55" t="s">
        <v>356</v>
      </c>
      <c r="K16" s="38">
        <f>E37</f>
        <v>0.15476190000000001</v>
      </c>
      <c r="L16" s="38">
        <f t="shared" si="4"/>
        <v>0.15277779999999999</v>
      </c>
      <c r="M16" s="13"/>
      <c r="N16" s="38">
        <f t="shared" si="5"/>
        <v>0.15384619999999999</v>
      </c>
    </row>
    <row r="17" spans="1:14" ht="17.25" x14ac:dyDescent="0.25">
      <c r="A17" t="s">
        <v>1054</v>
      </c>
      <c r="C17" t="s">
        <v>366</v>
      </c>
      <c r="D17">
        <v>156</v>
      </c>
      <c r="E17">
        <v>0.15384619999999999</v>
      </c>
      <c r="F17">
        <v>0.36196319999999998</v>
      </c>
      <c r="G17">
        <v>0</v>
      </c>
      <c r="H17">
        <v>1</v>
      </c>
      <c r="J17" s="43" t="s">
        <v>357</v>
      </c>
      <c r="K17" s="38">
        <f>E38</f>
        <v>0.30952380000000002</v>
      </c>
      <c r="L17" s="38">
        <f>E58</f>
        <v>0.31944440000000002</v>
      </c>
      <c r="M17" s="13"/>
      <c r="N17" s="38">
        <f>E18</f>
        <v>0.31410260000000001</v>
      </c>
    </row>
    <row r="18" spans="1:14" ht="17.25" x14ac:dyDescent="0.25">
      <c r="A18" t="s">
        <v>1055</v>
      </c>
      <c r="C18" t="s">
        <v>367</v>
      </c>
      <c r="D18">
        <v>156</v>
      </c>
      <c r="E18">
        <v>0.31410260000000001</v>
      </c>
      <c r="F18">
        <v>0.46565230000000002</v>
      </c>
      <c r="G18">
        <v>0</v>
      </c>
      <c r="H18">
        <v>1</v>
      </c>
      <c r="J18" s="43" t="s">
        <v>1043</v>
      </c>
      <c r="K18" s="38">
        <f t="shared" ref="K18:K19" si="6">E40</f>
        <v>0.15476190000000001</v>
      </c>
      <c r="L18" s="38">
        <f t="shared" ref="L18:L19" si="7">E60</f>
        <v>0.31944440000000002</v>
      </c>
      <c r="M18" s="13"/>
      <c r="N18" s="38">
        <f t="shared" ref="N18:N19" si="8">E20</f>
        <v>0.23076920000000001</v>
      </c>
    </row>
    <row r="19" spans="1:14" ht="17.25" x14ac:dyDescent="0.25">
      <c r="A19" t="s">
        <v>328</v>
      </c>
      <c r="C19" t="s">
        <v>5</v>
      </c>
      <c r="D19" t="s">
        <v>7</v>
      </c>
      <c r="E19" t="s">
        <v>5</v>
      </c>
      <c r="F19" t="s">
        <v>5</v>
      </c>
      <c r="G19" t="s">
        <v>5</v>
      </c>
      <c r="H19" t="s">
        <v>7</v>
      </c>
      <c r="J19" s="43" t="s">
        <v>1045</v>
      </c>
      <c r="K19" s="38">
        <f t="shared" si="6"/>
        <v>0.1190476</v>
      </c>
      <c r="L19" s="38">
        <f t="shared" si="7"/>
        <v>0.3333333</v>
      </c>
      <c r="M19" s="13"/>
      <c r="N19" s="38">
        <f t="shared" si="8"/>
        <v>0.2179487</v>
      </c>
    </row>
    <row r="20" spans="1:14" ht="17.25" x14ac:dyDescent="0.25">
      <c r="A20" t="s">
        <v>1056</v>
      </c>
      <c r="C20" t="s">
        <v>1088</v>
      </c>
      <c r="D20">
        <v>156</v>
      </c>
      <c r="E20">
        <v>0.23076920000000001</v>
      </c>
      <c r="F20">
        <v>0.422682</v>
      </c>
      <c r="G20">
        <v>0</v>
      </c>
      <c r="H20">
        <v>1</v>
      </c>
      <c r="J20" s="47" t="s">
        <v>355</v>
      </c>
      <c r="K20" s="40">
        <f>E42</f>
        <v>0</v>
      </c>
      <c r="L20" s="40">
        <f>E62</f>
        <v>1.3888899999999999E-2</v>
      </c>
      <c r="M20" s="39"/>
      <c r="N20" s="40">
        <f>E22</f>
        <v>6.4102999999999999E-3</v>
      </c>
    </row>
    <row r="21" spans="1:14" x14ac:dyDescent="0.25">
      <c r="A21" t="s">
        <v>1057</v>
      </c>
      <c r="C21" t="s">
        <v>1089</v>
      </c>
      <c r="D21">
        <v>156</v>
      </c>
      <c r="E21">
        <v>0.2179487</v>
      </c>
      <c r="F21">
        <v>0.41418199999999999</v>
      </c>
      <c r="G21">
        <v>0</v>
      </c>
      <c r="H21">
        <v>1</v>
      </c>
      <c r="J21" t="str">
        <f>CONCATENATE("N = ",D28," (f), ",D48," (m), ",D8," (all)")</f>
        <v>N = 84 (f), 72 (m), 156 (all)</v>
      </c>
    </row>
    <row r="22" spans="1:14" x14ac:dyDescent="0.25">
      <c r="A22" t="s">
        <v>1058</v>
      </c>
      <c r="C22" t="s">
        <v>365</v>
      </c>
      <c r="D22">
        <v>156</v>
      </c>
      <c r="E22">
        <v>6.4102999999999999E-3</v>
      </c>
      <c r="F22">
        <v>8.0064099999999999E-2</v>
      </c>
      <c r="G22">
        <v>0</v>
      </c>
      <c r="H22">
        <v>1</v>
      </c>
    </row>
    <row r="24" spans="1:14" x14ac:dyDescent="0.25">
      <c r="A24" t="s">
        <v>646</v>
      </c>
    </row>
    <row r="26" spans="1:14" x14ac:dyDescent="0.25">
      <c r="A26" t="s">
        <v>327</v>
      </c>
      <c r="C26" t="s">
        <v>261</v>
      </c>
      <c r="D26" t="s">
        <v>262</v>
      </c>
      <c r="E26" t="s">
        <v>80</v>
      </c>
      <c r="F26" t="s">
        <v>1085</v>
      </c>
      <c r="G26" t="s">
        <v>1086</v>
      </c>
      <c r="H26" t="s">
        <v>330</v>
      </c>
      <c r="J26" t="s">
        <v>364</v>
      </c>
      <c r="K26" t="s">
        <v>354</v>
      </c>
    </row>
    <row r="27" spans="1:14" x14ac:dyDescent="0.25">
      <c r="A27" t="s">
        <v>328</v>
      </c>
      <c r="C27" t="s">
        <v>5</v>
      </c>
      <c r="D27" t="s">
        <v>7</v>
      </c>
      <c r="E27" t="s">
        <v>5</v>
      </c>
      <c r="F27" t="s">
        <v>5</v>
      </c>
      <c r="G27" t="s">
        <v>5</v>
      </c>
      <c r="H27" t="s">
        <v>7</v>
      </c>
      <c r="J27" t="s">
        <v>726</v>
      </c>
      <c r="K27" s="108" t="s">
        <v>358</v>
      </c>
    </row>
    <row r="28" spans="1:14" x14ac:dyDescent="0.25">
      <c r="A28" t="s">
        <v>1059</v>
      </c>
      <c r="C28" t="s">
        <v>364</v>
      </c>
      <c r="D28">
        <v>84</v>
      </c>
      <c r="E28">
        <v>0.86904760000000003</v>
      </c>
      <c r="F28">
        <v>0.33937440000000002</v>
      </c>
      <c r="G28">
        <v>0</v>
      </c>
      <c r="H28">
        <v>1</v>
      </c>
      <c r="J28" t="s">
        <v>727</v>
      </c>
      <c r="K28" t="s">
        <v>352</v>
      </c>
    </row>
    <row r="29" spans="1:14" x14ac:dyDescent="0.25">
      <c r="A29" t="s">
        <v>1060</v>
      </c>
      <c r="C29" t="s">
        <v>368</v>
      </c>
      <c r="D29">
        <v>84</v>
      </c>
      <c r="E29">
        <v>0.97619049999999996</v>
      </c>
      <c r="F29">
        <v>0.15337100000000001</v>
      </c>
      <c r="G29">
        <v>0</v>
      </c>
      <c r="H29">
        <v>1</v>
      </c>
      <c r="J29" t="s">
        <v>1040</v>
      </c>
      <c r="K29" t="s">
        <v>1041</v>
      </c>
    </row>
    <row r="30" spans="1:14" x14ac:dyDescent="0.25">
      <c r="A30" t="s">
        <v>1061</v>
      </c>
      <c r="C30" t="s">
        <v>362</v>
      </c>
      <c r="D30">
        <v>84</v>
      </c>
      <c r="E30">
        <v>0.76190480000000005</v>
      </c>
      <c r="F30">
        <v>0.42847580000000002</v>
      </c>
      <c r="G30">
        <v>0</v>
      </c>
      <c r="H30">
        <v>1</v>
      </c>
      <c r="J30" t="s">
        <v>360</v>
      </c>
      <c r="K30" s="6" t="s">
        <v>350</v>
      </c>
    </row>
    <row r="31" spans="1:14" x14ac:dyDescent="0.25">
      <c r="A31" t="s">
        <v>1062</v>
      </c>
      <c r="C31" t="s">
        <v>1087</v>
      </c>
      <c r="D31">
        <v>84</v>
      </c>
      <c r="E31">
        <v>0.91666669999999995</v>
      </c>
      <c r="F31">
        <v>0.2780454</v>
      </c>
      <c r="G31">
        <v>0</v>
      </c>
      <c r="H31">
        <v>1</v>
      </c>
      <c r="J31" t="s">
        <v>728</v>
      </c>
      <c r="K31" t="s">
        <v>349</v>
      </c>
    </row>
    <row r="32" spans="1:14" x14ac:dyDescent="0.25">
      <c r="A32" t="s">
        <v>1063</v>
      </c>
      <c r="C32" t="s">
        <v>360</v>
      </c>
      <c r="D32">
        <v>84</v>
      </c>
      <c r="E32">
        <v>0.63095239999999997</v>
      </c>
      <c r="F32">
        <v>0.48544510000000002</v>
      </c>
      <c r="G32">
        <v>0</v>
      </c>
      <c r="H32">
        <v>1</v>
      </c>
      <c r="J32" t="s">
        <v>729</v>
      </c>
      <c r="K32" t="s">
        <v>351</v>
      </c>
    </row>
    <row r="33" spans="1:11" x14ac:dyDescent="0.25">
      <c r="A33" t="s">
        <v>328</v>
      </c>
      <c r="C33" t="s">
        <v>5</v>
      </c>
      <c r="D33" t="s">
        <v>7</v>
      </c>
      <c r="E33" t="s">
        <v>5</v>
      </c>
      <c r="F33" t="s">
        <v>5</v>
      </c>
      <c r="G33" t="s">
        <v>5</v>
      </c>
      <c r="H33" t="s">
        <v>7</v>
      </c>
      <c r="J33" t="s">
        <v>730</v>
      </c>
      <c r="K33" t="s">
        <v>353</v>
      </c>
    </row>
    <row r="34" spans="1:11" x14ac:dyDescent="0.25">
      <c r="A34" t="s">
        <v>1064</v>
      </c>
      <c r="C34" t="s">
        <v>359</v>
      </c>
      <c r="D34">
        <v>84</v>
      </c>
      <c r="E34">
        <v>0.38095240000000002</v>
      </c>
      <c r="F34">
        <v>0.48853760000000002</v>
      </c>
      <c r="G34">
        <v>0</v>
      </c>
      <c r="H34">
        <v>1</v>
      </c>
      <c r="J34" t="s">
        <v>731</v>
      </c>
      <c r="K34" t="s">
        <v>356</v>
      </c>
    </row>
    <row r="35" spans="1:11" x14ac:dyDescent="0.25">
      <c r="A35" t="s">
        <v>1065</v>
      </c>
      <c r="C35" t="s">
        <v>361</v>
      </c>
      <c r="D35">
        <v>84</v>
      </c>
      <c r="E35">
        <v>0.71428570000000002</v>
      </c>
      <c r="F35">
        <v>0.45446720000000002</v>
      </c>
      <c r="G35">
        <v>0</v>
      </c>
      <c r="H35">
        <v>1</v>
      </c>
      <c r="J35" t="s">
        <v>732</v>
      </c>
      <c r="K35" t="s">
        <v>357</v>
      </c>
    </row>
    <row r="36" spans="1:11" x14ac:dyDescent="0.25">
      <c r="A36" t="s">
        <v>1066</v>
      </c>
      <c r="C36" t="s">
        <v>363</v>
      </c>
      <c r="D36">
        <v>84</v>
      </c>
      <c r="E36">
        <v>0.32142860000000001</v>
      </c>
      <c r="F36">
        <v>0.46982990000000002</v>
      </c>
      <c r="G36">
        <v>0</v>
      </c>
      <c r="H36">
        <v>1</v>
      </c>
      <c r="J36" t="s">
        <v>1042</v>
      </c>
      <c r="K36" t="s">
        <v>1043</v>
      </c>
    </row>
    <row r="37" spans="1:11" x14ac:dyDescent="0.25">
      <c r="A37" t="s">
        <v>1067</v>
      </c>
      <c r="C37" t="s">
        <v>366</v>
      </c>
      <c r="D37">
        <v>84</v>
      </c>
      <c r="E37">
        <v>0.15476190000000001</v>
      </c>
      <c r="F37">
        <v>0.3638498</v>
      </c>
      <c r="G37">
        <v>0</v>
      </c>
      <c r="H37">
        <v>1</v>
      </c>
      <c r="J37" t="s">
        <v>1044</v>
      </c>
      <c r="K37" t="s">
        <v>1045</v>
      </c>
    </row>
    <row r="38" spans="1:11" x14ac:dyDescent="0.25">
      <c r="A38" t="s">
        <v>1068</v>
      </c>
      <c r="C38" t="s">
        <v>367</v>
      </c>
      <c r="D38">
        <v>84</v>
      </c>
      <c r="E38">
        <v>0.30952380000000002</v>
      </c>
      <c r="F38">
        <v>0.46507389999999998</v>
      </c>
      <c r="G38">
        <v>0</v>
      </c>
      <c r="H38">
        <v>1</v>
      </c>
      <c r="J38" t="s">
        <v>725</v>
      </c>
      <c r="K38" t="s">
        <v>355</v>
      </c>
    </row>
    <row r="39" spans="1:11" x14ac:dyDescent="0.25">
      <c r="A39" t="s">
        <v>328</v>
      </c>
      <c r="C39" t="s">
        <v>5</v>
      </c>
      <c r="D39" t="s">
        <v>7</v>
      </c>
      <c r="E39" t="s">
        <v>5</v>
      </c>
      <c r="F39" t="s">
        <v>5</v>
      </c>
      <c r="G39" t="s">
        <v>5</v>
      </c>
      <c r="H39" t="s">
        <v>7</v>
      </c>
    </row>
    <row r="40" spans="1:11" x14ac:dyDescent="0.25">
      <c r="A40" t="s">
        <v>1069</v>
      </c>
      <c r="C40" t="s">
        <v>1088</v>
      </c>
      <c r="D40">
        <v>84</v>
      </c>
      <c r="E40">
        <v>0.15476190000000001</v>
      </c>
      <c r="F40">
        <v>0.3638498</v>
      </c>
      <c r="G40">
        <v>0</v>
      </c>
      <c r="H40">
        <v>1</v>
      </c>
    </row>
    <row r="41" spans="1:11" x14ac:dyDescent="0.25">
      <c r="A41" t="s">
        <v>1070</v>
      </c>
      <c r="C41" t="s">
        <v>1089</v>
      </c>
      <c r="D41">
        <v>84</v>
      </c>
      <c r="E41">
        <v>0.1190476</v>
      </c>
      <c r="F41">
        <v>0.32578960000000001</v>
      </c>
      <c r="G41">
        <v>0</v>
      </c>
      <c r="H41">
        <v>1</v>
      </c>
    </row>
    <row r="42" spans="1:11" x14ac:dyDescent="0.25">
      <c r="A42" t="s">
        <v>1071</v>
      </c>
      <c r="C42" t="s">
        <v>365</v>
      </c>
      <c r="D42">
        <v>84</v>
      </c>
      <c r="E42">
        <v>0</v>
      </c>
      <c r="F42">
        <v>0</v>
      </c>
      <c r="G42">
        <v>0</v>
      </c>
      <c r="H42">
        <v>0</v>
      </c>
    </row>
    <row r="44" spans="1:11" x14ac:dyDescent="0.25">
      <c r="A44" t="s">
        <v>647</v>
      </c>
    </row>
    <row r="46" spans="1:11" x14ac:dyDescent="0.25">
      <c r="A46" t="s">
        <v>327</v>
      </c>
      <c r="C46" t="s">
        <v>261</v>
      </c>
      <c r="D46" t="s">
        <v>262</v>
      </c>
      <c r="E46" t="s">
        <v>80</v>
      </c>
      <c r="F46" t="s">
        <v>1085</v>
      </c>
      <c r="G46" t="s">
        <v>1086</v>
      </c>
      <c r="H46" t="s">
        <v>330</v>
      </c>
    </row>
    <row r="47" spans="1:11" x14ac:dyDescent="0.25">
      <c r="A47" t="s">
        <v>328</v>
      </c>
      <c r="C47" t="s">
        <v>5</v>
      </c>
      <c r="D47" t="s">
        <v>7</v>
      </c>
      <c r="E47" t="s">
        <v>5</v>
      </c>
      <c r="F47" t="s">
        <v>5</v>
      </c>
      <c r="G47" t="s">
        <v>5</v>
      </c>
      <c r="H47" t="s">
        <v>7</v>
      </c>
    </row>
    <row r="48" spans="1:11" x14ac:dyDescent="0.25">
      <c r="A48" t="s">
        <v>1072</v>
      </c>
      <c r="C48" t="s">
        <v>364</v>
      </c>
      <c r="D48">
        <v>72</v>
      </c>
      <c r="E48">
        <v>0.875</v>
      </c>
      <c r="F48">
        <v>0.3330398</v>
      </c>
      <c r="G48">
        <v>0</v>
      </c>
      <c r="H48">
        <v>1</v>
      </c>
    </row>
    <row r="49" spans="1:8" x14ac:dyDescent="0.25">
      <c r="A49" t="s">
        <v>1073</v>
      </c>
      <c r="C49" t="s">
        <v>368</v>
      </c>
      <c r="D49">
        <v>72</v>
      </c>
      <c r="E49">
        <v>0.97222220000000004</v>
      </c>
      <c r="F49">
        <v>0.16548879999999999</v>
      </c>
      <c r="G49">
        <v>0</v>
      </c>
      <c r="H49">
        <v>1</v>
      </c>
    </row>
    <row r="50" spans="1:8" x14ac:dyDescent="0.25">
      <c r="A50" t="s">
        <v>1074</v>
      </c>
      <c r="C50" t="s">
        <v>362</v>
      </c>
      <c r="D50">
        <v>72</v>
      </c>
      <c r="E50">
        <v>0.94444439999999996</v>
      </c>
      <c r="F50">
        <v>0.23066890000000001</v>
      </c>
      <c r="G50">
        <v>0</v>
      </c>
      <c r="H50">
        <v>1</v>
      </c>
    </row>
    <row r="51" spans="1:8" x14ac:dyDescent="0.25">
      <c r="A51" t="s">
        <v>1075</v>
      </c>
      <c r="C51" t="s">
        <v>1087</v>
      </c>
      <c r="D51">
        <v>72</v>
      </c>
      <c r="E51">
        <v>0.84722220000000004</v>
      </c>
      <c r="F51">
        <v>0.36229790000000001</v>
      </c>
      <c r="G51">
        <v>0</v>
      </c>
      <c r="H51">
        <v>1</v>
      </c>
    </row>
    <row r="52" spans="1:8" x14ac:dyDescent="0.25">
      <c r="A52" t="s">
        <v>1076</v>
      </c>
      <c r="C52" t="s">
        <v>360</v>
      </c>
      <c r="D52">
        <v>72</v>
      </c>
      <c r="E52">
        <v>0.59722220000000004</v>
      </c>
      <c r="F52">
        <v>0.49389860000000002</v>
      </c>
      <c r="G52">
        <v>0</v>
      </c>
      <c r="H52">
        <v>1</v>
      </c>
    </row>
    <row r="53" spans="1:8" x14ac:dyDescent="0.25">
      <c r="A53" t="s">
        <v>328</v>
      </c>
      <c r="C53" t="s">
        <v>5</v>
      </c>
      <c r="D53" t="s">
        <v>7</v>
      </c>
      <c r="E53" t="s">
        <v>5</v>
      </c>
      <c r="F53" t="s">
        <v>5</v>
      </c>
      <c r="G53" t="s">
        <v>5</v>
      </c>
      <c r="H53" t="s">
        <v>7</v>
      </c>
    </row>
    <row r="54" spans="1:8" x14ac:dyDescent="0.25">
      <c r="A54" t="s">
        <v>1077</v>
      </c>
      <c r="C54" t="s">
        <v>359</v>
      </c>
      <c r="D54">
        <v>72</v>
      </c>
      <c r="E54">
        <v>0.36111110000000002</v>
      </c>
      <c r="F54">
        <v>0.4836934</v>
      </c>
      <c r="G54">
        <v>0</v>
      </c>
      <c r="H54">
        <v>1</v>
      </c>
    </row>
    <row r="55" spans="1:8" x14ac:dyDescent="0.25">
      <c r="A55" t="s">
        <v>1078</v>
      </c>
      <c r="C55" t="s">
        <v>361</v>
      </c>
      <c r="D55">
        <v>72</v>
      </c>
      <c r="E55">
        <v>0.72222220000000004</v>
      </c>
      <c r="F55">
        <v>0.45104640000000001</v>
      </c>
      <c r="G55">
        <v>0</v>
      </c>
      <c r="H55">
        <v>1</v>
      </c>
    </row>
    <row r="56" spans="1:8" x14ac:dyDescent="0.25">
      <c r="A56" t="s">
        <v>1079</v>
      </c>
      <c r="C56" t="s">
        <v>363</v>
      </c>
      <c r="D56">
        <v>72</v>
      </c>
      <c r="E56">
        <v>0.51388889999999998</v>
      </c>
      <c r="F56">
        <v>0.5033145</v>
      </c>
      <c r="G56">
        <v>0</v>
      </c>
      <c r="H56">
        <v>1</v>
      </c>
    </row>
    <row r="57" spans="1:8" x14ac:dyDescent="0.25">
      <c r="A57" t="s">
        <v>1080</v>
      </c>
      <c r="C57" t="s">
        <v>366</v>
      </c>
      <c r="D57">
        <v>72</v>
      </c>
      <c r="E57">
        <v>0.15277779999999999</v>
      </c>
      <c r="F57">
        <v>0.36229790000000001</v>
      </c>
      <c r="G57">
        <v>0</v>
      </c>
      <c r="H57">
        <v>1</v>
      </c>
    </row>
    <row r="58" spans="1:8" x14ac:dyDescent="0.25">
      <c r="A58" t="s">
        <v>1081</v>
      </c>
      <c r="C58" t="s">
        <v>367</v>
      </c>
      <c r="D58">
        <v>72</v>
      </c>
      <c r="E58">
        <v>0.31944440000000002</v>
      </c>
      <c r="F58">
        <v>0.46953339999999999</v>
      </c>
      <c r="G58">
        <v>0</v>
      </c>
      <c r="H58">
        <v>1</v>
      </c>
    </row>
    <row r="59" spans="1:8" x14ac:dyDescent="0.25">
      <c r="A59" t="s">
        <v>328</v>
      </c>
      <c r="C59" t="s">
        <v>5</v>
      </c>
      <c r="D59" t="s">
        <v>7</v>
      </c>
      <c r="E59" t="s">
        <v>5</v>
      </c>
      <c r="F59" t="s">
        <v>5</v>
      </c>
      <c r="G59" t="s">
        <v>5</v>
      </c>
      <c r="H59" t="s">
        <v>7</v>
      </c>
    </row>
    <row r="60" spans="1:8" x14ac:dyDescent="0.25">
      <c r="A60" t="s">
        <v>1082</v>
      </c>
      <c r="C60" t="s">
        <v>1088</v>
      </c>
      <c r="D60">
        <v>72</v>
      </c>
      <c r="E60">
        <v>0.31944440000000002</v>
      </c>
      <c r="F60">
        <v>0.46953339999999999</v>
      </c>
      <c r="G60">
        <v>0</v>
      </c>
      <c r="H60">
        <v>1</v>
      </c>
    </row>
    <row r="61" spans="1:8" x14ac:dyDescent="0.25">
      <c r="A61" t="s">
        <v>1083</v>
      </c>
      <c r="C61" t="s">
        <v>1089</v>
      </c>
      <c r="D61">
        <v>72</v>
      </c>
      <c r="E61">
        <v>0.3333333</v>
      </c>
      <c r="F61">
        <v>0.47471269999999999</v>
      </c>
      <c r="G61">
        <v>0</v>
      </c>
      <c r="H61">
        <v>1</v>
      </c>
    </row>
    <row r="62" spans="1:8" x14ac:dyDescent="0.25">
      <c r="A62" t="s">
        <v>1084</v>
      </c>
      <c r="C62" t="s">
        <v>365</v>
      </c>
      <c r="D62">
        <v>72</v>
      </c>
      <c r="E62">
        <v>1.3888899999999999E-2</v>
      </c>
      <c r="F62">
        <v>0.1178511</v>
      </c>
      <c r="G62">
        <v>0</v>
      </c>
      <c r="H62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="80" zoomScaleNormal="80" workbookViewId="0">
      <selection activeCell="C26" sqref="C26:C31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</cols>
  <sheetData>
    <row r="2" spans="1:14" x14ac:dyDescent="0.25">
      <c r="A2" t="s">
        <v>370</v>
      </c>
    </row>
    <row r="4" spans="1:14" ht="35.25" customHeight="1" thickBot="1" x14ac:dyDescent="0.35">
      <c r="A4" t="s">
        <v>371</v>
      </c>
      <c r="C4" t="s">
        <v>376</v>
      </c>
      <c r="L4" s="116" t="s">
        <v>381</v>
      </c>
      <c r="M4" s="116"/>
      <c r="N4" s="116"/>
    </row>
    <row r="5" spans="1:14" ht="61.5" thickTop="1" thickBot="1" x14ac:dyDescent="0.3">
      <c r="A5" t="s">
        <v>372</v>
      </c>
      <c r="C5" t="s">
        <v>377</v>
      </c>
      <c r="D5" t="s">
        <v>20</v>
      </c>
      <c r="L5" s="77" t="s">
        <v>105</v>
      </c>
      <c r="M5" s="72" t="s">
        <v>379</v>
      </c>
      <c r="N5" s="72" t="s">
        <v>380</v>
      </c>
    </row>
    <row r="6" spans="1:14" x14ac:dyDescent="0.25">
      <c r="A6" t="s">
        <v>1090</v>
      </c>
      <c r="C6" t="s">
        <v>378</v>
      </c>
      <c r="D6" t="s">
        <v>754</v>
      </c>
      <c r="E6" t="s">
        <v>755</v>
      </c>
      <c r="F6" t="s">
        <v>8</v>
      </c>
      <c r="L6" s="43" t="s">
        <v>33</v>
      </c>
      <c r="M6" s="24">
        <f>D9</f>
        <v>73</v>
      </c>
      <c r="N6" s="44">
        <f>M6/D11</f>
        <v>0.86904761904761907</v>
      </c>
    </row>
    <row r="7" spans="1:14" x14ac:dyDescent="0.25">
      <c r="A7" t="s">
        <v>17</v>
      </c>
      <c r="C7" t="s">
        <v>7</v>
      </c>
      <c r="D7" t="s">
        <v>23</v>
      </c>
      <c r="E7" t="s">
        <v>147</v>
      </c>
      <c r="F7" t="s">
        <v>7</v>
      </c>
      <c r="L7" s="43" t="s">
        <v>32</v>
      </c>
      <c r="M7" s="24">
        <f>E9</f>
        <v>63</v>
      </c>
      <c r="N7" s="44">
        <f>M7/E11</f>
        <v>0.875</v>
      </c>
    </row>
    <row r="8" spans="1:14" ht="15.75" thickBot="1" x14ac:dyDescent="0.3">
      <c r="A8" t="s">
        <v>1091</v>
      </c>
      <c r="C8">
        <v>0</v>
      </c>
      <c r="D8">
        <v>11</v>
      </c>
      <c r="E8">
        <v>9</v>
      </c>
      <c r="F8">
        <v>20</v>
      </c>
      <c r="L8" s="22" t="s">
        <v>35</v>
      </c>
      <c r="M8" s="27">
        <f>F9</f>
        <v>136</v>
      </c>
      <c r="N8" s="54">
        <f>M8/F11</f>
        <v>0.87179487179487181</v>
      </c>
    </row>
    <row r="9" spans="1:14" ht="15.75" thickTop="1" x14ac:dyDescent="0.25">
      <c r="A9" t="s">
        <v>1092</v>
      </c>
      <c r="C9">
        <v>1</v>
      </c>
      <c r="D9">
        <v>73</v>
      </c>
      <c r="E9">
        <v>63</v>
      </c>
      <c r="F9">
        <v>136</v>
      </c>
      <c r="L9" t="str">
        <f>CONCATENATE("N = ",F11)</f>
        <v>N = 156</v>
      </c>
    </row>
    <row r="10" spans="1:14" x14ac:dyDescent="0.25">
      <c r="A10" t="s">
        <v>17</v>
      </c>
      <c r="C10" t="s">
        <v>7</v>
      </c>
      <c r="D10" t="s">
        <v>23</v>
      </c>
      <c r="E10" t="s">
        <v>147</v>
      </c>
      <c r="F10" t="s">
        <v>7</v>
      </c>
      <c r="L10" t="str">
        <f>IF(I28="*","Male and female means are different at the 10% level of significance",IF(I28="**","Male and female means are different at the 5% level of significance",IF(I28="***","Male and female means are different at the 1% level of significance","Means are not significantly different at either 1%, 5% or 10%")))</f>
        <v>Means are not significantly different at either 1%, 5% or 10%</v>
      </c>
    </row>
    <row r="11" spans="1:14" x14ac:dyDescent="0.25">
      <c r="A11" t="s">
        <v>1033</v>
      </c>
      <c r="C11" t="s">
        <v>8</v>
      </c>
      <c r="D11">
        <v>84</v>
      </c>
      <c r="E11">
        <v>72</v>
      </c>
      <c r="F11">
        <v>156</v>
      </c>
    </row>
    <row r="14" spans="1:14" x14ac:dyDescent="0.25">
      <c r="A14" t="s">
        <v>373</v>
      </c>
    </row>
    <row r="16" spans="1:14" x14ac:dyDescent="0.25">
      <c r="A16" t="s">
        <v>374</v>
      </c>
    </row>
    <row r="17" spans="1:10" x14ac:dyDescent="0.25">
      <c r="A17" t="s">
        <v>375</v>
      </c>
    </row>
    <row r="18" spans="1:10" x14ac:dyDescent="0.25">
      <c r="A18" t="s">
        <v>72</v>
      </c>
    </row>
    <row r="19" spans="1:10" x14ac:dyDescent="0.25">
      <c r="A19" t="s">
        <v>73</v>
      </c>
    </row>
    <row r="20" spans="1:10" x14ac:dyDescent="0.25">
      <c r="A20" t="s">
        <v>1093</v>
      </c>
    </row>
    <row r="21" spans="1:10" x14ac:dyDescent="0.25">
      <c r="A21" t="s">
        <v>1094</v>
      </c>
    </row>
    <row r="22" spans="1:10" x14ac:dyDescent="0.25">
      <c r="A22" t="s">
        <v>73</v>
      </c>
    </row>
    <row r="23" spans="1:10" x14ac:dyDescent="0.25">
      <c r="A23" t="s">
        <v>1095</v>
      </c>
    </row>
    <row r="25" spans="1:10" x14ac:dyDescent="0.25">
      <c r="A25" t="s">
        <v>74</v>
      </c>
    </row>
    <row r="26" spans="1:10" x14ac:dyDescent="0.25">
      <c r="A26" t="s">
        <v>75</v>
      </c>
      <c r="C26" t="s">
        <v>84</v>
      </c>
      <c r="D26" t="s">
        <v>85</v>
      </c>
      <c r="E26" t="s">
        <v>86</v>
      </c>
      <c r="F26" t="s">
        <v>87</v>
      </c>
      <c r="G26" t="s">
        <v>88</v>
      </c>
      <c r="H26" t="s">
        <v>89</v>
      </c>
    </row>
    <row r="27" spans="1:10" x14ac:dyDescent="0.25">
      <c r="A27" t="s">
        <v>76</v>
      </c>
      <c r="C27" t="s">
        <v>124</v>
      </c>
      <c r="D27" t="s">
        <v>6</v>
      </c>
      <c r="E27" t="s">
        <v>147</v>
      </c>
      <c r="F27" t="s">
        <v>5</v>
      </c>
      <c r="G27" t="s">
        <v>22</v>
      </c>
      <c r="H27" t="s">
        <v>22</v>
      </c>
    </row>
    <row r="28" spans="1:10" x14ac:dyDescent="0.25">
      <c r="A28" t="s">
        <v>1096</v>
      </c>
      <c r="C28" t="s">
        <v>90</v>
      </c>
      <c r="D28">
        <v>1.373626E-3</v>
      </c>
      <c r="E28">
        <v>1</v>
      </c>
      <c r="F28">
        <v>1.373626E-3</v>
      </c>
      <c r="G28">
        <v>0.01</v>
      </c>
      <c r="H28">
        <v>0.91239999999999999</v>
      </c>
      <c r="I28" s="4" t="str">
        <f t="shared" ref="I28" si="0">IF(H28&lt;=0.01,"***",IF(H28&lt;=0.05,"**",IF(H28&lt;=0.1,"*","-")))</f>
        <v>-</v>
      </c>
      <c r="J28" t="s">
        <v>92</v>
      </c>
    </row>
    <row r="29" spans="1:10" x14ac:dyDescent="0.25">
      <c r="A29" t="s">
        <v>1097</v>
      </c>
      <c r="C29" t="s">
        <v>91</v>
      </c>
      <c r="D29">
        <v>17.434523800000001</v>
      </c>
      <c r="E29">
        <v>154</v>
      </c>
      <c r="F29">
        <v>0.113211194</v>
      </c>
      <c r="J29" t="s">
        <v>93</v>
      </c>
    </row>
    <row r="30" spans="1:10" x14ac:dyDescent="0.25">
      <c r="A30" t="s">
        <v>76</v>
      </c>
      <c r="C30" t="s">
        <v>124</v>
      </c>
      <c r="D30" t="s">
        <v>6</v>
      </c>
      <c r="E30" t="s">
        <v>147</v>
      </c>
      <c r="F30" t="s">
        <v>5</v>
      </c>
      <c r="G30" t="s">
        <v>22</v>
      </c>
      <c r="H30" t="s">
        <v>22</v>
      </c>
    </row>
    <row r="31" spans="1:10" x14ac:dyDescent="0.25">
      <c r="A31" t="s">
        <v>1098</v>
      </c>
      <c r="C31" t="s">
        <v>8</v>
      </c>
      <c r="D31">
        <v>17.435897400000002</v>
      </c>
      <c r="E31">
        <v>155</v>
      </c>
      <c r="F31">
        <v>0.112489661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zoomScale="80" zoomScaleNormal="80" workbookViewId="0">
      <selection activeCell="N30" sqref="N30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</cols>
  <sheetData>
    <row r="2" spans="1:14" x14ac:dyDescent="0.25">
      <c r="A2" t="s">
        <v>382</v>
      </c>
    </row>
    <row r="4" spans="1:14" ht="37.5" customHeight="1" thickBot="1" x14ac:dyDescent="0.35">
      <c r="A4" t="s">
        <v>383</v>
      </c>
      <c r="C4" t="s">
        <v>386</v>
      </c>
      <c r="D4" t="s">
        <v>43</v>
      </c>
      <c r="E4" t="s">
        <v>44</v>
      </c>
      <c r="L4" s="116" t="s">
        <v>388</v>
      </c>
      <c r="M4" s="116"/>
      <c r="N4" s="116"/>
    </row>
    <row r="5" spans="1:14" ht="76.5" thickTop="1" thickBot="1" x14ac:dyDescent="0.3">
      <c r="A5" t="s">
        <v>1099</v>
      </c>
      <c r="C5" t="s">
        <v>387</v>
      </c>
      <c r="D5" t="s">
        <v>754</v>
      </c>
      <c r="E5" t="s">
        <v>755</v>
      </c>
      <c r="F5" t="s">
        <v>8</v>
      </c>
      <c r="L5" s="77" t="s">
        <v>105</v>
      </c>
      <c r="M5" s="72" t="s">
        <v>389</v>
      </c>
      <c r="N5" s="72" t="s">
        <v>390</v>
      </c>
    </row>
    <row r="6" spans="1:14" x14ac:dyDescent="0.25">
      <c r="A6" t="s">
        <v>17</v>
      </c>
      <c r="C6" t="s">
        <v>7</v>
      </c>
      <c r="D6" t="s">
        <v>54</v>
      </c>
      <c r="E6" t="s">
        <v>5</v>
      </c>
      <c r="F6" t="s">
        <v>24</v>
      </c>
      <c r="L6" s="43" t="s">
        <v>33</v>
      </c>
      <c r="M6" s="24">
        <f>D8</f>
        <v>62</v>
      </c>
      <c r="N6" s="44">
        <f>M6/D10</f>
        <v>0.73809523809523814</v>
      </c>
    </row>
    <row r="7" spans="1:14" x14ac:dyDescent="0.25">
      <c r="A7" t="s">
        <v>1100</v>
      </c>
      <c r="C7">
        <v>0</v>
      </c>
      <c r="D7">
        <v>22</v>
      </c>
      <c r="E7">
        <v>23</v>
      </c>
      <c r="F7">
        <v>45</v>
      </c>
      <c r="L7" s="43" t="s">
        <v>32</v>
      </c>
      <c r="M7" s="24">
        <f>E8</f>
        <v>48</v>
      </c>
      <c r="N7" s="44">
        <f>M7/E10</f>
        <v>0.676056338028169</v>
      </c>
    </row>
    <row r="8" spans="1:14" ht="15.75" thickBot="1" x14ac:dyDescent="0.3">
      <c r="A8" t="s">
        <v>1101</v>
      </c>
      <c r="C8">
        <v>1</v>
      </c>
      <c r="D8">
        <v>62</v>
      </c>
      <c r="E8">
        <v>48</v>
      </c>
      <c r="F8">
        <v>110</v>
      </c>
      <c r="L8" s="22" t="s">
        <v>35</v>
      </c>
      <c r="M8" s="27">
        <f>F8</f>
        <v>110</v>
      </c>
      <c r="N8" s="54">
        <f>M8/F10</f>
        <v>0.70967741935483875</v>
      </c>
    </row>
    <row r="9" spans="1:14" ht="15.75" thickTop="1" x14ac:dyDescent="0.25">
      <c r="A9" t="s">
        <v>17</v>
      </c>
      <c r="C9" t="s">
        <v>7</v>
      </c>
      <c r="D9" t="s">
        <v>54</v>
      </c>
      <c r="E9" t="s">
        <v>5</v>
      </c>
      <c r="F9" t="s">
        <v>24</v>
      </c>
      <c r="L9" t="str">
        <f>CONCATENATE("N = ",F10)</f>
        <v>N = 155</v>
      </c>
    </row>
    <row r="10" spans="1:14" x14ac:dyDescent="0.25">
      <c r="A10" t="s">
        <v>1102</v>
      </c>
      <c r="C10" t="s">
        <v>8</v>
      </c>
      <c r="D10">
        <v>84</v>
      </c>
      <c r="E10">
        <v>71</v>
      </c>
      <c r="F10">
        <v>155</v>
      </c>
      <c r="L10" t="str">
        <f>IF(I26="*","Male and female means are different at the 10% level of significance",IF(I26="**","Male and female means are different at the 5% level of significance",IF(I26="***","Male and female means are different at the 1% level of significance","Means are not significantly different at either 1%, 5% or 10%")))</f>
        <v>Means are not significantly different at either 1%, 5% or 10%</v>
      </c>
    </row>
    <row r="13" spans="1:14" x14ac:dyDescent="0.25">
      <c r="A13" t="s">
        <v>384</v>
      </c>
    </row>
    <row r="15" spans="1:14" x14ac:dyDescent="0.25">
      <c r="A15" t="s">
        <v>385</v>
      </c>
    </row>
    <row r="16" spans="1:14" x14ac:dyDescent="0.25">
      <c r="A16" t="s">
        <v>72</v>
      </c>
    </row>
    <row r="17" spans="1:10" x14ac:dyDescent="0.25">
      <c r="A17" t="s">
        <v>73</v>
      </c>
    </row>
    <row r="18" spans="1:10" x14ac:dyDescent="0.25">
      <c r="A18" t="s">
        <v>1103</v>
      </c>
    </row>
    <row r="19" spans="1:10" x14ac:dyDescent="0.25">
      <c r="A19" t="s">
        <v>1104</v>
      </c>
    </row>
    <row r="20" spans="1:10" x14ac:dyDescent="0.25">
      <c r="A20" t="s">
        <v>73</v>
      </c>
    </row>
    <row r="21" spans="1:10" x14ac:dyDescent="0.25">
      <c r="A21" t="s">
        <v>1105</v>
      </c>
    </row>
    <row r="23" spans="1:10" x14ac:dyDescent="0.25">
      <c r="A23" t="s">
        <v>74</v>
      </c>
    </row>
    <row r="24" spans="1:10" x14ac:dyDescent="0.25">
      <c r="A24" t="s">
        <v>75</v>
      </c>
      <c r="C24" t="s">
        <v>84</v>
      </c>
      <c r="D24" t="s">
        <v>85</v>
      </c>
      <c r="E24" t="s">
        <v>86</v>
      </c>
      <c r="F24" t="s">
        <v>87</v>
      </c>
      <c r="G24" t="s">
        <v>88</v>
      </c>
      <c r="H24" t="s">
        <v>89</v>
      </c>
    </row>
    <row r="25" spans="1:10" x14ac:dyDescent="0.25">
      <c r="A25" t="s">
        <v>76</v>
      </c>
      <c r="C25" t="s">
        <v>124</v>
      </c>
      <c r="D25" t="s">
        <v>6</v>
      </c>
      <c r="E25" t="s">
        <v>147</v>
      </c>
      <c r="F25" t="s">
        <v>102</v>
      </c>
      <c r="G25" t="s">
        <v>54</v>
      </c>
      <c r="H25" t="s">
        <v>5</v>
      </c>
    </row>
    <row r="26" spans="1:10" x14ac:dyDescent="0.25">
      <c r="A26" t="s">
        <v>1106</v>
      </c>
      <c r="C26" t="s">
        <v>90</v>
      </c>
      <c r="D26">
        <v>0.14809285799999999</v>
      </c>
      <c r="E26">
        <v>1</v>
      </c>
      <c r="F26">
        <v>0.14809285799999999</v>
      </c>
      <c r="G26">
        <v>0.71</v>
      </c>
      <c r="H26">
        <v>0.39979999999999999</v>
      </c>
      <c r="I26" s="4" t="str">
        <f t="shared" ref="I26" si="0">IF(H26&lt;=0.01,"***",IF(H26&lt;=0.05,"**",IF(H26&lt;=0.1,"*","-")))</f>
        <v>-</v>
      </c>
      <c r="J26" t="s">
        <v>92</v>
      </c>
    </row>
    <row r="27" spans="1:10" x14ac:dyDescent="0.25">
      <c r="A27" t="s">
        <v>1107</v>
      </c>
      <c r="C27" t="s">
        <v>91</v>
      </c>
      <c r="D27">
        <v>31.787391</v>
      </c>
      <c r="E27">
        <v>153</v>
      </c>
      <c r="F27">
        <v>0.20776072600000001</v>
      </c>
      <c r="J27" t="s">
        <v>93</v>
      </c>
    </row>
    <row r="28" spans="1:10" x14ac:dyDescent="0.25">
      <c r="A28" t="s">
        <v>76</v>
      </c>
      <c r="C28" t="s">
        <v>124</v>
      </c>
      <c r="D28" t="s">
        <v>6</v>
      </c>
      <c r="E28" t="s">
        <v>147</v>
      </c>
      <c r="F28" t="s">
        <v>102</v>
      </c>
      <c r="G28" t="s">
        <v>54</v>
      </c>
      <c r="H28" t="s">
        <v>5</v>
      </c>
    </row>
    <row r="29" spans="1:10" x14ac:dyDescent="0.25">
      <c r="A29" t="s">
        <v>1108</v>
      </c>
      <c r="C29" t="s">
        <v>8</v>
      </c>
      <c r="D29">
        <v>31.935483900000001</v>
      </c>
      <c r="E29">
        <v>154</v>
      </c>
      <c r="F29">
        <v>0.207373272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90" zoomScaleNormal="90" workbookViewId="0">
      <selection activeCell="I32" sqref="I32"/>
    </sheetView>
  </sheetViews>
  <sheetFormatPr defaultRowHeight="15" x14ac:dyDescent="0.25"/>
  <cols>
    <col min="1" max="1" width="38.7109375" bestFit="1" customWidth="1"/>
    <col min="9" max="9" width="21" bestFit="1" customWidth="1"/>
    <col min="11" max="11" width="34.42578125" bestFit="1" customWidth="1"/>
    <col min="12" max="13" width="12.5703125" customWidth="1"/>
  </cols>
  <sheetData>
    <row r="1" spans="1:13" x14ac:dyDescent="0.25">
      <c r="A1" t="s">
        <v>714</v>
      </c>
    </row>
    <row r="2" spans="1:13" ht="18" thickBot="1" x14ac:dyDescent="0.35">
      <c r="K2" s="116" t="s">
        <v>658</v>
      </c>
      <c r="L2" s="116"/>
      <c r="M2" s="116"/>
    </row>
    <row r="3" spans="1:13" ht="61.5" thickTop="1" thickBot="1" x14ac:dyDescent="0.3">
      <c r="K3" s="77"/>
      <c r="L3" s="72" t="s">
        <v>659</v>
      </c>
      <c r="M3" s="72" t="s">
        <v>660</v>
      </c>
    </row>
    <row r="4" spans="1:13" x14ac:dyDescent="0.25">
      <c r="A4" t="s">
        <v>661</v>
      </c>
      <c r="I4" t="s">
        <v>662</v>
      </c>
      <c r="K4" s="83" t="s">
        <v>663</v>
      </c>
      <c r="L4" s="84">
        <f>D12</f>
        <v>117</v>
      </c>
      <c r="M4" s="85">
        <f>L4/'C7 Storage PMF116-1'!F11</f>
        <v>0.75</v>
      </c>
    </row>
    <row r="5" spans="1:13" x14ac:dyDescent="0.25">
      <c r="I5" t="s">
        <v>664</v>
      </c>
      <c r="K5" s="83" t="s">
        <v>665</v>
      </c>
      <c r="L5" s="84">
        <f>D24</f>
        <v>132</v>
      </c>
      <c r="M5" s="85">
        <f>L5/'C7 Storage PMF116-1'!F11</f>
        <v>0.84615384615384615</v>
      </c>
    </row>
    <row r="6" spans="1:13" x14ac:dyDescent="0.25">
      <c r="A6" t="s">
        <v>666</v>
      </c>
      <c r="C6" t="s">
        <v>667</v>
      </c>
      <c r="I6" t="s">
        <v>668</v>
      </c>
      <c r="K6" s="83" t="s">
        <v>669</v>
      </c>
      <c r="L6" s="84">
        <f>D49</f>
        <v>47</v>
      </c>
      <c r="M6" s="85">
        <f>L6/'C7 Storage PMF116-1'!F11</f>
        <v>0.30128205128205127</v>
      </c>
    </row>
    <row r="7" spans="1:13" x14ac:dyDescent="0.25">
      <c r="A7" t="s">
        <v>670</v>
      </c>
      <c r="C7" t="s">
        <v>671</v>
      </c>
      <c r="I7" t="s">
        <v>672</v>
      </c>
      <c r="K7" s="86" t="s">
        <v>673</v>
      </c>
      <c r="L7" s="87">
        <f>D37</f>
        <v>67</v>
      </c>
      <c r="M7" s="88">
        <f>L7/'C7 Storage PMF116-1'!F11</f>
        <v>0.42948717948717946</v>
      </c>
    </row>
    <row r="8" spans="1:13" x14ac:dyDescent="0.25">
      <c r="A8" t="s">
        <v>674</v>
      </c>
      <c r="C8" t="s">
        <v>675</v>
      </c>
      <c r="K8" t="str">
        <f>CONCATENATE("N = ",'C7 Storage PMF116-1'!F11)</f>
        <v>N = 156</v>
      </c>
    </row>
    <row r="9" spans="1:13" x14ac:dyDescent="0.25">
      <c r="A9" t="s">
        <v>676</v>
      </c>
      <c r="C9" t="s">
        <v>677</v>
      </c>
      <c r="D9" t="s">
        <v>3</v>
      </c>
      <c r="E9" t="s">
        <v>4</v>
      </c>
      <c r="F9" t="s">
        <v>678</v>
      </c>
    </row>
    <row r="10" spans="1:13" x14ac:dyDescent="0.25">
      <c r="A10" t="s">
        <v>0</v>
      </c>
      <c r="C10" t="s">
        <v>22</v>
      </c>
      <c r="D10" t="s">
        <v>22</v>
      </c>
      <c r="E10" t="s">
        <v>22</v>
      </c>
      <c r="F10" t="s">
        <v>5</v>
      </c>
    </row>
    <row r="12" spans="1:13" x14ac:dyDescent="0.25">
      <c r="A12" t="s">
        <v>1109</v>
      </c>
      <c r="C12" t="s">
        <v>775</v>
      </c>
      <c r="D12">
        <v>117</v>
      </c>
      <c r="E12">
        <v>100</v>
      </c>
      <c r="F12">
        <v>100</v>
      </c>
    </row>
    <row r="13" spans="1:13" x14ac:dyDescent="0.25">
      <c r="A13" t="s">
        <v>0</v>
      </c>
      <c r="C13" t="s">
        <v>22</v>
      </c>
      <c r="D13" t="s">
        <v>22</v>
      </c>
      <c r="E13" t="s">
        <v>22</v>
      </c>
      <c r="F13" t="s">
        <v>5</v>
      </c>
    </row>
    <row r="14" spans="1:13" x14ac:dyDescent="0.25">
      <c r="A14" t="s">
        <v>1110</v>
      </c>
      <c r="C14" t="s">
        <v>8</v>
      </c>
      <c r="D14">
        <v>117</v>
      </c>
      <c r="E14">
        <v>100</v>
      </c>
    </row>
    <row r="16" spans="1:13" x14ac:dyDescent="0.25">
      <c r="A16" t="s">
        <v>679</v>
      </c>
    </row>
    <row r="18" spans="1:6" x14ac:dyDescent="0.25">
      <c r="A18" t="s">
        <v>666</v>
      </c>
      <c r="C18" t="s">
        <v>667</v>
      </c>
    </row>
    <row r="19" spans="1:6" x14ac:dyDescent="0.25">
      <c r="A19" t="s">
        <v>670</v>
      </c>
      <c r="C19" t="s">
        <v>671</v>
      </c>
    </row>
    <row r="20" spans="1:6" x14ac:dyDescent="0.25">
      <c r="A20" t="s">
        <v>680</v>
      </c>
      <c r="C20" t="s">
        <v>681</v>
      </c>
    </row>
    <row r="21" spans="1:6" x14ac:dyDescent="0.25">
      <c r="A21" t="s">
        <v>682</v>
      </c>
      <c r="C21" t="s">
        <v>683</v>
      </c>
      <c r="D21" t="s">
        <v>3</v>
      </c>
      <c r="E21" t="s">
        <v>4</v>
      </c>
      <c r="F21" t="s">
        <v>678</v>
      </c>
    </row>
    <row r="22" spans="1:6" x14ac:dyDescent="0.25">
      <c r="A22" t="s">
        <v>0</v>
      </c>
      <c r="C22" t="s">
        <v>22</v>
      </c>
      <c r="D22" t="s">
        <v>22</v>
      </c>
      <c r="E22" t="s">
        <v>22</v>
      </c>
      <c r="F22" t="s">
        <v>5</v>
      </c>
    </row>
    <row r="24" spans="1:6" x14ac:dyDescent="0.25">
      <c r="A24" t="s">
        <v>1111</v>
      </c>
      <c r="C24" t="s">
        <v>775</v>
      </c>
      <c r="D24">
        <v>132</v>
      </c>
      <c r="E24">
        <v>100</v>
      </c>
      <c r="F24">
        <v>100</v>
      </c>
    </row>
    <row r="25" spans="1:6" x14ac:dyDescent="0.25">
      <c r="A25" t="s">
        <v>0</v>
      </c>
      <c r="C25" t="s">
        <v>22</v>
      </c>
      <c r="D25" t="s">
        <v>22</v>
      </c>
      <c r="E25" t="s">
        <v>22</v>
      </c>
      <c r="F25" t="s">
        <v>5</v>
      </c>
    </row>
    <row r="26" spans="1:6" x14ac:dyDescent="0.25">
      <c r="A26" t="s">
        <v>1112</v>
      </c>
      <c r="C26" t="s">
        <v>8</v>
      </c>
      <c r="D26">
        <v>132</v>
      </c>
      <c r="E26">
        <v>100</v>
      </c>
    </row>
    <row r="28" spans="1:6" x14ac:dyDescent="0.25">
      <c r="A28" t="s">
        <v>684</v>
      </c>
    </row>
    <row r="30" spans="1:6" x14ac:dyDescent="0.25">
      <c r="A30" t="s">
        <v>685</v>
      </c>
      <c r="C30" t="s">
        <v>686</v>
      </c>
    </row>
    <row r="31" spans="1:6" x14ac:dyDescent="0.25">
      <c r="A31" t="s">
        <v>687</v>
      </c>
      <c r="C31" t="s">
        <v>688</v>
      </c>
    </row>
    <row r="32" spans="1:6" x14ac:dyDescent="0.25">
      <c r="A32" t="s">
        <v>689</v>
      </c>
      <c r="C32" t="s">
        <v>690</v>
      </c>
    </row>
    <row r="33" spans="1:6" x14ac:dyDescent="0.25">
      <c r="A33" t="s">
        <v>691</v>
      </c>
      <c r="C33" t="s">
        <v>692</v>
      </c>
    </row>
    <row r="34" spans="1:6" x14ac:dyDescent="0.25">
      <c r="A34" t="s">
        <v>693</v>
      </c>
      <c r="C34" t="s">
        <v>694</v>
      </c>
      <c r="D34" t="s">
        <v>3</v>
      </c>
      <c r="E34" t="s">
        <v>4</v>
      </c>
      <c r="F34" t="s">
        <v>678</v>
      </c>
    </row>
    <row r="35" spans="1:6" x14ac:dyDescent="0.25">
      <c r="A35" t="s">
        <v>0</v>
      </c>
      <c r="C35" t="s">
        <v>22</v>
      </c>
      <c r="D35" t="s">
        <v>22</v>
      </c>
      <c r="E35" t="s">
        <v>22</v>
      </c>
      <c r="F35" t="s">
        <v>5</v>
      </c>
    </row>
    <row r="37" spans="1:6" x14ac:dyDescent="0.25">
      <c r="A37" t="s">
        <v>1113</v>
      </c>
      <c r="C37" t="s">
        <v>775</v>
      </c>
      <c r="D37">
        <v>67</v>
      </c>
      <c r="E37">
        <v>100</v>
      </c>
      <c r="F37">
        <v>100</v>
      </c>
    </row>
    <row r="38" spans="1:6" x14ac:dyDescent="0.25">
      <c r="A38" t="s">
        <v>0</v>
      </c>
      <c r="C38" t="s">
        <v>22</v>
      </c>
      <c r="D38" t="s">
        <v>22</v>
      </c>
      <c r="E38" t="s">
        <v>22</v>
      </c>
      <c r="F38" t="s">
        <v>5</v>
      </c>
    </row>
    <row r="39" spans="1:6" x14ac:dyDescent="0.25">
      <c r="A39" t="s">
        <v>1114</v>
      </c>
      <c r="C39" t="s">
        <v>8</v>
      </c>
      <c r="D39">
        <v>67</v>
      </c>
      <c r="E39">
        <v>100</v>
      </c>
    </row>
    <row r="41" spans="1:6" x14ac:dyDescent="0.25">
      <c r="A41" t="s">
        <v>1115</v>
      </c>
    </row>
    <row r="43" spans="1:6" x14ac:dyDescent="0.25">
      <c r="A43" t="s">
        <v>1116</v>
      </c>
      <c r="C43" t="s">
        <v>1122</v>
      </c>
    </row>
    <row r="45" spans="1:6" x14ac:dyDescent="0.25">
      <c r="A45" t="s">
        <v>1117</v>
      </c>
      <c r="C45" t="s">
        <v>1123</v>
      </c>
    </row>
    <row r="46" spans="1:6" x14ac:dyDescent="0.25">
      <c r="A46" t="s">
        <v>1118</v>
      </c>
      <c r="C46" t="s">
        <v>1124</v>
      </c>
      <c r="D46" t="s">
        <v>3</v>
      </c>
      <c r="E46" t="s">
        <v>4</v>
      </c>
      <c r="F46" t="s">
        <v>678</v>
      </c>
    </row>
    <row r="47" spans="1:6" x14ac:dyDescent="0.25">
      <c r="A47" t="s">
        <v>0</v>
      </c>
      <c r="C47" t="s">
        <v>22</v>
      </c>
      <c r="D47" t="s">
        <v>22</v>
      </c>
      <c r="E47" t="s">
        <v>22</v>
      </c>
      <c r="F47" t="s">
        <v>5</v>
      </c>
    </row>
    <row r="48" spans="1:6" x14ac:dyDescent="0.25">
      <c r="A48" t="s">
        <v>1119</v>
      </c>
      <c r="C48" t="s">
        <v>774</v>
      </c>
      <c r="D48">
        <v>1</v>
      </c>
      <c r="E48">
        <v>2.08</v>
      </c>
      <c r="F48">
        <v>2.08</v>
      </c>
    </row>
    <row r="49" spans="1:6" x14ac:dyDescent="0.25">
      <c r="A49" t="s">
        <v>1120</v>
      </c>
      <c r="C49" t="s">
        <v>775</v>
      </c>
      <c r="D49">
        <v>47</v>
      </c>
      <c r="E49">
        <v>97.92</v>
      </c>
      <c r="F49">
        <v>100</v>
      </c>
    </row>
    <row r="50" spans="1:6" x14ac:dyDescent="0.25">
      <c r="A50" t="s">
        <v>0</v>
      </c>
      <c r="C50" t="s">
        <v>22</v>
      </c>
      <c r="D50" t="s">
        <v>22</v>
      </c>
      <c r="E50" t="s">
        <v>22</v>
      </c>
      <c r="F50" t="s">
        <v>5</v>
      </c>
    </row>
    <row r="51" spans="1:6" x14ac:dyDescent="0.25">
      <c r="A51" t="s">
        <v>1121</v>
      </c>
      <c r="C51" t="s">
        <v>8</v>
      </c>
      <c r="D51">
        <v>48</v>
      </c>
      <c r="E51">
        <v>100</v>
      </c>
    </row>
  </sheetData>
  <mergeCells count="1">
    <mergeCell ref="K2:M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zoomScale="80" zoomScaleNormal="80" workbookViewId="0">
      <selection activeCell="C57" sqref="C57:C6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8.28515625" customWidth="1"/>
    <col min="17" max="17" width="17.140625" customWidth="1"/>
  </cols>
  <sheetData>
    <row r="2" spans="1:18" x14ac:dyDescent="0.25">
      <c r="A2" t="s">
        <v>695</v>
      </c>
    </row>
    <row r="4" spans="1:18" ht="18" thickBot="1" x14ac:dyDescent="0.35">
      <c r="A4" t="s">
        <v>696</v>
      </c>
      <c r="C4" t="s">
        <v>392</v>
      </c>
      <c r="L4" s="116" t="s">
        <v>391</v>
      </c>
      <c r="M4" s="116"/>
      <c r="N4" s="116"/>
      <c r="O4" s="116"/>
      <c r="P4" s="116"/>
      <c r="Q4" s="116"/>
    </row>
    <row r="5" spans="1:18" ht="61.5" thickTop="1" thickBot="1" x14ac:dyDescent="0.3">
      <c r="A5" t="s">
        <v>697</v>
      </c>
      <c r="C5" t="s">
        <v>698</v>
      </c>
      <c r="D5" t="s">
        <v>20</v>
      </c>
      <c r="L5" s="77" t="s">
        <v>105</v>
      </c>
      <c r="M5" s="72" t="s">
        <v>699</v>
      </c>
      <c r="N5" s="72" t="s">
        <v>700</v>
      </c>
      <c r="P5" s="72" t="s">
        <v>701</v>
      </c>
      <c r="Q5" s="72" t="s">
        <v>702</v>
      </c>
    </row>
    <row r="6" spans="1:18" x14ac:dyDescent="0.25">
      <c r="A6" t="s">
        <v>1131</v>
      </c>
      <c r="C6" t="s">
        <v>703</v>
      </c>
      <c r="D6" t="s">
        <v>754</v>
      </c>
      <c r="E6" t="s">
        <v>755</v>
      </c>
      <c r="F6" t="s">
        <v>8</v>
      </c>
      <c r="L6" s="89" t="s">
        <v>33</v>
      </c>
      <c r="M6" s="90">
        <f>D9</f>
        <v>38</v>
      </c>
      <c r="N6" s="91">
        <f>M6/D11</f>
        <v>0.45238095238095238</v>
      </c>
      <c r="P6" s="90">
        <f>D41</f>
        <v>74</v>
      </c>
      <c r="Q6" s="91">
        <f>P6/D43</f>
        <v>0.88095238095238093</v>
      </c>
    </row>
    <row r="7" spans="1:18" x14ac:dyDescent="0.25">
      <c r="A7" t="s">
        <v>17</v>
      </c>
      <c r="C7" t="s">
        <v>7</v>
      </c>
      <c r="D7" t="s">
        <v>23</v>
      </c>
      <c r="E7" t="s">
        <v>24</v>
      </c>
      <c r="F7" t="s">
        <v>24</v>
      </c>
      <c r="L7" s="20" t="s">
        <v>32</v>
      </c>
      <c r="M7" s="92">
        <f>E9</f>
        <v>29</v>
      </c>
      <c r="N7" s="93">
        <f>M7/E11</f>
        <v>0.40277777777777779</v>
      </c>
      <c r="P7" s="92">
        <f>E41</f>
        <v>61</v>
      </c>
      <c r="Q7" s="93">
        <f>P7/E43</f>
        <v>0.84722222222222221</v>
      </c>
    </row>
    <row r="8" spans="1:18" ht="15.75" thickBot="1" x14ac:dyDescent="0.3">
      <c r="A8" t="s">
        <v>1132</v>
      </c>
      <c r="C8">
        <v>0</v>
      </c>
      <c r="D8">
        <v>46</v>
      </c>
      <c r="E8">
        <v>43</v>
      </c>
      <c r="F8">
        <v>89</v>
      </c>
      <c r="L8" s="18" t="s">
        <v>35</v>
      </c>
      <c r="M8" s="94">
        <f>F9</f>
        <v>67</v>
      </c>
      <c r="N8" s="45">
        <f>M8/F11</f>
        <v>0.42948717948717946</v>
      </c>
      <c r="P8" s="94">
        <f>F41</f>
        <v>135</v>
      </c>
      <c r="Q8" s="45">
        <f>P8/F43</f>
        <v>0.86538461538461542</v>
      </c>
    </row>
    <row r="9" spans="1:18" ht="15.75" thickTop="1" x14ac:dyDescent="0.25">
      <c r="A9" t="s">
        <v>1133</v>
      </c>
      <c r="C9">
        <v>1</v>
      </c>
      <c r="D9">
        <v>38</v>
      </c>
      <c r="E9">
        <v>29</v>
      </c>
      <c r="F9">
        <v>67</v>
      </c>
      <c r="L9" t="str">
        <f>CONCATENATE("N = ",F11)</f>
        <v>N = 156</v>
      </c>
      <c r="P9" t="str">
        <f>CONCATENATE("N = ",F43)</f>
        <v>N = 156</v>
      </c>
    </row>
    <row r="10" spans="1:18" ht="29.25" customHeight="1" x14ac:dyDescent="0.25">
      <c r="A10" t="s">
        <v>17</v>
      </c>
      <c r="C10" t="s">
        <v>7</v>
      </c>
      <c r="D10" t="s">
        <v>23</v>
      </c>
      <c r="E10" t="s">
        <v>24</v>
      </c>
      <c r="F10" t="s">
        <v>24</v>
      </c>
      <c r="L10" s="118" t="str">
        <f>IF(I27="*","Male and female percentages are different at the 10% level of significance",IF(I27="**","Male and female percentages are different at the 5% level of significance",IF(I27="***","Male and female percentages are different at the 1% level of significance","Percentages are not significantly different at either 1%, 5% or 10%")))</f>
        <v>Percentages are not significantly different at either 1%, 5% or 10%</v>
      </c>
      <c r="M10" s="118"/>
      <c r="N10" s="118"/>
      <c r="P10" s="118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8"/>
      <c r="R10" s="10"/>
    </row>
    <row r="11" spans="1:18" x14ac:dyDescent="0.25">
      <c r="A11" t="s">
        <v>1033</v>
      </c>
      <c r="C11" t="s">
        <v>8</v>
      </c>
      <c r="D11">
        <v>84</v>
      </c>
      <c r="E11">
        <v>72</v>
      </c>
      <c r="F11">
        <v>156</v>
      </c>
    </row>
    <row r="12" spans="1:18" ht="17.25" x14ac:dyDescent="0.25">
      <c r="L12" s="117" t="s">
        <v>704</v>
      </c>
      <c r="M12" s="117"/>
      <c r="N12" s="117"/>
      <c r="O12" s="117"/>
      <c r="P12" s="117"/>
      <c r="Q12" s="117"/>
    </row>
    <row r="13" spans="1:18" ht="34.5" customHeight="1" x14ac:dyDescent="0.25">
      <c r="L13" s="118" t="s">
        <v>705</v>
      </c>
      <c r="M13" s="118"/>
      <c r="N13" s="118"/>
      <c r="O13" s="118"/>
      <c r="P13" s="118"/>
      <c r="Q13" s="118"/>
    </row>
    <row r="14" spans="1:18" x14ac:dyDescent="0.25">
      <c r="A14" t="s">
        <v>706</v>
      </c>
    </row>
    <row r="16" spans="1:18" x14ac:dyDescent="0.25">
      <c r="A16" t="s">
        <v>707</v>
      </c>
      <c r="L16" s="17" t="s">
        <v>1143</v>
      </c>
    </row>
    <row r="17" spans="1:17" x14ac:dyDescent="0.25">
      <c r="A17" t="s">
        <v>72</v>
      </c>
      <c r="L17" s="17" t="s">
        <v>1144</v>
      </c>
    </row>
    <row r="18" spans="1:17" ht="17.25" x14ac:dyDescent="0.25">
      <c r="A18" t="s">
        <v>73</v>
      </c>
      <c r="L18" s="117" t="s">
        <v>1145</v>
      </c>
      <c r="M18" s="117"/>
      <c r="N18" s="117"/>
      <c r="O18" s="117"/>
      <c r="P18" s="117"/>
      <c r="Q18" s="117"/>
    </row>
    <row r="19" spans="1:17" x14ac:dyDescent="0.25">
      <c r="A19" t="s">
        <v>1125</v>
      </c>
      <c r="L19" s="118" t="s">
        <v>1146</v>
      </c>
      <c r="M19" s="118"/>
      <c r="N19" s="118"/>
      <c r="O19" s="118"/>
      <c r="P19" s="118"/>
      <c r="Q19" s="118"/>
    </row>
    <row r="20" spans="1:17" x14ac:dyDescent="0.25">
      <c r="A20" t="s">
        <v>1126</v>
      </c>
    </row>
    <row r="21" spans="1:17" x14ac:dyDescent="0.25">
      <c r="A21" t="s">
        <v>73</v>
      </c>
    </row>
    <row r="22" spans="1:17" x14ac:dyDescent="0.25">
      <c r="A22" t="s">
        <v>1127</v>
      </c>
    </row>
    <row r="24" spans="1:17" x14ac:dyDescent="0.25">
      <c r="A24" t="s">
        <v>74</v>
      </c>
    </row>
    <row r="25" spans="1:17" x14ac:dyDescent="0.25">
      <c r="A25" t="s">
        <v>75</v>
      </c>
      <c r="C25" t="s">
        <v>84</v>
      </c>
      <c r="D25" t="s">
        <v>85</v>
      </c>
      <c r="E25" t="s">
        <v>86</v>
      </c>
      <c r="F25" t="s">
        <v>87</v>
      </c>
      <c r="G25" t="s">
        <v>88</v>
      </c>
      <c r="H25" t="s">
        <v>89</v>
      </c>
    </row>
    <row r="26" spans="1:17" x14ac:dyDescent="0.25">
      <c r="A26" t="s">
        <v>76</v>
      </c>
      <c r="C26" t="s">
        <v>6</v>
      </c>
      <c r="D26" t="s">
        <v>124</v>
      </c>
      <c r="E26" t="s">
        <v>147</v>
      </c>
      <c r="F26" t="s">
        <v>102</v>
      </c>
      <c r="G26" t="s">
        <v>7</v>
      </c>
      <c r="H26" t="s">
        <v>22</v>
      </c>
    </row>
    <row r="27" spans="1:17" x14ac:dyDescent="0.25">
      <c r="A27" t="s">
        <v>1128</v>
      </c>
      <c r="C27" t="s">
        <v>90</v>
      </c>
      <c r="D27">
        <v>9.5390719999999998E-2</v>
      </c>
      <c r="E27">
        <v>1</v>
      </c>
      <c r="F27">
        <v>9.5390719999999998E-2</v>
      </c>
      <c r="G27">
        <v>0.39</v>
      </c>
      <c r="H27">
        <v>0.53569999999999995</v>
      </c>
      <c r="I27" s="4" t="str">
        <f t="shared" ref="I27" si="0">IF(H27&lt;=0.01,"***",IF(H27&lt;=0.05,"**",IF(H27&lt;=0.1,"*","-")))</f>
        <v>-</v>
      </c>
      <c r="J27" t="s">
        <v>92</v>
      </c>
    </row>
    <row r="28" spans="1:17" x14ac:dyDescent="0.25">
      <c r="A28" t="s">
        <v>1129</v>
      </c>
      <c r="C28" t="s">
        <v>91</v>
      </c>
      <c r="D28">
        <v>38.128968299999997</v>
      </c>
      <c r="E28">
        <v>154</v>
      </c>
      <c r="F28">
        <v>0.247590703</v>
      </c>
      <c r="J28" t="s">
        <v>93</v>
      </c>
    </row>
    <row r="29" spans="1:17" x14ac:dyDescent="0.25">
      <c r="A29" t="s">
        <v>76</v>
      </c>
      <c r="C29" t="s">
        <v>6</v>
      </c>
      <c r="D29" t="s">
        <v>124</v>
      </c>
      <c r="E29" t="s">
        <v>147</v>
      </c>
      <c r="F29" t="s">
        <v>102</v>
      </c>
      <c r="G29" t="s">
        <v>7</v>
      </c>
      <c r="H29" t="s">
        <v>22</v>
      </c>
    </row>
    <row r="30" spans="1:17" x14ac:dyDescent="0.25">
      <c r="A30" t="s">
        <v>1130</v>
      </c>
      <c r="C30" t="s">
        <v>8</v>
      </c>
      <c r="D30">
        <v>38.224359</v>
      </c>
      <c r="E30">
        <v>155</v>
      </c>
      <c r="F30">
        <v>0.24660876800000001</v>
      </c>
    </row>
    <row r="34" spans="1:6" x14ac:dyDescent="0.25">
      <c r="A34" t="s">
        <v>708</v>
      </c>
    </row>
    <row r="36" spans="1:6" x14ac:dyDescent="0.25">
      <c r="A36" t="s">
        <v>696</v>
      </c>
      <c r="C36" t="s">
        <v>392</v>
      </c>
    </row>
    <row r="37" spans="1:6" x14ac:dyDescent="0.25">
      <c r="A37" t="s">
        <v>709</v>
      </c>
      <c r="C37" t="s">
        <v>710</v>
      </c>
      <c r="D37" t="s">
        <v>20</v>
      </c>
    </row>
    <row r="38" spans="1:6" x14ac:dyDescent="0.25">
      <c r="A38" t="s">
        <v>1134</v>
      </c>
      <c r="C38" t="s">
        <v>711</v>
      </c>
      <c r="D38" t="s">
        <v>754</v>
      </c>
      <c r="E38" t="s">
        <v>755</v>
      </c>
      <c r="F38" t="s">
        <v>8</v>
      </c>
    </row>
    <row r="39" spans="1:6" x14ac:dyDescent="0.25">
      <c r="A39" t="s">
        <v>17</v>
      </c>
      <c r="C39" t="s">
        <v>7</v>
      </c>
      <c r="D39" t="s">
        <v>102</v>
      </c>
      <c r="E39" t="s">
        <v>24</v>
      </c>
      <c r="F39" t="s">
        <v>7</v>
      </c>
    </row>
    <row r="40" spans="1:6" x14ac:dyDescent="0.25">
      <c r="A40" t="s">
        <v>1135</v>
      </c>
      <c r="C40">
        <v>0</v>
      </c>
      <c r="D40">
        <v>10</v>
      </c>
      <c r="E40">
        <v>11</v>
      </c>
      <c r="F40">
        <v>21</v>
      </c>
    </row>
    <row r="41" spans="1:6" x14ac:dyDescent="0.25">
      <c r="A41" t="s">
        <v>1136</v>
      </c>
      <c r="C41">
        <v>1</v>
      </c>
      <c r="D41">
        <v>74</v>
      </c>
      <c r="E41">
        <v>61</v>
      </c>
      <c r="F41">
        <v>135</v>
      </c>
    </row>
    <row r="42" spans="1:6" x14ac:dyDescent="0.25">
      <c r="A42" t="s">
        <v>17</v>
      </c>
      <c r="C42" t="s">
        <v>7</v>
      </c>
      <c r="D42" t="s">
        <v>102</v>
      </c>
      <c r="E42" t="s">
        <v>24</v>
      </c>
      <c r="F42" t="s">
        <v>7</v>
      </c>
    </row>
    <row r="43" spans="1:6" x14ac:dyDescent="0.25">
      <c r="A43" t="s">
        <v>1033</v>
      </c>
      <c r="C43" t="s">
        <v>8</v>
      </c>
      <c r="D43">
        <v>84</v>
      </c>
      <c r="E43">
        <v>72</v>
      </c>
      <c r="F43">
        <v>156</v>
      </c>
    </row>
    <row r="46" spans="1:6" x14ac:dyDescent="0.25">
      <c r="A46" t="s">
        <v>712</v>
      </c>
    </row>
    <row r="48" spans="1:6" x14ac:dyDescent="0.25">
      <c r="A48" t="s">
        <v>713</v>
      </c>
    </row>
    <row r="49" spans="1:10" x14ac:dyDescent="0.25">
      <c r="A49" t="s">
        <v>72</v>
      </c>
    </row>
    <row r="50" spans="1:10" x14ac:dyDescent="0.25">
      <c r="A50" t="s">
        <v>73</v>
      </c>
    </row>
    <row r="51" spans="1:10" x14ac:dyDescent="0.25">
      <c r="A51" t="s">
        <v>1137</v>
      </c>
    </row>
    <row r="52" spans="1:10" x14ac:dyDescent="0.25">
      <c r="A52" t="s">
        <v>1138</v>
      </c>
    </row>
    <row r="53" spans="1:10" x14ac:dyDescent="0.25">
      <c r="A53" t="s">
        <v>73</v>
      </c>
    </row>
    <row r="54" spans="1:10" x14ac:dyDescent="0.25">
      <c r="A54" t="s">
        <v>1139</v>
      </c>
    </row>
    <row r="56" spans="1:10" x14ac:dyDescent="0.25">
      <c r="A56" t="s">
        <v>74</v>
      </c>
    </row>
    <row r="57" spans="1:10" x14ac:dyDescent="0.25">
      <c r="A57" t="s">
        <v>75</v>
      </c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89</v>
      </c>
    </row>
    <row r="58" spans="1:10" x14ac:dyDescent="0.25">
      <c r="A58" t="s">
        <v>76</v>
      </c>
      <c r="C58" t="s">
        <v>6</v>
      </c>
      <c r="D58" t="s">
        <v>124</v>
      </c>
      <c r="E58" t="s">
        <v>147</v>
      </c>
      <c r="F58" t="s">
        <v>102</v>
      </c>
      <c r="G58" t="s">
        <v>7</v>
      </c>
      <c r="H58" t="s">
        <v>22</v>
      </c>
    </row>
    <row r="59" spans="1:10" x14ac:dyDescent="0.25">
      <c r="A59" t="s">
        <v>1140</v>
      </c>
      <c r="C59" t="s">
        <v>90</v>
      </c>
      <c r="D59">
        <v>4.4108669000000003E-2</v>
      </c>
      <c r="E59">
        <v>1</v>
      </c>
      <c r="F59">
        <v>4.4108669000000003E-2</v>
      </c>
      <c r="G59">
        <v>0.37</v>
      </c>
      <c r="H59">
        <v>0.54139999999999999</v>
      </c>
      <c r="I59" s="4" t="str">
        <f>IF(H59&lt;=0.01,"***",IF(H59&lt;=0.05,"**",IF(H59&lt;=0.1,"*","-")))</f>
        <v>-</v>
      </c>
      <c r="J59" t="s">
        <v>92</v>
      </c>
    </row>
    <row r="60" spans="1:10" x14ac:dyDescent="0.25">
      <c r="A60" t="s">
        <v>1141</v>
      </c>
      <c r="C60" t="s">
        <v>91</v>
      </c>
      <c r="D60">
        <v>18.1289683</v>
      </c>
      <c r="E60">
        <v>154</v>
      </c>
      <c r="F60">
        <v>0.117720573</v>
      </c>
      <c r="J60" t="s">
        <v>93</v>
      </c>
    </row>
    <row r="61" spans="1:10" x14ac:dyDescent="0.25">
      <c r="A61" t="s">
        <v>76</v>
      </c>
      <c r="C61" t="s">
        <v>6</v>
      </c>
      <c r="D61" t="s">
        <v>124</v>
      </c>
      <c r="E61" t="s">
        <v>147</v>
      </c>
      <c r="F61" t="s">
        <v>102</v>
      </c>
      <c r="G61" t="s">
        <v>7</v>
      </c>
      <c r="H61" t="s">
        <v>22</v>
      </c>
    </row>
    <row r="62" spans="1:10" x14ac:dyDescent="0.25">
      <c r="A62" t="s">
        <v>1142</v>
      </c>
      <c r="C62" t="s">
        <v>8</v>
      </c>
      <c r="D62">
        <v>18.173076900000002</v>
      </c>
      <c r="E62">
        <v>155</v>
      </c>
      <c r="F62">
        <v>0.117245658</v>
      </c>
    </row>
  </sheetData>
  <mergeCells count="7">
    <mergeCell ref="L18:Q18"/>
    <mergeCell ref="L19:Q19"/>
    <mergeCell ref="L4:Q4"/>
    <mergeCell ref="L10:N10"/>
    <mergeCell ref="P10:Q10"/>
    <mergeCell ref="L12:Q12"/>
    <mergeCell ref="L13:Q1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zoomScale="80" zoomScaleNormal="80" workbookViewId="0">
      <selection activeCell="C58" sqref="C58:C6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4" spans="1:18" ht="18" thickBot="1" x14ac:dyDescent="0.35">
      <c r="A4" t="s">
        <v>394</v>
      </c>
      <c r="L4" s="116" t="s">
        <v>393</v>
      </c>
      <c r="M4" s="116"/>
      <c r="N4" s="116"/>
      <c r="O4" s="116"/>
      <c r="P4" s="116"/>
      <c r="Q4" s="78"/>
    </row>
    <row r="5" spans="1:18" ht="46.5" thickTop="1" thickBot="1" x14ac:dyDescent="0.3">
      <c r="L5" s="77" t="s">
        <v>105</v>
      </c>
      <c r="M5" s="72" t="s">
        <v>12</v>
      </c>
      <c r="N5" s="72" t="s">
        <v>340</v>
      </c>
      <c r="O5" s="72"/>
      <c r="P5" s="72" t="s">
        <v>12</v>
      </c>
      <c r="Q5" s="72" t="s">
        <v>348</v>
      </c>
    </row>
    <row r="6" spans="1:18" x14ac:dyDescent="0.25">
      <c r="A6" t="s">
        <v>395</v>
      </c>
      <c r="C6" t="s">
        <v>400</v>
      </c>
      <c r="L6" s="43" t="s">
        <v>33</v>
      </c>
      <c r="M6" s="24">
        <f>D11</f>
        <v>84</v>
      </c>
      <c r="N6" s="44">
        <f>M6/D13</f>
        <v>1</v>
      </c>
      <c r="P6" s="24">
        <f>D42</f>
        <v>84</v>
      </c>
      <c r="Q6" s="44">
        <f>P6/D44</f>
        <v>0.40191387559808611</v>
      </c>
    </row>
    <row r="7" spans="1:18" x14ac:dyDescent="0.25">
      <c r="A7" t="s">
        <v>396</v>
      </c>
      <c r="C7" t="s">
        <v>401</v>
      </c>
      <c r="D7" t="s">
        <v>20</v>
      </c>
      <c r="L7" s="43" t="s">
        <v>32</v>
      </c>
      <c r="M7" s="24">
        <f>E11</f>
        <v>72</v>
      </c>
      <c r="N7" s="44">
        <f>M7/E13</f>
        <v>1</v>
      </c>
      <c r="P7" s="24">
        <f>E42</f>
        <v>72</v>
      </c>
      <c r="Q7" s="44">
        <f>P7/E44</f>
        <v>0.45</v>
      </c>
    </row>
    <row r="8" spans="1:18" ht="15.75" thickBot="1" x14ac:dyDescent="0.3">
      <c r="A8" t="s">
        <v>1147</v>
      </c>
      <c r="C8" t="s">
        <v>402</v>
      </c>
      <c r="D8" t="s">
        <v>754</v>
      </c>
      <c r="E8" t="s">
        <v>755</v>
      </c>
      <c r="F8" t="s">
        <v>8</v>
      </c>
      <c r="L8" s="22" t="s">
        <v>35</v>
      </c>
      <c r="M8" s="27">
        <f>F11</f>
        <v>156</v>
      </c>
      <c r="N8" s="54">
        <f>M8/F13</f>
        <v>1</v>
      </c>
      <c r="O8" s="22"/>
      <c r="P8" s="27">
        <f>F42</f>
        <v>156</v>
      </c>
      <c r="Q8" s="54">
        <f>P8/F44</f>
        <v>0.42276422764227645</v>
      </c>
    </row>
    <row r="9" spans="1:18" ht="15.75" thickTop="1" x14ac:dyDescent="0.25">
      <c r="A9" t="s">
        <v>17</v>
      </c>
      <c r="C9" t="s">
        <v>7</v>
      </c>
      <c r="D9" t="s">
        <v>102</v>
      </c>
      <c r="E9" t="s">
        <v>24</v>
      </c>
      <c r="F9" t="s">
        <v>24</v>
      </c>
      <c r="L9" t="str">
        <f>CONCATENATE("N = ",F13)</f>
        <v>N = 156</v>
      </c>
      <c r="P9" t="str">
        <f>CONCATENATE("N = ",F44)</f>
        <v>N = 369</v>
      </c>
    </row>
    <row r="10" spans="1:18" ht="29.25" customHeight="1" x14ac:dyDescent="0.25">
      <c r="L10" s="115" t="str">
        <f>IF(I29="*","Male and female percentages are different at the 10% level of significance",IF(I29="**","Male and female percentages are different at the 5% level of significance",IF(I29="***","Male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IF(I60="*","Male and female percentages are different at the 10% level of significance",IF(I60="**","Male and female percentages are different at the 5% level of significance",IF(I60="***","Male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A11" t="s">
        <v>1025</v>
      </c>
      <c r="C11">
        <v>1</v>
      </c>
      <c r="D11">
        <v>84</v>
      </c>
      <c r="E11">
        <v>72</v>
      </c>
      <c r="F11">
        <v>156</v>
      </c>
    </row>
    <row r="12" spans="1:18" x14ac:dyDescent="0.25">
      <c r="A12" t="s">
        <v>17</v>
      </c>
      <c r="C12" t="s">
        <v>7</v>
      </c>
      <c r="D12" t="s">
        <v>102</v>
      </c>
      <c r="E12" t="s">
        <v>24</v>
      </c>
      <c r="F12" t="s">
        <v>24</v>
      </c>
    </row>
    <row r="13" spans="1:18" x14ac:dyDescent="0.25">
      <c r="A13" t="s">
        <v>1033</v>
      </c>
      <c r="C13" t="s">
        <v>8</v>
      </c>
      <c r="D13">
        <v>84</v>
      </c>
      <c r="E13">
        <v>72</v>
      </c>
      <c r="F13">
        <v>156</v>
      </c>
    </row>
    <row r="16" spans="1:18" x14ac:dyDescent="0.25">
      <c r="A16" t="s">
        <v>397</v>
      </c>
    </row>
    <row r="18" spans="1:10" x14ac:dyDescent="0.25">
      <c r="A18" t="s">
        <v>1148</v>
      </c>
    </row>
    <row r="19" spans="1:10" x14ac:dyDescent="0.25">
      <c r="A19" t="s">
        <v>72</v>
      </c>
    </row>
    <row r="20" spans="1:10" x14ac:dyDescent="0.25">
      <c r="A20" t="s">
        <v>73</v>
      </c>
    </row>
    <row r="21" spans="1:10" x14ac:dyDescent="0.25">
      <c r="A21" t="s">
        <v>1034</v>
      </c>
    </row>
    <row r="22" spans="1:10" x14ac:dyDescent="0.25">
      <c r="A22" t="s">
        <v>1035</v>
      </c>
    </row>
    <row r="23" spans="1:10" x14ac:dyDescent="0.25">
      <c r="A23" t="s">
        <v>73</v>
      </c>
    </row>
    <row r="24" spans="1:10" x14ac:dyDescent="0.25">
      <c r="A24" t="s">
        <v>1036</v>
      </c>
    </row>
    <row r="26" spans="1:10" x14ac:dyDescent="0.25">
      <c r="A26" t="s">
        <v>74</v>
      </c>
    </row>
    <row r="27" spans="1:10" x14ac:dyDescent="0.25">
      <c r="A27" t="s">
        <v>75</v>
      </c>
      <c r="C27" t="s">
        <v>84</v>
      </c>
      <c r="D27" t="s">
        <v>85</v>
      </c>
      <c r="E27" t="s">
        <v>86</v>
      </c>
      <c r="F27" t="s">
        <v>87</v>
      </c>
      <c r="G27" t="s">
        <v>88</v>
      </c>
      <c r="H27" t="s">
        <v>89</v>
      </c>
    </row>
    <row r="28" spans="1:10" x14ac:dyDescent="0.25">
      <c r="A28" t="s">
        <v>76</v>
      </c>
      <c r="C28" t="s">
        <v>1149</v>
      </c>
      <c r="D28" t="s">
        <v>102</v>
      </c>
      <c r="E28" t="s">
        <v>147</v>
      </c>
      <c r="F28" t="s">
        <v>102</v>
      </c>
      <c r="G28" t="s">
        <v>7</v>
      </c>
      <c r="H28" t="s">
        <v>22</v>
      </c>
    </row>
    <row r="29" spans="1:10" x14ac:dyDescent="0.25">
      <c r="A29" t="s">
        <v>923</v>
      </c>
      <c r="C29" t="s">
        <v>90</v>
      </c>
      <c r="D29">
        <v>0</v>
      </c>
      <c r="E29">
        <v>1</v>
      </c>
      <c r="F29">
        <v>0</v>
      </c>
      <c r="H29" t="s">
        <v>960</v>
      </c>
      <c r="I29" s="4" t="str">
        <f t="shared" ref="I29" si="0">IF(H29&lt;=0.01,"***",IF(H29&lt;=0.05,"**",IF(H29&lt;=0.1,"*","-")))</f>
        <v>-</v>
      </c>
      <c r="J29" t="s">
        <v>92</v>
      </c>
    </row>
    <row r="30" spans="1:10" x14ac:dyDescent="0.25">
      <c r="A30" t="s">
        <v>1037</v>
      </c>
      <c r="C30" t="s">
        <v>91</v>
      </c>
      <c r="D30">
        <v>0</v>
      </c>
      <c r="E30">
        <v>154</v>
      </c>
      <c r="F30">
        <v>0</v>
      </c>
      <c r="J30" t="s">
        <v>93</v>
      </c>
    </row>
    <row r="31" spans="1:10" x14ac:dyDescent="0.25">
      <c r="A31" t="s">
        <v>76</v>
      </c>
      <c r="C31" t="s">
        <v>1149</v>
      </c>
      <c r="D31" t="s">
        <v>102</v>
      </c>
      <c r="E31" t="s">
        <v>147</v>
      </c>
      <c r="F31" t="s">
        <v>102</v>
      </c>
      <c r="G31" t="s">
        <v>7</v>
      </c>
      <c r="H31" t="s">
        <v>22</v>
      </c>
    </row>
    <row r="32" spans="1:10" x14ac:dyDescent="0.25">
      <c r="A32" t="s">
        <v>1038</v>
      </c>
      <c r="C32" t="s">
        <v>8</v>
      </c>
      <c r="D32">
        <v>0</v>
      </c>
      <c r="E32">
        <v>155</v>
      </c>
      <c r="F32">
        <v>0</v>
      </c>
    </row>
    <row r="35" spans="1:6" x14ac:dyDescent="0.25">
      <c r="A35" t="s">
        <v>398</v>
      </c>
    </row>
    <row r="37" spans="1:6" x14ac:dyDescent="0.25">
      <c r="A37" t="s">
        <v>395</v>
      </c>
      <c r="C37" t="s">
        <v>400</v>
      </c>
    </row>
    <row r="38" spans="1:6" x14ac:dyDescent="0.25">
      <c r="A38" t="s">
        <v>396</v>
      </c>
      <c r="C38" t="s">
        <v>401</v>
      </c>
      <c r="D38" t="s">
        <v>20</v>
      </c>
    </row>
    <row r="39" spans="1:6" x14ac:dyDescent="0.25">
      <c r="A39" t="s">
        <v>1150</v>
      </c>
      <c r="C39" t="s">
        <v>403</v>
      </c>
      <c r="D39" t="s">
        <v>754</v>
      </c>
      <c r="E39" t="s">
        <v>755</v>
      </c>
      <c r="F39" t="s">
        <v>8</v>
      </c>
    </row>
    <row r="40" spans="1:6" x14ac:dyDescent="0.25">
      <c r="A40" t="s">
        <v>17</v>
      </c>
      <c r="C40" t="s">
        <v>7</v>
      </c>
      <c r="D40" t="s">
        <v>23</v>
      </c>
      <c r="E40" t="s">
        <v>147</v>
      </c>
      <c r="F40" t="s">
        <v>7</v>
      </c>
    </row>
    <row r="41" spans="1:6" x14ac:dyDescent="0.25">
      <c r="A41" t="s">
        <v>1024</v>
      </c>
      <c r="C41">
        <v>0</v>
      </c>
      <c r="D41">
        <v>125</v>
      </c>
      <c r="E41">
        <v>88</v>
      </c>
      <c r="F41">
        <v>213</v>
      </c>
    </row>
    <row r="42" spans="1:6" x14ac:dyDescent="0.25">
      <c r="A42" t="s">
        <v>1025</v>
      </c>
      <c r="C42">
        <v>1</v>
      </c>
      <c r="D42">
        <v>84</v>
      </c>
      <c r="E42">
        <v>72</v>
      </c>
      <c r="F42">
        <v>156</v>
      </c>
    </row>
    <row r="43" spans="1:6" x14ac:dyDescent="0.25">
      <c r="A43" t="s">
        <v>17</v>
      </c>
      <c r="C43" t="s">
        <v>7</v>
      </c>
      <c r="D43" t="s">
        <v>23</v>
      </c>
      <c r="E43" t="s">
        <v>147</v>
      </c>
      <c r="F43" t="s">
        <v>7</v>
      </c>
    </row>
    <row r="44" spans="1:6" x14ac:dyDescent="0.25">
      <c r="A44" t="s">
        <v>753</v>
      </c>
      <c r="C44" t="s">
        <v>8</v>
      </c>
      <c r="D44">
        <v>209</v>
      </c>
      <c r="E44">
        <v>160</v>
      </c>
      <c r="F44">
        <v>369</v>
      </c>
    </row>
    <row r="47" spans="1:6" x14ac:dyDescent="0.25">
      <c r="A47" t="s">
        <v>399</v>
      </c>
    </row>
    <row r="49" spans="1:10" x14ac:dyDescent="0.25">
      <c r="A49" t="s">
        <v>1151</v>
      </c>
    </row>
    <row r="50" spans="1:10" x14ac:dyDescent="0.25">
      <c r="A50" t="s">
        <v>72</v>
      </c>
    </row>
    <row r="51" spans="1:10" x14ac:dyDescent="0.25">
      <c r="A51" t="s">
        <v>73</v>
      </c>
    </row>
    <row r="52" spans="1:10" x14ac:dyDescent="0.25">
      <c r="A52" t="s">
        <v>1026</v>
      </c>
    </row>
    <row r="53" spans="1:10" x14ac:dyDescent="0.25">
      <c r="A53" t="s">
        <v>1027</v>
      </c>
    </row>
    <row r="54" spans="1:10" x14ac:dyDescent="0.25">
      <c r="A54" t="s">
        <v>73</v>
      </c>
    </row>
    <row r="55" spans="1:10" x14ac:dyDescent="0.25">
      <c r="A55" t="s">
        <v>1028</v>
      </c>
    </row>
    <row r="57" spans="1:10" x14ac:dyDescent="0.25">
      <c r="A57" t="s">
        <v>74</v>
      </c>
    </row>
    <row r="58" spans="1:10" x14ac:dyDescent="0.25">
      <c r="A58" t="s">
        <v>75</v>
      </c>
      <c r="C58" t="s">
        <v>84</v>
      </c>
      <c r="D58" t="s">
        <v>85</v>
      </c>
      <c r="E58" t="s">
        <v>86</v>
      </c>
      <c r="F58" t="s">
        <v>87</v>
      </c>
      <c r="G58" t="s">
        <v>88</v>
      </c>
      <c r="H58" t="s">
        <v>89</v>
      </c>
    </row>
    <row r="59" spans="1:10" x14ac:dyDescent="0.25">
      <c r="A59" t="s">
        <v>76</v>
      </c>
      <c r="C59" t="s">
        <v>1152</v>
      </c>
      <c r="D59" t="s">
        <v>5</v>
      </c>
      <c r="E59" t="s">
        <v>147</v>
      </c>
      <c r="F59" t="s">
        <v>5</v>
      </c>
      <c r="G59" t="s">
        <v>22</v>
      </c>
      <c r="H59" t="s">
        <v>22</v>
      </c>
    </row>
    <row r="60" spans="1:10" x14ac:dyDescent="0.25">
      <c r="A60" t="s">
        <v>1029</v>
      </c>
      <c r="C60" t="s">
        <v>90</v>
      </c>
      <c r="D60">
        <v>0.20954603799999999</v>
      </c>
      <c r="E60">
        <v>1</v>
      </c>
      <c r="F60">
        <v>0.20954603799999999</v>
      </c>
      <c r="G60">
        <v>0.86</v>
      </c>
      <c r="H60">
        <v>0.35549999999999998</v>
      </c>
      <c r="I60" s="4" t="str">
        <f t="shared" ref="I60" si="1">IF(H60&lt;=0.01,"***",IF(H60&lt;=0.05,"**",IF(H60&lt;=0.1,"*","-")))</f>
        <v>-</v>
      </c>
      <c r="J60" t="s">
        <v>92</v>
      </c>
    </row>
    <row r="61" spans="1:10" x14ac:dyDescent="0.25">
      <c r="A61" t="s">
        <v>1030</v>
      </c>
      <c r="C61" t="s">
        <v>91</v>
      </c>
      <c r="D61">
        <v>89.839234399999995</v>
      </c>
      <c r="E61">
        <v>367</v>
      </c>
      <c r="F61">
        <v>0.244793554</v>
      </c>
      <c r="J61" t="s">
        <v>93</v>
      </c>
    </row>
    <row r="62" spans="1:10" x14ac:dyDescent="0.25">
      <c r="A62" t="s">
        <v>76</v>
      </c>
      <c r="C62" t="s">
        <v>1152</v>
      </c>
      <c r="D62" t="s">
        <v>5</v>
      </c>
      <c r="E62" t="s">
        <v>147</v>
      </c>
      <c r="F62" t="s">
        <v>5</v>
      </c>
      <c r="G62" t="s">
        <v>22</v>
      </c>
      <c r="H62" t="s">
        <v>22</v>
      </c>
    </row>
    <row r="63" spans="1:10" x14ac:dyDescent="0.25">
      <c r="A63" t="s">
        <v>1031</v>
      </c>
      <c r="C63" t="s">
        <v>8</v>
      </c>
      <c r="D63">
        <v>90.048780500000007</v>
      </c>
      <c r="E63">
        <v>368</v>
      </c>
      <c r="F63">
        <v>0.24469777300000001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zoomScale="80" zoomScaleNormal="80" workbookViewId="0">
      <selection activeCell="I47" sqref="I47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4" spans="1:18" ht="18" thickBot="1" x14ac:dyDescent="0.35">
      <c r="A4" t="s">
        <v>405</v>
      </c>
      <c r="L4" s="116" t="s">
        <v>404</v>
      </c>
      <c r="M4" s="116"/>
      <c r="N4" s="116"/>
      <c r="O4" s="116"/>
      <c r="P4" s="116"/>
      <c r="Q4" s="78"/>
    </row>
    <row r="5" spans="1:18" ht="46.5" thickTop="1" thickBot="1" x14ac:dyDescent="0.3">
      <c r="L5" s="77" t="s">
        <v>105</v>
      </c>
      <c r="M5" s="72" t="s">
        <v>12</v>
      </c>
      <c r="N5" s="72" t="s">
        <v>340</v>
      </c>
      <c r="O5" s="70"/>
      <c r="P5" s="72" t="s">
        <v>12</v>
      </c>
      <c r="Q5" s="72" t="s">
        <v>348</v>
      </c>
    </row>
    <row r="6" spans="1:18" x14ac:dyDescent="0.25">
      <c r="A6" t="s">
        <v>395</v>
      </c>
      <c r="C6" t="s">
        <v>400</v>
      </c>
      <c r="L6" s="43" t="s">
        <v>33</v>
      </c>
      <c r="M6" s="24">
        <f>D11</f>
        <v>84</v>
      </c>
      <c r="N6" s="44">
        <f>M6/D13</f>
        <v>1</v>
      </c>
      <c r="P6" s="24">
        <f>D42</f>
        <v>84</v>
      </c>
      <c r="Q6" s="44">
        <f>P6/D44</f>
        <v>0.40191387559808611</v>
      </c>
    </row>
    <row r="7" spans="1:18" x14ac:dyDescent="0.25">
      <c r="A7" t="s">
        <v>396</v>
      </c>
      <c r="C7" t="s">
        <v>401</v>
      </c>
      <c r="D7" t="s">
        <v>20</v>
      </c>
      <c r="L7" s="43" t="s">
        <v>32</v>
      </c>
      <c r="M7" s="24">
        <f>E11</f>
        <v>72</v>
      </c>
      <c r="N7" s="44">
        <f>M7/E13</f>
        <v>1</v>
      </c>
      <c r="P7" s="24">
        <f>E42</f>
        <v>72</v>
      </c>
      <c r="Q7" s="44">
        <f>P7/E44</f>
        <v>0.45</v>
      </c>
    </row>
    <row r="8" spans="1:18" ht="15.75" thickBot="1" x14ac:dyDescent="0.3">
      <c r="A8" t="s">
        <v>1153</v>
      </c>
      <c r="C8" t="s">
        <v>411</v>
      </c>
      <c r="D8" t="s">
        <v>754</v>
      </c>
      <c r="E8" t="s">
        <v>755</v>
      </c>
      <c r="F8" t="s">
        <v>8</v>
      </c>
      <c r="L8" s="51" t="s">
        <v>35</v>
      </c>
      <c r="M8" s="56">
        <f>F11</f>
        <v>156</v>
      </c>
      <c r="N8" s="54">
        <f>M8/F13</f>
        <v>1</v>
      </c>
      <c r="O8" s="51"/>
      <c r="P8" s="56">
        <f>F42</f>
        <v>156</v>
      </c>
      <c r="Q8" s="54">
        <f>P8/F44</f>
        <v>0.42276422764227645</v>
      </c>
    </row>
    <row r="9" spans="1:18" ht="15.75" thickTop="1" x14ac:dyDescent="0.25">
      <c r="A9" t="s">
        <v>17</v>
      </c>
      <c r="C9" t="s">
        <v>7</v>
      </c>
      <c r="D9" t="s">
        <v>102</v>
      </c>
      <c r="E9" t="s">
        <v>147</v>
      </c>
      <c r="F9" t="s">
        <v>54</v>
      </c>
      <c r="L9" t="str">
        <f>CONCATENATE("N = ",F13)</f>
        <v>N = 156</v>
      </c>
      <c r="P9" t="str">
        <f>CONCATENATE("N = ",F44)</f>
        <v>N = 369</v>
      </c>
    </row>
    <row r="10" spans="1:18" ht="29.25" customHeight="1" x14ac:dyDescent="0.25">
      <c r="L10" s="115" t="str">
        <f>IF(I29="*","Male and female percentages are different at the 10% level of significance",IF(I29="**","Male and female percentages are different at the 5% level of significance",IF(I29="***","Male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IF(I60="*","Male and female percentages are different at the 10% level of significance",IF(I60="**","Male and female percentages are different at the 5% level of significance",IF(I60="***","Male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A11" t="s">
        <v>1025</v>
      </c>
      <c r="C11">
        <v>1</v>
      </c>
      <c r="D11">
        <v>84</v>
      </c>
      <c r="E11">
        <v>72</v>
      </c>
      <c r="F11">
        <v>156</v>
      </c>
    </row>
    <row r="12" spans="1:18" x14ac:dyDescent="0.25">
      <c r="A12" t="s">
        <v>17</v>
      </c>
      <c r="C12" t="s">
        <v>7</v>
      </c>
      <c r="D12" t="s">
        <v>102</v>
      </c>
      <c r="E12" t="s">
        <v>147</v>
      </c>
      <c r="F12" t="s">
        <v>54</v>
      </c>
    </row>
    <row r="13" spans="1:18" x14ac:dyDescent="0.25">
      <c r="A13" t="s">
        <v>1033</v>
      </c>
      <c r="C13" t="s">
        <v>8</v>
      </c>
      <c r="D13">
        <v>84</v>
      </c>
      <c r="E13">
        <v>72</v>
      </c>
      <c r="F13">
        <v>156</v>
      </c>
    </row>
    <row r="16" spans="1:18" x14ac:dyDescent="0.25">
      <c r="A16" t="s">
        <v>406</v>
      </c>
    </row>
    <row r="18" spans="1:10" x14ac:dyDescent="0.25">
      <c r="A18" t="s">
        <v>407</v>
      </c>
    </row>
    <row r="19" spans="1:10" x14ac:dyDescent="0.25">
      <c r="A19" t="s">
        <v>72</v>
      </c>
    </row>
    <row r="20" spans="1:10" x14ac:dyDescent="0.25">
      <c r="A20" t="s">
        <v>73</v>
      </c>
    </row>
    <row r="21" spans="1:10" x14ac:dyDescent="0.25">
      <c r="A21" t="s">
        <v>1034</v>
      </c>
    </row>
    <row r="22" spans="1:10" x14ac:dyDescent="0.25">
      <c r="A22" t="s">
        <v>1035</v>
      </c>
    </row>
    <row r="23" spans="1:10" x14ac:dyDescent="0.25">
      <c r="A23" t="s">
        <v>73</v>
      </c>
    </row>
    <row r="24" spans="1:10" x14ac:dyDescent="0.25">
      <c r="A24" t="s">
        <v>1036</v>
      </c>
    </row>
    <row r="26" spans="1:10" x14ac:dyDescent="0.25">
      <c r="A26" t="s">
        <v>74</v>
      </c>
    </row>
    <row r="27" spans="1:10" x14ac:dyDescent="0.25">
      <c r="A27" t="s">
        <v>75</v>
      </c>
      <c r="C27" t="s">
        <v>84</v>
      </c>
      <c r="D27" t="s">
        <v>85</v>
      </c>
      <c r="E27" t="s">
        <v>86</v>
      </c>
      <c r="F27" t="s">
        <v>87</v>
      </c>
      <c r="G27" t="s">
        <v>88</v>
      </c>
      <c r="H27" t="s">
        <v>89</v>
      </c>
    </row>
    <row r="28" spans="1:10" x14ac:dyDescent="0.25">
      <c r="A28" t="s">
        <v>76</v>
      </c>
      <c r="C28" t="s">
        <v>1155</v>
      </c>
      <c r="D28" t="s">
        <v>54</v>
      </c>
      <c r="E28" t="s">
        <v>24</v>
      </c>
      <c r="F28" t="s">
        <v>5</v>
      </c>
      <c r="G28" t="s">
        <v>54</v>
      </c>
      <c r="H28" t="s">
        <v>5</v>
      </c>
    </row>
    <row r="29" spans="1:10" x14ac:dyDescent="0.25">
      <c r="A29" t="s">
        <v>923</v>
      </c>
      <c r="C29" t="s">
        <v>90</v>
      </c>
      <c r="D29">
        <v>0</v>
      </c>
      <c r="E29">
        <v>1</v>
      </c>
      <c r="F29">
        <v>0</v>
      </c>
      <c r="H29" t="s">
        <v>960</v>
      </c>
      <c r="I29" s="4" t="str">
        <f t="shared" ref="I29" si="0">IF(H29&lt;=0.01,"***",IF(H29&lt;=0.05,"**",IF(H29&lt;=0.1,"*","-")))</f>
        <v>-</v>
      </c>
      <c r="J29" t="s">
        <v>92</v>
      </c>
    </row>
    <row r="30" spans="1:10" x14ac:dyDescent="0.25">
      <c r="A30" t="s">
        <v>1037</v>
      </c>
      <c r="C30" t="s">
        <v>91</v>
      </c>
      <c r="D30">
        <v>0</v>
      </c>
      <c r="E30">
        <v>154</v>
      </c>
      <c r="F30">
        <v>0</v>
      </c>
      <c r="J30" t="s">
        <v>93</v>
      </c>
    </row>
    <row r="31" spans="1:10" x14ac:dyDescent="0.25">
      <c r="A31" t="s">
        <v>76</v>
      </c>
      <c r="C31" t="s">
        <v>1155</v>
      </c>
      <c r="D31" t="s">
        <v>54</v>
      </c>
      <c r="E31" t="s">
        <v>24</v>
      </c>
      <c r="F31" t="s">
        <v>5</v>
      </c>
      <c r="G31" t="s">
        <v>54</v>
      </c>
      <c r="H31" t="s">
        <v>5</v>
      </c>
    </row>
    <row r="32" spans="1:10" x14ac:dyDescent="0.25">
      <c r="A32" t="s">
        <v>1038</v>
      </c>
      <c r="C32" t="s">
        <v>8</v>
      </c>
      <c r="D32">
        <v>0</v>
      </c>
      <c r="E32">
        <v>155</v>
      </c>
      <c r="F32">
        <v>0</v>
      </c>
    </row>
    <row r="35" spans="1:6" x14ac:dyDescent="0.25">
      <c r="A35" t="s">
        <v>408</v>
      </c>
    </row>
    <row r="37" spans="1:6" x14ac:dyDescent="0.25">
      <c r="A37" t="s">
        <v>395</v>
      </c>
      <c r="C37" t="s">
        <v>400</v>
      </c>
    </row>
    <row r="38" spans="1:6" x14ac:dyDescent="0.25">
      <c r="A38" t="s">
        <v>396</v>
      </c>
      <c r="C38" t="s">
        <v>401</v>
      </c>
      <c r="D38" t="s">
        <v>20</v>
      </c>
    </row>
    <row r="39" spans="1:6" x14ac:dyDescent="0.25">
      <c r="A39" t="s">
        <v>1154</v>
      </c>
      <c r="C39" t="s">
        <v>412</v>
      </c>
      <c r="D39" t="s">
        <v>754</v>
      </c>
      <c r="E39" t="s">
        <v>755</v>
      </c>
      <c r="F39" t="s">
        <v>8</v>
      </c>
    </row>
    <row r="40" spans="1:6" x14ac:dyDescent="0.25">
      <c r="A40" t="s">
        <v>17</v>
      </c>
      <c r="C40" t="s">
        <v>7</v>
      </c>
      <c r="D40" t="s">
        <v>5</v>
      </c>
      <c r="E40" t="s">
        <v>24</v>
      </c>
      <c r="F40" t="s">
        <v>54</v>
      </c>
    </row>
    <row r="41" spans="1:6" x14ac:dyDescent="0.25">
      <c r="A41" t="s">
        <v>1024</v>
      </c>
      <c r="C41">
        <v>0</v>
      </c>
      <c r="D41">
        <v>125</v>
      </c>
      <c r="E41">
        <v>88</v>
      </c>
      <c r="F41">
        <v>213</v>
      </c>
    </row>
    <row r="42" spans="1:6" x14ac:dyDescent="0.25">
      <c r="A42" t="s">
        <v>1025</v>
      </c>
      <c r="C42">
        <v>1</v>
      </c>
      <c r="D42">
        <v>84</v>
      </c>
      <c r="E42">
        <v>72</v>
      </c>
      <c r="F42">
        <v>156</v>
      </c>
    </row>
    <row r="43" spans="1:6" x14ac:dyDescent="0.25">
      <c r="A43" t="s">
        <v>17</v>
      </c>
      <c r="C43" t="s">
        <v>7</v>
      </c>
      <c r="D43" t="s">
        <v>5</v>
      </c>
      <c r="E43" t="s">
        <v>24</v>
      </c>
      <c r="F43" t="s">
        <v>54</v>
      </c>
    </row>
    <row r="44" spans="1:6" x14ac:dyDescent="0.25">
      <c r="A44" t="s">
        <v>753</v>
      </c>
      <c r="C44" t="s">
        <v>8</v>
      </c>
      <c r="D44">
        <v>209</v>
      </c>
      <c r="E44">
        <v>160</v>
      </c>
      <c r="F44">
        <v>369</v>
      </c>
    </row>
    <row r="47" spans="1:6" x14ac:dyDescent="0.25">
      <c r="A47" t="s">
        <v>409</v>
      </c>
    </row>
    <row r="49" spans="1:10" x14ac:dyDescent="0.25">
      <c r="A49" t="s">
        <v>410</v>
      </c>
    </row>
    <row r="50" spans="1:10" x14ac:dyDescent="0.25">
      <c r="A50" t="s">
        <v>72</v>
      </c>
    </row>
    <row r="51" spans="1:10" x14ac:dyDescent="0.25">
      <c r="A51" t="s">
        <v>73</v>
      </c>
    </row>
    <row r="52" spans="1:10" x14ac:dyDescent="0.25">
      <c r="A52" t="s">
        <v>1026</v>
      </c>
    </row>
    <row r="53" spans="1:10" x14ac:dyDescent="0.25">
      <c r="A53" t="s">
        <v>1027</v>
      </c>
    </row>
    <row r="54" spans="1:10" x14ac:dyDescent="0.25">
      <c r="A54" t="s">
        <v>73</v>
      </c>
    </row>
    <row r="55" spans="1:10" x14ac:dyDescent="0.25">
      <c r="A55" t="s">
        <v>1028</v>
      </c>
    </row>
    <row r="57" spans="1:10" x14ac:dyDescent="0.25">
      <c r="A57" t="s">
        <v>74</v>
      </c>
      <c r="D57" t="s">
        <v>470</v>
      </c>
      <c r="E57" t="s">
        <v>471</v>
      </c>
      <c r="F57" t="s">
        <v>472</v>
      </c>
    </row>
    <row r="58" spans="1:10" x14ac:dyDescent="0.25">
      <c r="A58" t="s">
        <v>75</v>
      </c>
      <c r="C58" t="s">
        <v>84</v>
      </c>
      <c r="D58" t="s">
        <v>85</v>
      </c>
      <c r="E58" t="s">
        <v>86</v>
      </c>
      <c r="F58" t="s">
        <v>87</v>
      </c>
      <c r="G58" t="s">
        <v>88</v>
      </c>
      <c r="H58" t="s">
        <v>89</v>
      </c>
    </row>
    <row r="59" spans="1:10" x14ac:dyDescent="0.25">
      <c r="A59" t="s">
        <v>76</v>
      </c>
      <c r="C59" t="s">
        <v>124</v>
      </c>
      <c r="D59" t="s">
        <v>23</v>
      </c>
      <c r="E59" t="s">
        <v>24</v>
      </c>
      <c r="F59" t="s">
        <v>5</v>
      </c>
      <c r="G59" t="s">
        <v>22</v>
      </c>
      <c r="H59" t="s">
        <v>22</v>
      </c>
    </row>
    <row r="60" spans="1:10" x14ac:dyDescent="0.25">
      <c r="A60" t="s">
        <v>1029</v>
      </c>
      <c r="C60" t="s">
        <v>90</v>
      </c>
      <c r="D60">
        <v>0.20954603799999999</v>
      </c>
      <c r="E60">
        <v>1</v>
      </c>
      <c r="F60">
        <v>0.20954603799999999</v>
      </c>
      <c r="G60">
        <v>0.86</v>
      </c>
      <c r="H60">
        <v>0.35549999999999998</v>
      </c>
      <c r="I60" s="4" t="str">
        <f t="shared" ref="I60" si="1">IF(H60&lt;=0.01,"***",IF(H60&lt;=0.05,"**",IF(H60&lt;=0.1,"*","-")))</f>
        <v>-</v>
      </c>
      <c r="J60" t="s">
        <v>92</v>
      </c>
    </row>
    <row r="61" spans="1:10" x14ac:dyDescent="0.25">
      <c r="A61" t="s">
        <v>1030</v>
      </c>
      <c r="C61" t="s">
        <v>91</v>
      </c>
      <c r="D61">
        <v>89.839234399999995</v>
      </c>
      <c r="E61">
        <v>367</v>
      </c>
      <c r="F61">
        <v>0.244793554</v>
      </c>
      <c r="J61" t="s">
        <v>93</v>
      </c>
    </row>
    <row r="62" spans="1:10" x14ac:dyDescent="0.25">
      <c r="A62" t="s">
        <v>76</v>
      </c>
      <c r="C62" t="s">
        <v>124</v>
      </c>
      <c r="D62" t="s">
        <v>23</v>
      </c>
      <c r="E62" t="s">
        <v>24</v>
      </c>
      <c r="F62" t="s">
        <v>5</v>
      </c>
      <c r="G62" t="s">
        <v>22</v>
      </c>
      <c r="H62" t="s">
        <v>22</v>
      </c>
    </row>
    <row r="63" spans="1:10" x14ac:dyDescent="0.25">
      <c r="A63" t="s">
        <v>1031</v>
      </c>
      <c r="C63" t="s">
        <v>8</v>
      </c>
      <c r="D63">
        <v>90.048780500000007</v>
      </c>
      <c r="E63">
        <v>368</v>
      </c>
      <c r="F63">
        <v>0.24469777300000001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25" zoomScale="80" zoomScaleNormal="80" workbookViewId="0">
      <selection activeCell="J39" sqref="J39"/>
    </sheetView>
  </sheetViews>
  <sheetFormatPr defaultRowHeight="15" x14ac:dyDescent="0.25"/>
  <cols>
    <col min="1" max="1" width="73.42578125" bestFit="1" customWidth="1"/>
    <col min="12" max="12" width="44.42578125" bestFit="1" customWidth="1"/>
    <col min="13" max="14" width="8.140625" customWidth="1"/>
    <col min="15" max="15" width="2.28515625" customWidth="1"/>
    <col min="17" max="17" width="3" customWidth="1"/>
    <col min="20" max="20" width="3" customWidth="1"/>
  </cols>
  <sheetData>
    <row r="1" spans="1:21" x14ac:dyDescent="0.25">
      <c r="A1" t="s">
        <v>413</v>
      </c>
    </row>
    <row r="3" spans="1:21" x14ac:dyDescent="0.25">
      <c r="A3" t="s">
        <v>1156</v>
      </c>
      <c r="C3" t="s">
        <v>425</v>
      </c>
    </row>
    <row r="4" spans="1:21" ht="19.5" thickBot="1" x14ac:dyDescent="0.35">
      <c r="A4" t="s">
        <v>1157</v>
      </c>
      <c r="C4" t="s">
        <v>426</v>
      </c>
      <c r="L4" s="120" t="s">
        <v>420</v>
      </c>
      <c r="M4" s="120"/>
      <c r="N4" s="120"/>
      <c r="O4" s="120"/>
      <c r="P4" s="120"/>
      <c r="Q4" s="120"/>
      <c r="R4" s="120"/>
      <c r="S4" s="120"/>
      <c r="T4" s="120"/>
      <c r="U4" s="120"/>
    </row>
    <row r="5" spans="1:21" ht="16.5" thickTop="1" thickBot="1" x14ac:dyDescent="0.3">
      <c r="A5" t="s">
        <v>414</v>
      </c>
      <c r="C5" t="s">
        <v>427</v>
      </c>
      <c r="D5" t="s">
        <v>20</v>
      </c>
      <c r="M5" s="119" t="s">
        <v>250</v>
      </c>
      <c r="N5" s="119"/>
      <c r="O5" s="119"/>
      <c r="P5" s="119"/>
      <c r="R5" s="119" t="s">
        <v>251</v>
      </c>
      <c r="S5" s="119"/>
      <c r="T5" s="119"/>
      <c r="U5" s="119"/>
    </row>
    <row r="6" spans="1:21" ht="16.5" thickTop="1" thickBot="1" x14ac:dyDescent="0.3">
      <c r="A6" t="s">
        <v>1158</v>
      </c>
      <c r="C6" t="s">
        <v>1168</v>
      </c>
      <c r="D6" t="s">
        <v>754</v>
      </c>
      <c r="E6" t="s">
        <v>755</v>
      </c>
      <c r="F6" t="s">
        <v>8</v>
      </c>
      <c r="M6" s="119" t="s">
        <v>20</v>
      </c>
      <c r="N6" s="119"/>
      <c r="R6" s="119" t="s">
        <v>20</v>
      </c>
      <c r="S6" s="119"/>
    </row>
    <row r="7" spans="1:21" ht="16.5" thickTop="1" thickBot="1" x14ac:dyDescent="0.3">
      <c r="A7" t="s">
        <v>415</v>
      </c>
      <c r="C7" t="s">
        <v>124</v>
      </c>
      <c r="D7" t="s">
        <v>102</v>
      </c>
      <c r="E7" t="s">
        <v>147</v>
      </c>
      <c r="F7" t="s">
        <v>54</v>
      </c>
      <c r="L7" s="31"/>
      <c r="M7" s="31" t="s">
        <v>33</v>
      </c>
      <c r="N7" s="31" t="s">
        <v>32</v>
      </c>
      <c r="O7" s="31"/>
      <c r="P7" s="31" t="s">
        <v>35</v>
      </c>
      <c r="R7" s="31" t="s">
        <v>33</v>
      </c>
      <c r="S7" s="31" t="s">
        <v>32</v>
      </c>
      <c r="T7" s="31"/>
      <c r="U7" s="31" t="s">
        <v>35</v>
      </c>
    </row>
    <row r="8" spans="1:21" ht="18" thickTop="1" x14ac:dyDescent="0.25">
      <c r="A8" t="s">
        <v>1159</v>
      </c>
      <c r="C8" t="s">
        <v>428</v>
      </c>
      <c r="D8">
        <v>73</v>
      </c>
      <c r="E8">
        <v>63</v>
      </c>
      <c r="F8">
        <v>136</v>
      </c>
      <c r="L8" s="43" t="s">
        <v>421</v>
      </c>
      <c r="M8" s="46">
        <f t="shared" ref="M8:N11" si="0">D8</f>
        <v>73</v>
      </c>
      <c r="N8" s="46">
        <f t="shared" si="0"/>
        <v>63</v>
      </c>
      <c r="O8" s="13"/>
      <c r="P8" s="46">
        <f>F8</f>
        <v>136</v>
      </c>
      <c r="Q8" s="15"/>
      <c r="R8" s="46">
        <f t="shared" ref="R8:S11" si="1">D24</f>
        <v>0</v>
      </c>
      <c r="S8" s="46">
        <f t="shared" si="1"/>
        <v>0</v>
      </c>
      <c r="T8" s="13"/>
      <c r="U8" s="46">
        <f>F24</f>
        <v>0</v>
      </c>
    </row>
    <row r="9" spans="1:21" ht="17.25" x14ac:dyDescent="0.25">
      <c r="A9" t="s">
        <v>1160</v>
      </c>
      <c r="C9" t="s">
        <v>429</v>
      </c>
      <c r="D9">
        <v>10</v>
      </c>
      <c r="E9">
        <v>8</v>
      </c>
      <c r="F9">
        <v>18</v>
      </c>
      <c r="L9" s="43" t="s">
        <v>422</v>
      </c>
      <c r="M9" s="46">
        <f t="shared" si="0"/>
        <v>10</v>
      </c>
      <c r="N9" s="46">
        <f t="shared" si="0"/>
        <v>8</v>
      </c>
      <c r="O9" s="13"/>
      <c r="P9" s="46">
        <f>F9</f>
        <v>18</v>
      </c>
      <c r="Q9" s="15"/>
      <c r="R9" s="46">
        <f t="shared" si="1"/>
        <v>1</v>
      </c>
      <c r="S9" s="46">
        <f t="shared" si="1"/>
        <v>2</v>
      </c>
      <c r="T9" s="13"/>
      <c r="U9" s="46">
        <f>F25</f>
        <v>3</v>
      </c>
    </row>
    <row r="10" spans="1:21" ht="17.25" x14ac:dyDescent="0.25">
      <c r="A10" t="s">
        <v>1161</v>
      </c>
      <c r="C10" t="s">
        <v>430</v>
      </c>
      <c r="D10">
        <v>1</v>
      </c>
      <c r="E10">
        <v>1</v>
      </c>
      <c r="F10">
        <v>2</v>
      </c>
      <c r="L10" s="43" t="s">
        <v>423</v>
      </c>
      <c r="M10" s="46">
        <f t="shared" si="0"/>
        <v>1</v>
      </c>
      <c r="N10" s="46">
        <f t="shared" si="0"/>
        <v>1</v>
      </c>
      <c r="O10" s="13"/>
      <c r="P10" s="46">
        <f>F10</f>
        <v>2</v>
      </c>
      <c r="Q10" s="15"/>
      <c r="R10" s="46">
        <f t="shared" si="1"/>
        <v>11</v>
      </c>
      <c r="S10" s="46">
        <f t="shared" si="1"/>
        <v>6</v>
      </c>
      <c r="T10" s="13"/>
      <c r="U10" s="46">
        <f>F26</f>
        <v>17</v>
      </c>
    </row>
    <row r="11" spans="1:21" ht="17.25" x14ac:dyDescent="0.25">
      <c r="L11" s="43" t="s">
        <v>424</v>
      </c>
      <c r="M11" s="46">
        <f t="shared" si="0"/>
        <v>0</v>
      </c>
      <c r="N11" s="46">
        <f t="shared" si="0"/>
        <v>0</v>
      </c>
      <c r="O11" s="39"/>
      <c r="P11" s="46">
        <f>F11</f>
        <v>0</v>
      </c>
      <c r="Q11" s="15"/>
      <c r="R11" s="46">
        <f t="shared" si="1"/>
        <v>72</v>
      </c>
      <c r="S11" s="46">
        <f t="shared" si="1"/>
        <v>64</v>
      </c>
      <c r="T11" s="39"/>
      <c r="U11" s="46">
        <f>F27</f>
        <v>136</v>
      </c>
    </row>
    <row r="12" spans="1:21" ht="15.75" thickBot="1" x14ac:dyDescent="0.3">
      <c r="A12" t="s">
        <v>415</v>
      </c>
      <c r="C12" t="s">
        <v>124</v>
      </c>
      <c r="D12" t="s">
        <v>102</v>
      </c>
      <c r="E12" t="s">
        <v>147</v>
      </c>
      <c r="F12" t="s">
        <v>54</v>
      </c>
      <c r="L12" s="22"/>
      <c r="M12" s="57">
        <f>SUM(M8:M11)</f>
        <v>84</v>
      </c>
      <c r="N12" s="57">
        <f>SUM(N8:N11)</f>
        <v>72</v>
      </c>
      <c r="O12" s="58"/>
      <c r="P12" s="57">
        <f>SUM(P8:P11)</f>
        <v>156</v>
      </c>
      <c r="Q12" s="22"/>
      <c r="R12" s="57">
        <f>SUM(R8:R11)</f>
        <v>84</v>
      </c>
      <c r="S12" s="57">
        <f>SUM(S8:S11)</f>
        <v>72</v>
      </c>
      <c r="T12" s="58"/>
      <c r="U12" s="57">
        <f>SUM(U8:U11)</f>
        <v>156</v>
      </c>
    </row>
    <row r="13" spans="1:21" ht="15.75" thickTop="1" x14ac:dyDescent="0.25">
      <c r="A13" t="s">
        <v>1162</v>
      </c>
      <c r="C13" t="s">
        <v>8</v>
      </c>
      <c r="D13">
        <v>84</v>
      </c>
      <c r="E13">
        <v>72</v>
      </c>
      <c r="F13">
        <v>156</v>
      </c>
    </row>
    <row r="14" spans="1:21" ht="18" thickBot="1" x14ac:dyDescent="0.35">
      <c r="L14" s="116" t="s">
        <v>420</v>
      </c>
      <c r="M14" s="116"/>
      <c r="N14" s="116"/>
      <c r="O14" s="116"/>
      <c r="P14" s="116"/>
      <c r="Q14" s="116"/>
      <c r="R14" s="116"/>
      <c r="S14" s="116"/>
      <c r="T14" s="116"/>
      <c r="U14" s="116"/>
    </row>
    <row r="15" spans="1:21" ht="16.5" thickTop="1" thickBot="1" x14ac:dyDescent="0.3">
      <c r="M15" s="121" t="s">
        <v>250</v>
      </c>
      <c r="N15" s="121"/>
      <c r="O15" s="121"/>
      <c r="P15" s="121"/>
      <c r="R15" s="121" t="s">
        <v>251</v>
      </c>
      <c r="S15" s="121"/>
      <c r="T15" s="121"/>
      <c r="U15" s="121"/>
    </row>
    <row r="16" spans="1:21" ht="16.5" thickTop="1" thickBot="1" x14ac:dyDescent="0.3">
      <c r="M16" s="110" t="s">
        <v>20</v>
      </c>
      <c r="N16" s="110"/>
      <c r="R16" s="110" t="s">
        <v>20</v>
      </c>
      <c r="S16" s="110"/>
    </row>
    <row r="17" spans="1:21" ht="15.75" thickBot="1" x14ac:dyDescent="0.3">
      <c r="A17" t="s">
        <v>416</v>
      </c>
      <c r="L17" s="77"/>
      <c r="M17" s="72" t="s">
        <v>33</v>
      </c>
      <c r="N17" s="72" t="s">
        <v>32</v>
      </c>
      <c r="O17" s="70"/>
      <c r="P17" s="72" t="s">
        <v>35</v>
      </c>
      <c r="R17" s="72" t="s">
        <v>33</v>
      </c>
      <c r="S17" s="72" t="s">
        <v>32</v>
      </c>
      <c r="T17" s="70"/>
      <c r="U17" s="72" t="s">
        <v>35</v>
      </c>
    </row>
    <row r="18" spans="1:21" ht="17.25" x14ac:dyDescent="0.25">
      <c r="L18" s="43" t="s">
        <v>421</v>
      </c>
      <c r="M18" s="38">
        <f>M8/M$12</f>
        <v>0.86904761904761907</v>
      </c>
      <c r="N18" s="38">
        <f>N8/N$12</f>
        <v>0.875</v>
      </c>
      <c r="O18" s="13"/>
      <c r="P18" s="38">
        <f>P8/P$12</f>
        <v>0.87179487179487181</v>
      </c>
      <c r="Q18" s="15"/>
      <c r="R18" s="38">
        <f>R8/R$12</f>
        <v>0</v>
      </c>
      <c r="S18" s="38">
        <f>S8/S$12</f>
        <v>0</v>
      </c>
      <c r="T18" s="13"/>
      <c r="U18" s="38">
        <f>U8/U$12</f>
        <v>0</v>
      </c>
    </row>
    <row r="19" spans="1:21" ht="17.25" x14ac:dyDescent="0.25">
      <c r="A19" t="s">
        <v>1163</v>
      </c>
      <c r="C19" t="s">
        <v>431</v>
      </c>
      <c r="L19" s="43" t="s">
        <v>422</v>
      </c>
      <c r="M19" s="38">
        <f t="shared" ref="M19:N21" si="2">M9/M$12</f>
        <v>0.11904761904761904</v>
      </c>
      <c r="N19" s="38">
        <f t="shared" si="2"/>
        <v>0.1111111111111111</v>
      </c>
      <c r="O19" s="13"/>
      <c r="P19" s="38">
        <f t="shared" ref="P19" si="3">P9/P$12</f>
        <v>0.11538461538461539</v>
      </c>
      <c r="Q19" s="15"/>
      <c r="R19" s="38">
        <f t="shared" ref="R19" si="4">R9/R$12</f>
        <v>1.1904761904761904E-2</v>
      </c>
      <c r="S19" s="38">
        <f t="shared" ref="S19" si="5">S9/S$12</f>
        <v>2.7777777777777776E-2</v>
      </c>
      <c r="T19" s="13"/>
      <c r="U19" s="38">
        <f t="shared" ref="U19" si="6">U9/U$12</f>
        <v>1.9230769230769232E-2</v>
      </c>
    </row>
    <row r="20" spans="1:21" ht="17.25" x14ac:dyDescent="0.25">
      <c r="A20" t="s">
        <v>417</v>
      </c>
      <c r="C20" t="s">
        <v>432</v>
      </c>
      <c r="L20" s="43" t="s">
        <v>423</v>
      </c>
      <c r="M20" s="38">
        <f t="shared" si="2"/>
        <v>1.1904761904761904E-2</v>
      </c>
      <c r="N20" s="38">
        <f t="shared" si="2"/>
        <v>1.3888888888888888E-2</v>
      </c>
      <c r="O20" s="13"/>
      <c r="P20" s="38">
        <f t="shared" ref="P20" si="7">P10/P$12</f>
        <v>1.282051282051282E-2</v>
      </c>
      <c r="Q20" s="15"/>
      <c r="R20" s="38">
        <f t="shared" ref="R20" si="8">R10/R$12</f>
        <v>0.13095238095238096</v>
      </c>
      <c r="S20" s="38">
        <f t="shared" ref="S20" si="9">S10/S$12</f>
        <v>8.3333333333333329E-2</v>
      </c>
      <c r="T20" s="13"/>
      <c r="U20" s="38">
        <f t="shared" ref="U20" si="10">U10/U$12</f>
        <v>0.10897435897435898</v>
      </c>
    </row>
    <row r="21" spans="1:21" ht="17.25" x14ac:dyDescent="0.25">
      <c r="A21" t="s">
        <v>418</v>
      </c>
      <c r="C21" t="s">
        <v>433</v>
      </c>
      <c r="D21" t="s">
        <v>20</v>
      </c>
      <c r="L21" s="102" t="s">
        <v>424</v>
      </c>
      <c r="M21" s="103">
        <f t="shared" si="2"/>
        <v>0</v>
      </c>
      <c r="N21" s="103">
        <f t="shared" si="2"/>
        <v>0</v>
      </c>
      <c r="O21" s="104"/>
      <c r="P21" s="103">
        <f t="shared" ref="P21" si="11">P11/P$12</f>
        <v>0</v>
      </c>
      <c r="Q21" s="105"/>
      <c r="R21" s="103">
        <f t="shared" ref="R21" si="12">R11/R$12</f>
        <v>0.8571428571428571</v>
      </c>
      <c r="S21" s="103">
        <f t="shared" ref="S21" si="13">S11/S$12</f>
        <v>0.88888888888888884</v>
      </c>
      <c r="T21" s="104"/>
      <c r="U21" s="103">
        <f t="shared" ref="U21" si="14">U11/U$12</f>
        <v>0.87179487179487181</v>
      </c>
    </row>
    <row r="22" spans="1:21" x14ac:dyDescent="0.25">
      <c r="A22" t="s">
        <v>1164</v>
      </c>
      <c r="C22" t="s">
        <v>1169</v>
      </c>
      <c r="D22" t="s">
        <v>754</v>
      </c>
      <c r="E22" t="s">
        <v>755</v>
      </c>
      <c r="F22" t="s">
        <v>8</v>
      </c>
    </row>
    <row r="23" spans="1:21" x14ac:dyDescent="0.25">
      <c r="A23" t="s">
        <v>419</v>
      </c>
      <c r="C23" t="s">
        <v>649</v>
      </c>
      <c r="D23" t="s">
        <v>23</v>
      </c>
      <c r="E23" t="s">
        <v>147</v>
      </c>
      <c r="F23" t="s">
        <v>54</v>
      </c>
    </row>
    <row r="25" spans="1:21" x14ac:dyDescent="0.25">
      <c r="A25" t="s">
        <v>733</v>
      </c>
      <c r="C25" t="s">
        <v>434</v>
      </c>
      <c r="D25">
        <v>1</v>
      </c>
      <c r="E25">
        <v>2</v>
      </c>
      <c r="F25">
        <v>3</v>
      </c>
    </row>
    <row r="26" spans="1:21" x14ac:dyDescent="0.25">
      <c r="A26" t="s">
        <v>1165</v>
      </c>
      <c r="C26" t="s">
        <v>435</v>
      </c>
      <c r="D26">
        <v>11</v>
      </c>
      <c r="E26">
        <v>6</v>
      </c>
      <c r="F26">
        <v>17</v>
      </c>
    </row>
    <row r="27" spans="1:21" x14ac:dyDescent="0.25">
      <c r="A27" t="s">
        <v>1166</v>
      </c>
      <c r="C27" t="s">
        <v>436</v>
      </c>
      <c r="D27">
        <v>72</v>
      </c>
      <c r="E27">
        <v>64</v>
      </c>
      <c r="F27">
        <v>136</v>
      </c>
    </row>
    <row r="28" spans="1:21" x14ac:dyDescent="0.25">
      <c r="A28" t="s">
        <v>419</v>
      </c>
      <c r="C28" t="s">
        <v>649</v>
      </c>
      <c r="D28" t="s">
        <v>23</v>
      </c>
      <c r="E28" t="s">
        <v>147</v>
      </c>
      <c r="F28" t="s">
        <v>54</v>
      </c>
    </row>
    <row r="29" spans="1:21" x14ac:dyDescent="0.25">
      <c r="A29" t="s">
        <v>1167</v>
      </c>
      <c r="C29" t="s">
        <v>8</v>
      </c>
      <c r="D29">
        <v>84</v>
      </c>
      <c r="E29">
        <v>72</v>
      </c>
      <c r="F29">
        <v>156</v>
      </c>
    </row>
    <row r="37" spans="1:16" x14ac:dyDescent="0.25">
      <c r="A37" t="s">
        <v>437</v>
      </c>
    </row>
    <row r="38" spans="1:16" ht="37.5" customHeight="1" thickBot="1" x14ac:dyDescent="0.35">
      <c r="L38" s="116" t="s">
        <v>446</v>
      </c>
      <c r="M38" s="116"/>
      <c r="N38" s="116"/>
      <c r="O38" s="116"/>
      <c r="P38" s="116"/>
    </row>
    <row r="39" spans="1:16" ht="16.5" customHeight="1" thickTop="1" thickBot="1" x14ac:dyDescent="0.3">
      <c r="A39" t="s">
        <v>253</v>
      </c>
      <c r="M39" s="110" t="s">
        <v>445</v>
      </c>
      <c r="N39" s="110"/>
    </row>
    <row r="40" spans="1:16" ht="17.25" customHeight="1" thickBot="1" x14ac:dyDescent="0.3">
      <c r="A40" t="s">
        <v>254</v>
      </c>
      <c r="L40" s="77"/>
      <c r="M40" s="72" t="s">
        <v>250</v>
      </c>
      <c r="N40" s="72" t="s">
        <v>251</v>
      </c>
      <c r="O40" s="70"/>
      <c r="P40" s="72" t="s">
        <v>283</v>
      </c>
    </row>
    <row r="41" spans="1:16" ht="17.25" x14ac:dyDescent="0.25">
      <c r="A41" t="s">
        <v>255</v>
      </c>
      <c r="C41" t="s">
        <v>261</v>
      </c>
      <c r="D41" t="s">
        <v>262</v>
      </c>
      <c r="E41" t="s">
        <v>80</v>
      </c>
      <c r="F41" t="s">
        <v>269</v>
      </c>
      <c r="G41" t="s">
        <v>440</v>
      </c>
      <c r="H41" t="s">
        <v>721</v>
      </c>
      <c r="I41" t="s">
        <v>265</v>
      </c>
      <c r="L41" s="43" t="s">
        <v>280</v>
      </c>
      <c r="M41" s="59">
        <f>E61</f>
        <v>1.142857</v>
      </c>
      <c r="N41" s="59">
        <f>E60</f>
        <v>3.8452380000000002</v>
      </c>
      <c r="O41" s="5" t="str">
        <f>K52</f>
        <v>***</v>
      </c>
      <c r="P41" s="59">
        <f>E63</f>
        <v>2.7023809999999999</v>
      </c>
    </row>
    <row r="42" spans="1:16" ht="17.25" x14ac:dyDescent="0.25">
      <c r="A42" t="s">
        <v>256</v>
      </c>
      <c r="C42" t="s">
        <v>24</v>
      </c>
      <c r="D42" t="s">
        <v>54</v>
      </c>
      <c r="E42" t="s">
        <v>22</v>
      </c>
      <c r="F42" t="s">
        <v>5</v>
      </c>
      <c r="G42" t="s">
        <v>5</v>
      </c>
      <c r="H42" t="s">
        <v>23</v>
      </c>
      <c r="I42" t="s">
        <v>7</v>
      </c>
      <c r="L42" s="43" t="s">
        <v>281</v>
      </c>
      <c r="M42" s="59">
        <f>E78</f>
        <v>1.138889</v>
      </c>
      <c r="N42" s="60">
        <f>E77</f>
        <v>3.8611110000000002</v>
      </c>
      <c r="O42" s="5" t="str">
        <f>K69</f>
        <v>***</v>
      </c>
      <c r="P42" s="59">
        <f>E80</f>
        <v>2.7222219999999999</v>
      </c>
    </row>
    <row r="43" spans="1:16" ht="17.25" x14ac:dyDescent="0.25">
      <c r="A43" t="s">
        <v>1170</v>
      </c>
      <c r="C43" t="s">
        <v>441</v>
      </c>
      <c r="D43">
        <v>156</v>
      </c>
      <c r="E43">
        <v>3.8525640000000001</v>
      </c>
      <c r="F43">
        <v>3.2543799999999998E-2</v>
      </c>
      <c r="G43">
        <v>0.40647159999999999</v>
      </c>
      <c r="H43">
        <v>3.788278</v>
      </c>
      <c r="I43">
        <v>3.9168509999999999</v>
      </c>
      <c r="L43" s="102" t="s">
        <v>282</v>
      </c>
      <c r="M43" s="106">
        <f>E44</f>
        <v>1.1410260000000001</v>
      </c>
      <c r="N43" s="106">
        <f>E43</f>
        <v>3.8525640000000001</v>
      </c>
      <c r="O43" s="107" t="str">
        <f>K86</f>
        <v>***</v>
      </c>
      <c r="P43" s="106">
        <f>E46</f>
        <v>2.711538</v>
      </c>
    </row>
    <row r="44" spans="1:16" x14ac:dyDescent="0.25">
      <c r="A44" t="s">
        <v>1171</v>
      </c>
      <c r="C44" t="s">
        <v>442</v>
      </c>
      <c r="D44">
        <v>156</v>
      </c>
      <c r="E44">
        <v>1.1410260000000001</v>
      </c>
      <c r="F44">
        <v>3.07727E-2</v>
      </c>
      <c r="G44">
        <v>0.38435059999999999</v>
      </c>
      <c r="H44">
        <v>1.080238</v>
      </c>
      <c r="I44">
        <v>1.2018139999999999</v>
      </c>
      <c r="L44" s="6" t="s">
        <v>126</v>
      </c>
    </row>
    <row r="45" spans="1:16" x14ac:dyDescent="0.25">
      <c r="A45" t="s">
        <v>256</v>
      </c>
      <c r="C45" t="s">
        <v>24</v>
      </c>
      <c r="D45" t="s">
        <v>54</v>
      </c>
      <c r="E45" t="s">
        <v>22</v>
      </c>
      <c r="F45" t="s">
        <v>5</v>
      </c>
      <c r="G45" t="s">
        <v>5</v>
      </c>
      <c r="H45" t="s">
        <v>23</v>
      </c>
      <c r="I45" t="s">
        <v>7</v>
      </c>
    </row>
    <row r="46" spans="1:16" x14ac:dyDescent="0.25">
      <c r="A46" t="s">
        <v>1172</v>
      </c>
      <c r="C46" t="s">
        <v>268</v>
      </c>
      <c r="D46">
        <v>156</v>
      </c>
      <c r="E46">
        <v>2.711538</v>
      </c>
      <c r="F46">
        <v>4.2667099999999999E-2</v>
      </c>
      <c r="G46">
        <v>0.53291180000000005</v>
      </c>
      <c r="H46">
        <v>2.6272540000000002</v>
      </c>
      <c r="I46">
        <v>2.7958219999999998</v>
      </c>
    </row>
    <row r="47" spans="1:16" x14ac:dyDescent="0.25">
      <c r="A47" t="s">
        <v>254</v>
      </c>
    </row>
    <row r="48" spans="1:16" x14ac:dyDescent="0.25">
      <c r="A48" t="s">
        <v>1173</v>
      </c>
    </row>
    <row r="49" spans="1:12" x14ac:dyDescent="0.25">
      <c r="A49" t="s">
        <v>1174</v>
      </c>
    </row>
    <row r="51" spans="1:12" x14ac:dyDescent="0.25">
      <c r="A51" t="s">
        <v>257</v>
      </c>
      <c r="C51" t="s">
        <v>271</v>
      </c>
      <c r="D51" t="s">
        <v>272</v>
      </c>
      <c r="E51" t="s">
        <v>734</v>
      </c>
      <c r="F51" t="s">
        <v>735</v>
      </c>
      <c r="G51" t="s">
        <v>271</v>
      </c>
      <c r="H51" t="s">
        <v>1185</v>
      </c>
    </row>
    <row r="52" spans="1:12" x14ac:dyDescent="0.25">
      <c r="A52" t="s">
        <v>258</v>
      </c>
      <c r="C52" t="s">
        <v>273</v>
      </c>
      <c r="D52">
        <v>1</v>
      </c>
      <c r="E52" t="s">
        <v>274</v>
      </c>
      <c r="F52">
        <v>0</v>
      </c>
      <c r="G52" t="s">
        <v>275</v>
      </c>
      <c r="H52">
        <v>0</v>
      </c>
      <c r="K52" s="4" t="str">
        <f>IF(H52&lt;=0.01,"***",IF(H52&lt;=0.05,"**",IF(H52&lt;=0.1,"*","-")))</f>
        <v>***</v>
      </c>
    </row>
    <row r="53" spans="1:12" x14ac:dyDescent="0.25">
      <c r="L53" t="s">
        <v>92</v>
      </c>
    </row>
    <row r="54" spans="1:12" x14ac:dyDescent="0.25">
      <c r="A54" t="s">
        <v>438</v>
      </c>
      <c r="L54" t="s">
        <v>93</v>
      </c>
    </row>
    <row r="56" spans="1:12" x14ac:dyDescent="0.25">
      <c r="A56" t="s">
        <v>253</v>
      </c>
    </row>
    <row r="57" spans="1:12" x14ac:dyDescent="0.25">
      <c r="A57" t="s">
        <v>254</v>
      </c>
    </row>
    <row r="58" spans="1:12" x14ac:dyDescent="0.25">
      <c r="A58" t="s">
        <v>255</v>
      </c>
      <c r="C58" t="s">
        <v>261</v>
      </c>
      <c r="D58" t="s">
        <v>262</v>
      </c>
      <c r="E58" t="s">
        <v>80</v>
      </c>
      <c r="F58" t="s">
        <v>269</v>
      </c>
      <c r="G58" t="s">
        <v>440</v>
      </c>
      <c r="H58" t="s">
        <v>721</v>
      </c>
      <c r="I58" t="s">
        <v>265</v>
      </c>
    </row>
    <row r="59" spans="1:12" x14ac:dyDescent="0.25">
      <c r="A59" t="s">
        <v>256</v>
      </c>
      <c r="C59" t="s">
        <v>54</v>
      </c>
      <c r="D59" t="s">
        <v>648</v>
      </c>
      <c r="E59" t="s">
        <v>5</v>
      </c>
      <c r="F59" t="s">
        <v>5</v>
      </c>
      <c r="G59" t="s">
        <v>5</v>
      </c>
      <c r="H59" t="s">
        <v>23</v>
      </c>
      <c r="I59" t="s">
        <v>7</v>
      </c>
    </row>
    <row r="60" spans="1:12" x14ac:dyDescent="0.25">
      <c r="A60" t="s">
        <v>1175</v>
      </c>
      <c r="C60" t="s">
        <v>441</v>
      </c>
      <c r="D60">
        <v>84</v>
      </c>
      <c r="E60">
        <v>3.8452380000000002</v>
      </c>
      <c r="F60">
        <v>4.31613E-2</v>
      </c>
      <c r="G60">
        <v>0.39557940000000003</v>
      </c>
      <c r="H60">
        <v>3.7593920000000001</v>
      </c>
      <c r="I60">
        <v>3.9310839999999998</v>
      </c>
    </row>
    <row r="61" spans="1:12" x14ac:dyDescent="0.25">
      <c r="A61" t="s">
        <v>1176</v>
      </c>
      <c r="C61" t="s">
        <v>442</v>
      </c>
      <c r="D61">
        <v>84</v>
      </c>
      <c r="E61">
        <v>1.142857</v>
      </c>
      <c r="F61">
        <v>4.1978000000000001E-2</v>
      </c>
      <c r="G61">
        <v>0.38473449999999998</v>
      </c>
      <c r="H61">
        <v>1.0593649999999999</v>
      </c>
      <c r="I61">
        <v>1.2263500000000001</v>
      </c>
    </row>
    <row r="62" spans="1:12" x14ac:dyDescent="0.25">
      <c r="A62" t="s">
        <v>256</v>
      </c>
      <c r="C62" t="s">
        <v>54</v>
      </c>
      <c r="D62" t="s">
        <v>648</v>
      </c>
      <c r="E62" t="s">
        <v>5</v>
      </c>
      <c r="F62" t="s">
        <v>5</v>
      </c>
      <c r="G62" t="s">
        <v>5</v>
      </c>
      <c r="H62" t="s">
        <v>23</v>
      </c>
      <c r="I62" t="s">
        <v>7</v>
      </c>
    </row>
    <row r="63" spans="1:12" x14ac:dyDescent="0.25">
      <c r="A63" t="s">
        <v>1177</v>
      </c>
      <c r="C63" t="s">
        <v>268</v>
      </c>
      <c r="D63">
        <v>84</v>
      </c>
      <c r="E63">
        <v>2.7023809999999999</v>
      </c>
      <c r="F63">
        <v>5.8130599999999998E-2</v>
      </c>
      <c r="G63">
        <v>0.53277549999999996</v>
      </c>
      <c r="H63">
        <v>2.5867619999999998</v>
      </c>
      <c r="I63">
        <v>2.8180000000000001</v>
      </c>
    </row>
    <row r="64" spans="1:12" x14ac:dyDescent="0.25">
      <c r="A64" t="s">
        <v>254</v>
      </c>
    </row>
    <row r="65" spans="1:11" x14ac:dyDescent="0.25">
      <c r="A65" t="s">
        <v>1178</v>
      </c>
    </row>
    <row r="66" spans="1:11" x14ac:dyDescent="0.25">
      <c r="A66" t="s">
        <v>1179</v>
      </c>
    </row>
    <row r="68" spans="1:11" x14ac:dyDescent="0.25">
      <c r="A68" t="s">
        <v>257</v>
      </c>
      <c r="C68" t="s">
        <v>271</v>
      </c>
      <c r="D68" t="s">
        <v>272</v>
      </c>
      <c r="E68" t="s">
        <v>734</v>
      </c>
      <c r="F68" t="s">
        <v>735</v>
      </c>
      <c r="G68" t="s">
        <v>271</v>
      </c>
      <c r="H68" t="s">
        <v>1185</v>
      </c>
    </row>
    <row r="69" spans="1:11" x14ac:dyDescent="0.25">
      <c r="A69" t="s">
        <v>258</v>
      </c>
      <c r="C69" t="s">
        <v>273</v>
      </c>
      <c r="D69">
        <v>1</v>
      </c>
      <c r="E69" t="s">
        <v>274</v>
      </c>
      <c r="F69">
        <v>0</v>
      </c>
      <c r="G69" t="s">
        <v>275</v>
      </c>
      <c r="H69">
        <v>0</v>
      </c>
      <c r="K69" s="4" t="str">
        <f>IF(H69&lt;=0.01,"***",IF(H69&lt;=0.05,"**",IF(H69&lt;=0.1,"*","-")))</f>
        <v>***</v>
      </c>
    </row>
    <row r="71" spans="1:11" x14ac:dyDescent="0.25">
      <c r="A71" t="s">
        <v>439</v>
      </c>
    </row>
    <row r="73" spans="1:11" x14ac:dyDescent="0.25">
      <c r="A73" t="s">
        <v>253</v>
      </c>
    </row>
    <row r="74" spans="1:11" x14ac:dyDescent="0.25">
      <c r="A74" t="s">
        <v>254</v>
      </c>
    </row>
    <row r="75" spans="1:11" x14ac:dyDescent="0.25">
      <c r="A75" t="s">
        <v>255</v>
      </c>
      <c r="C75" t="s">
        <v>261</v>
      </c>
      <c r="D75" t="s">
        <v>262</v>
      </c>
      <c r="E75" t="s">
        <v>80</v>
      </c>
      <c r="F75" t="s">
        <v>269</v>
      </c>
      <c r="G75" t="s">
        <v>440</v>
      </c>
      <c r="H75" t="s">
        <v>721</v>
      </c>
      <c r="I75" t="s">
        <v>265</v>
      </c>
    </row>
    <row r="76" spans="1:11" x14ac:dyDescent="0.25">
      <c r="A76" t="s">
        <v>256</v>
      </c>
      <c r="C76" t="s">
        <v>24</v>
      </c>
      <c r="D76" t="s">
        <v>24</v>
      </c>
      <c r="E76" t="s">
        <v>22</v>
      </c>
      <c r="F76" t="s">
        <v>5</v>
      </c>
      <c r="G76" t="s">
        <v>5</v>
      </c>
      <c r="H76" t="s">
        <v>6</v>
      </c>
      <c r="I76" t="s">
        <v>54</v>
      </c>
    </row>
    <row r="77" spans="1:11" x14ac:dyDescent="0.25">
      <c r="A77" t="s">
        <v>1180</v>
      </c>
      <c r="C77" t="s">
        <v>441</v>
      </c>
      <c r="D77">
        <v>72</v>
      </c>
      <c r="E77">
        <v>3.8611110000000002</v>
      </c>
      <c r="F77">
        <v>4.9668499999999997E-2</v>
      </c>
      <c r="G77">
        <v>0.42145139999999998</v>
      </c>
      <c r="H77">
        <v>3.7620749999999998</v>
      </c>
      <c r="I77">
        <v>3.9601470000000001</v>
      </c>
    </row>
    <row r="78" spans="1:11" x14ac:dyDescent="0.25">
      <c r="A78" t="s">
        <v>1181</v>
      </c>
      <c r="C78" t="s">
        <v>442</v>
      </c>
      <c r="D78">
        <v>72</v>
      </c>
      <c r="E78">
        <v>1.138889</v>
      </c>
      <c r="F78">
        <v>4.5560099999999999E-2</v>
      </c>
      <c r="G78">
        <v>0.38659060000000001</v>
      </c>
      <c r="H78">
        <v>1.0480449999999999</v>
      </c>
      <c r="I78">
        <v>1.229733</v>
      </c>
    </row>
    <row r="79" spans="1:11" x14ac:dyDescent="0.25">
      <c r="A79" t="s">
        <v>256</v>
      </c>
      <c r="C79" t="s">
        <v>24</v>
      </c>
      <c r="D79" t="s">
        <v>24</v>
      </c>
      <c r="E79" t="s">
        <v>22</v>
      </c>
      <c r="F79" t="s">
        <v>5</v>
      </c>
      <c r="G79" t="s">
        <v>5</v>
      </c>
      <c r="H79" t="s">
        <v>6</v>
      </c>
      <c r="I79" t="s">
        <v>54</v>
      </c>
    </row>
    <row r="80" spans="1:11" x14ac:dyDescent="0.25">
      <c r="A80" t="s">
        <v>1182</v>
      </c>
      <c r="C80" t="s">
        <v>268</v>
      </c>
      <c r="D80">
        <v>72</v>
      </c>
      <c r="E80">
        <v>2.7222219999999999</v>
      </c>
      <c r="F80">
        <v>6.3240099999999994E-2</v>
      </c>
      <c r="G80">
        <v>0.53660969999999997</v>
      </c>
      <c r="H80">
        <v>2.5961249999999998</v>
      </c>
      <c r="I80">
        <v>2.848319</v>
      </c>
    </row>
    <row r="81" spans="1:11" x14ac:dyDescent="0.25">
      <c r="A81" t="s">
        <v>254</v>
      </c>
    </row>
    <row r="82" spans="1:11" x14ac:dyDescent="0.25">
      <c r="A82" t="s">
        <v>1183</v>
      </c>
    </row>
    <row r="83" spans="1:11" x14ac:dyDescent="0.25">
      <c r="A83" t="s">
        <v>1184</v>
      </c>
    </row>
    <row r="85" spans="1:11" x14ac:dyDescent="0.25">
      <c r="A85" t="s">
        <v>257</v>
      </c>
      <c r="C85" t="s">
        <v>278</v>
      </c>
      <c r="D85" t="s">
        <v>1186</v>
      </c>
      <c r="E85" t="s">
        <v>276</v>
      </c>
      <c r="F85" t="s">
        <v>277</v>
      </c>
      <c r="G85" t="s">
        <v>278</v>
      </c>
      <c r="H85" t="s">
        <v>279</v>
      </c>
    </row>
    <row r="86" spans="1:11" x14ac:dyDescent="0.25">
      <c r="A86" t="s">
        <v>258</v>
      </c>
      <c r="C86" t="s">
        <v>273</v>
      </c>
      <c r="D86">
        <v>1</v>
      </c>
      <c r="E86" t="s">
        <v>274</v>
      </c>
      <c r="F86">
        <v>0</v>
      </c>
      <c r="G86" t="s">
        <v>275</v>
      </c>
      <c r="H86">
        <v>0</v>
      </c>
      <c r="K86" s="4" t="str">
        <f>IF(H86&lt;=0.01,"***",IF(H86&lt;=0.05,"**",IF(H86&lt;=0.1,"*","-")))</f>
        <v>***</v>
      </c>
    </row>
  </sheetData>
  <mergeCells count="13">
    <mergeCell ref="M16:N16"/>
    <mergeCell ref="R16:S16"/>
    <mergeCell ref="L38:P38"/>
    <mergeCell ref="M39:N39"/>
    <mergeCell ref="M15:P15"/>
    <mergeCell ref="R15:U15"/>
    <mergeCell ref="L14:P14"/>
    <mergeCell ref="Q14:U14"/>
    <mergeCell ref="M6:N6"/>
    <mergeCell ref="R6:S6"/>
    <mergeCell ref="L4:U4"/>
    <mergeCell ref="M5:P5"/>
    <mergeCell ref="R5:U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zoomScale="80" zoomScaleNormal="80" workbookViewId="0">
      <selection activeCell="L23" sqref="L2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</cols>
  <sheetData>
    <row r="2" spans="1:14" x14ac:dyDescent="0.25">
      <c r="A2" t="s">
        <v>450</v>
      </c>
    </row>
    <row r="4" spans="1:14" ht="35.25" customHeight="1" thickBot="1" x14ac:dyDescent="0.35">
      <c r="A4" t="s">
        <v>15</v>
      </c>
      <c r="C4" t="s">
        <v>18</v>
      </c>
      <c r="L4" s="116" t="s">
        <v>447</v>
      </c>
      <c r="M4" s="116"/>
      <c r="N4" s="116"/>
    </row>
    <row r="5" spans="1:14" ht="46.5" thickTop="1" thickBot="1" x14ac:dyDescent="0.3">
      <c r="A5" t="s">
        <v>451</v>
      </c>
      <c r="C5" t="s">
        <v>457</v>
      </c>
      <c r="L5" s="77" t="s">
        <v>105</v>
      </c>
      <c r="M5" s="72" t="s">
        <v>448</v>
      </c>
      <c r="N5" s="72" t="s">
        <v>449</v>
      </c>
    </row>
    <row r="6" spans="1:14" x14ac:dyDescent="0.25">
      <c r="A6" t="s">
        <v>452</v>
      </c>
      <c r="C6" t="s">
        <v>458</v>
      </c>
      <c r="L6" s="43" t="s">
        <v>33</v>
      </c>
      <c r="M6" s="24">
        <f>D14</f>
        <v>81</v>
      </c>
      <c r="N6" s="44">
        <f>M6/D16</f>
        <v>1</v>
      </c>
    </row>
    <row r="7" spans="1:14" x14ac:dyDescent="0.25">
      <c r="A7" t="s">
        <v>453</v>
      </c>
      <c r="C7" t="s">
        <v>459</v>
      </c>
      <c r="L7" s="43" t="s">
        <v>32</v>
      </c>
      <c r="M7" s="24">
        <f>E14</f>
        <v>71</v>
      </c>
      <c r="N7" s="44">
        <f>M7/E16</f>
        <v>1</v>
      </c>
    </row>
    <row r="8" spans="1:14" ht="15.75" thickBot="1" x14ac:dyDescent="0.3">
      <c r="A8" t="s">
        <v>454</v>
      </c>
      <c r="C8" t="s">
        <v>460</v>
      </c>
      <c r="L8" s="22" t="s">
        <v>35</v>
      </c>
      <c r="M8" s="27">
        <f>F14</f>
        <v>152</v>
      </c>
      <c r="N8" s="54">
        <f>M8/F16</f>
        <v>1</v>
      </c>
    </row>
    <row r="9" spans="1:14" ht="15.75" thickTop="1" x14ac:dyDescent="0.25">
      <c r="A9" t="s">
        <v>455</v>
      </c>
      <c r="C9" t="s">
        <v>461</v>
      </c>
      <c r="L9" t="str">
        <f>CONCATENATE("N = ",F16)</f>
        <v>N = 152</v>
      </c>
    </row>
    <row r="10" spans="1:14" x14ac:dyDescent="0.25">
      <c r="A10" t="s">
        <v>456</v>
      </c>
      <c r="C10" t="s">
        <v>462</v>
      </c>
      <c r="D10" t="s">
        <v>20</v>
      </c>
    </row>
    <row r="11" spans="1:14" x14ac:dyDescent="0.25">
      <c r="A11" t="s">
        <v>1187</v>
      </c>
      <c r="C11" t="s">
        <v>1190</v>
      </c>
      <c r="D11" t="s">
        <v>754</v>
      </c>
      <c r="E11" t="s">
        <v>755</v>
      </c>
      <c r="F11" t="s">
        <v>8</v>
      </c>
    </row>
    <row r="12" spans="1:14" x14ac:dyDescent="0.25">
      <c r="A12" t="s">
        <v>17</v>
      </c>
      <c r="C12" t="s">
        <v>22</v>
      </c>
      <c r="D12" t="s">
        <v>7</v>
      </c>
      <c r="E12" t="s">
        <v>147</v>
      </c>
      <c r="F12" t="s">
        <v>54</v>
      </c>
    </row>
    <row r="14" spans="1:14" x14ac:dyDescent="0.25">
      <c r="A14" t="s">
        <v>1188</v>
      </c>
      <c r="C14" t="s">
        <v>463</v>
      </c>
      <c r="D14">
        <v>81</v>
      </c>
      <c r="E14">
        <v>71</v>
      </c>
      <c r="F14">
        <v>152</v>
      </c>
    </row>
    <row r="15" spans="1:14" x14ac:dyDescent="0.25">
      <c r="A15" t="s">
        <v>17</v>
      </c>
      <c r="C15" t="s">
        <v>22</v>
      </c>
      <c r="D15" t="s">
        <v>7</v>
      </c>
      <c r="E15" t="s">
        <v>147</v>
      </c>
      <c r="F15" t="s">
        <v>54</v>
      </c>
    </row>
    <row r="16" spans="1:14" x14ac:dyDescent="0.25">
      <c r="A16" t="s">
        <v>1189</v>
      </c>
      <c r="C16" t="s">
        <v>8</v>
      </c>
      <c r="D16">
        <v>81</v>
      </c>
      <c r="E16">
        <v>71</v>
      </c>
      <c r="F16">
        <v>152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0"/>
  <sheetViews>
    <sheetView topLeftCell="C1" zoomScale="80" zoomScaleNormal="80" workbookViewId="0">
      <selection activeCell="I6" sqref="I6:I14"/>
    </sheetView>
  </sheetViews>
  <sheetFormatPr defaultRowHeight="15" x14ac:dyDescent="0.25"/>
  <cols>
    <col min="1" max="1" width="51.42578125" bestFit="1" customWidth="1"/>
    <col min="2" max="2" width="51.42578125" customWidth="1"/>
    <col min="16" max="16" width="44.5703125" bestFit="1" customWidth="1"/>
    <col min="17" max="17" width="7.85546875" bestFit="1" customWidth="1"/>
    <col min="18" max="18" width="7.85546875" customWidth="1"/>
    <col min="19" max="19" width="2.7109375" customWidth="1"/>
    <col min="20" max="20" width="8.7109375" customWidth="1"/>
    <col min="21" max="21" width="11.140625" customWidth="1"/>
    <col min="22" max="22" width="9.140625" customWidth="1"/>
    <col min="23" max="23" width="2.7109375" customWidth="1"/>
  </cols>
  <sheetData>
    <row r="2" spans="1:24" x14ac:dyDescent="0.25">
      <c r="A2" s="2" t="s">
        <v>63</v>
      </c>
      <c r="D2" s="2" t="s">
        <v>64</v>
      </c>
    </row>
    <row r="3" spans="1:24" ht="18" thickBot="1" x14ac:dyDescent="0.35">
      <c r="P3" s="76" t="s">
        <v>217</v>
      </c>
      <c r="Q3" s="76"/>
      <c r="R3" s="76"/>
      <c r="S3" s="76"/>
      <c r="T3" s="76"/>
      <c r="U3" s="76"/>
      <c r="V3" s="76"/>
      <c r="W3" s="76"/>
      <c r="X3" s="76"/>
    </row>
    <row r="4" spans="1:24" ht="16.5" customHeight="1" thickTop="1" thickBot="1" x14ac:dyDescent="0.3">
      <c r="A4" t="s">
        <v>204</v>
      </c>
      <c r="B4" t="s">
        <v>206</v>
      </c>
      <c r="Q4" s="112" t="s">
        <v>20</v>
      </c>
      <c r="R4" s="112"/>
      <c r="S4" s="65"/>
      <c r="T4" s="112" t="s">
        <v>59</v>
      </c>
      <c r="U4" s="112"/>
      <c r="V4" s="112"/>
      <c r="W4" s="112"/>
      <c r="X4" s="71"/>
    </row>
    <row r="5" spans="1:24" ht="30.75" thickBot="1" x14ac:dyDescent="0.3">
      <c r="P5" s="77" t="s">
        <v>211</v>
      </c>
      <c r="Q5" s="71" t="s">
        <v>33</v>
      </c>
      <c r="R5" s="71" t="s">
        <v>32</v>
      </c>
      <c r="S5" s="71"/>
      <c r="T5" s="72" t="s">
        <v>29</v>
      </c>
      <c r="U5" s="72" t="s">
        <v>30</v>
      </c>
      <c r="V5" s="72" t="s">
        <v>31</v>
      </c>
      <c r="W5" s="71"/>
      <c r="X5" s="71" t="s">
        <v>35</v>
      </c>
    </row>
    <row r="6" spans="1:24" x14ac:dyDescent="0.25">
      <c r="A6" t="s">
        <v>205</v>
      </c>
      <c r="B6" t="s">
        <v>207</v>
      </c>
      <c r="D6" t="s">
        <v>209</v>
      </c>
      <c r="E6" t="s">
        <v>20</v>
      </c>
      <c r="I6" t="s">
        <v>209</v>
      </c>
      <c r="J6" t="s">
        <v>216</v>
      </c>
      <c r="K6" t="s">
        <v>719</v>
      </c>
      <c r="L6" t="s">
        <v>720</v>
      </c>
      <c r="P6" s="43" t="s">
        <v>212</v>
      </c>
      <c r="Q6" s="23">
        <f t="shared" ref="Q6:R9" si="0">E9</f>
        <v>3</v>
      </c>
      <c r="R6" s="23">
        <f t="shared" si="0"/>
        <v>0</v>
      </c>
      <c r="T6" s="23">
        <f t="shared" ref="T6:V9" si="1">J9</f>
        <v>1</v>
      </c>
      <c r="U6" s="23">
        <f t="shared" si="1"/>
        <v>2</v>
      </c>
      <c r="V6" s="23">
        <f t="shared" si="1"/>
        <v>0</v>
      </c>
      <c r="X6" s="23">
        <f>G9</f>
        <v>3</v>
      </c>
    </row>
    <row r="7" spans="1:24" x14ac:dyDescent="0.25">
      <c r="A7" t="s">
        <v>779</v>
      </c>
      <c r="B7" t="s">
        <v>208</v>
      </c>
      <c r="D7" t="s">
        <v>210</v>
      </c>
      <c r="E7" t="s">
        <v>754</v>
      </c>
      <c r="F7" t="s">
        <v>755</v>
      </c>
      <c r="G7" t="s">
        <v>8</v>
      </c>
      <c r="I7" t="s">
        <v>210</v>
      </c>
      <c r="J7" t="s">
        <v>25</v>
      </c>
      <c r="K7" t="s">
        <v>26</v>
      </c>
      <c r="L7" t="s">
        <v>27</v>
      </c>
      <c r="M7" t="s">
        <v>8</v>
      </c>
      <c r="P7" s="43" t="s">
        <v>213</v>
      </c>
      <c r="Q7" s="23">
        <f t="shared" si="0"/>
        <v>162</v>
      </c>
      <c r="R7" s="23">
        <f t="shared" si="0"/>
        <v>135</v>
      </c>
      <c r="T7" s="23">
        <f t="shared" si="1"/>
        <v>105</v>
      </c>
      <c r="U7" s="23">
        <f t="shared" si="1"/>
        <v>163</v>
      </c>
      <c r="V7" s="23">
        <f t="shared" si="1"/>
        <v>29</v>
      </c>
      <c r="X7" s="23">
        <f>G10</f>
        <v>297</v>
      </c>
    </row>
    <row r="8" spans="1:24" x14ac:dyDescent="0.25">
      <c r="A8" t="s">
        <v>17</v>
      </c>
      <c r="B8" t="s">
        <v>41</v>
      </c>
      <c r="D8" t="s">
        <v>7</v>
      </c>
      <c r="E8" t="s">
        <v>102</v>
      </c>
      <c r="F8" t="s">
        <v>24</v>
      </c>
      <c r="G8" t="s">
        <v>24</v>
      </c>
      <c r="I8" t="s">
        <v>7</v>
      </c>
      <c r="J8" t="s">
        <v>54</v>
      </c>
      <c r="K8" t="s">
        <v>22</v>
      </c>
      <c r="L8" t="s">
        <v>22</v>
      </c>
      <c r="M8" t="s">
        <v>7</v>
      </c>
      <c r="P8" s="43" t="s">
        <v>214</v>
      </c>
      <c r="Q8" s="23">
        <f t="shared" si="0"/>
        <v>44</v>
      </c>
      <c r="R8" s="23">
        <f t="shared" si="0"/>
        <v>24</v>
      </c>
      <c r="T8" s="23">
        <f t="shared" si="1"/>
        <v>21</v>
      </c>
      <c r="U8" s="23">
        <f t="shared" si="1"/>
        <v>43</v>
      </c>
      <c r="V8" s="23">
        <f t="shared" si="1"/>
        <v>4</v>
      </c>
      <c r="X8" s="23">
        <f>G11</f>
        <v>68</v>
      </c>
    </row>
    <row r="9" spans="1:24" x14ac:dyDescent="0.25">
      <c r="A9" t="s">
        <v>780</v>
      </c>
      <c r="B9" t="s">
        <v>784</v>
      </c>
      <c r="D9">
        <v>1</v>
      </c>
      <c r="E9">
        <v>3</v>
      </c>
      <c r="F9">
        <v>0</v>
      </c>
      <c r="G9">
        <v>3</v>
      </c>
      <c r="I9">
        <v>1</v>
      </c>
      <c r="J9">
        <v>1</v>
      </c>
      <c r="K9">
        <v>2</v>
      </c>
      <c r="L9">
        <v>0</v>
      </c>
      <c r="M9">
        <v>3</v>
      </c>
      <c r="P9" s="43" t="s">
        <v>215</v>
      </c>
      <c r="Q9" s="23">
        <f t="shared" si="0"/>
        <v>0</v>
      </c>
      <c r="R9" s="23">
        <f t="shared" si="0"/>
        <v>1</v>
      </c>
      <c r="T9" s="23">
        <f t="shared" si="1"/>
        <v>0</v>
      </c>
      <c r="U9" s="23">
        <f t="shared" si="1"/>
        <v>0</v>
      </c>
      <c r="V9" s="23">
        <f t="shared" si="1"/>
        <v>1</v>
      </c>
      <c r="X9" s="23">
        <f>G12</f>
        <v>1</v>
      </c>
    </row>
    <row r="10" spans="1:24" ht="15.75" thickBot="1" x14ac:dyDescent="0.3">
      <c r="A10" t="s">
        <v>781</v>
      </c>
      <c r="B10" t="s">
        <v>785</v>
      </c>
      <c r="D10">
        <v>2</v>
      </c>
      <c r="E10">
        <v>162</v>
      </c>
      <c r="F10">
        <v>135</v>
      </c>
      <c r="G10">
        <v>297</v>
      </c>
      <c r="I10">
        <v>2</v>
      </c>
      <c r="J10">
        <v>105</v>
      </c>
      <c r="K10">
        <v>163</v>
      </c>
      <c r="L10">
        <v>29</v>
      </c>
      <c r="M10">
        <v>297</v>
      </c>
      <c r="P10" s="22"/>
      <c r="Q10" s="22">
        <f>SUM(Q6:Q9)</f>
        <v>209</v>
      </c>
      <c r="R10" s="22">
        <f>SUM(R6:R9)</f>
        <v>160</v>
      </c>
      <c r="S10" s="22"/>
      <c r="T10" s="22">
        <f t="shared" ref="T10:X10" si="2">SUM(T6:T9)</f>
        <v>127</v>
      </c>
      <c r="U10" s="22">
        <f t="shared" si="2"/>
        <v>208</v>
      </c>
      <c r="V10" s="22">
        <f t="shared" si="2"/>
        <v>34</v>
      </c>
      <c r="W10" s="22"/>
      <c r="X10" s="22">
        <f t="shared" si="2"/>
        <v>369</v>
      </c>
    </row>
    <row r="11" spans="1:24" ht="15.75" thickTop="1" x14ac:dyDescent="0.25">
      <c r="A11" t="s">
        <v>782</v>
      </c>
      <c r="B11" t="s">
        <v>786</v>
      </c>
      <c r="D11">
        <v>3</v>
      </c>
      <c r="E11">
        <v>44</v>
      </c>
      <c r="F11">
        <v>24</v>
      </c>
      <c r="G11">
        <v>68</v>
      </c>
      <c r="I11">
        <v>3</v>
      </c>
      <c r="J11">
        <v>21</v>
      </c>
      <c r="K11">
        <v>43</v>
      </c>
      <c r="L11">
        <v>4</v>
      </c>
      <c r="M11">
        <v>68</v>
      </c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t="s">
        <v>783</v>
      </c>
      <c r="B12" t="s">
        <v>787</v>
      </c>
      <c r="D12">
        <v>4</v>
      </c>
      <c r="E12">
        <v>0</v>
      </c>
      <c r="F12">
        <v>1</v>
      </c>
      <c r="G12">
        <v>1</v>
      </c>
      <c r="I12">
        <v>4</v>
      </c>
      <c r="J12">
        <v>0</v>
      </c>
      <c r="K12">
        <v>0</v>
      </c>
      <c r="L12">
        <v>1</v>
      </c>
      <c r="M12">
        <v>1</v>
      </c>
    </row>
    <row r="13" spans="1:24" x14ac:dyDescent="0.25">
      <c r="A13" t="s">
        <v>17</v>
      </c>
      <c r="B13" t="s">
        <v>41</v>
      </c>
      <c r="D13" t="s">
        <v>7</v>
      </c>
      <c r="E13" t="s">
        <v>102</v>
      </c>
      <c r="F13" t="s">
        <v>24</v>
      </c>
      <c r="G13" t="s">
        <v>24</v>
      </c>
      <c r="I13" t="s">
        <v>7</v>
      </c>
      <c r="J13" t="s">
        <v>54</v>
      </c>
      <c r="K13" t="s">
        <v>22</v>
      </c>
      <c r="L13" t="s">
        <v>22</v>
      </c>
      <c r="M13" t="s">
        <v>7</v>
      </c>
    </row>
    <row r="14" spans="1:24" x14ac:dyDescent="0.25">
      <c r="A14" t="s">
        <v>753</v>
      </c>
      <c r="B14" t="s">
        <v>769</v>
      </c>
      <c r="D14" t="s">
        <v>8</v>
      </c>
      <c r="E14">
        <v>209</v>
      </c>
      <c r="F14">
        <v>160</v>
      </c>
      <c r="G14">
        <v>369</v>
      </c>
      <c r="I14" t="s">
        <v>8</v>
      </c>
      <c r="J14">
        <v>127</v>
      </c>
      <c r="K14">
        <v>208</v>
      </c>
      <c r="L14">
        <v>34</v>
      </c>
      <c r="M14">
        <v>369</v>
      </c>
    </row>
    <row r="32" spans="16:24" ht="18" thickBot="1" x14ac:dyDescent="0.35">
      <c r="P32" s="76" t="s">
        <v>218</v>
      </c>
      <c r="Q32" s="76"/>
      <c r="R32" s="76"/>
      <c r="S32" s="76"/>
      <c r="T32" s="76"/>
      <c r="U32" s="76"/>
      <c r="V32" s="76"/>
      <c r="W32" s="76"/>
      <c r="X32" s="76"/>
    </row>
    <row r="33" spans="16:24" ht="16.5" customHeight="1" thickTop="1" thickBot="1" x14ac:dyDescent="0.3">
      <c r="Q33" s="112" t="s">
        <v>20</v>
      </c>
      <c r="R33" s="112"/>
      <c r="S33" s="65"/>
      <c r="T33" s="112" t="s">
        <v>59</v>
      </c>
      <c r="U33" s="112"/>
      <c r="V33" s="112"/>
      <c r="W33" s="112"/>
      <c r="X33" s="71"/>
    </row>
    <row r="34" spans="16:24" ht="30.75" thickBot="1" x14ac:dyDescent="0.3">
      <c r="P34" s="77" t="s">
        <v>211</v>
      </c>
      <c r="Q34" s="71" t="s">
        <v>33</v>
      </c>
      <c r="R34" s="71" t="s">
        <v>32</v>
      </c>
      <c r="S34" s="71"/>
      <c r="T34" s="72" t="s">
        <v>29</v>
      </c>
      <c r="U34" s="72" t="s">
        <v>30</v>
      </c>
      <c r="V34" s="72" t="s">
        <v>31</v>
      </c>
      <c r="W34" s="71"/>
      <c r="X34" s="71" t="s">
        <v>35</v>
      </c>
    </row>
    <row r="35" spans="16:24" x14ac:dyDescent="0.25">
      <c r="P35" s="43" t="s">
        <v>212</v>
      </c>
      <c r="Q35" s="38">
        <f>Q6/Q$10</f>
        <v>1.4354066985645933E-2</v>
      </c>
      <c r="R35" s="38">
        <f>R6/R$10</f>
        <v>0</v>
      </c>
      <c r="T35" s="38">
        <f>T6/T$10</f>
        <v>7.874015748031496E-3</v>
      </c>
      <c r="U35" s="38">
        <f>U6/U$10</f>
        <v>9.6153846153846159E-3</v>
      </c>
      <c r="V35" s="38">
        <f>V6/V$10</f>
        <v>0</v>
      </c>
      <c r="X35" s="38">
        <f>X6/X$10</f>
        <v>8.130081300813009E-3</v>
      </c>
    </row>
    <row r="36" spans="16:24" x14ac:dyDescent="0.25">
      <c r="P36" s="43" t="s">
        <v>213</v>
      </c>
      <c r="Q36" s="38">
        <f t="shared" ref="Q36:R38" si="3">Q7/Q$10</f>
        <v>0.77511961722488043</v>
      </c>
      <c r="R36" s="38">
        <f t="shared" si="3"/>
        <v>0.84375</v>
      </c>
      <c r="T36" s="38">
        <f t="shared" ref="T36:V36" si="4">T7/T$10</f>
        <v>0.82677165354330706</v>
      </c>
      <c r="U36" s="38">
        <f t="shared" si="4"/>
        <v>0.78365384615384615</v>
      </c>
      <c r="V36" s="38">
        <f t="shared" si="4"/>
        <v>0.8529411764705882</v>
      </c>
      <c r="X36" s="38">
        <f t="shared" ref="X36" si="5">X7/X$10</f>
        <v>0.80487804878048785</v>
      </c>
    </row>
    <row r="37" spans="16:24" x14ac:dyDescent="0.25">
      <c r="P37" s="43" t="s">
        <v>214</v>
      </c>
      <c r="Q37" s="38">
        <f t="shared" si="3"/>
        <v>0.21052631578947367</v>
      </c>
      <c r="R37" s="38">
        <f t="shared" si="3"/>
        <v>0.15</v>
      </c>
      <c r="T37" s="38">
        <f t="shared" ref="T37:V37" si="6">T8/T$10</f>
        <v>0.16535433070866143</v>
      </c>
      <c r="U37" s="38">
        <f t="shared" si="6"/>
        <v>0.20673076923076922</v>
      </c>
      <c r="V37" s="38">
        <f t="shared" si="6"/>
        <v>0.11764705882352941</v>
      </c>
      <c r="X37" s="38">
        <f t="shared" ref="X37" si="7">X8/X$10</f>
        <v>0.18428184281842819</v>
      </c>
    </row>
    <row r="38" spans="16:24" x14ac:dyDescent="0.25">
      <c r="P38" s="43" t="s">
        <v>215</v>
      </c>
      <c r="Q38" s="38">
        <f t="shared" si="3"/>
        <v>0</v>
      </c>
      <c r="R38" s="38">
        <f t="shared" si="3"/>
        <v>6.2500000000000003E-3</v>
      </c>
      <c r="T38" s="38">
        <f t="shared" ref="T38:V38" si="8">T9/T$10</f>
        <v>0</v>
      </c>
      <c r="U38" s="38">
        <f t="shared" si="8"/>
        <v>0</v>
      </c>
      <c r="V38" s="38">
        <f t="shared" si="8"/>
        <v>2.9411764705882353E-2</v>
      </c>
      <c r="X38" s="38">
        <f t="shared" ref="X38" si="9">X9/X$10</f>
        <v>2.7100271002710027E-3</v>
      </c>
    </row>
    <row r="39" spans="16:24" ht="15.75" thickBot="1" x14ac:dyDescent="0.3">
      <c r="P39" s="22"/>
      <c r="Q39" s="64">
        <f>Q10/Q$10</f>
        <v>1</v>
      </c>
      <c r="R39" s="64">
        <f>R10/R$10</f>
        <v>1</v>
      </c>
      <c r="S39" s="22"/>
      <c r="T39" s="64">
        <f>T10/T$10</f>
        <v>1</v>
      </c>
      <c r="U39" s="64">
        <f>U10/U$10</f>
        <v>1</v>
      </c>
      <c r="V39" s="64">
        <f>V10/V$10</f>
        <v>1</v>
      </c>
      <c r="W39" s="22"/>
      <c r="X39" s="64">
        <f>X10/X$10</f>
        <v>1</v>
      </c>
    </row>
    <row r="40" spans="16:24" ht="15.75" thickTop="1" x14ac:dyDescent="0.25">
      <c r="P40" s="7"/>
      <c r="Q40" s="7"/>
      <c r="R40" s="7"/>
      <c r="S40" s="7"/>
      <c r="T40" s="7"/>
      <c r="U40" s="7"/>
      <c r="V40" s="7"/>
      <c r="W40" s="7"/>
      <c r="X40" s="7"/>
    </row>
  </sheetData>
  <mergeCells count="6">
    <mergeCell ref="Q4:R4"/>
    <mergeCell ref="Q33:R33"/>
    <mergeCell ref="T4:U4"/>
    <mergeCell ref="V4:W4"/>
    <mergeCell ref="T33:U33"/>
    <mergeCell ref="V33:W33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80" zoomScaleNormal="80" workbookViewId="0">
      <selection activeCell="I38" sqref="I38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465</v>
      </c>
    </row>
    <row r="4" spans="1:14" ht="38.25" customHeight="1" thickBot="1" x14ac:dyDescent="0.35">
      <c r="A4" t="s">
        <v>186</v>
      </c>
      <c r="C4" t="s">
        <v>18</v>
      </c>
      <c r="L4" s="116" t="s">
        <v>464</v>
      </c>
      <c r="M4" s="116"/>
      <c r="N4" s="116"/>
    </row>
    <row r="5" spans="1:14" ht="46.5" customHeight="1" thickTop="1" thickBot="1" x14ac:dyDescent="0.3">
      <c r="A5" t="s">
        <v>1191</v>
      </c>
      <c r="C5" t="s">
        <v>467</v>
      </c>
      <c r="L5" s="77" t="s">
        <v>105</v>
      </c>
      <c r="M5" s="72" t="s">
        <v>448</v>
      </c>
      <c r="N5" s="72" t="s">
        <v>449</v>
      </c>
    </row>
    <row r="6" spans="1:14" x14ac:dyDescent="0.25">
      <c r="A6" t="s">
        <v>188</v>
      </c>
      <c r="C6" t="s">
        <v>192</v>
      </c>
      <c r="L6" s="43" t="s">
        <v>33</v>
      </c>
      <c r="M6" s="24">
        <f>D14</f>
        <v>84</v>
      </c>
      <c r="N6" s="44">
        <f>M6/D16</f>
        <v>1</v>
      </c>
    </row>
    <row r="7" spans="1:14" x14ac:dyDescent="0.25">
      <c r="A7" t="s">
        <v>1192</v>
      </c>
      <c r="C7" t="s">
        <v>468</v>
      </c>
      <c r="L7" s="43" t="s">
        <v>32</v>
      </c>
      <c r="M7" s="24">
        <f>E14</f>
        <v>72</v>
      </c>
      <c r="N7" s="44">
        <f>M7/E16</f>
        <v>1</v>
      </c>
    </row>
    <row r="8" spans="1:14" ht="15.75" thickBot="1" x14ac:dyDescent="0.3">
      <c r="A8" t="s">
        <v>1193</v>
      </c>
      <c r="C8" t="s">
        <v>469</v>
      </c>
      <c r="L8" s="22" t="s">
        <v>35</v>
      </c>
      <c r="M8" s="27">
        <f>F14</f>
        <v>156</v>
      </c>
      <c r="N8" s="54">
        <f>M8/F16</f>
        <v>1</v>
      </c>
    </row>
    <row r="9" spans="1:14" ht="15.75" thickTop="1" x14ac:dyDescent="0.25">
      <c r="A9" t="s">
        <v>1194</v>
      </c>
      <c r="C9" t="s">
        <v>1202</v>
      </c>
      <c r="L9" t="str">
        <f>CONCATENATE("N = ",F16)</f>
        <v>N = 156</v>
      </c>
    </row>
    <row r="10" spans="1:14" x14ac:dyDescent="0.25">
      <c r="A10" t="s">
        <v>1195</v>
      </c>
      <c r="C10" t="s">
        <v>1203</v>
      </c>
      <c r="D10" t="s">
        <v>20</v>
      </c>
      <c r="L10" s="115" t="str">
        <f>IF(I34="*","Male and female percentages are different at the 10% level of significance",IF(I34="**","Male and female percentages are different at the 5% level of significance",IF(I34="***","Male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</row>
    <row r="11" spans="1:14" x14ac:dyDescent="0.25">
      <c r="A11" t="s">
        <v>1196</v>
      </c>
      <c r="C11" t="s">
        <v>1204</v>
      </c>
      <c r="D11" t="s">
        <v>754</v>
      </c>
      <c r="E11" t="s">
        <v>755</v>
      </c>
      <c r="F11" t="s">
        <v>8</v>
      </c>
    </row>
    <row r="12" spans="1:14" x14ac:dyDescent="0.25">
      <c r="A12" t="s">
        <v>190</v>
      </c>
      <c r="C12" t="s">
        <v>102</v>
      </c>
      <c r="D12" t="s">
        <v>102</v>
      </c>
      <c r="E12" t="s">
        <v>99</v>
      </c>
      <c r="F12" t="s">
        <v>24</v>
      </c>
    </row>
    <row r="14" spans="1:14" x14ac:dyDescent="0.25">
      <c r="A14" t="s">
        <v>1197</v>
      </c>
      <c r="C14" t="s">
        <v>196</v>
      </c>
      <c r="D14">
        <v>84</v>
      </c>
      <c r="E14">
        <v>72</v>
      </c>
      <c r="F14">
        <v>156</v>
      </c>
    </row>
    <row r="15" spans="1:14" x14ac:dyDescent="0.25">
      <c r="A15" t="s">
        <v>190</v>
      </c>
      <c r="C15" t="s">
        <v>102</v>
      </c>
      <c r="D15" t="s">
        <v>102</v>
      </c>
      <c r="E15" t="s">
        <v>99</v>
      </c>
      <c r="F15" t="s">
        <v>24</v>
      </c>
    </row>
    <row r="16" spans="1:14" x14ac:dyDescent="0.25">
      <c r="A16" t="s">
        <v>1198</v>
      </c>
      <c r="C16" t="s">
        <v>8</v>
      </c>
      <c r="D16">
        <v>84</v>
      </c>
      <c r="E16">
        <v>72</v>
      </c>
      <c r="F16">
        <v>156</v>
      </c>
    </row>
    <row r="19" spans="1:8" x14ac:dyDescent="0.25">
      <c r="A19" t="s">
        <v>466</v>
      </c>
    </row>
    <row r="21" spans="1:8" x14ac:dyDescent="0.25">
      <c r="A21" t="s">
        <v>1199</v>
      </c>
    </row>
    <row r="22" spans="1:8" x14ac:dyDescent="0.25">
      <c r="A22" t="s">
        <v>1200</v>
      </c>
    </row>
    <row r="23" spans="1:8" x14ac:dyDescent="0.25">
      <c r="A23" t="s">
        <v>1201</v>
      </c>
    </row>
    <row r="24" spans="1:8" x14ac:dyDescent="0.25">
      <c r="A24" t="s">
        <v>72</v>
      </c>
    </row>
    <row r="25" spans="1:8" x14ac:dyDescent="0.25">
      <c r="A25" t="s">
        <v>73</v>
      </c>
    </row>
    <row r="26" spans="1:8" x14ac:dyDescent="0.25">
      <c r="A26" t="s">
        <v>1034</v>
      </c>
    </row>
    <row r="27" spans="1:8" x14ac:dyDescent="0.25">
      <c r="A27" t="s">
        <v>1035</v>
      </c>
    </row>
    <row r="28" spans="1:8" x14ac:dyDescent="0.25">
      <c r="A28" t="s">
        <v>73</v>
      </c>
    </row>
    <row r="29" spans="1:8" x14ac:dyDescent="0.25">
      <c r="A29" t="s">
        <v>1036</v>
      </c>
    </row>
    <row r="31" spans="1:8" x14ac:dyDescent="0.25">
      <c r="A31" t="s">
        <v>74</v>
      </c>
      <c r="D31" t="s">
        <v>470</v>
      </c>
      <c r="E31" t="s">
        <v>471</v>
      </c>
      <c r="F31" t="s">
        <v>472</v>
      </c>
    </row>
    <row r="32" spans="1:8" x14ac:dyDescent="0.25">
      <c r="A32" t="s">
        <v>75</v>
      </c>
      <c r="C32" t="s">
        <v>84</v>
      </c>
      <c r="D32" t="s">
        <v>85</v>
      </c>
      <c r="E32" t="s">
        <v>86</v>
      </c>
      <c r="F32" t="s">
        <v>87</v>
      </c>
      <c r="G32" t="s">
        <v>88</v>
      </c>
      <c r="H32" t="s">
        <v>89</v>
      </c>
    </row>
    <row r="33" spans="1:10" x14ac:dyDescent="0.25">
      <c r="A33" t="s">
        <v>76</v>
      </c>
      <c r="C33" t="s">
        <v>1155</v>
      </c>
      <c r="D33" t="s">
        <v>54</v>
      </c>
      <c r="E33" t="s">
        <v>147</v>
      </c>
      <c r="F33" t="s">
        <v>102</v>
      </c>
      <c r="G33" t="s">
        <v>54</v>
      </c>
      <c r="H33" t="s">
        <v>5</v>
      </c>
    </row>
    <row r="34" spans="1:10" x14ac:dyDescent="0.25">
      <c r="A34" t="s">
        <v>923</v>
      </c>
      <c r="C34" t="s">
        <v>90</v>
      </c>
      <c r="D34">
        <v>0</v>
      </c>
      <c r="E34">
        <v>1</v>
      </c>
      <c r="F34">
        <v>0</v>
      </c>
      <c r="H34" t="s">
        <v>960</v>
      </c>
      <c r="I34" s="4" t="str">
        <f>IF(H34&lt;=0.01,"***",IF(H34&lt;=0.05,"**",IF(H34&lt;=0.1,"*","-")))</f>
        <v>-</v>
      </c>
      <c r="J34" t="s">
        <v>92</v>
      </c>
    </row>
    <row r="35" spans="1:10" x14ac:dyDescent="0.25">
      <c r="A35" t="s">
        <v>1037</v>
      </c>
      <c r="C35" t="s">
        <v>91</v>
      </c>
      <c r="D35">
        <v>0</v>
      </c>
      <c r="E35">
        <v>154</v>
      </c>
      <c r="F35">
        <v>0</v>
      </c>
      <c r="J35" t="s">
        <v>93</v>
      </c>
    </row>
    <row r="36" spans="1:10" x14ac:dyDescent="0.25">
      <c r="A36" t="s">
        <v>76</v>
      </c>
      <c r="C36" t="s">
        <v>1155</v>
      </c>
      <c r="D36" t="s">
        <v>54</v>
      </c>
      <c r="E36" t="s">
        <v>147</v>
      </c>
      <c r="F36" t="s">
        <v>102</v>
      </c>
      <c r="G36" t="s">
        <v>54</v>
      </c>
      <c r="H36" t="s">
        <v>5</v>
      </c>
    </row>
    <row r="37" spans="1:10" x14ac:dyDescent="0.25">
      <c r="A37" t="s">
        <v>1038</v>
      </c>
      <c r="C37" t="s">
        <v>8</v>
      </c>
      <c r="D37">
        <v>0</v>
      </c>
      <c r="E37">
        <v>155</v>
      </c>
      <c r="F37">
        <v>0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80" zoomScaleNormal="80" workbookViewId="0">
      <selection activeCell="A2" sqref="A2"/>
    </sheetView>
  </sheetViews>
  <sheetFormatPr defaultRowHeight="15" x14ac:dyDescent="0.25"/>
  <cols>
    <col min="1" max="1" width="65.28515625" bestFit="1" customWidth="1"/>
    <col min="10" max="10" width="59.5703125" customWidth="1"/>
    <col min="11" max="12" width="8.140625" customWidth="1"/>
    <col min="13" max="13" width="2.42578125" bestFit="1" customWidth="1"/>
  </cols>
  <sheetData>
    <row r="2" spans="1:14" x14ac:dyDescent="0.25">
      <c r="A2" s="101" t="s">
        <v>1205</v>
      </c>
    </row>
    <row r="4" spans="1:14" x14ac:dyDescent="0.25">
      <c r="A4" t="s">
        <v>479</v>
      </c>
    </row>
    <row r="5" spans="1:14" ht="18" thickBot="1" x14ac:dyDescent="0.35">
      <c r="J5" s="116" t="s">
        <v>478</v>
      </c>
      <c r="K5" s="116"/>
      <c r="L5" s="116"/>
      <c r="M5" s="116"/>
      <c r="N5" s="116"/>
    </row>
    <row r="6" spans="1:14" ht="16.5" thickTop="1" thickBot="1" x14ac:dyDescent="0.3">
      <c r="C6" t="s">
        <v>261</v>
      </c>
      <c r="D6" t="s">
        <v>262</v>
      </c>
      <c r="E6" t="s">
        <v>80</v>
      </c>
      <c r="F6" t="s">
        <v>81</v>
      </c>
      <c r="G6" t="s">
        <v>329</v>
      </c>
      <c r="H6" t="s">
        <v>330</v>
      </c>
      <c r="K6" s="110" t="s">
        <v>20</v>
      </c>
      <c r="L6" s="110"/>
    </row>
    <row r="7" spans="1:14" ht="15.75" thickBot="1" x14ac:dyDescent="0.3">
      <c r="C7" t="s">
        <v>5</v>
      </c>
      <c r="D7" t="s">
        <v>24</v>
      </c>
      <c r="E7" t="s">
        <v>5</v>
      </c>
      <c r="F7" t="s">
        <v>6</v>
      </c>
      <c r="G7" t="s">
        <v>147</v>
      </c>
      <c r="H7" t="s">
        <v>22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C8" t="s">
        <v>482</v>
      </c>
      <c r="D8">
        <v>651</v>
      </c>
      <c r="F8">
        <v>6.7779900000000004E-2</v>
      </c>
      <c r="G8">
        <v>0</v>
      </c>
      <c r="H8">
        <v>1</v>
      </c>
      <c r="J8" s="43" t="s">
        <v>473</v>
      </c>
      <c r="K8" s="38">
        <f>E18</f>
        <v>0</v>
      </c>
      <c r="L8" s="38">
        <f>E28</f>
        <v>0</v>
      </c>
      <c r="M8" s="13"/>
      <c r="N8" s="38">
        <f>E8</f>
        <v>0</v>
      </c>
    </row>
    <row r="9" spans="1:14" ht="17.25" x14ac:dyDescent="0.25">
      <c r="C9" t="s">
        <v>483</v>
      </c>
      <c r="D9">
        <v>651</v>
      </c>
      <c r="F9">
        <v>0.25645400000000002</v>
      </c>
      <c r="G9">
        <v>0</v>
      </c>
      <c r="H9">
        <v>1</v>
      </c>
      <c r="J9" s="43" t="s">
        <v>474</v>
      </c>
      <c r="K9" s="38">
        <f>E19</f>
        <v>0</v>
      </c>
      <c r="L9" s="38">
        <f>E29</f>
        <v>0</v>
      </c>
      <c r="M9" s="13"/>
      <c r="N9" s="38">
        <f>E9</f>
        <v>0</v>
      </c>
    </row>
    <row r="10" spans="1:14" ht="17.25" x14ac:dyDescent="0.25">
      <c r="C10" t="s">
        <v>484</v>
      </c>
      <c r="D10">
        <v>589</v>
      </c>
      <c r="F10">
        <v>0.12276910000000001</v>
      </c>
      <c r="G10">
        <v>0</v>
      </c>
      <c r="H10">
        <v>1</v>
      </c>
      <c r="J10" s="43" t="s">
        <v>475</v>
      </c>
      <c r="K10" s="38">
        <f>E20</f>
        <v>0</v>
      </c>
      <c r="L10" s="38">
        <f>E30</f>
        <v>0</v>
      </c>
      <c r="M10" s="13"/>
      <c r="N10" s="38">
        <f>E10</f>
        <v>0</v>
      </c>
    </row>
    <row r="11" spans="1:14" ht="17.25" x14ac:dyDescent="0.25">
      <c r="C11" t="s">
        <v>485</v>
      </c>
      <c r="D11">
        <v>651</v>
      </c>
      <c r="F11">
        <v>0.31002010000000002</v>
      </c>
      <c r="G11">
        <v>0</v>
      </c>
      <c r="H11">
        <v>1</v>
      </c>
      <c r="J11" s="43" t="s">
        <v>476</v>
      </c>
      <c r="K11" s="38">
        <f>E21</f>
        <v>0</v>
      </c>
      <c r="L11" s="38">
        <f>E31</f>
        <v>0</v>
      </c>
      <c r="M11" s="13"/>
      <c r="N11" s="38">
        <f>E11</f>
        <v>0</v>
      </c>
    </row>
    <row r="12" spans="1:14" ht="17.25" x14ac:dyDescent="0.25">
      <c r="C12" t="s">
        <v>486</v>
      </c>
      <c r="D12">
        <v>651</v>
      </c>
      <c r="F12">
        <v>0.19596549999999999</v>
      </c>
      <c r="G12">
        <v>0</v>
      </c>
      <c r="H12">
        <v>1</v>
      </c>
      <c r="J12" s="79" t="s">
        <v>477</v>
      </c>
      <c r="K12" s="80">
        <f>E22</f>
        <v>0</v>
      </c>
      <c r="L12" s="80">
        <f>E32</f>
        <v>0</v>
      </c>
      <c r="M12" s="81"/>
      <c r="N12" s="80">
        <f>E12</f>
        <v>0</v>
      </c>
    </row>
    <row r="13" spans="1:14" x14ac:dyDescent="0.25">
      <c r="J13" t="str">
        <f>CONCATENATE("N = ",D18," (f), ",D28," (m), ",D8," (all)")</f>
        <v>N = 327 (f), 324 (m), 651 (all)</v>
      </c>
    </row>
    <row r="14" spans="1:14" x14ac:dyDescent="0.25">
      <c r="A14" t="s">
        <v>480</v>
      </c>
    </row>
    <row r="16" spans="1:14" x14ac:dyDescent="0.25">
      <c r="C16" t="s">
        <v>261</v>
      </c>
      <c r="D16" t="s">
        <v>262</v>
      </c>
      <c r="E16" t="s">
        <v>80</v>
      </c>
      <c r="F16" t="s">
        <v>81</v>
      </c>
      <c r="G16" t="s">
        <v>329</v>
      </c>
      <c r="H16" t="s">
        <v>330</v>
      </c>
    </row>
    <row r="17" spans="1:11" x14ac:dyDescent="0.25">
      <c r="C17" t="s">
        <v>5</v>
      </c>
      <c r="D17" t="s">
        <v>24</v>
      </c>
      <c r="E17" t="s">
        <v>5</v>
      </c>
      <c r="F17" t="s">
        <v>6</v>
      </c>
      <c r="G17" t="s">
        <v>147</v>
      </c>
      <c r="H17" t="s">
        <v>22</v>
      </c>
    </row>
    <row r="18" spans="1:11" x14ac:dyDescent="0.25">
      <c r="C18" t="s">
        <v>482</v>
      </c>
      <c r="D18">
        <v>327</v>
      </c>
      <c r="F18">
        <v>9.5488400000000001E-2</v>
      </c>
      <c r="G18">
        <v>0</v>
      </c>
      <c r="H18">
        <v>1</v>
      </c>
    </row>
    <row r="19" spans="1:11" x14ac:dyDescent="0.25">
      <c r="C19" t="s">
        <v>483</v>
      </c>
      <c r="D19">
        <v>327</v>
      </c>
      <c r="F19">
        <v>0.324598</v>
      </c>
      <c r="G19">
        <v>0</v>
      </c>
      <c r="H19">
        <v>1</v>
      </c>
    </row>
    <row r="20" spans="1:11" x14ac:dyDescent="0.25">
      <c r="C20" t="s">
        <v>484</v>
      </c>
      <c r="D20">
        <v>292</v>
      </c>
      <c r="F20">
        <v>0.1731317</v>
      </c>
      <c r="G20">
        <v>0</v>
      </c>
      <c r="H20">
        <v>1</v>
      </c>
    </row>
    <row r="21" spans="1:11" x14ac:dyDescent="0.25">
      <c r="C21" t="s">
        <v>485</v>
      </c>
      <c r="D21">
        <v>327</v>
      </c>
      <c r="F21">
        <v>0.34502310000000003</v>
      </c>
      <c r="G21">
        <v>0</v>
      </c>
      <c r="H21">
        <v>1</v>
      </c>
    </row>
    <row r="22" spans="1:11" x14ac:dyDescent="0.25">
      <c r="C22" t="s">
        <v>486</v>
      </c>
      <c r="D22">
        <v>327</v>
      </c>
      <c r="F22">
        <v>0.1100902</v>
      </c>
      <c r="G22">
        <v>0</v>
      </c>
      <c r="H22">
        <v>1</v>
      </c>
    </row>
    <row r="24" spans="1:11" x14ac:dyDescent="0.25">
      <c r="A24" t="s">
        <v>481</v>
      </c>
    </row>
    <row r="26" spans="1:11" x14ac:dyDescent="0.25">
      <c r="C26" t="s">
        <v>261</v>
      </c>
      <c r="D26" t="s">
        <v>262</v>
      </c>
      <c r="E26" t="s">
        <v>80</v>
      </c>
      <c r="F26" t="s">
        <v>81</v>
      </c>
      <c r="G26" t="s">
        <v>329</v>
      </c>
      <c r="H26" t="s">
        <v>330</v>
      </c>
      <c r="J26" t="s">
        <v>482</v>
      </c>
      <c r="K26" t="s">
        <v>473</v>
      </c>
    </row>
    <row r="27" spans="1:11" x14ac:dyDescent="0.25">
      <c r="C27" t="s">
        <v>5</v>
      </c>
      <c r="D27" t="s">
        <v>24</v>
      </c>
      <c r="E27" t="s">
        <v>5</v>
      </c>
      <c r="F27" t="s">
        <v>6</v>
      </c>
      <c r="G27" t="s">
        <v>147</v>
      </c>
      <c r="H27" t="s">
        <v>22</v>
      </c>
      <c r="J27" t="s">
        <v>483</v>
      </c>
      <c r="K27" t="s">
        <v>474</v>
      </c>
    </row>
    <row r="28" spans="1:11" x14ac:dyDescent="0.25">
      <c r="C28" t="s">
        <v>482</v>
      </c>
      <c r="D28">
        <v>324</v>
      </c>
      <c r="F28">
        <v>0</v>
      </c>
      <c r="G28">
        <v>0</v>
      </c>
      <c r="H28">
        <v>0</v>
      </c>
      <c r="J28" t="s">
        <v>484</v>
      </c>
      <c r="K28" t="s">
        <v>475</v>
      </c>
    </row>
    <row r="29" spans="1:11" x14ac:dyDescent="0.25">
      <c r="C29" t="s">
        <v>483</v>
      </c>
      <c r="D29">
        <v>324</v>
      </c>
      <c r="F29">
        <v>0.14561460000000001</v>
      </c>
      <c r="G29">
        <v>0</v>
      </c>
      <c r="H29">
        <v>1</v>
      </c>
      <c r="J29" t="s">
        <v>485</v>
      </c>
      <c r="K29" t="s">
        <v>476</v>
      </c>
    </row>
    <row r="30" spans="1:11" x14ac:dyDescent="0.25">
      <c r="C30" t="s">
        <v>484</v>
      </c>
      <c r="D30">
        <v>297</v>
      </c>
      <c r="F30">
        <v>0</v>
      </c>
      <c r="G30">
        <v>0</v>
      </c>
      <c r="H30">
        <v>0</v>
      </c>
      <c r="J30" t="s">
        <v>486</v>
      </c>
      <c r="K30" t="s">
        <v>477</v>
      </c>
    </row>
    <row r="31" spans="1:11" x14ac:dyDescent="0.25">
      <c r="C31" t="s">
        <v>485</v>
      </c>
      <c r="D31">
        <v>324</v>
      </c>
      <c r="F31">
        <v>0.26725870000000002</v>
      </c>
      <c r="G31">
        <v>0</v>
      </c>
      <c r="H31">
        <v>1</v>
      </c>
    </row>
    <row r="32" spans="1:11" x14ac:dyDescent="0.25">
      <c r="C32" t="s">
        <v>486</v>
      </c>
      <c r="D32">
        <v>324</v>
      </c>
      <c r="F32">
        <v>0.25196550000000001</v>
      </c>
      <c r="G32">
        <v>0</v>
      </c>
      <c r="H32">
        <v>1</v>
      </c>
    </row>
    <row r="37" spans="11:11" x14ac:dyDescent="0.25">
      <c r="K37" s="6"/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zoomScale="80" zoomScaleNormal="80" workbookViewId="0">
      <selection activeCell="H38" sqref="H38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487</v>
      </c>
    </row>
    <row r="4" spans="1:14" ht="18" thickBot="1" x14ac:dyDescent="0.35">
      <c r="C4" t="s">
        <v>489</v>
      </c>
      <c r="D4" t="s">
        <v>43</v>
      </c>
      <c r="E4" t="s">
        <v>44</v>
      </c>
      <c r="L4" s="116" t="s">
        <v>491</v>
      </c>
      <c r="M4" s="116"/>
      <c r="N4" s="116"/>
    </row>
    <row r="5" spans="1:14" ht="31.5" thickTop="1" thickBot="1" x14ac:dyDescent="0.3">
      <c r="C5" t="s">
        <v>490</v>
      </c>
      <c r="D5" t="s">
        <v>33</v>
      </c>
      <c r="E5" t="s">
        <v>32</v>
      </c>
      <c r="F5" t="s">
        <v>8</v>
      </c>
      <c r="L5" s="77" t="s">
        <v>105</v>
      </c>
      <c r="M5" s="72" t="s">
        <v>492</v>
      </c>
      <c r="N5" s="72" t="s">
        <v>493</v>
      </c>
    </row>
    <row r="6" spans="1:14" x14ac:dyDescent="0.25">
      <c r="C6" t="s">
        <v>7</v>
      </c>
      <c r="D6" t="s">
        <v>22</v>
      </c>
      <c r="E6" t="s">
        <v>7</v>
      </c>
      <c r="F6" t="s">
        <v>54</v>
      </c>
      <c r="L6" s="43" t="s">
        <v>33</v>
      </c>
      <c r="M6" s="24">
        <f>D8</f>
        <v>0</v>
      </c>
      <c r="N6" s="44">
        <f>M6/D10</f>
        <v>0</v>
      </c>
    </row>
    <row r="7" spans="1:14" x14ac:dyDescent="0.25">
      <c r="C7" t="s">
        <v>46</v>
      </c>
      <c r="D7">
        <v>3</v>
      </c>
      <c r="E7">
        <v>0</v>
      </c>
      <c r="F7">
        <v>3</v>
      </c>
      <c r="L7" s="43" t="s">
        <v>32</v>
      </c>
      <c r="M7" s="24">
        <f>E8</f>
        <v>0</v>
      </c>
      <c r="N7" s="44">
        <f>M7/E10</f>
        <v>0</v>
      </c>
    </row>
    <row r="8" spans="1:14" ht="15.75" thickBot="1" x14ac:dyDescent="0.3">
      <c r="C8" t="s">
        <v>47</v>
      </c>
      <c r="L8" s="22" t="s">
        <v>35</v>
      </c>
      <c r="M8" s="27">
        <f>F8</f>
        <v>0</v>
      </c>
      <c r="N8" s="54">
        <f>M8/F10</f>
        <v>0</v>
      </c>
    </row>
    <row r="9" spans="1:14" ht="15.75" thickTop="1" x14ac:dyDescent="0.25">
      <c r="C9" t="s">
        <v>7</v>
      </c>
      <c r="D9" t="s">
        <v>22</v>
      </c>
      <c r="E9" t="s">
        <v>7</v>
      </c>
      <c r="F9" t="s">
        <v>54</v>
      </c>
      <c r="L9" t="str">
        <f>CONCATENATE("N = ",F10)</f>
        <v>N = 651</v>
      </c>
    </row>
    <row r="10" spans="1:14" x14ac:dyDescent="0.25">
      <c r="C10" t="s">
        <v>8</v>
      </c>
      <c r="D10">
        <v>327</v>
      </c>
      <c r="E10">
        <v>324</v>
      </c>
      <c r="F10">
        <v>651</v>
      </c>
      <c r="L10" s="115" t="str">
        <f>IF(I26="*","Male and female percentages are different at the 10% level of significance",IF(I26="**","Male and female percentages are different at the 5% level of significance",IF(I26="***","Male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</row>
    <row r="13" spans="1:14" x14ac:dyDescent="0.25">
      <c r="A13" t="s">
        <v>488</v>
      </c>
    </row>
    <row r="14" spans="1:14" x14ac:dyDescent="0.25">
      <c r="G14" s="101" t="s">
        <v>1205</v>
      </c>
      <c r="H14" s="12"/>
      <c r="I14" s="12"/>
      <c r="J14" s="12"/>
      <c r="K14" s="12"/>
    </row>
    <row r="23" spans="3:10" x14ac:dyDescent="0.25">
      <c r="D23" t="s">
        <v>470</v>
      </c>
      <c r="E23" t="s">
        <v>471</v>
      </c>
      <c r="F23" t="s">
        <v>472</v>
      </c>
    </row>
    <row r="24" spans="3:10" x14ac:dyDescent="0.25">
      <c r="C24" t="s">
        <v>84</v>
      </c>
      <c r="D24" t="s">
        <v>85</v>
      </c>
      <c r="E24" t="s">
        <v>86</v>
      </c>
      <c r="F24" t="s">
        <v>87</v>
      </c>
      <c r="G24" t="s">
        <v>88</v>
      </c>
      <c r="H24" t="s">
        <v>89</v>
      </c>
    </row>
    <row r="25" spans="3:10" x14ac:dyDescent="0.25">
      <c r="C25" t="s">
        <v>6</v>
      </c>
      <c r="D25" t="s">
        <v>124</v>
      </c>
      <c r="E25" t="s">
        <v>99</v>
      </c>
      <c r="F25" t="s">
        <v>102</v>
      </c>
      <c r="G25" t="s">
        <v>22</v>
      </c>
      <c r="H25" t="s">
        <v>22</v>
      </c>
    </row>
    <row r="26" spans="3:10" x14ac:dyDescent="0.25">
      <c r="C26" t="s">
        <v>90</v>
      </c>
      <c r="D26">
        <v>1.3698050999999999E-2</v>
      </c>
      <c r="E26">
        <v>1</v>
      </c>
      <c r="F26">
        <v>1.3698050999999999E-2</v>
      </c>
      <c r="G26">
        <v>2.99</v>
      </c>
      <c r="H26" t="s">
        <v>960</v>
      </c>
      <c r="I26" s="4" t="str">
        <f>IF(H26&lt;=0.01,"***",IF(H26&lt;=0.05,"**",IF(H26&lt;=0.1,"*","-")))</f>
        <v>-</v>
      </c>
      <c r="J26" t="s">
        <v>92</v>
      </c>
    </row>
    <row r="27" spans="3:10" x14ac:dyDescent="0.25">
      <c r="C27" t="s">
        <v>91</v>
      </c>
      <c r="D27">
        <v>2.9724770600000001</v>
      </c>
      <c r="E27">
        <v>649</v>
      </c>
      <c r="F27">
        <v>4.5800880000000004E-3</v>
      </c>
      <c r="J27" t="s">
        <v>93</v>
      </c>
    </row>
    <row r="28" spans="3:10" x14ac:dyDescent="0.25">
      <c r="C28" t="s">
        <v>6</v>
      </c>
      <c r="D28" t="s">
        <v>124</v>
      </c>
      <c r="E28" t="s">
        <v>99</v>
      </c>
      <c r="F28" t="s">
        <v>102</v>
      </c>
      <c r="G28" t="s">
        <v>22</v>
      </c>
      <c r="H28" t="s">
        <v>22</v>
      </c>
    </row>
    <row r="29" spans="3:10" x14ac:dyDescent="0.25">
      <c r="C29" t="s">
        <v>8</v>
      </c>
      <c r="D29">
        <v>2.98617512</v>
      </c>
      <c r="E29">
        <v>650</v>
      </c>
      <c r="F29">
        <v>4.5941159999999997E-3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3"/>
  <sheetViews>
    <sheetView zoomScale="80" zoomScaleNormal="80" workbookViewId="0">
      <selection activeCell="J34" sqref="J34"/>
    </sheetView>
  </sheetViews>
  <sheetFormatPr defaultRowHeight="15" x14ac:dyDescent="0.25"/>
  <cols>
    <col min="1" max="1" width="65.28515625" bestFit="1" customWidth="1"/>
    <col min="10" max="10" width="60.140625" customWidth="1"/>
    <col min="11" max="12" width="8.140625" customWidth="1"/>
    <col min="13" max="13" width="2.42578125" bestFit="1" customWidth="1"/>
  </cols>
  <sheetData>
    <row r="3" spans="1:14" x14ac:dyDescent="0.25">
      <c r="A3" t="s">
        <v>501</v>
      </c>
    </row>
    <row r="4" spans="1:14" x14ac:dyDescent="0.25">
      <c r="A4" t="s">
        <v>738</v>
      </c>
    </row>
    <row r="5" spans="1:14" ht="18" thickBot="1" x14ac:dyDescent="0.35">
      <c r="J5" s="116" t="s">
        <v>509</v>
      </c>
      <c r="K5" s="116"/>
      <c r="L5" s="116"/>
      <c r="M5" s="116"/>
      <c r="N5" s="116"/>
    </row>
    <row r="6" spans="1:14" ht="16.5" thickTop="1" thickBot="1" x14ac:dyDescent="0.3">
      <c r="A6" t="s">
        <v>327</v>
      </c>
      <c r="C6" t="s">
        <v>261</v>
      </c>
      <c r="D6" t="s">
        <v>262</v>
      </c>
      <c r="E6" t="s">
        <v>80</v>
      </c>
      <c r="F6" t="s">
        <v>1085</v>
      </c>
      <c r="G6" t="s">
        <v>1086</v>
      </c>
      <c r="H6" t="s">
        <v>330</v>
      </c>
      <c r="K6" s="110" t="s">
        <v>20</v>
      </c>
      <c r="L6" s="110"/>
    </row>
    <row r="7" spans="1:14" ht="15.75" thickBot="1" x14ac:dyDescent="0.3">
      <c r="A7" t="s">
        <v>328</v>
      </c>
      <c r="C7" t="s">
        <v>102</v>
      </c>
      <c r="D7" t="s">
        <v>24</v>
      </c>
      <c r="E7" t="s">
        <v>5</v>
      </c>
      <c r="F7" t="s">
        <v>5</v>
      </c>
      <c r="G7" t="s">
        <v>22</v>
      </c>
      <c r="H7" t="s">
        <v>22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A8" t="s">
        <v>1211</v>
      </c>
      <c r="C8" t="s">
        <v>502</v>
      </c>
      <c r="D8">
        <v>213</v>
      </c>
      <c r="E8">
        <v>0.943662</v>
      </c>
      <c r="F8">
        <v>0.2311165</v>
      </c>
      <c r="G8">
        <v>0</v>
      </c>
      <c r="H8">
        <v>1</v>
      </c>
      <c r="J8" s="43" t="s">
        <v>494</v>
      </c>
      <c r="K8" s="38">
        <f>E22</f>
        <v>0.9112903</v>
      </c>
      <c r="L8" s="38">
        <f>E36</f>
        <v>0.98876399999999998</v>
      </c>
      <c r="M8" s="13"/>
      <c r="N8" s="38">
        <f>E8</f>
        <v>0.943662</v>
      </c>
    </row>
    <row r="9" spans="1:14" ht="17.25" x14ac:dyDescent="0.25">
      <c r="A9" t="s">
        <v>1212</v>
      </c>
      <c r="C9" t="s">
        <v>503</v>
      </c>
      <c r="D9">
        <v>213</v>
      </c>
      <c r="E9">
        <v>0.8732394</v>
      </c>
      <c r="F9">
        <v>0.33348830000000002</v>
      </c>
      <c r="G9">
        <v>0</v>
      </c>
      <c r="H9">
        <v>1</v>
      </c>
      <c r="J9" s="43" t="s">
        <v>495</v>
      </c>
      <c r="K9" s="38">
        <f>E23</f>
        <v>0.85483869999999995</v>
      </c>
      <c r="L9" s="38">
        <f>E37</f>
        <v>0.89887640000000002</v>
      </c>
      <c r="M9" s="13"/>
      <c r="N9" s="38">
        <f>E9</f>
        <v>0.8732394</v>
      </c>
    </row>
    <row r="10" spans="1:14" ht="17.25" x14ac:dyDescent="0.25">
      <c r="A10" t="s">
        <v>1213</v>
      </c>
      <c r="C10" t="s">
        <v>504</v>
      </c>
      <c r="D10">
        <v>213</v>
      </c>
      <c r="E10">
        <v>0.9483568</v>
      </c>
      <c r="F10">
        <v>0.22182689999999999</v>
      </c>
      <c r="G10">
        <v>0</v>
      </c>
      <c r="H10">
        <v>1</v>
      </c>
      <c r="J10" s="43" t="s">
        <v>496</v>
      </c>
      <c r="K10" s="38">
        <f>E24</f>
        <v>0.93548390000000003</v>
      </c>
      <c r="L10" s="38">
        <f>E38</f>
        <v>0.96629209999999999</v>
      </c>
      <c r="M10" s="13"/>
      <c r="N10" s="38">
        <f>E10</f>
        <v>0.9483568</v>
      </c>
    </row>
    <row r="11" spans="1:14" ht="17.25" x14ac:dyDescent="0.25">
      <c r="A11" t="s">
        <v>1214</v>
      </c>
      <c r="C11" t="s">
        <v>505</v>
      </c>
      <c r="D11">
        <v>213</v>
      </c>
      <c r="E11">
        <v>0.8920188</v>
      </c>
      <c r="F11">
        <v>0.31108780000000003</v>
      </c>
      <c r="G11">
        <v>0</v>
      </c>
      <c r="H11">
        <v>1</v>
      </c>
      <c r="J11" s="43" t="s">
        <v>497</v>
      </c>
      <c r="K11" s="38">
        <f>E25</f>
        <v>0.94354839999999995</v>
      </c>
      <c r="L11" s="38">
        <f>E39</f>
        <v>0.82022470000000003</v>
      </c>
      <c r="M11" s="13"/>
      <c r="N11" s="38">
        <f>E11</f>
        <v>0.8920188</v>
      </c>
    </row>
    <row r="12" spans="1:14" ht="17.25" x14ac:dyDescent="0.25">
      <c r="A12" t="s">
        <v>1215</v>
      </c>
      <c r="C12" t="s">
        <v>506</v>
      </c>
      <c r="D12">
        <v>213</v>
      </c>
      <c r="E12">
        <v>0.92957749999999995</v>
      </c>
      <c r="F12">
        <v>0.25646049999999998</v>
      </c>
      <c r="G12">
        <v>0</v>
      </c>
      <c r="H12">
        <v>1</v>
      </c>
      <c r="J12" s="43" t="s">
        <v>498</v>
      </c>
      <c r="K12" s="38">
        <f>E26</f>
        <v>0.95161289999999998</v>
      </c>
      <c r="L12" s="38">
        <f>E40</f>
        <v>0.89887640000000002</v>
      </c>
      <c r="M12" s="13"/>
      <c r="N12" s="38">
        <f>E12</f>
        <v>0.92957749999999995</v>
      </c>
    </row>
    <row r="13" spans="1:14" ht="17.25" x14ac:dyDescent="0.25">
      <c r="A13" t="s">
        <v>328</v>
      </c>
      <c r="C13" t="s">
        <v>102</v>
      </c>
      <c r="D13" t="s">
        <v>24</v>
      </c>
      <c r="E13" t="s">
        <v>5</v>
      </c>
      <c r="F13" t="s">
        <v>5</v>
      </c>
      <c r="G13" t="s">
        <v>22</v>
      </c>
      <c r="H13" t="s">
        <v>22</v>
      </c>
      <c r="J13" s="43" t="s">
        <v>499</v>
      </c>
      <c r="K13" s="38">
        <f>E28</f>
        <v>0.87096770000000001</v>
      </c>
      <c r="L13" s="38">
        <f>E42</f>
        <v>0.86516850000000001</v>
      </c>
      <c r="M13" s="13"/>
      <c r="N13" s="38">
        <f>E14</f>
        <v>0.8685446</v>
      </c>
    </row>
    <row r="14" spans="1:14" ht="17.25" x14ac:dyDescent="0.25">
      <c r="A14" t="s">
        <v>1216</v>
      </c>
      <c r="C14" t="s">
        <v>507</v>
      </c>
      <c r="D14">
        <v>213</v>
      </c>
      <c r="E14">
        <v>0.8685446</v>
      </c>
      <c r="F14">
        <v>0.33869369999999999</v>
      </c>
      <c r="G14">
        <v>0</v>
      </c>
      <c r="H14">
        <v>1</v>
      </c>
      <c r="J14" s="79" t="s">
        <v>500</v>
      </c>
      <c r="K14" s="80">
        <f>E29</f>
        <v>1</v>
      </c>
      <c r="L14" s="80">
        <f>E43</f>
        <v>0.97752810000000001</v>
      </c>
      <c r="M14" s="81"/>
      <c r="N14" s="80">
        <f>E15</f>
        <v>0.99061030000000005</v>
      </c>
    </row>
    <row r="15" spans="1:14" x14ac:dyDescent="0.25">
      <c r="A15" t="s">
        <v>1217</v>
      </c>
      <c r="C15" t="s">
        <v>508</v>
      </c>
      <c r="D15">
        <v>213</v>
      </c>
      <c r="E15">
        <v>0.99061030000000005</v>
      </c>
      <c r="F15">
        <v>9.6671499999999994E-2</v>
      </c>
      <c r="G15">
        <v>0</v>
      </c>
      <c r="H15">
        <v>1</v>
      </c>
      <c r="J15" t="str">
        <f>CONCATENATE("N = ",D22," (f), ",D36," (m), ",D8," (all)")</f>
        <v>N = 124 (f), 89 (m), 213 (all)</v>
      </c>
    </row>
    <row r="17" spans="1:17" x14ac:dyDescent="0.25">
      <c r="A17" t="s">
        <v>501</v>
      </c>
    </row>
    <row r="18" spans="1:17" x14ac:dyDescent="0.25">
      <c r="A18" t="s">
        <v>739</v>
      </c>
    </row>
    <row r="20" spans="1:17" x14ac:dyDescent="0.25">
      <c r="A20" t="s">
        <v>327</v>
      </c>
      <c r="C20" t="s">
        <v>261</v>
      </c>
      <c r="D20" t="s">
        <v>262</v>
      </c>
      <c r="E20" t="s">
        <v>80</v>
      </c>
      <c r="F20" t="s">
        <v>1085</v>
      </c>
      <c r="G20" t="s">
        <v>1086</v>
      </c>
      <c r="H20" t="s">
        <v>330</v>
      </c>
    </row>
    <row r="21" spans="1:17" x14ac:dyDescent="0.25">
      <c r="A21" t="s">
        <v>328</v>
      </c>
      <c r="C21" t="s">
        <v>102</v>
      </c>
      <c r="D21" t="s">
        <v>24</v>
      </c>
      <c r="E21" t="s">
        <v>5</v>
      </c>
      <c r="F21" t="s">
        <v>5</v>
      </c>
      <c r="G21" t="s">
        <v>22</v>
      </c>
      <c r="H21" t="s">
        <v>22</v>
      </c>
    </row>
    <row r="22" spans="1:17" x14ac:dyDescent="0.25">
      <c r="A22" t="s">
        <v>1218</v>
      </c>
      <c r="C22" t="s">
        <v>502</v>
      </c>
      <c r="D22">
        <v>124</v>
      </c>
      <c r="E22">
        <v>0.9112903</v>
      </c>
      <c r="F22">
        <v>0.2854777</v>
      </c>
      <c r="G22">
        <v>0</v>
      </c>
      <c r="H22">
        <v>1</v>
      </c>
    </row>
    <row r="23" spans="1:17" x14ac:dyDescent="0.25">
      <c r="A23" t="s">
        <v>1219</v>
      </c>
      <c r="C23" t="s">
        <v>503</v>
      </c>
      <c r="D23">
        <v>124</v>
      </c>
      <c r="E23">
        <v>0.85483869999999995</v>
      </c>
      <c r="F23">
        <v>0.35369240000000002</v>
      </c>
      <c r="G23">
        <v>0</v>
      </c>
      <c r="H23">
        <v>1</v>
      </c>
    </row>
    <row r="24" spans="1:17" x14ac:dyDescent="0.25">
      <c r="A24" t="s">
        <v>1220</v>
      </c>
      <c r="C24" t="s">
        <v>504</v>
      </c>
      <c r="D24">
        <v>124</v>
      </c>
      <c r="E24">
        <v>0.93548390000000003</v>
      </c>
      <c r="F24">
        <v>0.24666669999999999</v>
      </c>
      <c r="G24">
        <v>0</v>
      </c>
      <c r="H24">
        <v>1</v>
      </c>
    </row>
    <row r="25" spans="1:17" x14ac:dyDescent="0.25">
      <c r="A25" t="s">
        <v>1221</v>
      </c>
      <c r="C25" t="s">
        <v>505</v>
      </c>
      <c r="D25">
        <v>124</v>
      </c>
      <c r="E25">
        <v>0.94354839999999995</v>
      </c>
      <c r="F25">
        <v>0.23172799999999999</v>
      </c>
      <c r="G25">
        <v>0</v>
      </c>
      <c r="H25">
        <v>1</v>
      </c>
    </row>
    <row r="26" spans="1:17" x14ac:dyDescent="0.25">
      <c r="A26" t="s">
        <v>1222</v>
      </c>
      <c r="C26" t="s">
        <v>506</v>
      </c>
      <c r="D26">
        <v>124</v>
      </c>
      <c r="E26">
        <v>0.95161289999999998</v>
      </c>
      <c r="F26">
        <v>0.21545329999999999</v>
      </c>
      <c r="G26">
        <v>0</v>
      </c>
      <c r="H26">
        <v>1</v>
      </c>
    </row>
    <row r="27" spans="1:17" x14ac:dyDescent="0.25">
      <c r="A27" t="s">
        <v>328</v>
      </c>
      <c r="C27" t="s">
        <v>102</v>
      </c>
      <c r="D27" t="s">
        <v>24</v>
      </c>
      <c r="E27" t="s">
        <v>5</v>
      </c>
      <c r="F27" t="s">
        <v>5</v>
      </c>
      <c r="G27" t="s">
        <v>22</v>
      </c>
      <c r="H27" t="s">
        <v>22</v>
      </c>
      <c r="J27" t="s">
        <v>502</v>
      </c>
      <c r="K27" t="s">
        <v>494</v>
      </c>
    </row>
    <row r="28" spans="1:17" x14ac:dyDescent="0.25">
      <c r="A28" t="s">
        <v>1223</v>
      </c>
      <c r="C28" t="s">
        <v>507</v>
      </c>
      <c r="D28">
        <v>124</v>
      </c>
      <c r="E28">
        <v>0.87096770000000001</v>
      </c>
      <c r="F28">
        <v>0.33659559999999999</v>
      </c>
      <c r="G28">
        <v>0</v>
      </c>
      <c r="H28">
        <v>1</v>
      </c>
      <c r="J28" t="s">
        <v>1208</v>
      </c>
      <c r="K28" t="s">
        <v>495</v>
      </c>
    </row>
    <row r="29" spans="1:17" x14ac:dyDescent="0.25">
      <c r="A29" t="s">
        <v>1224</v>
      </c>
      <c r="C29" t="s">
        <v>508</v>
      </c>
      <c r="D29">
        <v>124</v>
      </c>
      <c r="E29">
        <v>1</v>
      </c>
      <c r="F29">
        <v>0</v>
      </c>
      <c r="G29">
        <v>1</v>
      </c>
      <c r="H29">
        <v>1</v>
      </c>
      <c r="J29" t="s">
        <v>504</v>
      </c>
      <c r="K29" t="s">
        <v>496</v>
      </c>
      <c r="Q29" s="6"/>
    </row>
    <row r="30" spans="1:17" x14ac:dyDescent="0.25">
      <c r="J30" t="s">
        <v>1206</v>
      </c>
      <c r="K30" t="s">
        <v>497</v>
      </c>
    </row>
    <row r="31" spans="1:17" x14ac:dyDescent="0.25">
      <c r="A31" t="s">
        <v>501</v>
      </c>
      <c r="J31" t="s">
        <v>1207</v>
      </c>
      <c r="K31" t="s">
        <v>498</v>
      </c>
    </row>
    <row r="32" spans="1:17" x14ac:dyDescent="0.25">
      <c r="A32" t="s">
        <v>740</v>
      </c>
      <c r="J32" t="s">
        <v>1209</v>
      </c>
      <c r="K32" t="s">
        <v>499</v>
      </c>
    </row>
    <row r="33" spans="1:11" x14ac:dyDescent="0.25">
      <c r="J33" t="s">
        <v>1210</v>
      </c>
      <c r="K33" t="s">
        <v>500</v>
      </c>
    </row>
    <row r="34" spans="1:11" x14ac:dyDescent="0.25">
      <c r="A34" t="s">
        <v>327</v>
      </c>
      <c r="C34" t="s">
        <v>261</v>
      </c>
      <c r="D34" t="s">
        <v>262</v>
      </c>
      <c r="E34" t="s">
        <v>80</v>
      </c>
      <c r="F34" t="s">
        <v>1085</v>
      </c>
      <c r="G34" t="s">
        <v>1086</v>
      </c>
      <c r="H34" t="s">
        <v>330</v>
      </c>
    </row>
    <row r="35" spans="1:11" x14ac:dyDescent="0.25">
      <c r="A35" t="s">
        <v>328</v>
      </c>
      <c r="C35" t="s">
        <v>102</v>
      </c>
      <c r="D35" t="s">
        <v>24</v>
      </c>
      <c r="E35" t="s">
        <v>5</v>
      </c>
      <c r="F35" t="s">
        <v>5</v>
      </c>
      <c r="G35" t="s">
        <v>22</v>
      </c>
      <c r="H35" t="s">
        <v>22</v>
      </c>
    </row>
    <row r="36" spans="1:11" x14ac:dyDescent="0.25">
      <c r="A36" t="s">
        <v>1225</v>
      </c>
      <c r="C36" t="s">
        <v>502</v>
      </c>
      <c r="D36">
        <v>89</v>
      </c>
      <c r="E36">
        <v>0.98876399999999998</v>
      </c>
      <c r="F36">
        <v>0.10599980000000001</v>
      </c>
      <c r="G36">
        <v>0</v>
      </c>
      <c r="H36">
        <v>1</v>
      </c>
    </row>
    <row r="37" spans="1:11" x14ac:dyDescent="0.25">
      <c r="A37" t="s">
        <v>1226</v>
      </c>
      <c r="C37" t="s">
        <v>503</v>
      </c>
      <c r="D37">
        <v>89</v>
      </c>
      <c r="E37">
        <v>0.89887640000000002</v>
      </c>
      <c r="F37">
        <v>0.30320049999999998</v>
      </c>
      <c r="G37">
        <v>0</v>
      </c>
      <c r="H37">
        <v>1</v>
      </c>
    </row>
    <row r="38" spans="1:11" x14ac:dyDescent="0.25">
      <c r="A38" t="s">
        <v>1227</v>
      </c>
      <c r="C38" t="s">
        <v>504</v>
      </c>
      <c r="D38">
        <v>89</v>
      </c>
      <c r="E38">
        <v>0.96629209999999999</v>
      </c>
      <c r="F38">
        <v>0.18149870000000001</v>
      </c>
      <c r="G38">
        <v>0</v>
      </c>
      <c r="H38">
        <v>1</v>
      </c>
    </row>
    <row r="39" spans="1:11" x14ac:dyDescent="0.25">
      <c r="A39" t="s">
        <v>1228</v>
      </c>
      <c r="C39" t="s">
        <v>505</v>
      </c>
      <c r="D39">
        <v>89</v>
      </c>
      <c r="E39">
        <v>0.82022470000000003</v>
      </c>
      <c r="F39">
        <v>0.38617580000000001</v>
      </c>
      <c r="G39">
        <v>0</v>
      </c>
      <c r="H39">
        <v>1</v>
      </c>
    </row>
    <row r="40" spans="1:11" x14ac:dyDescent="0.25">
      <c r="A40" t="s">
        <v>1229</v>
      </c>
      <c r="C40" t="s">
        <v>506</v>
      </c>
      <c r="D40">
        <v>89</v>
      </c>
      <c r="E40">
        <v>0.89887640000000002</v>
      </c>
      <c r="F40">
        <v>0.30320049999999998</v>
      </c>
      <c r="G40">
        <v>0</v>
      </c>
      <c r="H40">
        <v>1</v>
      </c>
    </row>
    <row r="41" spans="1:11" x14ac:dyDescent="0.25">
      <c r="A41" t="s">
        <v>328</v>
      </c>
      <c r="C41" t="s">
        <v>102</v>
      </c>
      <c r="D41" t="s">
        <v>24</v>
      </c>
      <c r="E41" t="s">
        <v>5</v>
      </c>
      <c r="F41" t="s">
        <v>5</v>
      </c>
      <c r="G41" t="s">
        <v>22</v>
      </c>
      <c r="H41" t="s">
        <v>22</v>
      </c>
    </row>
    <row r="42" spans="1:11" x14ac:dyDescent="0.25">
      <c r="A42" t="s">
        <v>1230</v>
      </c>
      <c r="C42" t="s">
        <v>507</v>
      </c>
      <c r="D42">
        <v>89</v>
      </c>
      <c r="E42">
        <v>0.86516850000000001</v>
      </c>
      <c r="F42">
        <v>0.34347860000000002</v>
      </c>
      <c r="G42">
        <v>0</v>
      </c>
      <c r="H42">
        <v>1</v>
      </c>
    </row>
    <row r="43" spans="1:11" x14ac:dyDescent="0.25">
      <c r="A43" t="s">
        <v>1231</v>
      </c>
      <c r="C43" t="s">
        <v>508</v>
      </c>
      <c r="D43">
        <v>89</v>
      </c>
      <c r="E43">
        <v>0.97752810000000001</v>
      </c>
      <c r="F43">
        <v>0.1490522</v>
      </c>
      <c r="G43">
        <v>0</v>
      </c>
      <c r="H43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="80" zoomScaleNormal="80" workbookViewId="0">
      <selection activeCell="J68" sqref="J68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1" spans="1:18" x14ac:dyDescent="0.25">
      <c r="A1" t="s">
        <v>512</v>
      </c>
    </row>
    <row r="3" spans="1:18" x14ac:dyDescent="0.25">
      <c r="A3" t="s">
        <v>513</v>
      </c>
      <c r="C3" t="s">
        <v>52</v>
      </c>
    </row>
    <row r="4" spans="1:18" ht="18" thickBot="1" x14ac:dyDescent="0.35">
      <c r="A4" t="s">
        <v>514</v>
      </c>
      <c r="C4" t="s">
        <v>529</v>
      </c>
      <c r="L4" s="116" t="s">
        <v>510</v>
      </c>
      <c r="M4" s="116"/>
      <c r="N4" s="116"/>
      <c r="O4" s="116"/>
      <c r="P4" s="116"/>
      <c r="Q4" s="78"/>
    </row>
    <row r="5" spans="1:18" ht="78.75" thickTop="1" thickBot="1" x14ac:dyDescent="0.3">
      <c r="A5" t="s">
        <v>515</v>
      </c>
      <c r="C5" t="s">
        <v>530</v>
      </c>
      <c r="L5" s="77" t="s">
        <v>105</v>
      </c>
      <c r="M5" s="72" t="s">
        <v>511</v>
      </c>
      <c r="N5" s="72" t="s">
        <v>742</v>
      </c>
      <c r="O5" s="70"/>
      <c r="P5" s="72" t="s">
        <v>741</v>
      </c>
      <c r="Q5" s="72" t="s">
        <v>743</v>
      </c>
    </row>
    <row r="6" spans="1:18" x14ac:dyDescent="0.25">
      <c r="A6" t="s">
        <v>516</v>
      </c>
      <c r="C6" t="s">
        <v>531</v>
      </c>
      <c r="L6" s="43" t="s">
        <v>33</v>
      </c>
      <c r="M6" s="24">
        <f>D14</f>
        <v>124</v>
      </c>
      <c r="N6" s="44">
        <f>M6/D16</f>
        <v>1</v>
      </c>
      <c r="P6" s="24">
        <f>D46</f>
        <v>124</v>
      </c>
      <c r="Q6" s="44">
        <f>P6/D48</f>
        <v>1</v>
      </c>
    </row>
    <row r="7" spans="1:18" x14ac:dyDescent="0.25">
      <c r="A7" t="s">
        <v>517</v>
      </c>
      <c r="C7" t="s">
        <v>532</v>
      </c>
      <c r="L7" s="43" t="s">
        <v>32</v>
      </c>
      <c r="M7" s="24">
        <f>E14</f>
        <v>89</v>
      </c>
      <c r="N7" s="44">
        <f>M7/E16</f>
        <v>1</v>
      </c>
      <c r="P7" s="24">
        <f>E46</f>
        <v>89</v>
      </c>
      <c r="Q7" s="44">
        <f>P7/E48</f>
        <v>1</v>
      </c>
    </row>
    <row r="8" spans="1:18" ht="15.75" thickBot="1" x14ac:dyDescent="0.3">
      <c r="A8" t="s">
        <v>518</v>
      </c>
      <c r="C8" t="s">
        <v>533</v>
      </c>
      <c r="L8" s="22" t="s">
        <v>35</v>
      </c>
      <c r="M8" s="27">
        <f>F14</f>
        <v>213</v>
      </c>
      <c r="N8" s="54">
        <f>M8/F16</f>
        <v>1</v>
      </c>
      <c r="O8" s="22"/>
      <c r="P8" s="27">
        <f>F46</f>
        <v>213</v>
      </c>
      <c r="Q8" s="54">
        <f>P8/F48</f>
        <v>1</v>
      </c>
    </row>
    <row r="9" spans="1:18" ht="15.75" thickTop="1" x14ac:dyDescent="0.25">
      <c r="A9" t="s">
        <v>519</v>
      </c>
      <c r="C9" t="s">
        <v>534</v>
      </c>
      <c r="L9" t="str">
        <f>CONCATENATE("N = ",F16)</f>
        <v>N = 213</v>
      </c>
      <c r="P9" t="str">
        <f>CONCATENATE("N = ",F48)</f>
        <v>N = 213</v>
      </c>
    </row>
    <row r="10" spans="1:18" ht="29.25" customHeight="1" x14ac:dyDescent="0.25">
      <c r="A10" t="s">
        <v>520</v>
      </c>
      <c r="C10" t="s">
        <v>535</v>
      </c>
      <c r="D10" t="s">
        <v>20</v>
      </c>
      <c r="L10" s="115" t="str">
        <f>IF(I34="*","Male and female percentages are different at the 10% level of significance",IF(I34="**","Male and female percentages are different at the 5% level of significance",IF(I34="***","Male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  <c r="P10" s="115" t="str">
        <f>IF(I64="*","Male and female percentages are different at the 10% level of significance",IF(I64="**","Male and female percentages are different at the 5% level of significance",IF(I64="***","Male and female percentages are different at the 1% level of significance","Percentages are not significantly different at either 1%, 5% or 10%")))</f>
        <v>Percentages are not significantly different at either 1%, 5% or 10%</v>
      </c>
      <c r="Q10" s="115"/>
      <c r="R10" s="9"/>
    </row>
    <row r="11" spans="1:18" x14ac:dyDescent="0.25">
      <c r="A11" t="s">
        <v>1232</v>
      </c>
      <c r="C11" t="s">
        <v>536</v>
      </c>
      <c r="D11" t="s">
        <v>754</v>
      </c>
      <c r="E11" t="s">
        <v>755</v>
      </c>
      <c r="F11" t="s">
        <v>8</v>
      </c>
    </row>
    <row r="12" spans="1:18" x14ac:dyDescent="0.25">
      <c r="A12" t="s">
        <v>17</v>
      </c>
      <c r="C12" t="s">
        <v>7</v>
      </c>
      <c r="D12" t="s">
        <v>102</v>
      </c>
      <c r="E12" t="s">
        <v>147</v>
      </c>
      <c r="F12" t="s">
        <v>54</v>
      </c>
    </row>
    <row r="13" spans="1:18" ht="17.25" x14ac:dyDescent="0.25">
      <c r="L13" s="2" t="s">
        <v>657</v>
      </c>
    </row>
    <row r="14" spans="1:18" x14ac:dyDescent="0.25">
      <c r="A14" t="s">
        <v>758</v>
      </c>
      <c r="C14" t="s">
        <v>775</v>
      </c>
      <c r="D14">
        <v>124</v>
      </c>
      <c r="E14">
        <v>89</v>
      </c>
      <c r="F14">
        <v>213</v>
      </c>
      <c r="L14" s="82" t="s">
        <v>653</v>
      </c>
    </row>
    <row r="15" spans="1:18" x14ac:dyDescent="0.25">
      <c r="A15" t="s">
        <v>17</v>
      </c>
      <c r="C15" t="s">
        <v>7</v>
      </c>
      <c r="D15" t="s">
        <v>102</v>
      </c>
      <c r="E15" t="s">
        <v>147</v>
      </c>
      <c r="F15" t="s">
        <v>54</v>
      </c>
      <c r="L15" t="s">
        <v>654</v>
      </c>
    </row>
    <row r="16" spans="1:18" x14ac:dyDescent="0.25">
      <c r="A16" t="s">
        <v>1233</v>
      </c>
      <c r="C16" t="s">
        <v>8</v>
      </c>
      <c r="D16">
        <v>124</v>
      </c>
      <c r="E16">
        <v>89</v>
      </c>
      <c r="F16">
        <v>213</v>
      </c>
      <c r="L16" s="2" t="s">
        <v>655</v>
      </c>
    </row>
    <row r="17" spans="1:12" x14ac:dyDescent="0.25">
      <c r="L17" t="s">
        <v>656</v>
      </c>
    </row>
    <row r="19" spans="1:12" x14ac:dyDescent="0.25">
      <c r="A19" t="s">
        <v>521</v>
      </c>
    </row>
    <row r="21" spans="1:12" x14ac:dyDescent="0.25">
      <c r="A21" t="s">
        <v>522</v>
      </c>
    </row>
    <row r="22" spans="1:12" x14ac:dyDescent="0.25">
      <c r="A22" t="s">
        <v>523</v>
      </c>
    </row>
    <row r="23" spans="1:12" x14ac:dyDescent="0.25">
      <c r="A23" t="s">
        <v>524</v>
      </c>
    </row>
    <row r="24" spans="1:12" x14ac:dyDescent="0.25">
      <c r="A24" t="s">
        <v>72</v>
      </c>
    </row>
    <row r="25" spans="1:12" x14ac:dyDescent="0.25">
      <c r="A25" t="s">
        <v>73</v>
      </c>
    </row>
    <row r="26" spans="1:12" x14ac:dyDescent="0.25">
      <c r="A26" t="s">
        <v>1234</v>
      </c>
    </row>
    <row r="27" spans="1:12" x14ac:dyDescent="0.25">
      <c r="A27" t="s">
        <v>1235</v>
      </c>
    </row>
    <row r="28" spans="1:12" x14ac:dyDescent="0.25">
      <c r="A28" t="s">
        <v>73</v>
      </c>
    </row>
    <row r="29" spans="1:12" x14ac:dyDescent="0.25">
      <c r="A29" t="s">
        <v>1236</v>
      </c>
    </row>
    <row r="31" spans="1:12" x14ac:dyDescent="0.25">
      <c r="A31" t="s">
        <v>74</v>
      </c>
    </row>
    <row r="32" spans="1:12" x14ac:dyDescent="0.25">
      <c r="A32" t="s">
        <v>75</v>
      </c>
      <c r="C32" t="s">
        <v>84</v>
      </c>
      <c r="D32" t="s">
        <v>85</v>
      </c>
      <c r="E32" t="s">
        <v>86</v>
      </c>
      <c r="F32" t="s">
        <v>87</v>
      </c>
      <c r="G32" t="s">
        <v>88</v>
      </c>
      <c r="H32" t="s">
        <v>89</v>
      </c>
    </row>
    <row r="33" spans="1:10" x14ac:dyDescent="0.25">
      <c r="A33" t="s">
        <v>76</v>
      </c>
      <c r="C33" t="s">
        <v>1152</v>
      </c>
      <c r="D33" t="s">
        <v>5</v>
      </c>
      <c r="E33" t="s">
        <v>99</v>
      </c>
      <c r="F33" t="s">
        <v>23</v>
      </c>
      <c r="G33" t="s">
        <v>7</v>
      </c>
      <c r="H33" t="s">
        <v>22</v>
      </c>
    </row>
    <row r="34" spans="1:10" x14ac:dyDescent="0.25">
      <c r="A34" t="s">
        <v>923</v>
      </c>
      <c r="C34" t="s">
        <v>90</v>
      </c>
      <c r="D34">
        <v>0</v>
      </c>
      <c r="E34">
        <v>1</v>
      </c>
      <c r="F34">
        <v>0</v>
      </c>
      <c r="H34" t="s">
        <v>960</v>
      </c>
      <c r="I34" s="4" t="str">
        <f t="shared" ref="I34" si="0">IF(H34&lt;=0.01,"***",IF(H34&lt;=0.05,"**",IF(H34&lt;=0.1,"*","-")))</f>
        <v>-</v>
      </c>
      <c r="J34" t="s">
        <v>92</v>
      </c>
    </row>
    <row r="35" spans="1:10" x14ac:dyDescent="0.25">
      <c r="A35" t="s">
        <v>1237</v>
      </c>
      <c r="C35" t="s">
        <v>91</v>
      </c>
      <c r="D35">
        <v>0</v>
      </c>
      <c r="E35">
        <v>211</v>
      </c>
      <c r="F35">
        <v>0</v>
      </c>
      <c r="J35" t="s">
        <v>93</v>
      </c>
    </row>
    <row r="36" spans="1:10" x14ac:dyDescent="0.25">
      <c r="A36" t="s">
        <v>76</v>
      </c>
      <c r="C36" t="s">
        <v>1152</v>
      </c>
      <c r="D36" t="s">
        <v>5</v>
      </c>
      <c r="E36" t="s">
        <v>99</v>
      </c>
      <c r="F36" t="s">
        <v>23</v>
      </c>
      <c r="G36" t="s">
        <v>7</v>
      </c>
      <c r="H36" t="s">
        <v>22</v>
      </c>
    </row>
    <row r="37" spans="1:10" x14ac:dyDescent="0.25">
      <c r="A37" t="s">
        <v>1238</v>
      </c>
      <c r="C37" t="s">
        <v>8</v>
      </c>
      <c r="D37">
        <v>0</v>
      </c>
      <c r="E37">
        <v>212</v>
      </c>
      <c r="F37">
        <v>0</v>
      </c>
    </row>
    <row r="40" spans="1:10" x14ac:dyDescent="0.25">
      <c r="A40" t="s">
        <v>525</v>
      </c>
    </row>
    <row r="42" spans="1:10" x14ac:dyDescent="0.25">
      <c r="A42" t="s">
        <v>526</v>
      </c>
      <c r="C42" t="s">
        <v>537</v>
      </c>
      <c r="D42" t="s">
        <v>20</v>
      </c>
    </row>
    <row r="43" spans="1:10" x14ac:dyDescent="0.25">
      <c r="A43" t="s">
        <v>1239</v>
      </c>
      <c r="C43" t="s">
        <v>538</v>
      </c>
      <c r="D43" t="s">
        <v>754</v>
      </c>
      <c r="E43" t="s">
        <v>755</v>
      </c>
      <c r="F43" t="s">
        <v>8</v>
      </c>
    </row>
    <row r="44" spans="1:10" x14ac:dyDescent="0.25">
      <c r="A44" t="s">
        <v>17</v>
      </c>
      <c r="C44" t="s">
        <v>7</v>
      </c>
      <c r="D44" t="s">
        <v>102</v>
      </c>
      <c r="E44" t="s">
        <v>147</v>
      </c>
      <c r="F44" t="s">
        <v>24</v>
      </c>
    </row>
    <row r="46" spans="1:10" x14ac:dyDescent="0.25">
      <c r="A46" t="s">
        <v>758</v>
      </c>
      <c r="C46" t="s">
        <v>775</v>
      </c>
      <c r="D46">
        <v>124</v>
      </c>
      <c r="E46">
        <v>89</v>
      </c>
      <c r="F46">
        <v>213</v>
      </c>
    </row>
    <row r="47" spans="1:10" x14ac:dyDescent="0.25">
      <c r="A47" t="s">
        <v>17</v>
      </c>
      <c r="C47" t="s">
        <v>7</v>
      </c>
      <c r="D47" t="s">
        <v>102</v>
      </c>
      <c r="E47" t="s">
        <v>147</v>
      </c>
      <c r="F47" t="s">
        <v>24</v>
      </c>
    </row>
    <row r="48" spans="1:10" x14ac:dyDescent="0.25">
      <c r="A48" t="s">
        <v>1233</v>
      </c>
      <c r="C48" t="s">
        <v>8</v>
      </c>
      <c r="D48">
        <v>124</v>
      </c>
      <c r="E48">
        <v>89</v>
      </c>
      <c r="F48">
        <v>213</v>
      </c>
    </row>
    <row r="51" spans="1:10" x14ac:dyDescent="0.25">
      <c r="A51" t="s">
        <v>527</v>
      </c>
    </row>
    <row r="53" spans="1:10" x14ac:dyDescent="0.25">
      <c r="A53" t="s">
        <v>528</v>
      </c>
    </row>
    <row r="54" spans="1:10" x14ac:dyDescent="0.25">
      <c r="A54" t="s">
        <v>72</v>
      </c>
    </row>
    <row r="55" spans="1:10" x14ac:dyDescent="0.25">
      <c r="A55" t="s">
        <v>73</v>
      </c>
    </row>
    <row r="56" spans="1:10" x14ac:dyDescent="0.25">
      <c r="A56" t="s">
        <v>1234</v>
      </c>
    </row>
    <row r="57" spans="1:10" x14ac:dyDescent="0.25">
      <c r="A57" t="s">
        <v>1235</v>
      </c>
    </row>
    <row r="58" spans="1:10" x14ac:dyDescent="0.25">
      <c r="A58" t="s">
        <v>73</v>
      </c>
    </row>
    <row r="59" spans="1:10" x14ac:dyDescent="0.25">
      <c r="A59" t="s">
        <v>1236</v>
      </c>
    </row>
    <row r="61" spans="1:10" x14ac:dyDescent="0.25">
      <c r="A61" t="s">
        <v>74</v>
      </c>
    </row>
    <row r="62" spans="1:10" x14ac:dyDescent="0.25">
      <c r="A62" t="s">
        <v>75</v>
      </c>
      <c r="C62" t="s">
        <v>84</v>
      </c>
      <c r="D62" t="s">
        <v>85</v>
      </c>
      <c r="E62" t="s">
        <v>86</v>
      </c>
      <c r="F62" t="s">
        <v>87</v>
      </c>
      <c r="G62" t="s">
        <v>88</v>
      </c>
      <c r="H62" t="s">
        <v>89</v>
      </c>
    </row>
    <row r="63" spans="1:10" x14ac:dyDescent="0.25">
      <c r="A63" t="s">
        <v>76</v>
      </c>
      <c r="C63" t="s">
        <v>124</v>
      </c>
      <c r="D63" t="s">
        <v>23</v>
      </c>
      <c r="E63" t="s">
        <v>147</v>
      </c>
      <c r="F63" t="s">
        <v>102</v>
      </c>
      <c r="G63" t="s">
        <v>22</v>
      </c>
      <c r="H63" t="s">
        <v>22</v>
      </c>
    </row>
    <row r="64" spans="1:10" x14ac:dyDescent="0.25">
      <c r="A64" t="s">
        <v>923</v>
      </c>
      <c r="C64" t="s">
        <v>90</v>
      </c>
      <c r="D64">
        <v>0</v>
      </c>
      <c r="E64">
        <v>1</v>
      </c>
      <c r="F64">
        <v>0</v>
      </c>
      <c r="H64" t="s">
        <v>960</v>
      </c>
      <c r="I64" s="4" t="str">
        <f t="shared" ref="I64" si="1">IF(H64&lt;=0.01,"***",IF(H64&lt;=0.05,"**",IF(H64&lt;=0.1,"*","-")))</f>
        <v>-</v>
      </c>
      <c r="J64" t="s">
        <v>92</v>
      </c>
    </row>
    <row r="65" spans="1:10" x14ac:dyDescent="0.25">
      <c r="A65" t="s">
        <v>1237</v>
      </c>
      <c r="C65" t="s">
        <v>91</v>
      </c>
      <c r="D65">
        <v>0</v>
      </c>
      <c r="E65">
        <v>211</v>
      </c>
      <c r="F65">
        <v>0</v>
      </c>
      <c r="J65" t="s">
        <v>93</v>
      </c>
    </row>
    <row r="66" spans="1:10" x14ac:dyDescent="0.25">
      <c r="A66" t="s">
        <v>76</v>
      </c>
      <c r="C66" t="s">
        <v>124</v>
      </c>
      <c r="D66" t="s">
        <v>23</v>
      </c>
      <c r="E66" t="s">
        <v>147</v>
      </c>
      <c r="F66" t="s">
        <v>102</v>
      </c>
      <c r="G66" t="s">
        <v>22</v>
      </c>
      <c r="H66" t="s">
        <v>22</v>
      </c>
    </row>
    <row r="67" spans="1:10" x14ac:dyDescent="0.25">
      <c r="A67" t="s">
        <v>1238</v>
      </c>
      <c r="C67" t="s">
        <v>8</v>
      </c>
      <c r="D67">
        <v>0</v>
      </c>
      <c r="E67">
        <v>212</v>
      </c>
      <c r="F67">
        <v>0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zoomScale="80" zoomScaleNormal="80" workbookViewId="0">
      <selection activeCell="C27" sqref="C27:C3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539</v>
      </c>
    </row>
    <row r="4" spans="1:14" ht="35.25" customHeight="1" thickBot="1" x14ac:dyDescent="0.35">
      <c r="A4" t="s">
        <v>540</v>
      </c>
      <c r="C4" t="s">
        <v>543</v>
      </c>
      <c r="L4" s="116" t="s">
        <v>546</v>
      </c>
      <c r="M4" s="116"/>
      <c r="N4" s="116"/>
    </row>
    <row r="5" spans="1:14" ht="31.5" thickTop="1" thickBot="1" x14ac:dyDescent="0.3">
      <c r="A5" t="s">
        <v>541</v>
      </c>
      <c r="C5" t="s">
        <v>544</v>
      </c>
      <c r="L5" s="77" t="s">
        <v>105</v>
      </c>
      <c r="M5" s="72" t="s">
        <v>547</v>
      </c>
      <c r="N5" s="72" t="s">
        <v>548</v>
      </c>
    </row>
    <row r="6" spans="1:14" x14ac:dyDescent="0.25">
      <c r="A6" t="s">
        <v>1240</v>
      </c>
      <c r="C6" t="s">
        <v>1253</v>
      </c>
      <c r="L6" s="43" t="s">
        <v>33</v>
      </c>
      <c r="M6" s="24">
        <f>D11</f>
        <v>121</v>
      </c>
      <c r="N6" s="44">
        <f>M6/D13</f>
        <v>0.97580645161290325</v>
      </c>
    </row>
    <row r="7" spans="1:14" x14ac:dyDescent="0.25">
      <c r="A7" t="s">
        <v>1241</v>
      </c>
      <c r="C7" t="s">
        <v>1254</v>
      </c>
      <c r="D7" t="s">
        <v>20</v>
      </c>
      <c r="L7" s="43" t="s">
        <v>32</v>
      </c>
      <c r="M7" s="24">
        <f>E11</f>
        <v>88</v>
      </c>
      <c r="N7" s="44">
        <f>M7/E13</f>
        <v>0.9887640449438202</v>
      </c>
    </row>
    <row r="8" spans="1:14" ht="15.75" thickBot="1" x14ac:dyDescent="0.3">
      <c r="A8" t="s">
        <v>1242</v>
      </c>
      <c r="C8" t="s">
        <v>545</v>
      </c>
      <c r="D8" t="s">
        <v>754</v>
      </c>
      <c r="E8" t="s">
        <v>755</v>
      </c>
      <c r="F8" t="s">
        <v>8</v>
      </c>
      <c r="L8" s="22" t="s">
        <v>35</v>
      </c>
      <c r="M8" s="27">
        <f>F11</f>
        <v>209</v>
      </c>
      <c r="N8" s="54">
        <f>M8/F13</f>
        <v>0.98122065727699526</v>
      </c>
    </row>
    <row r="9" spans="1:14" ht="15.75" thickTop="1" x14ac:dyDescent="0.25">
      <c r="A9" t="s">
        <v>17</v>
      </c>
      <c r="C9" t="s">
        <v>7</v>
      </c>
      <c r="D9" t="s">
        <v>23</v>
      </c>
      <c r="E9" t="s">
        <v>147</v>
      </c>
      <c r="F9" t="s">
        <v>54</v>
      </c>
      <c r="L9" t="str">
        <f>CONCATENATE("N = ",F13)</f>
        <v>N = 213</v>
      </c>
    </row>
    <row r="10" spans="1:14" x14ac:dyDescent="0.25">
      <c r="A10" t="s">
        <v>1243</v>
      </c>
      <c r="C10" t="s">
        <v>774</v>
      </c>
      <c r="D10">
        <v>3</v>
      </c>
      <c r="E10">
        <v>1</v>
      </c>
      <c r="F10">
        <v>4</v>
      </c>
      <c r="L10" s="115" t="str">
        <f>IF(I30="*","Male and female percentages are different at the 10% level of significance",IF(I30="**","Male and female percentages are different at the 5% level of significance",IF(I30="***","Male and female percentages are different at the 1% level of significance","Percentages are not significantly different at either 1%, 5% or 10%")))</f>
        <v>Percentages are not significantly different at either 1%, 5% or 10%</v>
      </c>
      <c r="M10" s="115"/>
      <c r="N10" s="115"/>
    </row>
    <row r="11" spans="1:14" x14ac:dyDescent="0.25">
      <c r="A11" t="s">
        <v>1244</v>
      </c>
      <c r="C11" t="s">
        <v>775</v>
      </c>
      <c r="D11">
        <v>121</v>
      </c>
      <c r="E11">
        <v>88</v>
      </c>
      <c r="F11">
        <v>209</v>
      </c>
    </row>
    <row r="12" spans="1:14" x14ac:dyDescent="0.25">
      <c r="A12" t="s">
        <v>17</v>
      </c>
      <c r="C12" t="s">
        <v>7</v>
      </c>
      <c r="D12" t="s">
        <v>23</v>
      </c>
      <c r="E12" t="s">
        <v>147</v>
      </c>
      <c r="F12" t="s">
        <v>54</v>
      </c>
    </row>
    <row r="13" spans="1:14" x14ac:dyDescent="0.25">
      <c r="A13" t="s">
        <v>1233</v>
      </c>
      <c r="C13" t="s">
        <v>8</v>
      </c>
      <c r="D13">
        <v>124</v>
      </c>
      <c r="E13">
        <v>89</v>
      </c>
      <c r="F13">
        <v>213</v>
      </c>
    </row>
    <row r="16" spans="1:14" x14ac:dyDescent="0.25">
      <c r="A16" t="s">
        <v>542</v>
      </c>
    </row>
    <row r="18" spans="1:10" x14ac:dyDescent="0.25">
      <c r="A18" t="s">
        <v>1245</v>
      </c>
    </row>
    <row r="19" spans="1:10" x14ac:dyDescent="0.25">
      <c r="A19" t="s">
        <v>1246</v>
      </c>
    </row>
    <row r="20" spans="1:10" x14ac:dyDescent="0.25">
      <c r="A20" t="s">
        <v>72</v>
      </c>
    </row>
    <row r="21" spans="1:10" x14ac:dyDescent="0.25">
      <c r="A21" t="s">
        <v>73</v>
      </c>
    </row>
    <row r="22" spans="1:10" x14ac:dyDescent="0.25">
      <c r="A22" t="s">
        <v>1247</v>
      </c>
    </row>
    <row r="23" spans="1:10" x14ac:dyDescent="0.25">
      <c r="A23" t="s">
        <v>1248</v>
      </c>
    </row>
    <row r="24" spans="1:10" x14ac:dyDescent="0.25">
      <c r="A24" t="s">
        <v>73</v>
      </c>
    </row>
    <row r="25" spans="1:10" x14ac:dyDescent="0.25">
      <c r="A25" t="s">
        <v>1249</v>
      </c>
    </row>
    <row r="27" spans="1:10" x14ac:dyDescent="0.25">
      <c r="A27" t="s">
        <v>74</v>
      </c>
      <c r="D27" t="s">
        <v>470</v>
      </c>
      <c r="E27" t="s">
        <v>1255</v>
      </c>
      <c r="F27" t="s">
        <v>722</v>
      </c>
    </row>
    <row r="28" spans="1:10" x14ac:dyDescent="0.25">
      <c r="A28" t="s">
        <v>75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H28" t="s">
        <v>89</v>
      </c>
    </row>
    <row r="29" spans="1:10" x14ac:dyDescent="0.25">
      <c r="A29" t="s">
        <v>76</v>
      </c>
      <c r="C29" t="s">
        <v>6</v>
      </c>
      <c r="D29" t="s">
        <v>6</v>
      </c>
      <c r="E29" t="s">
        <v>24</v>
      </c>
      <c r="F29" t="s">
        <v>102</v>
      </c>
      <c r="G29" t="s">
        <v>54</v>
      </c>
      <c r="H29" t="s">
        <v>5</v>
      </c>
    </row>
    <row r="30" spans="1:10" x14ac:dyDescent="0.25">
      <c r="A30" t="s">
        <v>1250</v>
      </c>
      <c r="C30" t="s">
        <v>90</v>
      </c>
      <c r="D30">
        <v>8.6992289999999993E-3</v>
      </c>
      <c r="E30">
        <v>1</v>
      </c>
      <c r="F30">
        <v>8.6992289999999993E-3</v>
      </c>
      <c r="G30">
        <v>0.47</v>
      </c>
      <c r="H30">
        <v>0.49430000000000002</v>
      </c>
      <c r="I30" s="4" t="str">
        <f>IF(H30&lt;=0.01,"***",IF(H30&lt;=0.05,"**",IF(H30&lt;=0.1,"*","-")))</f>
        <v>-</v>
      </c>
      <c r="J30" t="s">
        <v>92</v>
      </c>
    </row>
    <row r="31" spans="1:10" x14ac:dyDescent="0.25">
      <c r="A31" t="s">
        <v>1251</v>
      </c>
      <c r="C31" t="s">
        <v>91</v>
      </c>
      <c r="D31">
        <v>3.9161834</v>
      </c>
      <c r="E31">
        <v>211</v>
      </c>
      <c r="F31">
        <v>1.8560111000000001E-2</v>
      </c>
      <c r="J31" t="s">
        <v>93</v>
      </c>
    </row>
    <row r="32" spans="1:10" x14ac:dyDescent="0.25">
      <c r="A32" t="s">
        <v>76</v>
      </c>
      <c r="C32" t="s">
        <v>6</v>
      </c>
      <c r="D32" t="s">
        <v>6</v>
      </c>
      <c r="E32" t="s">
        <v>24</v>
      </c>
      <c r="F32" t="s">
        <v>102</v>
      </c>
      <c r="G32" t="s">
        <v>54</v>
      </c>
      <c r="H32" t="s">
        <v>5</v>
      </c>
    </row>
    <row r="33" spans="1:6" x14ac:dyDescent="0.25">
      <c r="A33" t="s">
        <v>1252</v>
      </c>
      <c r="C33" t="s">
        <v>8</v>
      </c>
      <c r="D33">
        <v>3.9248826299999999</v>
      </c>
      <c r="E33">
        <v>212</v>
      </c>
      <c r="F33">
        <v>1.8513597E-2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7"/>
  <sheetViews>
    <sheetView zoomScale="80" zoomScaleNormal="80" workbookViewId="0">
      <selection activeCell="L15" sqref="L15"/>
    </sheetView>
  </sheetViews>
  <sheetFormatPr defaultRowHeight="15" x14ac:dyDescent="0.25"/>
  <cols>
    <col min="1" max="1" width="65.28515625" bestFit="1" customWidth="1"/>
    <col min="10" max="10" width="53.7109375" customWidth="1"/>
    <col min="11" max="12" width="8.140625" customWidth="1"/>
    <col min="13" max="13" width="3.140625" bestFit="1" customWidth="1"/>
  </cols>
  <sheetData>
    <row r="3" spans="1:14" x14ac:dyDescent="0.25">
      <c r="A3" t="s">
        <v>557</v>
      </c>
    </row>
    <row r="4" spans="1:14" x14ac:dyDescent="0.25">
      <c r="A4" t="s">
        <v>558</v>
      </c>
    </row>
    <row r="5" spans="1:14" ht="18" thickBot="1" x14ac:dyDescent="0.35">
      <c r="J5" s="116" t="s">
        <v>569</v>
      </c>
      <c r="K5" s="116"/>
      <c r="L5" s="116"/>
      <c r="M5" s="116"/>
      <c r="N5" s="116"/>
    </row>
    <row r="6" spans="1:14" ht="16.5" thickTop="1" thickBot="1" x14ac:dyDescent="0.3">
      <c r="A6" t="s">
        <v>327</v>
      </c>
      <c r="C6" t="s">
        <v>261</v>
      </c>
      <c r="D6" t="s">
        <v>262</v>
      </c>
      <c r="E6" t="s">
        <v>80</v>
      </c>
      <c r="F6" t="s">
        <v>81</v>
      </c>
      <c r="G6" t="s">
        <v>329</v>
      </c>
      <c r="H6" t="s">
        <v>330</v>
      </c>
      <c r="K6" s="110" t="s">
        <v>20</v>
      </c>
      <c r="L6" s="110"/>
    </row>
    <row r="7" spans="1:14" ht="15.75" thickBot="1" x14ac:dyDescent="0.3">
      <c r="A7" t="s">
        <v>328</v>
      </c>
      <c r="C7" t="s">
        <v>5</v>
      </c>
      <c r="D7" t="s">
        <v>54</v>
      </c>
      <c r="E7" t="s">
        <v>5</v>
      </c>
      <c r="F7" t="s">
        <v>102</v>
      </c>
      <c r="G7" t="s">
        <v>22</v>
      </c>
      <c r="H7" t="s">
        <v>7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A8" t="s">
        <v>1256</v>
      </c>
      <c r="C8" t="s">
        <v>561</v>
      </c>
      <c r="D8">
        <v>209</v>
      </c>
      <c r="E8">
        <v>1.9138800000000001E-2</v>
      </c>
      <c r="F8">
        <v>0.13734160000000001</v>
      </c>
      <c r="G8">
        <v>0</v>
      </c>
      <c r="H8">
        <v>1</v>
      </c>
      <c r="J8" s="43" t="s">
        <v>549</v>
      </c>
      <c r="K8" s="38">
        <f>E23</f>
        <v>0</v>
      </c>
      <c r="L8" s="38">
        <f>E38</f>
        <v>4.5454500000000002E-2</v>
      </c>
      <c r="M8" s="13" t="str">
        <f>I79</f>
        <v>**</v>
      </c>
      <c r="N8" s="38">
        <f>E8</f>
        <v>1.9138800000000001E-2</v>
      </c>
    </row>
    <row r="9" spans="1:14" ht="17.25" x14ac:dyDescent="0.25">
      <c r="A9" t="s">
        <v>1257</v>
      </c>
      <c r="C9" t="s">
        <v>562</v>
      </c>
      <c r="D9">
        <v>209</v>
      </c>
      <c r="E9">
        <v>0.86602869999999998</v>
      </c>
      <c r="F9">
        <v>0.3414393</v>
      </c>
      <c r="G9">
        <v>0</v>
      </c>
      <c r="H9">
        <v>1</v>
      </c>
      <c r="J9" s="43" t="s">
        <v>550</v>
      </c>
      <c r="K9" s="38">
        <f>E24</f>
        <v>0.84297520000000004</v>
      </c>
      <c r="L9" s="38">
        <f>E39</f>
        <v>0.89772730000000001</v>
      </c>
      <c r="M9" s="13" t="str">
        <f>I114</f>
        <v>-</v>
      </c>
      <c r="N9" s="38">
        <f>E9</f>
        <v>0.86602869999999998</v>
      </c>
    </row>
    <row r="10" spans="1:14" ht="17.25" x14ac:dyDescent="0.25">
      <c r="A10" t="s">
        <v>1258</v>
      </c>
      <c r="C10" t="s">
        <v>563</v>
      </c>
      <c r="D10">
        <v>209</v>
      </c>
      <c r="E10">
        <v>0.13875599999999999</v>
      </c>
      <c r="F10">
        <v>0.34652169999999999</v>
      </c>
      <c r="G10">
        <v>0</v>
      </c>
      <c r="H10">
        <v>1</v>
      </c>
      <c r="J10" s="43" t="s">
        <v>551</v>
      </c>
      <c r="K10" s="38">
        <f>E25</f>
        <v>0.1239669</v>
      </c>
      <c r="L10" s="38">
        <f>E40</f>
        <v>0.15909090000000001</v>
      </c>
      <c r="M10" s="13" t="str">
        <f>I148</f>
        <v>-</v>
      </c>
      <c r="N10" s="38">
        <f>E10</f>
        <v>0.13875599999999999</v>
      </c>
    </row>
    <row r="11" spans="1:14" ht="17.25" x14ac:dyDescent="0.25">
      <c r="A11" t="s">
        <v>1259</v>
      </c>
      <c r="C11" t="s">
        <v>564</v>
      </c>
      <c r="D11">
        <v>209</v>
      </c>
      <c r="E11">
        <v>0.32057419999999998</v>
      </c>
      <c r="F11">
        <v>0.46781780000000001</v>
      </c>
      <c r="G11">
        <v>0</v>
      </c>
      <c r="H11">
        <v>1</v>
      </c>
      <c r="J11" s="43" t="s">
        <v>552</v>
      </c>
      <c r="K11" s="38">
        <f>E26</f>
        <v>0.27272730000000001</v>
      </c>
      <c r="L11" s="38">
        <f>E41</f>
        <v>0.38636359999999997</v>
      </c>
      <c r="M11" s="13" t="str">
        <f>I182</f>
        <v>*</v>
      </c>
      <c r="N11" s="38">
        <f>E11</f>
        <v>0.32057419999999998</v>
      </c>
    </row>
    <row r="12" spans="1:14" ht="17.25" x14ac:dyDescent="0.25">
      <c r="A12" t="s">
        <v>1260</v>
      </c>
      <c r="C12" t="s">
        <v>565</v>
      </c>
      <c r="D12">
        <v>209</v>
      </c>
      <c r="E12">
        <v>6.6985600000000006E-2</v>
      </c>
      <c r="F12">
        <v>0.25059740000000003</v>
      </c>
      <c r="G12">
        <v>0</v>
      </c>
      <c r="H12">
        <v>1</v>
      </c>
      <c r="J12" s="43" t="s">
        <v>553</v>
      </c>
      <c r="K12" s="38">
        <f>E27</f>
        <v>5.7851199999999998E-2</v>
      </c>
      <c r="L12" s="38">
        <f>E42</f>
        <v>7.9545500000000005E-2</v>
      </c>
      <c r="M12" s="13" t="str">
        <f>I216</f>
        <v>-</v>
      </c>
      <c r="N12" s="38">
        <f>E12</f>
        <v>6.6985600000000006E-2</v>
      </c>
    </row>
    <row r="13" spans="1:14" ht="17.25" x14ac:dyDescent="0.25">
      <c r="A13" t="s">
        <v>328</v>
      </c>
      <c r="C13" t="s">
        <v>5</v>
      </c>
      <c r="D13" t="s">
        <v>54</v>
      </c>
      <c r="E13" t="s">
        <v>5</v>
      </c>
      <c r="F13" t="s">
        <v>102</v>
      </c>
      <c r="G13" t="s">
        <v>22</v>
      </c>
      <c r="H13" t="s">
        <v>7</v>
      </c>
      <c r="J13" s="43" t="s">
        <v>554</v>
      </c>
      <c r="K13" s="38">
        <f>E29</f>
        <v>0.61157019999999995</v>
      </c>
      <c r="L13" s="38">
        <f>E44</f>
        <v>0.63636360000000003</v>
      </c>
      <c r="M13" s="13" t="str">
        <f>I251</f>
        <v>-</v>
      </c>
      <c r="N13" s="38">
        <f>E14</f>
        <v>0.62200960000000005</v>
      </c>
    </row>
    <row r="14" spans="1:14" ht="17.25" x14ac:dyDescent="0.25">
      <c r="A14" t="s">
        <v>1261</v>
      </c>
      <c r="C14" t="s">
        <v>566</v>
      </c>
      <c r="D14">
        <v>209</v>
      </c>
      <c r="E14">
        <v>0.62200960000000005</v>
      </c>
      <c r="F14">
        <v>0.48604940000000002</v>
      </c>
      <c r="G14">
        <v>0</v>
      </c>
      <c r="H14">
        <v>1</v>
      </c>
      <c r="J14" s="43" t="s">
        <v>555</v>
      </c>
      <c r="K14" s="38">
        <f>E30</f>
        <v>8.2644999999999993E-3</v>
      </c>
      <c r="L14" s="38">
        <f>E45</f>
        <v>1.13636E-2</v>
      </c>
      <c r="M14" s="13" t="str">
        <f>I285</f>
        <v>-</v>
      </c>
      <c r="N14" s="38">
        <f>E15</f>
        <v>9.5694000000000005E-3</v>
      </c>
    </row>
    <row r="15" spans="1:14" ht="17.25" x14ac:dyDescent="0.25">
      <c r="A15" t="s">
        <v>1262</v>
      </c>
      <c r="C15" t="s">
        <v>567</v>
      </c>
      <c r="D15">
        <v>209</v>
      </c>
      <c r="E15">
        <v>9.5694000000000005E-3</v>
      </c>
      <c r="F15">
        <v>9.7587800000000002E-2</v>
      </c>
      <c r="G15">
        <v>0</v>
      </c>
      <c r="H15">
        <v>1</v>
      </c>
      <c r="J15" s="47" t="s">
        <v>556</v>
      </c>
      <c r="K15" s="40">
        <f>E31</f>
        <v>0.58677690000000005</v>
      </c>
      <c r="L15" s="40">
        <f>E46</f>
        <v>0.125</v>
      </c>
      <c r="M15" s="39" t="str">
        <f>I318</f>
        <v>***</v>
      </c>
      <c r="N15" s="40">
        <f>E16</f>
        <v>0.39234449999999998</v>
      </c>
    </row>
    <row r="16" spans="1:14" x14ac:dyDescent="0.25">
      <c r="A16" t="s">
        <v>1263</v>
      </c>
      <c r="C16" t="s">
        <v>568</v>
      </c>
      <c r="D16">
        <v>209</v>
      </c>
      <c r="E16">
        <v>0.39234449999999998</v>
      </c>
      <c r="F16">
        <v>0.48944510000000002</v>
      </c>
      <c r="G16">
        <v>0</v>
      </c>
      <c r="H16">
        <v>1</v>
      </c>
      <c r="J16" t="str">
        <f>CONCATENATE("N = ",D23," (f), ",D38," (m), ",D8," (all)")</f>
        <v>N = 121 (f), 88 (m), 209 (all)</v>
      </c>
    </row>
    <row r="17" spans="1:11" x14ac:dyDescent="0.25">
      <c r="J17" t="s">
        <v>92</v>
      </c>
    </row>
    <row r="18" spans="1:11" x14ac:dyDescent="0.25">
      <c r="A18" t="s">
        <v>557</v>
      </c>
    </row>
    <row r="19" spans="1:11" x14ac:dyDescent="0.25">
      <c r="A19" t="s">
        <v>559</v>
      </c>
    </row>
    <row r="21" spans="1:11" x14ac:dyDescent="0.25">
      <c r="A21" t="s">
        <v>327</v>
      </c>
      <c r="C21" t="s">
        <v>261</v>
      </c>
      <c r="D21" t="s">
        <v>262</v>
      </c>
      <c r="E21" t="s">
        <v>80</v>
      </c>
      <c r="F21" t="s">
        <v>81</v>
      </c>
      <c r="G21" t="s">
        <v>329</v>
      </c>
      <c r="H21" t="s">
        <v>330</v>
      </c>
    </row>
    <row r="22" spans="1:11" x14ac:dyDescent="0.25">
      <c r="A22" t="s">
        <v>328</v>
      </c>
      <c r="C22" t="s">
        <v>5</v>
      </c>
      <c r="D22" t="s">
        <v>54</v>
      </c>
      <c r="E22" t="s">
        <v>5</v>
      </c>
      <c r="F22" t="s">
        <v>102</v>
      </c>
      <c r="G22" t="s">
        <v>22</v>
      </c>
      <c r="H22" t="s">
        <v>7</v>
      </c>
    </row>
    <row r="23" spans="1:11" x14ac:dyDescent="0.25">
      <c r="A23" t="s">
        <v>1264</v>
      </c>
      <c r="C23" t="s">
        <v>561</v>
      </c>
      <c r="D23">
        <v>121</v>
      </c>
      <c r="E23">
        <v>0</v>
      </c>
      <c r="F23">
        <v>0</v>
      </c>
      <c r="G23">
        <v>0</v>
      </c>
      <c r="H23">
        <v>0</v>
      </c>
    </row>
    <row r="24" spans="1:11" x14ac:dyDescent="0.25">
      <c r="A24" t="s">
        <v>1265</v>
      </c>
      <c r="C24" t="s">
        <v>562</v>
      </c>
      <c r="D24">
        <v>121</v>
      </c>
      <c r="E24">
        <v>0.84297520000000004</v>
      </c>
      <c r="F24">
        <v>0.36533690000000002</v>
      </c>
      <c r="G24">
        <v>0</v>
      </c>
      <c r="H24">
        <v>1</v>
      </c>
    </row>
    <row r="25" spans="1:11" x14ac:dyDescent="0.25">
      <c r="A25" t="s">
        <v>1266</v>
      </c>
      <c r="C25" t="s">
        <v>563</v>
      </c>
      <c r="D25">
        <v>121</v>
      </c>
      <c r="E25">
        <v>0.1239669</v>
      </c>
      <c r="F25">
        <v>0.33091409999999999</v>
      </c>
      <c r="G25">
        <v>0</v>
      </c>
      <c r="H25">
        <v>1</v>
      </c>
      <c r="J25" t="s">
        <v>561</v>
      </c>
      <c r="K25" t="s">
        <v>549</v>
      </c>
    </row>
    <row r="26" spans="1:11" x14ac:dyDescent="0.25">
      <c r="A26" t="s">
        <v>1267</v>
      </c>
      <c r="C26" t="s">
        <v>564</v>
      </c>
      <c r="D26">
        <v>121</v>
      </c>
      <c r="E26">
        <v>0.27272730000000001</v>
      </c>
      <c r="F26">
        <v>0.44721359999999999</v>
      </c>
      <c r="G26">
        <v>0</v>
      </c>
      <c r="H26">
        <v>1</v>
      </c>
      <c r="J26" t="s">
        <v>562</v>
      </c>
      <c r="K26" t="s">
        <v>550</v>
      </c>
    </row>
    <row r="27" spans="1:11" x14ac:dyDescent="0.25">
      <c r="A27" t="s">
        <v>1268</v>
      </c>
      <c r="C27" t="s">
        <v>565</v>
      </c>
      <c r="D27">
        <v>121</v>
      </c>
      <c r="E27">
        <v>5.7851199999999998E-2</v>
      </c>
      <c r="F27">
        <v>0.23443269999999999</v>
      </c>
      <c r="G27">
        <v>0</v>
      </c>
      <c r="H27">
        <v>1</v>
      </c>
      <c r="J27" t="s">
        <v>563</v>
      </c>
      <c r="K27" t="s">
        <v>551</v>
      </c>
    </row>
    <row r="28" spans="1:11" x14ac:dyDescent="0.25">
      <c r="A28" t="s">
        <v>328</v>
      </c>
      <c r="C28" t="s">
        <v>5</v>
      </c>
      <c r="D28" t="s">
        <v>54</v>
      </c>
      <c r="E28" t="s">
        <v>5</v>
      </c>
      <c r="F28" t="s">
        <v>102</v>
      </c>
      <c r="G28" t="s">
        <v>22</v>
      </c>
      <c r="H28" t="s">
        <v>7</v>
      </c>
      <c r="J28" t="s">
        <v>564</v>
      </c>
      <c r="K28" t="s">
        <v>552</v>
      </c>
    </row>
    <row r="29" spans="1:11" x14ac:dyDescent="0.25">
      <c r="A29" t="s">
        <v>1269</v>
      </c>
      <c r="C29" t="s">
        <v>566</v>
      </c>
      <c r="D29">
        <v>121</v>
      </c>
      <c r="E29">
        <v>0.61157019999999995</v>
      </c>
      <c r="F29">
        <v>0.48941970000000001</v>
      </c>
      <c r="G29">
        <v>0</v>
      </c>
      <c r="H29">
        <v>1</v>
      </c>
      <c r="J29" t="s">
        <v>565</v>
      </c>
      <c r="K29" t="s">
        <v>553</v>
      </c>
    </row>
    <row r="30" spans="1:11" x14ac:dyDescent="0.25">
      <c r="A30" t="s">
        <v>1270</v>
      </c>
      <c r="C30" t="s">
        <v>567</v>
      </c>
      <c r="D30">
        <v>121</v>
      </c>
      <c r="E30">
        <v>8.2644999999999993E-3</v>
      </c>
      <c r="F30">
        <v>9.0909100000000007E-2</v>
      </c>
      <c r="G30">
        <v>0</v>
      </c>
      <c r="H30">
        <v>1</v>
      </c>
      <c r="J30" t="s">
        <v>566</v>
      </c>
      <c r="K30" t="s">
        <v>554</v>
      </c>
    </row>
    <row r="31" spans="1:11" x14ac:dyDescent="0.25">
      <c r="A31" t="s">
        <v>1271</v>
      </c>
      <c r="C31" t="s">
        <v>568</v>
      </c>
      <c r="D31">
        <v>121</v>
      </c>
      <c r="E31">
        <v>0.58677690000000005</v>
      </c>
      <c r="F31">
        <v>0.4944597</v>
      </c>
      <c r="G31">
        <v>0</v>
      </c>
      <c r="H31">
        <v>1</v>
      </c>
      <c r="J31" t="s">
        <v>567</v>
      </c>
      <c r="K31" t="s">
        <v>555</v>
      </c>
    </row>
    <row r="32" spans="1:11" x14ac:dyDescent="0.25">
      <c r="J32" t="s">
        <v>568</v>
      </c>
      <c r="K32" t="s">
        <v>556</v>
      </c>
    </row>
    <row r="33" spans="1:11" x14ac:dyDescent="0.25">
      <c r="A33" t="s">
        <v>557</v>
      </c>
    </row>
    <row r="34" spans="1:11" x14ac:dyDescent="0.25">
      <c r="A34" t="s">
        <v>560</v>
      </c>
      <c r="K34" s="17"/>
    </row>
    <row r="35" spans="1:11" x14ac:dyDescent="0.25">
      <c r="J35" s="2"/>
      <c r="K35" s="17"/>
    </row>
    <row r="36" spans="1:11" x14ac:dyDescent="0.25">
      <c r="A36" t="s">
        <v>327</v>
      </c>
      <c r="C36" t="s">
        <v>261</v>
      </c>
      <c r="D36" t="s">
        <v>262</v>
      </c>
      <c r="E36" t="s">
        <v>80</v>
      </c>
      <c r="F36" t="s">
        <v>81</v>
      </c>
      <c r="G36" t="s">
        <v>329</v>
      </c>
      <c r="H36" t="s">
        <v>330</v>
      </c>
      <c r="K36" s="17"/>
    </row>
    <row r="37" spans="1:11" x14ac:dyDescent="0.25">
      <c r="A37" t="s">
        <v>328</v>
      </c>
      <c r="C37" t="s">
        <v>5</v>
      </c>
      <c r="D37" t="s">
        <v>54</v>
      </c>
      <c r="E37" t="s">
        <v>5</v>
      </c>
      <c r="F37" t="s">
        <v>102</v>
      </c>
      <c r="G37" t="s">
        <v>22</v>
      </c>
      <c r="H37" t="s">
        <v>7</v>
      </c>
      <c r="K37" s="17"/>
    </row>
    <row r="38" spans="1:11" x14ac:dyDescent="0.25">
      <c r="A38" t="s">
        <v>1272</v>
      </c>
      <c r="C38" t="s">
        <v>561</v>
      </c>
      <c r="D38">
        <v>88</v>
      </c>
      <c r="E38">
        <v>4.5454500000000002E-2</v>
      </c>
      <c r="F38">
        <v>0.2094926</v>
      </c>
      <c r="G38">
        <v>0</v>
      </c>
      <c r="H38">
        <v>1</v>
      </c>
      <c r="K38" s="17"/>
    </row>
    <row r="39" spans="1:11" x14ac:dyDescent="0.25">
      <c r="A39" t="s">
        <v>1273</v>
      </c>
      <c r="C39" t="s">
        <v>562</v>
      </c>
      <c r="D39">
        <v>88</v>
      </c>
      <c r="E39">
        <v>0.89772730000000001</v>
      </c>
      <c r="F39">
        <v>0.30474309999999999</v>
      </c>
      <c r="G39">
        <v>0</v>
      </c>
      <c r="H39">
        <v>1</v>
      </c>
    </row>
    <row r="40" spans="1:11" x14ac:dyDescent="0.25">
      <c r="A40" t="s">
        <v>1274</v>
      </c>
      <c r="C40" t="s">
        <v>563</v>
      </c>
      <c r="D40">
        <v>88</v>
      </c>
      <c r="E40">
        <v>0.15909090000000001</v>
      </c>
      <c r="F40">
        <v>0.36785689999999999</v>
      </c>
      <c r="G40">
        <v>0</v>
      </c>
      <c r="H40">
        <v>1</v>
      </c>
    </row>
    <row r="41" spans="1:11" x14ac:dyDescent="0.25">
      <c r="A41" t="s">
        <v>1275</v>
      </c>
      <c r="C41" t="s">
        <v>564</v>
      </c>
      <c r="D41">
        <v>88</v>
      </c>
      <c r="E41">
        <v>0.38636359999999997</v>
      </c>
      <c r="F41">
        <v>0.48970590000000003</v>
      </c>
      <c r="G41">
        <v>0</v>
      </c>
      <c r="H41">
        <v>1</v>
      </c>
    </row>
    <row r="42" spans="1:11" x14ac:dyDescent="0.25">
      <c r="A42" t="s">
        <v>1276</v>
      </c>
      <c r="C42" t="s">
        <v>565</v>
      </c>
      <c r="D42">
        <v>88</v>
      </c>
      <c r="E42">
        <v>7.9545500000000005E-2</v>
      </c>
      <c r="F42">
        <v>0.27213890000000002</v>
      </c>
      <c r="G42">
        <v>0</v>
      </c>
      <c r="H42">
        <v>1</v>
      </c>
      <c r="K42" s="6"/>
    </row>
    <row r="43" spans="1:11" x14ac:dyDescent="0.25">
      <c r="A43" t="s">
        <v>328</v>
      </c>
      <c r="C43" t="s">
        <v>5</v>
      </c>
      <c r="D43" t="s">
        <v>54</v>
      </c>
      <c r="E43" t="s">
        <v>5</v>
      </c>
      <c r="F43" t="s">
        <v>102</v>
      </c>
      <c r="G43" t="s">
        <v>22</v>
      </c>
      <c r="H43" t="s">
        <v>7</v>
      </c>
    </row>
    <row r="44" spans="1:11" x14ac:dyDescent="0.25">
      <c r="A44" t="s">
        <v>1277</v>
      </c>
      <c r="C44" t="s">
        <v>566</v>
      </c>
      <c r="D44">
        <v>88</v>
      </c>
      <c r="E44">
        <v>0.63636360000000003</v>
      </c>
      <c r="F44">
        <v>0.48380240000000002</v>
      </c>
      <c r="G44">
        <v>0</v>
      </c>
      <c r="H44">
        <v>1</v>
      </c>
    </row>
    <row r="45" spans="1:11" x14ac:dyDescent="0.25">
      <c r="A45" t="s">
        <v>1278</v>
      </c>
      <c r="C45" t="s">
        <v>567</v>
      </c>
      <c r="D45">
        <v>88</v>
      </c>
      <c r="E45">
        <v>1.13636E-2</v>
      </c>
      <c r="F45">
        <v>0.1066004</v>
      </c>
      <c r="G45">
        <v>0</v>
      </c>
      <c r="H45">
        <v>1</v>
      </c>
    </row>
    <row r="46" spans="1:11" x14ac:dyDescent="0.25">
      <c r="A46" t="s">
        <v>1279</v>
      </c>
      <c r="C46" t="s">
        <v>568</v>
      </c>
      <c r="D46">
        <v>88</v>
      </c>
      <c r="E46">
        <v>0.125</v>
      </c>
      <c r="F46">
        <v>0.33261420000000003</v>
      </c>
      <c r="G46">
        <v>0</v>
      </c>
      <c r="H46">
        <v>1</v>
      </c>
    </row>
    <row r="50" spans="1:1" x14ac:dyDescent="0.25">
      <c r="A50" t="s">
        <v>570</v>
      </c>
    </row>
    <row r="52" spans="1:1" x14ac:dyDescent="0.25">
      <c r="A52" t="s">
        <v>571</v>
      </c>
    </row>
    <row r="53" spans="1:1" x14ac:dyDescent="0.25">
      <c r="A53" t="s">
        <v>572</v>
      </c>
    </row>
    <row r="54" spans="1:1" x14ac:dyDescent="0.25">
      <c r="A54" t="s">
        <v>573</v>
      </c>
    </row>
    <row r="55" spans="1:1" x14ac:dyDescent="0.25">
      <c r="A55" t="s">
        <v>574</v>
      </c>
    </row>
    <row r="56" spans="1:1" x14ac:dyDescent="0.25">
      <c r="A56" t="s">
        <v>575</v>
      </c>
    </row>
    <row r="57" spans="1:1" x14ac:dyDescent="0.25">
      <c r="A57" t="s">
        <v>1280</v>
      </c>
    </row>
    <row r="58" spans="1:1" x14ac:dyDescent="0.25">
      <c r="A58" t="s">
        <v>17</v>
      </c>
    </row>
    <row r="59" spans="1:1" x14ac:dyDescent="0.25">
      <c r="A59" t="s">
        <v>1281</v>
      </c>
    </row>
    <row r="60" spans="1:1" x14ac:dyDescent="0.25">
      <c r="A60" t="s">
        <v>1282</v>
      </c>
    </row>
    <row r="61" spans="1:1" x14ac:dyDescent="0.25">
      <c r="A61" t="s">
        <v>17</v>
      </c>
    </row>
    <row r="62" spans="1:1" x14ac:dyDescent="0.25">
      <c r="A62" t="s">
        <v>1283</v>
      </c>
    </row>
    <row r="65" spans="1:9" x14ac:dyDescent="0.25">
      <c r="A65" t="s">
        <v>576</v>
      </c>
    </row>
    <row r="67" spans="1:9" x14ac:dyDescent="0.25">
      <c r="A67" t="s">
        <v>577</v>
      </c>
    </row>
    <row r="68" spans="1:9" x14ac:dyDescent="0.25">
      <c r="A68" t="s">
        <v>578</v>
      </c>
    </row>
    <row r="69" spans="1:9" x14ac:dyDescent="0.25">
      <c r="A69" t="s">
        <v>72</v>
      </c>
    </row>
    <row r="70" spans="1:9" x14ac:dyDescent="0.25">
      <c r="A70" t="s">
        <v>73</v>
      </c>
    </row>
    <row r="71" spans="1:9" x14ac:dyDescent="0.25">
      <c r="A71" t="s">
        <v>1284</v>
      </c>
    </row>
    <row r="72" spans="1:9" x14ac:dyDescent="0.25">
      <c r="A72" t="s">
        <v>1285</v>
      </c>
    </row>
    <row r="73" spans="1:9" x14ac:dyDescent="0.25">
      <c r="A73" t="s">
        <v>73</v>
      </c>
    </row>
    <row r="74" spans="1:9" x14ac:dyDescent="0.25">
      <c r="A74" t="s">
        <v>1286</v>
      </c>
    </row>
    <row r="76" spans="1:9" x14ac:dyDescent="0.25">
      <c r="A76" t="s">
        <v>74</v>
      </c>
    </row>
    <row r="77" spans="1:9" x14ac:dyDescent="0.25">
      <c r="A77" t="s">
        <v>75</v>
      </c>
      <c r="C77" t="s">
        <v>84</v>
      </c>
      <c r="D77" t="s">
        <v>85</v>
      </c>
      <c r="E77" t="s">
        <v>86</v>
      </c>
      <c r="F77" t="s">
        <v>87</v>
      </c>
      <c r="G77" t="s">
        <v>88</v>
      </c>
      <c r="H77" t="s">
        <v>89</v>
      </c>
    </row>
    <row r="78" spans="1:9" x14ac:dyDescent="0.25">
      <c r="A78" t="s">
        <v>76</v>
      </c>
      <c r="C78" t="s">
        <v>124</v>
      </c>
      <c r="D78" t="s">
        <v>6</v>
      </c>
      <c r="E78" t="s">
        <v>147</v>
      </c>
      <c r="F78" t="s">
        <v>23</v>
      </c>
      <c r="G78" t="s">
        <v>54</v>
      </c>
      <c r="H78" t="s">
        <v>22</v>
      </c>
    </row>
    <row r="79" spans="1:9" x14ac:dyDescent="0.25">
      <c r="A79" t="s">
        <v>1287</v>
      </c>
      <c r="C79" t="s">
        <v>90</v>
      </c>
      <c r="D79">
        <v>0.105263158</v>
      </c>
      <c r="E79">
        <v>1</v>
      </c>
      <c r="F79">
        <v>0.105263158</v>
      </c>
      <c r="G79">
        <v>5.71</v>
      </c>
      <c r="H79">
        <v>1.78E-2</v>
      </c>
      <c r="I79" s="4" t="str">
        <f t="shared" ref="I79" si="0">IF(H79&lt;=0.01,"***",IF(H79&lt;=0.05,"**",IF(H79&lt;=0.1,"*","-")))</f>
        <v>**</v>
      </c>
    </row>
    <row r="80" spans="1:9" x14ac:dyDescent="0.25">
      <c r="A80" t="s">
        <v>1288</v>
      </c>
      <c r="C80" t="s">
        <v>91</v>
      </c>
      <c r="D80">
        <v>3.8181818199999999</v>
      </c>
      <c r="E80">
        <v>207</v>
      </c>
      <c r="F80">
        <v>1.8445323E-2</v>
      </c>
    </row>
    <row r="81" spans="1:8" x14ac:dyDescent="0.25">
      <c r="A81" t="s">
        <v>76</v>
      </c>
      <c r="C81" t="s">
        <v>124</v>
      </c>
      <c r="D81" t="s">
        <v>6</v>
      </c>
      <c r="E81" t="s">
        <v>147</v>
      </c>
      <c r="F81" t="s">
        <v>23</v>
      </c>
      <c r="G81" t="s">
        <v>54</v>
      </c>
      <c r="H81" t="s">
        <v>22</v>
      </c>
    </row>
    <row r="82" spans="1:8" x14ac:dyDescent="0.25">
      <c r="A82" t="s">
        <v>1289</v>
      </c>
      <c r="C82" t="s">
        <v>8</v>
      </c>
      <c r="D82">
        <v>3.9234449800000002</v>
      </c>
      <c r="E82">
        <v>208</v>
      </c>
      <c r="F82">
        <v>1.8862716000000002E-2</v>
      </c>
    </row>
    <row r="86" spans="1:8" x14ac:dyDescent="0.25">
      <c r="A86" t="s">
        <v>579</v>
      </c>
    </row>
    <row r="88" spans="1:8" x14ac:dyDescent="0.25">
      <c r="A88" t="s">
        <v>571</v>
      </c>
    </row>
    <row r="89" spans="1:8" x14ac:dyDescent="0.25">
      <c r="A89" t="s">
        <v>580</v>
      </c>
    </row>
    <row r="90" spans="1:8" x14ac:dyDescent="0.25">
      <c r="A90" t="s">
        <v>581</v>
      </c>
    </row>
    <row r="91" spans="1:8" x14ac:dyDescent="0.25">
      <c r="A91" t="s">
        <v>582</v>
      </c>
    </row>
    <row r="92" spans="1:8" x14ac:dyDescent="0.25">
      <c r="A92" t="s">
        <v>1290</v>
      </c>
    </row>
    <row r="93" spans="1:8" x14ac:dyDescent="0.25">
      <c r="A93" t="s">
        <v>17</v>
      </c>
    </row>
    <row r="94" spans="1:8" x14ac:dyDescent="0.25">
      <c r="A94" t="s">
        <v>1291</v>
      </c>
    </row>
    <row r="95" spans="1:8" x14ac:dyDescent="0.25">
      <c r="A95" t="s">
        <v>1292</v>
      </c>
    </row>
    <row r="96" spans="1:8" x14ac:dyDescent="0.25">
      <c r="A96" t="s">
        <v>17</v>
      </c>
    </row>
    <row r="97" spans="1:8" x14ac:dyDescent="0.25">
      <c r="A97" t="s">
        <v>1283</v>
      </c>
    </row>
    <row r="100" spans="1:8" x14ac:dyDescent="0.25">
      <c r="A100" t="s">
        <v>583</v>
      </c>
    </row>
    <row r="102" spans="1:8" x14ac:dyDescent="0.25">
      <c r="A102" t="s">
        <v>584</v>
      </c>
    </row>
    <row r="103" spans="1:8" x14ac:dyDescent="0.25">
      <c r="A103" t="s">
        <v>585</v>
      </c>
    </row>
    <row r="104" spans="1:8" x14ac:dyDescent="0.25">
      <c r="A104" t="s">
        <v>72</v>
      </c>
    </row>
    <row r="105" spans="1:8" x14ac:dyDescent="0.25">
      <c r="A105" t="s">
        <v>73</v>
      </c>
    </row>
    <row r="106" spans="1:8" x14ac:dyDescent="0.25">
      <c r="A106" t="s">
        <v>1293</v>
      </c>
    </row>
    <row r="107" spans="1:8" x14ac:dyDescent="0.25">
      <c r="A107" t="s">
        <v>1294</v>
      </c>
    </row>
    <row r="108" spans="1:8" x14ac:dyDescent="0.25">
      <c r="A108" t="s">
        <v>73</v>
      </c>
    </row>
    <row r="109" spans="1:8" x14ac:dyDescent="0.25">
      <c r="A109" t="s">
        <v>1295</v>
      </c>
    </row>
    <row r="111" spans="1:8" x14ac:dyDescent="0.25">
      <c r="A111" t="s">
        <v>74</v>
      </c>
    </row>
    <row r="112" spans="1:8" x14ac:dyDescent="0.25">
      <c r="A112" t="s">
        <v>75</v>
      </c>
      <c r="C112" t="s">
        <v>84</v>
      </c>
      <c r="D112" t="s">
        <v>85</v>
      </c>
      <c r="E112" t="s">
        <v>86</v>
      </c>
      <c r="F112" t="s">
        <v>87</v>
      </c>
      <c r="G112" t="s">
        <v>88</v>
      </c>
      <c r="H112" t="s">
        <v>89</v>
      </c>
    </row>
    <row r="113" spans="1:10" x14ac:dyDescent="0.25">
      <c r="A113" t="s">
        <v>76</v>
      </c>
      <c r="C113" t="s">
        <v>124</v>
      </c>
      <c r="D113" t="s">
        <v>6</v>
      </c>
      <c r="E113" t="s">
        <v>147</v>
      </c>
      <c r="F113" t="s">
        <v>23</v>
      </c>
      <c r="G113" t="s">
        <v>54</v>
      </c>
      <c r="H113" t="s">
        <v>22</v>
      </c>
    </row>
    <row r="114" spans="1:10" x14ac:dyDescent="0.25">
      <c r="A114" t="s">
        <v>1296</v>
      </c>
      <c r="C114" t="s">
        <v>90</v>
      </c>
      <c r="D114">
        <v>0.15272944799999999</v>
      </c>
      <c r="E114">
        <v>1</v>
      </c>
      <c r="F114">
        <v>0.15272944799999999</v>
      </c>
      <c r="G114">
        <v>1.31</v>
      </c>
      <c r="H114">
        <v>0.25330000000000003</v>
      </c>
      <c r="I114" s="4" t="str">
        <f t="shared" ref="I114" si="1">IF(H114&lt;=0.01,"***",IF(H114&lt;=0.05,"**",IF(H114&lt;=0.1,"*","-")))</f>
        <v>-</v>
      </c>
      <c r="J114" t="s">
        <v>92</v>
      </c>
    </row>
    <row r="115" spans="1:10" x14ac:dyDescent="0.25">
      <c r="A115" t="s">
        <v>1297</v>
      </c>
      <c r="C115" t="s">
        <v>91</v>
      </c>
      <c r="D115">
        <v>24.096074399999999</v>
      </c>
      <c r="E115">
        <v>207</v>
      </c>
      <c r="F115">
        <v>0.116406156</v>
      </c>
      <c r="J115" t="s">
        <v>93</v>
      </c>
    </row>
    <row r="116" spans="1:10" x14ac:dyDescent="0.25">
      <c r="A116" t="s">
        <v>76</v>
      </c>
      <c r="C116" t="s">
        <v>124</v>
      </c>
      <c r="D116" t="s">
        <v>6</v>
      </c>
      <c r="E116" t="s">
        <v>147</v>
      </c>
      <c r="F116" t="s">
        <v>23</v>
      </c>
      <c r="G116" t="s">
        <v>54</v>
      </c>
      <c r="H116" t="s">
        <v>22</v>
      </c>
    </row>
    <row r="117" spans="1:10" x14ac:dyDescent="0.25">
      <c r="A117" t="s">
        <v>1298</v>
      </c>
      <c r="C117" t="s">
        <v>8</v>
      </c>
      <c r="D117">
        <v>24.248803800000001</v>
      </c>
      <c r="E117">
        <v>208</v>
      </c>
      <c r="F117">
        <v>0.116580788</v>
      </c>
    </row>
    <row r="119" spans="1:10" x14ac:dyDescent="0.25">
      <c r="A119" t="s">
        <v>1299</v>
      </c>
    </row>
    <row r="121" spans="1:10" x14ac:dyDescent="0.25">
      <c r="A121" t="s">
        <v>586</v>
      </c>
    </row>
    <row r="123" spans="1:10" x14ac:dyDescent="0.25">
      <c r="A123" t="s">
        <v>571</v>
      </c>
    </row>
    <row r="124" spans="1:10" x14ac:dyDescent="0.25">
      <c r="A124" t="s">
        <v>572</v>
      </c>
    </row>
    <row r="125" spans="1:10" x14ac:dyDescent="0.25">
      <c r="A125" t="s">
        <v>587</v>
      </c>
    </row>
    <row r="126" spans="1:10" x14ac:dyDescent="0.25">
      <c r="A126" t="s">
        <v>1300</v>
      </c>
    </row>
    <row r="127" spans="1:10" x14ac:dyDescent="0.25">
      <c r="A127" t="s">
        <v>17</v>
      </c>
    </row>
    <row r="128" spans="1:10" x14ac:dyDescent="0.25">
      <c r="A128" t="s">
        <v>1301</v>
      </c>
    </row>
    <row r="129" spans="1:1" x14ac:dyDescent="0.25">
      <c r="A129" t="s">
        <v>1302</v>
      </c>
    </row>
    <row r="130" spans="1:1" x14ac:dyDescent="0.25">
      <c r="A130" t="s">
        <v>17</v>
      </c>
    </row>
    <row r="131" spans="1:1" x14ac:dyDescent="0.25">
      <c r="A131" t="s">
        <v>1283</v>
      </c>
    </row>
    <row r="134" spans="1:1" x14ac:dyDescent="0.25">
      <c r="A134" t="s">
        <v>588</v>
      </c>
    </row>
    <row r="136" spans="1:1" x14ac:dyDescent="0.25">
      <c r="A136" t="s">
        <v>589</v>
      </c>
    </row>
    <row r="137" spans="1:1" x14ac:dyDescent="0.25">
      <c r="A137" t="s">
        <v>590</v>
      </c>
    </row>
    <row r="138" spans="1:1" x14ac:dyDescent="0.25">
      <c r="A138" t="s">
        <v>72</v>
      </c>
    </row>
    <row r="139" spans="1:1" x14ac:dyDescent="0.25">
      <c r="A139" t="s">
        <v>73</v>
      </c>
    </row>
    <row r="140" spans="1:1" x14ac:dyDescent="0.25">
      <c r="A140" t="s">
        <v>1303</v>
      </c>
    </row>
    <row r="141" spans="1:1" x14ac:dyDescent="0.25">
      <c r="A141" t="s">
        <v>1304</v>
      </c>
    </row>
    <row r="142" spans="1:1" x14ac:dyDescent="0.25">
      <c r="A142" t="s">
        <v>73</v>
      </c>
    </row>
    <row r="143" spans="1:1" x14ac:dyDescent="0.25">
      <c r="A143" t="s">
        <v>1305</v>
      </c>
    </row>
    <row r="145" spans="1:10" x14ac:dyDescent="0.25">
      <c r="A145" t="s">
        <v>74</v>
      </c>
    </row>
    <row r="146" spans="1:10" x14ac:dyDescent="0.25">
      <c r="A146" t="s">
        <v>75</v>
      </c>
      <c r="C146" t="s">
        <v>84</v>
      </c>
      <c r="D146" t="s">
        <v>85</v>
      </c>
      <c r="E146" t="s">
        <v>86</v>
      </c>
      <c r="F146" t="s">
        <v>87</v>
      </c>
      <c r="G146" t="s">
        <v>88</v>
      </c>
      <c r="H146" t="s">
        <v>89</v>
      </c>
    </row>
    <row r="147" spans="1:10" x14ac:dyDescent="0.25">
      <c r="A147" t="s">
        <v>76</v>
      </c>
      <c r="C147" t="s">
        <v>124</v>
      </c>
      <c r="D147" t="s">
        <v>6</v>
      </c>
      <c r="E147" t="s">
        <v>147</v>
      </c>
      <c r="F147" t="s">
        <v>23</v>
      </c>
      <c r="G147" t="s">
        <v>54</v>
      </c>
      <c r="H147" t="s">
        <v>22</v>
      </c>
    </row>
    <row r="148" spans="1:10" x14ac:dyDescent="0.25">
      <c r="A148" t="s">
        <v>1306</v>
      </c>
      <c r="C148" t="s">
        <v>90</v>
      </c>
      <c r="D148">
        <v>6.2853414999999996E-2</v>
      </c>
      <c r="E148">
        <v>1</v>
      </c>
      <c r="F148">
        <v>6.2853414999999996E-2</v>
      </c>
      <c r="G148">
        <v>0.52</v>
      </c>
      <c r="H148">
        <v>0.47070000000000001</v>
      </c>
      <c r="I148" s="4" t="str">
        <f t="shared" ref="I148" si="2">IF(H148&lt;=0.01,"***",IF(H148&lt;=0.05,"**",IF(H148&lt;=0.1,"*","-")))</f>
        <v>-</v>
      </c>
      <c r="J148" t="s">
        <v>92</v>
      </c>
    </row>
    <row r="149" spans="1:10" x14ac:dyDescent="0.25">
      <c r="A149" t="s">
        <v>1307</v>
      </c>
      <c r="C149" t="s">
        <v>91</v>
      </c>
      <c r="D149">
        <v>24.9132231</v>
      </c>
      <c r="E149">
        <v>207</v>
      </c>
      <c r="F149">
        <v>0.120353735</v>
      </c>
      <c r="J149" t="s">
        <v>93</v>
      </c>
    </row>
    <row r="150" spans="1:10" x14ac:dyDescent="0.25">
      <c r="A150" t="s">
        <v>76</v>
      </c>
      <c r="C150" t="s">
        <v>124</v>
      </c>
      <c r="D150" t="s">
        <v>6</v>
      </c>
      <c r="E150" t="s">
        <v>147</v>
      </c>
      <c r="F150" t="s">
        <v>23</v>
      </c>
      <c r="G150" t="s">
        <v>54</v>
      </c>
      <c r="H150" t="s">
        <v>22</v>
      </c>
    </row>
    <row r="151" spans="1:10" x14ac:dyDescent="0.25">
      <c r="A151" t="s">
        <v>1308</v>
      </c>
      <c r="C151" t="s">
        <v>8</v>
      </c>
      <c r="D151">
        <v>24.976076599999999</v>
      </c>
      <c r="E151">
        <v>208</v>
      </c>
      <c r="F151">
        <v>0.120077291</v>
      </c>
    </row>
    <row r="153" spans="1:10" x14ac:dyDescent="0.25">
      <c r="A153" t="s">
        <v>1309</v>
      </c>
    </row>
    <row r="155" spans="1:10" x14ac:dyDescent="0.25">
      <c r="A155" t="s">
        <v>591</v>
      </c>
    </row>
    <row r="157" spans="1:10" x14ac:dyDescent="0.25">
      <c r="A157" t="s">
        <v>571</v>
      </c>
    </row>
    <row r="158" spans="1:10" x14ac:dyDescent="0.25">
      <c r="A158" t="s">
        <v>592</v>
      </c>
    </row>
    <row r="159" spans="1:10" x14ac:dyDescent="0.25">
      <c r="A159" t="s">
        <v>593</v>
      </c>
    </row>
    <row r="160" spans="1:10" x14ac:dyDescent="0.25">
      <c r="A160" t="s">
        <v>1310</v>
      </c>
    </row>
    <row r="161" spans="1:1" x14ac:dyDescent="0.25">
      <c r="A161" t="s">
        <v>17</v>
      </c>
    </row>
    <row r="162" spans="1:1" x14ac:dyDescent="0.25">
      <c r="A162" t="s">
        <v>1311</v>
      </c>
    </row>
    <row r="163" spans="1:1" x14ac:dyDescent="0.25">
      <c r="A163" t="s">
        <v>1312</v>
      </c>
    </row>
    <row r="164" spans="1:1" x14ac:dyDescent="0.25">
      <c r="A164" t="s">
        <v>17</v>
      </c>
    </row>
    <row r="165" spans="1:1" x14ac:dyDescent="0.25">
      <c r="A165" t="s">
        <v>1283</v>
      </c>
    </row>
    <row r="168" spans="1:1" x14ac:dyDescent="0.25">
      <c r="A168" t="s">
        <v>594</v>
      </c>
    </row>
    <row r="170" spans="1:1" x14ac:dyDescent="0.25">
      <c r="A170" t="s">
        <v>595</v>
      </c>
    </row>
    <row r="171" spans="1:1" x14ac:dyDescent="0.25">
      <c r="A171" t="s">
        <v>596</v>
      </c>
    </row>
    <row r="172" spans="1:1" x14ac:dyDescent="0.25">
      <c r="A172" t="s">
        <v>72</v>
      </c>
    </row>
    <row r="173" spans="1:1" x14ac:dyDescent="0.25">
      <c r="A173" t="s">
        <v>73</v>
      </c>
    </row>
    <row r="174" spans="1:1" x14ac:dyDescent="0.25">
      <c r="A174" t="s">
        <v>1313</v>
      </c>
    </row>
    <row r="175" spans="1:1" x14ac:dyDescent="0.25">
      <c r="A175" t="s">
        <v>1314</v>
      </c>
    </row>
    <row r="176" spans="1:1" x14ac:dyDescent="0.25">
      <c r="A176" t="s">
        <v>73</v>
      </c>
    </row>
    <row r="177" spans="1:10" x14ac:dyDescent="0.25">
      <c r="A177" t="s">
        <v>1315</v>
      </c>
    </row>
    <row r="179" spans="1:10" x14ac:dyDescent="0.25">
      <c r="A179" t="s">
        <v>74</v>
      </c>
    </row>
    <row r="180" spans="1:10" x14ac:dyDescent="0.25">
      <c r="A180" t="s">
        <v>75</v>
      </c>
      <c r="C180" t="s">
        <v>84</v>
      </c>
      <c r="D180" t="s">
        <v>85</v>
      </c>
      <c r="E180" t="s">
        <v>86</v>
      </c>
      <c r="F180" t="s">
        <v>87</v>
      </c>
      <c r="G180" t="s">
        <v>88</v>
      </c>
      <c r="H180" t="s">
        <v>89</v>
      </c>
    </row>
    <row r="181" spans="1:10" x14ac:dyDescent="0.25">
      <c r="A181" t="s">
        <v>76</v>
      </c>
      <c r="C181" t="s">
        <v>124</v>
      </c>
      <c r="D181" t="s">
        <v>6</v>
      </c>
      <c r="E181" t="s">
        <v>147</v>
      </c>
      <c r="F181" t="s">
        <v>23</v>
      </c>
      <c r="G181" t="s">
        <v>54</v>
      </c>
      <c r="H181" t="s">
        <v>22</v>
      </c>
    </row>
    <row r="182" spans="1:10" x14ac:dyDescent="0.25">
      <c r="A182" t="s">
        <v>1316</v>
      </c>
      <c r="C182" t="s">
        <v>90</v>
      </c>
      <c r="D182">
        <v>0.65789473700000001</v>
      </c>
      <c r="E182">
        <v>1</v>
      </c>
      <c r="F182">
        <v>0.65789473700000001</v>
      </c>
      <c r="G182">
        <v>3.04</v>
      </c>
      <c r="H182">
        <v>8.2900000000000001E-2</v>
      </c>
      <c r="I182" s="4" t="str">
        <f t="shared" ref="I182" si="3">IF(H182&lt;=0.01,"***",IF(H182&lt;=0.05,"**",IF(H182&lt;=0.1,"*","-")))</f>
        <v>*</v>
      </c>
      <c r="J182" t="s">
        <v>92</v>
      </c>
    </row>
    <row r="183" spans="1:10" x14ac:dyDescent="0.25">
      <c r="A183" t="s">
        <v>1317</v>
      </c>
      <c r="C183" t="s">
        <v>91</v>
      </c>
      <c r="D183">
        <v>44.863636399999997</v>
      </c>
      <c r="E183">
        <v>207</v>
      </c>
      <c r="F183">
        <v>0.216732543</v>
      </c>
      <c r="J183" t="s">
        <v>93</v>
      </c>
    </row>
    <row r="184" spans="1:10" x14ac:dyDescent="0.25">
      <c r="A184" t="s">
        <v>76</v>
      </c>
      <c r="C184" t="s">
        <v>124</v>
      </c>
      <c r="D184" t="s">
        <v>6</v>
      </c>
      <c r="E184" t="s">
        <v>147</v>
      </c>
      <c r="F184" t="s">
        <v>23</v>
      </c>
      <c r="G184" t="s">
        <v>54</v>
      </c>
      <c r="H184" t="s">
        <v>22</v>
      </c>
    </row>
    <row r="185" spans="1:10" x14ac:dyDescent="0.25">
      <c r="A185" t="s">
        <v>1318</v>
      </c>
      <c r="C185" t="s">
        <v>8</v>
      </c>
      <c r="D185">
        <v>45.521531099999997</v>
      </c>
      <c r="E185">
        <v>208</v>
      </c>
      <c r="F185">
        <v>0.218853515</v>
      </c>
    </row>
    <row r="187" spans="1:10" x14ac:dyDescent="0.25">
      <c r="A187" t="s">
        <v>1319</v>
      </c>
    </row>
    <row r="189" spans="1:10" x14ac:dyDescent="0.25">
      <c r="A189" t="s">
        <v>597</v>
      </c>
    </row>
    <row r="191" spans="1:10" x14ac:dyDescent="0.25">
      <c r="A191" t="s">
        <v>571</v>
      </c>
    </row>
    <row r="192" spans="1:10" x14ac:dyDescent="0.25">
      <c r="A192" t="s">
        <v>572</v>
      </c>
    </row>
    <row r="193" spans="1:1" x14ac:dyDescent="0.25">
      <c r="A193" t="s">
        <v>598</v>
      </c>
    </row>
    <row r="194" spans="1:1" x14ac:dyDescent="0.25">
      <c r="A194" t="s">
        <v>1320</v>
      </c>
    </row>
    <row r="195" spans="1:1" x14ac:dyDescent="0.25">
      <c r="A195" t="s">
        <v>17</v>
      </c>
    </row>
    <row r="196" spans="1:1" x14ac:dyDescent="0.25">
      <c r="A196" t="s">
        <v>1321</v>
      </c>
    </row>
    <row r="197" spans="1:1" x14ac:dyDescent="0.25">
      <c r="A197" t="s">
        <v>1322</v>
      </c>
    </row>
    <row r="198" spans="1:1" x14ac:dyDescent="0.25">
      <c r="A198" t="s">
        <v>17</v>
      </c>
    </row>
    <row r="199" spans="1:1" x14ac:dyDescent="0.25">
      <c r="A199" t="s">
        <v>1283</v>
      </c>
    </row>
    <row r="202" spans="1:1" x14ac:dyDescent="0.25">
      <c r="A202" t="s">
        <v>599</v>
      </c>
    </row>
    <row r="204" spans="1:1" x14ac:dyDescent="0.25">
      <c r="A204" t="s">
        <v>600</v>
      </c>
    </row>
    <row r="205" spans="1:1" x14ac:dyDescent="0.25">
      <c r="A205" t="s">
        <v>601</v>
      </c>
    </row>
    <row r="206" spans="1:1" x14ac:dyDescent="0.25">
      <c r="A206" t="s">
        <v>72</v>
      </c>
    </row>
    <row r="207" spans="1:1" x14ac:dyDescent="0.25">
      <c r="A207" t="s">
        <v>73</v>
      </c>
    </row>
    <row r="208" spans="1:1" x14ac:dyDescent="0.25">
      <c r="A208" t="s">
        <v>1323</v>
      </c>
    </row>
    <row r="209" spans="1:10" x14ac:dyDescent="0.25">
      <c r="A209" t="s">
        <v>1324</v>
      </c>
    </row>
    <row r="210" spans="1:10" x14ac:dyDescent="0.25">
      <c r="A210" t="s">
        <v>73</v>
      </c>
    </row>
    <row r="211" spans="1:10" x14ac:dyDescent="0.25">
      <c r="A211" t="s">
        <v>1325</v>
      </c>
    </row>
    <row r="213" spans="1:10" x14ac:dyDescent="0.25">
      <c r="A213" t="s">
        <v>74</v>
      </c>
    </row>
    <row r="214" spans="1:10" x14ac:dyDescent="0.25">
      <c r="A214" t="s">
        <v>75</v>
      </c>
      <c r="C214" t="s">
        <v>84</v>
      </c>
      <c r="D214" t="s">
        <v>85</v>
      </c>
      <c r="E214" t="s">
        <v>86</v>
      </c>
      <c r="F214" t="s">
        <v>87</v>
      </c>
      <c r="G214" t="s">
        <v>88</v>
      </c>
      <c r="H214" t="s">
        <v>89</v>
      </c>
    </row>
    <row r="215" spans="1:10" x14ac:dyDescent="0.25">
      <c r="A215" t="s">
        <v>76</v>
      </c>
      <c r="C215" t="s">
        <v>124</v>
      </c>
      <c r="D215" t="s">
        <v>6</v>
      </c>
      <c r="E215" t="s">
        <v>147</v>
      </c>
      <c r="F215" t="s">
        <v>23</v>
      </c>
      <c r="G215" t="s">
        <v>54</v>
      </c>
      <c r="H215" t="s">
        <v>22</v>
      </c>
    </row>
    <row r="216" spans="1:10" x14ac:dyDescent="0.25">
      <c r="A216" t="s">
        <v>1326</v>
      </c>
      <c r="C216" t="s">
        <v>90</v>
      </c>
      <c r="D216">
        <v>2.3977815999999999E-2</v>
      </c>
      <c r="E216">
        <v>1</v>
      </c>
      <c r="F216">
        <v>2.3977815999999999E-2</v>
      </c>
      <c r="G216">
        <v>0.38</v>
      </c>
      <c r="H216">
        <v>0.53790000000000004</v>
      </c>
      <c r="I216" s="4" t="str">
        <f t="shared" ref="I216" si="4">IF(H216&lt;=0.01,"***",IF(H216&lt;=0.05,"**",IF(H216&lt;=0.1,"*","-")))</f>
        <v>-</v>
      </c>
      <c r="J216" t="s">
        <v>92</v>
      </c>
    </row>
    <row r="217" spans="1:10" x14ac:dyDescent="0.25">
      <c r="A217" t="s">
        <v>1327</v>
      </c>
      <c r="C217" t="s">
        <v>91</v>
      </c>
      <c r="D217">
        <v>13.0382231</v>
      </c>
      <c r="E217">
        <v>207</v>
      </c>
      <c r="F217">
        <v>6.2986584999999998E-2</v>
      </c>
      <c r="J217" t="s">
        <v>93</v>
      </c>
    </row>
    <row r="218" spans="1:10" x14ac:dyDescent="0.25">
      <c r="A218" t="s">
        <v>76</v>
      </c>
      <c r="C218" t="s">
        <v>124</v>
      </c>
      <c r="D218" t="s">
        <v>6</v>
      </c>
      <c r="E218" t="s">
        <v>147</v>
      </c>
      <c r="F218" t="s">
        <v>23</v>
      </c>
      <c r="G218" t="s">
        <v>54</v>
      </c>
      <c r="H218" t="s">
        <v>22</v>
      </c>
    </row>
    <row r="219" spans="1:10" x14ac:dyDescent="0.25">
      <c r="A219" t="s">
        <v>1328</v>
      </c>
      <c r="C219" t="s">
        <v>8</v>
      </c>
      <c r="D219">
        <v>13.062201</v>
      </c>
      <c r="E219">
        <v>208</v>
      </c>
      <c r="F219">
        <v>6.2799042999999999E-2</v>
      </c>
    </row>
    <row r="221" spans="1:10" x14ac:dyDescent="0.25">
      <c r="A221" t="s">
        <v>1329</v>
      </c>
    </row>
    <row r="223" spans="1:10" x14ac:dyDescent="0.25">
      <c r="A223" t="s">
        <v>602</v>
      </c>
    </row>
    <row r="225" spans="1:1" x14ac:dyDescent="0.25">
      <c r="A225" t="s">
        <v>571</v>
      </c>
    </row>
    <row r="226" spans="1:1" x14ac:dyDescent="0.25">
      <c r="A226" t="s">
        <v>603</v>
      </c>
    </row>
    <row r="227" spans="1:1" x14ac:dyDescent="0.25">
      <c r="A227" t="s">
        <v>604</v>
      </c>
    </row>
    <row r="228" spans="1:1" x14ac:dyDescent="0.25">
      <c r="A228" t="s">
        <v>605</v>
      </c>
    </row>
    <row r="229" spans="1:1" x14ac:dyDescent="0.25">
      <c r="A229" t="s">
        <v>1330</v>
      </c>
    </row>
    <row r="230" spans="1:1" x14ac:dyDescent="0.25">
      <c r="A230" t="s">
        <v>17</v>
      </c>
    </row>
    <row r="231" spans="1:1" x14ac:dyDescent="0.25">
      <c r="A231" t="s">
        <v>1331</v>
      </c>
    </row>
    <row r="232" spans="1:1" x14ac:dyDescent="0.25">
      <c r="A232" t="s">
        <v>1332</v>
      </c>
    </row>
    <row r="233" spans="1:1" x14ac:dyDescent="0.25">
      <c r="A233" t="s">
        <v>17</v>
      </c>
    </row>
    <row r="234" spans="1:1" x14ac:dyDescent="0.25">
      <c r="A234" t="s">
        <v>1283</v>
      </c>
    </row>
    <row r="237" spans="1:1" x14ac:dyDescent="0.25">
      <c r="A237" t="s">
        <v>606</v>
      </c>
    </row>
    <row r="239" spans="1:1" x14ac:dyDescent="0.25">
      <c r="A239" t="s">
        <v>607</v>
      </c>
    </row>
    <row r="240" spans="1:1" x14ac:dyDescent="0.25">
      <c r="A240" t="s">
        <v>608</v>
      </c>
    </row>
    <row r="241" spans="1:10" x14ac:dyDescent="0.25">
      <c r="A241" t="s">
        <v>72</v>
      </c>
    </row>
    <row r="242" spans="1:10" x14ac:dyDescent="0.25">
      <c r="A242" t="s">
        <v>73</v>
      </c>
    </row>
    <row r="243" spans="1:10" x14ac:dyDescent="0.25">
      <c r="A243" t="s">
        <v>1333</v>
      </c>
    </row>
    <row r="244" spans="1:10" x14ac:dyDescent="0.25">
      <c r="A244" t="s">
        <v>1334</v>
      </c>
    </row>
    <row r="245" spans="1:10" x14ac:dyDescent="0.25">
      <c r="A245" t="s">
        <v>73</v>
      </c>
    </row>
    <row r="246" spans="1:10" x14ac:dyDescent="0.25">
      <c r="A246" t="s">
        <v>1335</v>
      </c>
    </row>
    <row r="248" spans="1:10" x14ac:dyDescent="0.25">
      <c r="A248" t="s">
        <v>74</v>
      </c>
    </row>
    <row r="249" spans="1:10" x14ac:dyDescent="0.25">
      <c r="A249" t="s">
        <v>75</v>
      </c>
      <c r="C249" t="s">
        <v>84</v>
      </c>
      <c r="D249" t="s">
        <v>85</v>
      </c>
      <c r="E249" t="s">
        <v>86</v>
      </c>
      <c r="F249" t="s">
        <v>87</v>
      </c>
      <c r="G249" t="s">
        <v>88</v>
      </c>
      <c r="H249" t="s">
        <v>89</v>
      </c>
    </row>
    <row r="250" spans="1:10" x14ac:dyDescent="0.25">
      <c r="A250" t="s">
        <v>76</v>
      </c>
      <c r="C250" t="s">
        <v>124</v>
      </c>
      <c r="D250" t="s">
        <v>6</v>
      </c>
      <c r="E250" t="s">
        <v>147</v>
      </c>
      <c r="F250" t="s">
        <v>23</v>
      </c>
      <c r="G250" t="s">
        <v>54</v>
      </c>
      <c r="H250" t="s">
        <v>22</v>
      </c>
    </row>
    <row r="251" spans="1:10" x14ac:dyDescent="0.25">
      <c r="A251" t="s">
        <v>1336</v>
      </c>
      <c r="C251" t="s">
        <v>90</v>
      </c>
      <c r="D251">
        <v>3.1317963999999997E-2</v>
      </c>
      <c r="E251">
        <v>1</v>
      </c>
      <c r="F251">
        <v>3.1317963999999997E-2</v>
      </c>
      <c r="G251">
        <v>0.13</v>
      </c>
      <c r="H251">
        <v>0.7167</v>
      </c>
      <c r="I251" s="4" t="str">
        <f t="shared" ref="I251" si="5">IF(H251&lt;=0.01,"***",IF(H251&lt;=0.05,"**",IF(H251&lt;=0.1,"*","-")))</f>
        <v>-</v>
      </c>
      <c r="J251" t="s">
        <v>92</v>
      </c>
    </row>
    <row r="252" spans="1:10" x14ac:dyDescent="0.25">
      <c r="A252" t="s">
        <v>1337</v>
      </c>
      <c r="C252" t="s">
        <v>91</v>
      </c>
      <c r="D252">
        <v>49.107438000000002</v>
      </c>
      <c r="E252">
        <v>207</v>
      </c>
      <c r="F252">
        <v>0.237234</v>
      </c>
      <c r="J252" t="s">
        <v>93</v>
      </c>
    </row>
    <row r="253" spans="1:10" x14ac:dyDescent="0.25">
      <c r="A253" t="s">
        <v>76</v>
      </c>
      <c r="C253" t="s">
        <v>124</v>
      </c>
      <c r="D253" t="s">
        <v>6</v>
      </c>
      <c r="E253" t="s">
        <v>147</v>
      </c>
      <c r="F253" t="s">
        <v>23</v>
      </c>
      <c r="G253" t="s">
        <v>54</v>
      </c>
      <c r="H253" t="s">
        <v>22</v>
      </c>
    </row>
    <row r="254" spans="1:10" x14ac:dyDescent="0.25">
      <c r="A254" t="s">
        <v>1338</v>
      </c>
      <c r="C254" t="s">
        <v>8</v>
      </c>
      <c r="D254">
        <v>49.138756000000001</v>
      </c>
      <c r="E254">
        <v>208</v>
      </c>
      <c r="F254">
        <v>0.236244019</v>
      </c>
    </row>
    <row r="256" spans="1:10" x14ac:dyDescent="0.25">
      <c r="A256" t="s">
        <v>1339</v>
      </c>
    </row>
    <row r="258" spans="1:1" x14ac:dyDescent="0.25">
      <c r="A258" t="s">
        <v>609</v>
      </c>
    </row>
    <row r="260" spans="1:1" x14ac:dyDescent="0.25">
      <c r="A260" t="s">
        <v>571</v>
      </c>
    </row>
    <row r="261" spans="1:1" x14ac:dyDescent="0.25">
      <c r="A261" t="s">
        <v>610</v>
      </c>
    </row>
    <row r="262" spans="1:1" x14ac:dyDescent="0.25">
      <c r="A262" t="s">
        <v>611</v>
      </c>
    </row>
    <row r="263" spans="1:1" x14ac:dyDescent="0.25">
      <c r="A263" t="s">
        <v>1340</v>
      </c>
    </row>
    <row r="264" spans="1:1" x14ac:dyDescent="0.25">
      <c r="A264" t="s">
        <v>17</v>
      </c>
    </row>
    <row r="265" spans="1:1" x14ac:dyDescent="0.25">
      <c r="A265" t="s">
        <v>1341</v>
      </c>
    </row>
    <row r="266" spans="1:1" x14ac:dyDescent="0.25">
      <c r="A266" t="s">
        <v>1342</v>
      </c>
    </row>
    <row r="267" spans="1:1" x14ac:dyDescent="0.25">
      <c r="A267" t="s">
        <v>17</v>
      </c>
    </row>
    <row r="268" spans="1:1" x14ac:dyDescent="0.25">
      <c r="A268" t="s">
        <v>1283</v>
      </c>
    </row>
    <row r="271" spans="1:1" x14ac:dyDescent="0.25">
      <c r="A271" t="s">
        <v>612</v>
      </c>
    </row>
    <row r="273" spans="1:10" x14ac:dyDescent="0.25">
      <c r="A273" t="s">
        <v>613</v>
      </c>
    </row>
    <row r="274" spans="1:10" x14ac:dyDescent="0.25">
      <c r="A274" t="s">
        <v>614</v>
      </c>
    </row>
    <row r="275" spans="1:10" x14ac:dyDescent="0.25">
      <c r="A275" t="s">
        <v>72</v>
      </c>
    </row>
    <row r="276" spans="1:10" x14ac:dyDescent="0.25">
      <c r="A276" t="s">
        <v>73</v>
      </c>
    </row>
    <row r="277" spans="1:10" x14ac:dyDescent="0.25">
      <c r="A277" t="s">
        <v>1343</v>
      </c>
    </row>
    <row r="278" spans="1:10" x14ac:dyDescent="0.25">
      <c r="A278" t="s">
        <v>1344</v>
      </c>
    </row>
    <row r="279" spans="1:10" x14ac:dyDescent="0.25">
      <c r="A279" t="s">
        <v>73</v>
      </c>
    </row>
    <row r="280" spans="1:10" x14ac:dyDescent="0.25">
      <c r="A280" t="s">
        <v>1345</v>
      </c>
    </row>
    <row r="282" spans="1:10" x14ac:dyDescent="0.25">
      <c r="A282" t="s">
        <v>74</v>
      </c>
    </row>
    <row r="283" spans="1:10" x14ac:dyDescent="0.25">
      <c r="A283" t="s">
        <v>75</v>
      </c>
      <c r="C283" t="s">
        <v>84</v>
      </c>
      <c r="D283" t="s">
        <v>85</v>
      </c>
      <c r="E283" t="s">
        <v>86</v>
      </c>
      <c r="F283" t="s">
        <v>87</v>
      </c>
      <c r="G283" t="s">
        <v>88</v>
      </c>
      <c r="H283" t="s">
        <v>89</v>
      </c>
    </row>
    <row r="284" spans="1:10" x14ac:dyDescent="0.25">
      <c r="A284" t="s">
        <v>76</v>
      </c>
      <c r="C284" t="s">
        <v>124</v>
      </c>
      <c r="D284" t="s">
        <v>6</v>
      </c>
      <c r="E284" t="s">
        <v>147</v>
      </c>
      <c r="F284" t="s">
        <v>23</v>
      </c>
      <c r="G284" t="s">
        <v>54</v>
      </c>
      <c r="H284" t="s">
        <v>22</v>
      </c>
    </row>
    <row r="285" spans="1:10" x14ac:dyDescent="0.25">
      <c r="A285" t="s">
        <v>1346</v>
      </c>
      <c r="C285" t="s">
        <v>90</v>
      </c>
      <c r="D285">
        <v>4.8934300000000005E-4</v>
      </c>
      <c r="E285">
        <v>1</v>
      </c>
      <c r="F285">
        <v>4.8934300000000005E-4</v>
      </c>
      <c r="G285">
        <v>0.05</v>
      </c>
      <c r="H285">
        <v>0.82130000000000003</v>
      </c>
      <c r="I285" s="4" t="str">
        <f t="shared" ref="I285" si="6">IF(H285&lt;=0.01,"***",IF(H285&lt;=0.05,"**",IF(H285&lt;=0.1,"*","-")))</f>
        <v>-</v>
      </c>
      <c r="J285" t="s">
        <v>92</v>
      </c>
    </row>
    <row r="286" spans="1:10" x14ac:dyDescent="0.25">
      <c r="A286" t="s">
        <v>1347</v>
      </c>
      <c r="C286" t="s">
        <v>91</v>
      </c>
      <c r="D286">
        <v>1.9803719</v>
      </c>
      <c r="E286">
        <v>207</v>
      </c>
      <c r="F286">
        <v>9.5670140000000004E-3</v>
      </c>
      <c r="J286" t="s">
        <v>93</v>
      </c>
    </row>
    <row r="287" spans="1:10" x14ac:dyDescent="0.25">
      <c r="A287" t="s">
        <v>76</v>
      </c>
      <c r="C287" t="s">
        <v>124</v>
      </c>
      <c r="D287" t="s">
        <v>6</v>
      </c>
      <c r="E287" t="s">
        <v>147</v>
      </c>
      <c r="F287" t="s">
        <v>23</v>
      </c>
      <c r="G287" t="s">
        <v>54</v>
      </c>
      <c r="H287" t="s">
        <v>22</v>
      </c>
    </row>
    <row r="288" spans="1:10" x14ac:dyDescent="0.25">
      <c r="A288" t="s">
        <v>1348</v>
      </c>
      <c r="C288" t="s">
        <v>8</v>
      </c>
      <c r="D288">
        <v>1.9808612400000001</v>
      </c>
      <c r="E288">
        <v>208</v>
      </c>
      <c r="F288">
        <v>9.5233709999999992E-3</v>
      </c>
    </row>
    <row r="290" spans="1:1" x14ac:dyDescent="0.25">
      <c r="A290" t="s">
        <v>1349</v>
      </c>
    </row>
    <row r="292" spans="1:1" x14ac:dyDescent="0.25">
      <c r="A292" t="s">
        <v>615</v>
      </c>
    </row>
    <row r="294" spans="1:1" x14ac:dyDescent="0.25">
      <c r="A294" t="s">
        <v>571</v>
      </c>
    </row>
    <row r="295" spans="1:1" x14ac:dyDescent="0.25">
      <c r="A295" t="s">
        <v>616</v>
      </c>
    </row>
    <row r="296" spans="1:1" x14ac:dyDescent="0.25">
      <c r="A296" t="s">
        <v>1350</v>
      </c>
    </row>
    <row r="297" spans="1:1" x14ac:dyDescent="0.25">
      <c r="A297" t="s">
        <v>17</v>
      </c>
    </row>
    <row r="298" spans="1:1" x14ac:dyDescent="0.25">
      <c r="A298" t="s">
        <v>1351</v>
      </c>
    </row>
    <row r="299" spans="1:1" x14ac:dyDescent="0.25">
      <c r="A299" t="s">
        <v>1352</v>
      </c>
    </row>
    <row r="300" spans="1:1" x14ac:dyDescent="0.25">
      <c r="A300" t="s">
        <v>17</v>
      </c>
    </row>
    <row r="301" spans="1:1" x14ac:dyDescent="0.25">
      <c r="A301" t="s">
        <v>1283</v>
      </c>
    </row>
    <row r="304" spans="1:1" x14ac:dyDescent="0.25">
      <c r="A304" t="s">
        <v>617</v>
      </c>
    </row>
    <row r="306" spans="1:10" x14ac:dyDescent="0.25">
      <c r="A306" t="s">
        <v>618</v>
      </c>
    </row>
    <row r="307" spans="1:10" x14ac:dyDescent="0.25">
      <c r="A307" t="s">
        <v>619</v>
      </c>
    </row>
    <row r="308" spans="1:10" x14ac:dyDescent="0.25">
      <c r="A308" t="s">
        <v>72</v>
      </c>
    </row>
    <row r="309" spans="1:10" x14ac:dyDescent="0.25">
      <c r="A309" t="s">
        <v>73</v>
      </c>
    </row>
    <row r="310" spans="1:10" x14ac:dyDescent="0.25">
      <c r="A310" t="s">
        <v>1353</v>
      </c>
    </row>
    <row r="311" spans="1:10" x14ac:dyDescent="0.25">
      <c r="A311" t="s">
        <v>1354</v>
      </c>
    </row>
    <row r="312" spans="1:10" x14ac:dyDescent="0.25">
      <c r="A312" t="s">
        <v>73</v>
      </c>
    </row>
    <row r="313" spans="1:10" x14ac:dyDescent="0.25">
      <c r="A313" t="s">
        <v>1355</v>
      </c>
    </row>
    <row r="315" spans="1:10" x14ac:dyDescent="0.25">
      <c r="A315" t="s">
        <v>74</v>
      </c>
    </row>
    <row r="316" spans="1:10" x14ac:dyDescent="0.25">
      <c r="A316" t="s">
        <v>75</v>
      </c>
      <c r="C316" t="s">
        <v>84</v>
      </c>
      <c r="D316" t="s">
        <v>85</v>
      </c>
      <c r="E316" t="s">
        <v>86</v>
      </c>
      <c r="F316" t="s">
        <v>87</v>
      </c>
      <c r="G316" t="s">
        <v>88</v>
      </c>
      <c r="H316" t="s">
        <v>89</v>
      </c>
    </row>
    <row r="317" spans="1:10" x14ac:dyDescent="0.25">
      <c r="A317" t="s">
        <v>76</v>
      </c>
      <c r="C317" t="s">
        <v>124</v>
      </c>
      <c r="D317" t="s">
        <v>6</v>
      </c>
      <c r="E317" t="s">
        <v>147</v>
      </c>
      <c r="F317" t="s">
        <v>23</v>
      </c>
      <c r="G317" t="s">
        <v>54</v>
      </c>
      <c r="H317" t="s">
        <v>22</v>
      </c>
    </row>
    <row r="318" spans="1:10" x14ac:dyDescent="0.25">
      <c r="A318" t="s">
        <v>1356</v>
      </c>
      <c r="C318" t="s">
        <v>90</v>
      </c>
      <c r="D318">
        <v>10.863908199999999</v>
      </c>
      <c r="E318">
        <v>1</v>
      </c>
      <c r="F318">
        <v>10.863908199999999</v>
      </c>
      <c r="G318">
        <v>57.72</v>
      </c>
      <c r="H318">
        <v>0</v>
      </c>
      <c r="I318" s="4" t="str">
        <f t="shared" ref="I318" si="7">IF(H318&lt;=0.01,"***",IF(H318&lt;=0.05,"**",IF(H318&lt;=0.1,"*","-")))</f>
        <v>***</v>
      </c>
      <c r="J318" t="s">
        <v>92</v>
      </c>
    </row>
    <row r="319" spans="1:10" x14ac:dyDescent="0.25">
      <c r="A319" t="s">
        <v>1357</v>
      </c>
      <c r="C319" t="s">
        <v>91</v>
      </c>
      <c r="D319">
        <v>38.963842999999997</v>
      </c>
      <c r="E319">
        <v>207</v>
      </c>
      <c r="F319">
        <v>0.188231125</v>
      </c>
      <c r="J319" t="s">
        <v>93</v>
      </c>
    </row>
    <row r="320" spans="1:10" x14ac:dyDescent="0.25">
      <c r="A320" t="s">
        <v>76</v>
      </c>
      <c r="C320" t="s">
        <v>124</v>
      </c>
      <c r="D320" t="s">
        <v>6</v>
      </c>
      <c r="E320" t="s">
        <v>147</v>
      </c>
      <c r="F320" t="s">
        <v>23</v>
      </c>
      <c r="G320" t="s">
        <v>54</v>
      </c>
      <c r="H320" t="s">
        <v>22</v>
      </c>
    </row>
    <row r="321" spans="1:6" x14ac:dyDescent="0.25">
      <c r="A321" t="s">
        <v>1358</v>
      </c>
      <c r="C321" t="s">
        <v>8</v>
      </c>
      <c r="D321">
        <v>49.827751200000002</v>
      </c>
      <c r="E321">
        <v>208</v>
      </c>
      <c r="F321">
        <v>0.23955649600000001</v>
      </c>
    </row>
    <row r="327" spans="1:6" x14ac:dyDescent="0.25">
      <c r="A327" t="s">
        <v>620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="80" zoomScaleNormal="80" workbookViewId="0">
      <selection activeCell="L40" sqref="L40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621</v>
      </c>
    </row>
    <row r="4" spans="1:14" ht="36.75" customHeight="1" thickBot="1" x14ac:dyDescent="0.35">
      <c r="A4" t="s">
        <v>622</v>
      </c>
      <c r="C4" t="s">
        <v>630</v>
      </c>
      <c r="L4" s="116" t="s">
        <v>627</v>
      </c>
      <c r="M4" s="116"/>
      <c r="N4" s="116"/>
    </row>
    <row r="5" spans="1:14" ht="31.5" thickTop="1" thickBot="1" x14ac:dyDescent="0.3">
      <c r="A5" t="s">
        <v>623</v>
      </c>
      <c r="C5" t="s">
        <v>631</v>
      </c>
      <c r="D5" t="s">
        <v>20</v>
      </c>
      <c r="L5" s="77" t="s">
        <v>105</v>
      </c>
      <c r="M5" s="72" t="s">
        <v>628</v>
      </c>
      <c r="N5" s="72" t="s">
        <v>629</v>
      </c>
    </row>
    <row r="6" spans="1:14" x14ac:dyDescent="0.25">
      <c r="A6" t="s">
        <v>1359</v>
      </c>
      <c r="C6" t="s">
        <v>632</v>
      </c>
      <c r="D6" t="s">
        <v>754</v>
      </c>
      <c r="E6" t="s">
        <v>755</v>
      </c>
      <c r="F6" t="s">
        <v>8</v>
      </c>
      <c r="L6" s="43" t="s">
        <v>33</v>
      </c>
      <c r="M6" s="24">
        <f>D9</f>
        <v>74</v>
      </c>
      <c r="N6" s="44">
        <f>M6/D11</f>
        <v>0.61157024793388426</v>
      </c>
    </row>
    <row r="7" spans="1:14" x14ac:dyDescent="0.25">
      <c r="A7" t="s">
        <v>17</v>
      </c>
      <c r="C7" t="s">
        <v>7</v>
      </c>
      <c r="D7" t="s">
        <v>102</v>
      </c>
      <c r="E7" t="s">
        <v>147</v>
      </c>
      <c r="F7" t="s">
        <v>7</v>
      </c>
      <c r="L7" s="43" t="s">
        <v>32</v>
      </c>
      <c r="M7" s="24">
        <f>E9</f>
        <v>69</v>
      </c>
      <c r="N7" s="44">
        <f>M7/E11</f>
        <v>0.78409090909090906</v>
      </c>
    </row>
    <row r="8" spans="1:14" ht="15.75" thickBot="1" x14ac:dyDescent="0.3">
      <c r="A8" t="s">
        <v>1360</v>
      </c>
      <c r="C8" t="s">
        <v>774</v>
      </c>
      <c r="D8">
        <v>47</v>
      </c>
      <c r="E8">
        <v>19</v>
      </c>
      <c r="F8">
        <v>66</v>
      </c>
      <c r="L8" s="22" t="s">
        <v>35</v>
      </c>
      <c r="M8" s="27">
        <f>F9</f>
        <v>143</v>
      </c>
      <c r="N8" s="54">
        <f>M8/F11</f>
        <v>0.68421052631578949</v>
      </c>
    </row>
    <row r="9" spans="1:14" ht="15.75" thickTop="1" x14ac:dyDescent="0.25">
      <c r="A9" t="s">
        <v>1361</v>
      </c>
      <c r="C9" t="s">
        <v>775</v>
      </c>
      <c r="D9">
        <v>74</v>
      </c>
      <c r="E9">
        <v>69</v>
      </c>
      <c r="F9">
        <v>143</v>
      </c>
      <c r="L9" t="str">
        <f>CONCATENATE("N = ",F11)</f>
        <v>N = 209</v>
      </c>
    </row>
    <row r="10" spans="1:14" x14ac:dyDescent="0.25">
      <c r="A10" t="s">
        <v>17</v>
      </c>
      <c r="C10" t="s">
        <v>7</v>
      </c>
      <c r="D10" t="s">
        <v>102</v>
      </c>
      <c r="E10" t="s">
        <v>147</v>
      </c>
      <c r="F10" t="s">
        <v>7</v>
      </c>
      <c r="L10" s="115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Male and female percentages are different at the 1% level of significance</v>
      </c>
      <c r="M10" s="115"/>
      <c r="N10" s="115"/>
    </row>
    <row r="11" spans="1:14" x14ac:dyDescent="0.25">
      <c r="A11" t="s">
        <v>1283</v>
      </c>
      <c r="C11" t="s">
        <v>8</v>
      </c>
      <c r="D11">
        <v>121</v>
      </c>
      <c r="E11">
        <v>88</v>
      </c>
      <c r="F11">
        <v>209</v>
      </c>
    </row>
    <row r="14" spans="1:14" x14ac:dyDescent="0.25">
      <c r="A14" t="s">
        <v>624</v>
      </c>
    </row>
    <row r="16" spans="1:14" x14ac:dyDescent="0.25">
      <c r="A16" t="s">
        <v>625</v>
      </c>
    </row>
    <row r="17" spans="1:10" x14ac:dyDescent="0.25">
      <c r="A17" t="s">
        <v>626</v>
      </c>
    </row>
    <row r="18" spans="1:10" x14ac:dyDescent="0.25">
      <c r="A18" t="s">
        <v>72</v>
      </c>
    </row>
    <row r="19" spans="1:10" x14ac:dyDescent="0.25">
      <c r="A19" t="s">
        <v>73</v>
      </c>
    </row>
    <row r="20" spans="1:10" x14ac:dyDescent="0.25">
      <c r="A20" t="s">
        <v>1333</v>
      </c>
    </row>
    <row r="21" spans="1:10" x14ac:dyDescent="0.25">
      <c r="A21" t="s">
        <v>1362</v>
      </c>
    </row>
    <row r="22" spans="1:10" x14ac:dyDescent="0.25">
      <c r="A22" t="s">
        <v>73</v>
      </c>
    </row>
    <row r="23" spans="1:10" x14ac:dyDescent="0.25">
      <c r="A23" t="s">
        <v>1363</v>
      </c>
    </row>
    <row r="25" spans="1:10" x14ac:dyDescent="0.25">
      <c r="A25" t="s">
        <v>74</v>
      </c>
      <c r="D25" t="s">
        <v>470</v>
      </c>
      <c r="E25" t="s">
        <v>471</v>
      </c>
      <c r="F25" t="s">
        <v>472</v>
      </c>
    </row>
    <row r="26" spans="1:10" x14ac:dyDescent="0.25">
      <c r="A26" t="s">
        <v>75</v>
      </c>
      <c r="C26" t="s">
        <v>84</v>
      </c>
      <c r="D26" t="s">
        <v>85</v>
      </c>
      <c r="E26" t="s">
        <v>86</v>
      </c>
      <c r="F26" t="s">
        <v>87</v>
      </c>
      <c r="G26" t="s">
        <v>88</v>
      </c>
      <c r="H26" t="s">
        <v>89</v>
      </c>
    </row>
    <row r="27" spans="1:10" x14ac:dyDescent="0.25">
      <c r="A27" t="s">
        <v>76</v>
      </c>
      <c r="C27" t="s">
        <v>23</v>
      </c>
      <c r="D27" t="s">
        <v>124</v>
      </c>
      <c r="E27" t="s">
        <v>147</v>
      </c>
      <c r="F27" t="s">
        <v>102</v>
      </c>
      <c r="G27" t="s">
        <v>7</v>
      </c>
      <c r="H27" t="s">
        <v>5</v>
      </c>
    </row>
    <row r="28" spans="1:10" x14ac:dyDescent="0.25">
      <c r="A28" t="s">
        <v>1364</v>
      </c>
      <c r="C28" t="s">
        <v>90</v>
      </c>
      <c r="D28">
        <v>1.5163658099999999</v>
      </c>
      <c r="E28">
        <v>1</v>
      </c>
      <c r="F28">
        <v>1.5163658099999999</v>
      </c>
      <c r="G28">
        <v>7.19</v>
      </c>
      <c r="H28">
        <v>7.9000000000000008E-3</v>
      </c>
      <c r="I28" s="4" t="str">
        <f>IF(H28&lt;=0.01,"***",IF(H28&lt;=0.05,"**",IF(H28&lt;=0.1,"*","-")))</f>
        <v>***</v>
      </c>
      <c r="J28" t="s">
        <v>92</v>
      </c>
    </row>
    <row r="29" spans="1:10" x14ac:dyDescent="0.25">
      <c r="A29" t="s">
        <v>1365</v>
      </c>
      <c r="C29" t="s">
        <v>91</v>
      </c>
      <c r="D29">
        <v>43.641528899999997</v>
      </c>
      <c r="E29">
        <v>207</v>
      </c>
      <c r="F29">
        <v>0.21082864200000001</v>
      </c>
      <c r="J29" t="s">
        <v>93</v>
      </c>
    </row>
    <row r="30" spans="1:10" x14ac:dyDescent="0.25">
      <c r="A30" t="s">
        <v>76</v>
      </c>
      <c r="C30" t="s">
        <v>23</v>
      </c>
      <c r="D30" t="s">
        <v>124</v>
      </c>
      <c r="E30" t="s">
        <v>147</v>
      </c>
      <c r="F30" t="s">
        <v>102</v>
      </c>
      <c r="G30" t="s">
        <v>7</v>
      </c>
      <c r="H30" t="s">
        <v>5</v>
      </c>
    </row>
    <row r="31" spans="1:10" x14ac:dyDescent="0.25">
      <c r="A31" t="s">
        <v>1366</v>
      </c>
      <c r="C31" t="s">
        <v>8</v>
      </c>
      <c r="D31">
        <v>45.1578947</v>
      </c>
      <c r="E31">
        <v>208</v>
      </c>
      <c r="F31">
        <v>0.21710526299999999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90" zoomScaleNormal="90" workbookViewId="0">
      <selection activeCell="D39" sqref="D39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3.42578125" customWidth="1"/>
  </cols>
  <sheetData>
    <row r="1" spans="1:11" x14ac:dyDescent="0.25">
      <c r="A1" t="s">
        <v>633</v>
      </c>
    </row>
    <row r="3" spans="1:11" x14ac:dyDescent="0.25">
      <c r="A3" t="s">
        <v>65</v>
      </c>
      <c r="C3" t="s">
        <v>66</v>
      </c>
      <c r="D3" t="s">
        <v>20</v>
      </c>
    </row>
    <row r="4" spans="1:11" x14ac:dyDescent="0.25">
      <c r="A4" t="s">
        <v>788</v>
      </c>
      <c r="C4" t="s">
        <v>67</v>
      </c>
      <c r="D4" t="s">
        <v>754</v>
      </c>
      <c r="E4" t="s">
        <v>755</v>
      </c>
      <c r="F4" t="s">
        <v>8</v>
      </c>
    </row>
    <row r="5" spans="1:11" x14ac:dyDescent="0.25">
      <c r="A5" t="s">
        <v>17</v>
      </c>
      <c r="C5" t="s">
        <v>7</v>
      </c>
      <c r="D5" t="s">
        <v>23</v>
      </c>
      <c r="E5" t="s">
        <v>147</v>
      </c>
      <c r="F5" t="s">
        <v>54</v>
      </c>
      <c r="H5" t="s">
        <v>68</v>
      </c>
      <c r="I5" t="s">
        <v>33</v>
      </c>
      <c r="J5" t="s">
        <v>32</v>
      </c>
      <c r="K5" t="s">
        <v>35</v>
      </c>
    </row>
    <row r="6" spans="1:11" x14ac:dyDescent="0.25">
      <c r="C6">
        <v>0</v>
      </c>
      <c r="H6">
        <f>C6</f>
        <v>0</v>
      </c>
      <c r="I6" s="3">
        <f t="shared" ref="I6:I13" si="0">D6/D$15</f>
        <v>0</v>
      </c>
      <c r="J6" s="3">
        <f t="shared" ref="J6:K13" si="1">E6/E$15</f>
        <v>0</v>
      </c>
      <c r="K6" s="3">
        <f t="shared" si="1"/>
        <v>0</v>
      </c>
    </row>
    <row r="7" spans="1:11" x14ac:dyDescent="0.25">
      <c r="C7">
        <v>1</v>
      </c>
      <c r="H7">
        <f t="shared" ref="H7:H13" si="2">C7</f>
        <v>1</v>
      </c>
      <c r="I7" s="3">
        <f t="shared" si="0"/>
        <v>0</v>
      </c>
      <c r="J7" s="3">
        <f t="shared" si="1"/>
        <v>0</v>
      </c>
      <c r="K7" s="3">
        <f t="shared" si="1"/>
        <v>0</v>
      </c>
    </row>
    <row r="8" spans="1:11" x14ac:dyDescent="0.25">
      <c r="C8">
        <v>2</v>
      </c>
      <c r="H8">
        <f t="shared" si="2"/>
        <v>2</v>
      </c>
      <c r="I8" s="3">
        <f t="shared" si="0"/>
        <v>0</v>
      </c>
      <c r="J8" s="3">
        <f t="shared" si="1"/>
        <v>0</v>
      </c>
      <c r="K8" s="3">
        <f t="shared" si="1"/>
        <v>0</v>
      </c>
    </row>
    <row r="9" spans="1:11" x14ac:dyDescent="0.25">
      <c r="A9" t="s">
        <v>789</v>
      </c>
      <c r="C9">
        <v>3</v>
      </c>
      <c r="D9">
        <v>19</v>
      </c>
      <c r="E9">
        <v>11</v>
      </c>
      <c r="F9">
        <v>30</v>
      </c>
      <c r="H9">
        <f t="shared" si="2"/>
        <v>3</v>
      </c>
      <c r="I9" s="3">
        <f t="shared" si="0"/>
        <v>9.0909090909090912E-2</v>
      </c>
      <c r="J9" s="3">
        <f t="shared" si="1"/>
        <v>6.8750000000000006E-2</v>
      </c>
      <c r="K9" s="3">
        <f t="shared" si="1"/>
        <v>8.1300813008130079E-2</v>
      </c>
    </row>
    <row r="10" spans="1:11" x14ac:dyDescent="0.25">
      <c r="A10" t="s">
        <v>790</v>
      </c>
      <c r="C10">
        <v>4</v>
      </c>
      <c r="D10">
        <v>23</v>
      </c>
      <c r="E10">
        <v>21</v>
      </c>
      <c r="F10">
        <v>44</v>
      </c>
      <c r="H10">
        <f t="shared" si="2"/>
        <v>4</v>
      </c>
      <c r="I10" s="3">
        <f t="shared" si="0"/>
        <v>0.11004784688995216</v>
      </c>
      <c r="J10" s="3">
        <f t="shared" si="1"/>
        <v>0.13125000000000001</v>
      </c>
      <c r="K10" s="3">
        <f t="shared" si="1"/>
        <v>0.11924119241192412</v>
      </c>
    </row>
    <row r="11" spans="1:11" x14ac:dyDescent="0.25">
      <c r="A11" t="s">
        <v>791</v>
      </c>
      <c r="C11">
        <v>5</v>
      </c>
      <c r="D11">
        <v>40</v>
      </c>
      <c r="E11">
        <v>43</v>
      </c>
      <c r="F11">
        <v>83</v>
      </c>
      <c r="H11">
        <f t="shared" si="2"/>
        <v>5</v>
      </c>
      <c r="I11" s="3">
        <f t="shared" si="0"/>
        <v>0.19138755980861244</v>
      </c>
      <c r="J11" s="3">
        <f t="shared" si="1"/>
        <v>0.26874999999999999</v>
      </c>
      <c r="K11" s="3">
        <f t="shared" si="1"/>
        <v>0.22493224932249323</v>
      </c>
    </row>
    <row r="12" spans="1:11" x14ac:dyDescent="0.25">
      <c r="A12" t="s">
        <v>792</v>
      </c>
      <c r="C12">
        <v>6</v>
      </c>
      <c r="D12">
        <v>44</v>
      </c>
      <c r="E12">
        <v>44</v>
      </c>
      <c r="F12">
        <v>88</v>
      </c>
      <c r="H12">
        <f t="shared" si="2"/>
        <v>6</v>
      </c>
      <c r="I12" s="3">
        <f t="shared" si="0"/>
        <v>0.21052631578947367</v>
      </c>
      <c r="J12" s="3">
        <f t="shared" si="1"/>
        <v>0.27500000000000002</v>
      </c>
      <c r="K12" s="3">
        <f t="shared" si="1"/>
        <v>0.23848238482384823</v>
      </c>
    </row>
    <row r="13" spans="1:11" x14ac:dyDescent="0.25">
      <c r="A13" t="s">
        <v>793</v>
      </c>
      <c r="C13">
        <v>7</v>
      </c>
      <c r="D13">
        <v>83</v>
      </c>
      <c r="E13">
        <v>41</v>
      </c>
      <c r="F13">
        <v>124</v>
      </c>
      <c r="H13">
        <f t="shared" si="2"/>
        <v>7</v>
      </c>
      <c r="I13" s="3">
        <f t="shared" si="0"/>
        <v>0.39712918660287083</v>
      </c>
      <c r="J13" s="3">
        <f t="shared" si="1"/>
        <v>0.25624999999999998</v>
      </c>
      <c r="K13" s="3">
        <f t="shared" si="1"/>
        <v>0.33604336043360433</v>
      </c>
    </row>
    <row r="14" spans="1:11" x14ac:dyDescent="0.25">
      <c r="A14" t="s">
        <v>17</v>
      </c>
      <c r="C14" t="s">
        <v>7</v>
      </c>
      <c r="D14" t="s">
        <v>23</v>
      </c>
      <c r="E14" t="s">
        <v>147</v>
      </c>
      <c r="F14" t="s">
        <v>54</v>
      </c>
      <c r="I14" s="3"/>
      <c r="J14" s="3"/>
      <c r="K14" s="3"/>
    </row>
    <row r="15" spans="1:11" x14ac:dyDescent="0.25">
      <c r="A15" t="s">
        <v>753</v>
      </c>
      <c r="C15" t="s">
        <v>8</v>
      </c>
      <c r="D15">
        <v>209</v>
      </c>
      <c r="E15">
        <v>160</v>
      </c>
      <c r="F15">
        <v>369</v>
      </c>
      <c r="I15" s="3">
        <f>D15/D$15</f>
        <v>1</v>
      </c>
      <c r="J15" s="3">
        <f t="shared" ref="J15" si="3">E15/E$15</f>
        <v>1</v>
      </c>
      <c r="K15" s="3">
        <f t="shared" ref="K15" si="4">F15/F$15</f>
        <v>1</v>
      </c>
    </row>
    <row r="18" spans="1:10" x14ac:dyDescent="0.25">
      <c r="A18" t="s">
        <v>69</v>
      </c>
    </row>
    <row r="19" spans="1:10" x14ac:dyDescent="0.25">
      <c r="A19" t="s">
        <v>70</v>
      </c>
    </row>
    <row r="21" spans="1:10" ht="18" thickBot="1" x14ac:dyDescent="0.35">
      <c r="A21" t="s">
        <v>71</v>
      </c>
      <c r="D21" t="s">
        <v>77</v>
      </c>
      <c r="E21" t="s">
        <v>78</v>
      </c>
      <c r="F21" t="s">
        <v>79</v>
      </c>
      <c r="I21" s="109" t="s">
        <v>83</v>
      </c>
      <c r="J21" s="109"/>
    </row>
    <row r="22" spans="1:10" ht="16.5" thickTop="1" thickBot="1" x14ac:dyDescent="0.3">
      <c r="A22" t="s">
        <v>72</v>
      </c>
      <c r="C22" t="s">
        <v>20</v>
      </c>
      <c r="D22" t="s">
        <v>80</v>
      </c>
      <c r="E22" t="s">
        <v>81</v>
      </c>
      <c r="F22" t="s">
        <v>3</v>
      </c>
      <c r="I22" s="77" t="s">
        <v>105</v>
      </c>
      <c r="J22" s="71" t="s">
        <v>82</v>
      </c>
    </row>
    <row r="23" spans="1:10" x14ac:dyDescent="0.25">
      <c r="A23" t="s">
        <v>73</v>
      </c>
      <c r="C23" t="s">
        <v>22</v>
      </c>
      <c r="D23" t="s">
        <v>5</v>
      </c>
      <c r="E23" t="s">
        <v>5</v>
      </c>
      <c r="F23" t="s">
        <v>5</v>
      </c>
      <c r="I23" s="43" t="s">
        <v>33</v>
      </c>
      <c r="J23" s="66">
        <f>D24</f>
        <v>5.7129187000000003</v>
      </c>
    </row>
    <row r="24" spans="1:10" x14ac:dyDescent="0.25">
      <c r="A24" t="s">
        <v>794</v>
      </c>
      <c r="C24" t="s">
        <v>754</v>
      </c>
      <c r="D24">
        <v>5.7129187000000003</v>
      </c>
      <c r="E24">
        <v>1.3315243999999999</v>
      </c>
      <c r="F24">
        <v>209</v>
      </c>
      <c r="I24" s="43" t="s">
        <v>32</v>
      </c>
      <c r="J24" s="66">
        <f>D25</f>
        <v>5.5187499999999998</v>
      </c>
    </row>
    <row r="25" spans="1:10" ht="15.75" thickBot="1" x14ac:dyDescent="0.3">
      <c r="A25" t="s">
        <v>795</v>
      </c>
      <c r="C25" t="s">
        <v>755</v>
      </c>
      <c r="D25">
        <v>5.5187499999999998</v>
      </c>
      <c r="E25">
        <v>1.2025752000000001</v>
      </c>
      <c r="F25">
        <v>160</v>
      </c>
      <c r="I25" s="22" t="s">
        <v>35</v>
      </c>
      <c r="J25" s="67">
        <f>D27</f>
        <v>5.6287263000000003</v>
      </c>
    </row>
    <row r="26" spans="1:10" ht="15.75" thickTop="1" x14ac:dyDescent="0.25">
      <c r="A26" t="s">
        <v>73</v>
      </c>
      <c r="C26" t="s">
        <v>22</v>
      </c>
      <c r="D26" t="s">
        <v>5</v>
      </c>
      <c r="E26" t="s">
        <v>5</v>
      </c>
      <c r="F26" t="s">
        <v>5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Means are not significantly different at either 1%, 5% or 10%</v>
      </c>
    </row>
    <row r="27" spans="1:10" x14ac:dyDescent="0.25">
      <c r="A27" t="s">
        <v>796</v>
      </c>
      <c r="C27" t="s">
        <v>8</v>
      </c>
      <c r="D27">
        <v>5.6287263000000003</v>
      </c>
      <c r="E27">
        <v>1.2791551000000001</v>
      </c>
      <c r="F27">
        <v>369</v>
      </c>
    </row>
    <row r="29" spans="1:10" x14ac:dyDescent="0.25">
      <c r="A29" t="s">
        <v>74</v>
      </c>
    </row>
    <row r="30" spans="1:10" x14ac:dyDescent="0.25">
      <c r="A30" t="s">
        <v>75</v>
      </c>
      <c r="C30" t="s">
        <v>84</v>
      </c>
      <c r="D30" t="s">
        <v>85</v>
      </c>
      <c r="E30" t="s">
        <v>86</v>
      </c>
      <c r="F30" t="s">
        <v>87</v>
      </c>
      <c r="G30" t="s">
        <v>88</v>
      </c>
      <c r="H30" t="s">
        <v>89</v>
      </c>
    </row>
    <row r="31" spans="1:10" x14ac:dyDescent="0.25">
      <c r="A31" t="s">
        <v>76</v>
      </c>
      <c r="C31" t="s">
        <v>124</v>
      </c>
      <c r="D31" t="s">
        <v>6</v>
      </c>
      <c r="E31" t="s">
        <v>147</v>
      </c>
      <c r="F31" t="s">
        <v>102</v>
      </c>
      <c r="G31" t="s">
        <v>7</v>
      </c>
      <c r="H31" t="s">
        <v>22</v>
      </c>
    </row>
    <row r="32" spans="1:10" x14ac:dyDescent="0.25">
      <c r="A32" t="s">
        <v>797</v>
      </c>
      <c r="C32" t="s">
        <v>90</v>
      </c>
      <c r="D32">
        <v>3.4166317400000001</v>
      </c>
      <c r="E32">
        <v>1</v>
      </c>
      <c r="F32">
        <v>3.4166317400000001</v>
      </c>
      <c r="G32">
        <v>2.09</v>
      </c>
      <c r="H32">
        <v>0.1487</v>
      </c>
      <c r="I32" s="4" t="str">
        <f t="shared" ref="I32" si="5">IF(H32&lt;=0.01,"***",IF(H32&lt;=0.05,"**",IF(H32&lt;=0.1,"*","-")))</f>
        <v>-</v>
      </c>
      <c r="J32" t="s">
        <v>92</v>
      </c>
    </row>
    <row r="33" spans="1:10" x14ac:dyDescent="0.25">
      <c r="A33" t="s">
        <v>798</v>
      </c>
      <c r="C33" t="s">
        <v>91</v>
      </c>
      <c r="D33">
        <v>598.71887000000004</v>
      </c>
      <c r="E33">
        <v>367</v>
      </c>
      <c r="F33">
        <v>1.6313865700000001</v>
      </c>
      <c r="J33" t="s">
        <v>93</v>
      </c>
    </row>
    <row r="34" spans="1:10" x14ac:dyDescent="0.25">
      <c r="A34" t="s">
        <v>76</v>
      </c>
      <c r="C34" t="s">
        <v>124</v>
      </c>
      <c r="D34" t="s">
        <v>6</v>
      </c>
      <c r="E34" t="s">
        <v>147</v>
      </c>
      <c r="F34" t="s">
        <v>102</v>
      </c>
      <c r="G34" t="s">
        <v>7</v>
      </c>
      <c r="H34" t="s">
        <v>22</v>
      </c>
    </row>
    <row r="35" spans="1:10" x14ac:dyDescent="0.25">
      <c r="A35" t="s">
        <v>799</v>
      </c>
      <c r="C35" t="s">
        <v>8</v>
      </c>
      <c r="D35">
        <v>602.13550099999998</v>
      </c>
      <c r="E35">
        <v>368</v>
      </c>
      <c r="F35">
        <v>1.6362377800000001</v>
      </c>
    </row>
  </sheetData>
  <mergeCells count="1">
    <mergeCell ref="I21:J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0" zoomScaleNormal="80" workbookViewId="0">
      <selection activeCell="G44" sqref="G44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1.5703125" customWidth="1"/>
    <col min="10" max="10" width="13.42578125" customWidth="1"/>
  </cols>
  <sheetData>
    <row r="1" spans="1:11" x14ac:dyDescent="0.25">
      <c r="A1" t="s">
        <v>634</v>
      </c>
    </row>
    <row r="3" spans="1:11" x14ac:dyDescent="0.25">
      <c r="A3" t="s">
        <v>96</v>
      </c>
      <c r="C3" t="s">
        <v>97</v>
      </c>
      <c r="D3" t="s">
        <v>20</v>
      </c>
    </row>
    <row r="4" spans="1:11" x14ac:dyDescent="0.25">
      <c r="A4" t="s">
        <v>800</v>
      </c>
      <c r="C4" t="s">
        <v>98</v>
      </c>
      <c r="D4" t="s">
        <v>754</v>
      </c>
      <c r="E4" t="s">
        <v>755</v>
      </c>
      <c r="F4" t="s">
        <v>8</v>
      </c>
    </row>
    <row r="5" spans="1:11" x14ac:dyDescent="0.25">
      <c r="A5" t="s">
        <v>17</v>
      </c>
      <c r="C5" t="s">
        <v>7</v>
      </c>
      <c r="D5" t="s">
        <v>6</v>
      </c>
      <c r="E5" t="s">
        <v>99</v>
      </c>
      <c r="F5" t="s">
        <v>7</v>
      </c>
      <c r="H5" t="s">
        <v>95</v>
      </c>
      <c r="I5" t="s">
        <v>33</v>
      </c>
      <c r="J5" t="s">
        <v>32</v>
      </c>
      <c r="K5" t="s">
        <v>35</v>
      </c>
    </row>
    <row r="6" spans="1:11" x14ac:dyDescent="0.25">
      <c r="C6">
        <v>0</v>
      </c>
      <c r="H6">
        <f>C6</f>
        <v>0</v>
      </c>
      <c r="I6" s="3">
        <f>D6/D$19</f>
        <v>0</v>
      </c>
      <c r="J6" s="3">
        <f t="shared" ref="J6:K17" si="0">E6/E$19</f>
        <v>0</v>
      </c>
      <c r="K6" s="3">
        <f t="shared" si="0"/>
        <v>0</v>
      </c>
    </row>
    <row r="7" spans="1:11" x14ac:dyDescent="0.25">
      <c r="C7">
        <v>1</v>
      </c>
      <c r="H7">
        <f t="shared" ref="H7:H17" si="1">C7</f>
        <v>1</v>
      </c>
      <c r="I7" s="3">
        <f>D7/D$19</f>
        <v>0</v>
      </c>
      <c r="J7" s="3">
        <f t="shared" si="0"/>
        <v>0</v>
      </c>
      <c r="K7" s="3">
        <f t="shared" si="0"/>
        <v>0</v>
      </c>
    </row>
    <row r="8" spans="1:11" x14ac:dyDescent="0.25">
      <c r="C8">
        <v>2</v>
      </c>
      <c r="H8">
        <f t="shared" ref="H8:H11" si="2">C8</f>
        <v>2</v>
      </c>
      <c r="I8" s="3">
        <f t="shared" ref="I8:I11" si="3">D8/D$19</f>
        <v>0</v>
      </c>
      <c r="J8" s="3">
        <f t="shared" ref="J8:J11" si="4">E8/E$19</f>
        <v>0</v>
      </c>
      <c r="K8" s="3">
        <f t="shared" ref="K8:K11" si="5">F8/F$19</f>
        <v>0</v>
      </c>
    </row>
    <row r="9" spans="1:11" x14ac:dyDescent="0.25">
      <c r="C9">
        <v>3</v>
      </c>
      <c r="H9">
        <f t="shared" si="2"/>
        <v>3</v>
      </c>
      <c r="I9" s="3">
        <f t="shared" si="3"/>
        <v>0</v>
      </c>
      <c r="J9" s="3">
        <f t="shared" si="4"/>
        <v>0</v>
      </c>
      <c r="K9" s="3">
        <f t="shared" si="5"/>
        <v>0</v>
      </c>
    </row>
    <row r="10" spans="1:11" x14ac:dyDescent="0.25">
      <c r="A10" t="s">
        <v>801</v>
      </c>
      <c r="C10">
        <v>4</v>
      </c>
      <c r="D10">
        <v>4</v>
      </c>
      <c r="E10">
        <v>0</v>
      </c>
      <c r="F10">
        <v>4</v>
      </c>
      <c r="H10">
        <f t="shared" si="2"/>
        <v>4</v>
      </c>
      <c r="I10" s="3">
        <f t="shared" si="3"/>
        <v>1.9138755980861243E-2</v>
      </c>
      <c r="J10" s="3">
        <f t="shared" si="4"/>
        <v>0</v>
      </c>
      <c r="K10" s="3">
        <f t="shared" si="5"/>
        <v>1.0840108401084011E-2</v>
      </c>
    </row>
    <row r="11" spans="1:11" x14ac:dyDescent="0.25">
      <c r="A11" t="s">
        <v>802</v>
      </c>
      <c r="C11">
        <v>5</v>
      </c>
      <c r="D11">
        <v>4</v>
      </c>
      <c r="E11">
        <v>4</v>
      </c>
      <c r="F11">
        <v>8</v>
      </c>
      <c r="H11">
        <f t="shared" si="2"/>
        <v>5</v>
      </c>
      <c r="I11" s="3">
        <f t="shared" si="3"/>
        <v>1.9138755980861243E-2</v>
      </c>
      <c r="J11" s="3">
        <f t="shared" si="4"/>
        <v>2.5000000000000001E-2</v>
      </c>
      <c r="K11" s="3">
        <f t="shared" si="5"/>
        <v>2.1680216802168022E-2</v>
      </c>
    </row>
    <row r="12" spans="1:11" x14ac:dyDescent="0.25">
      <c r="A12" t="s">
        <v>803</v>
      </c>
      <c r="C12">
        <v>6</v>
      </c>
      <c r="D12">
        <v>11</v>
      </c>
      <c r="E12">
        <v>9</v>
      </c>
      <c r="F12">
        <v>20</v>
      </c>
      <c r="H12">
        <f t="shared" si="1"/>
        <v>6</v>
      </c>
      <c r="I12" s="3">
        <f t="shared" ref="I12:I17" si="6">D12/D$19</f>
        <v>5.2631578947368418E-2</v>
      </c>
      <c r="J12" s="3">
        <f t="shared" si="0"/>
        <v>5.6250000000000001E-2</v>
      </c>
      <c r="K12" s="3">
        <f t="shared" si="0"/>
        <v>5.4200542005420058E-2</v>
      </c>
    </row>
    <row r="13" spans="1:11" x14ac:dyDescent="0.25">
      <c r="A13" t="s">
        <v>804</v>
      </c>
      <c r="C13">
        <v>7</v>
      </c>
      <c r="D13">
        <v>13</v>
      </c>
      <c r="E13">
        <v>17</v>
      </c>
      <c r="F13">
        <v>30</v>
      </c>
      <c r="H13">
        <f t="shared" si="1"/>
        <v>7</v>
      </c>
      <c r="I13" s="3">
        <f t="shared" si="6"/>
        <v>6.2200956937799042E-2</v>
      </c>
      <c r="J13" s="3">
        <f t="shared" si="0"/>
        <v>0.10625</v>
      </c>
      <c r="K13" s="3">
        <f t="shared" si="0"/>
        <v>8.1300813008130079E-2</v>
      </c>
    </row>
    <row r="14" spans="1:11" x14ac:dyDescent="0.25">
      <c r="A14" t="s">
        <v>805</v>
      </c>
      <c r="C14">
        <v>8</v>
      </c>
      <c r="D14">
        <v>21</v>
      </c>
      <c r="E14">
        <v>19</v>
      </c>
      <c r="F14">
        <v>40</v>
      </c>
      <c r="H14">
        <f t="shared" si="1"/>
        <v>8</v>
      </c>
      <c r="I14" s="3">
        <f t="shared" si="6"/>
        <v>0.10047846889952153</v>
      </c>
      <c r="J14" s="3">
        <f t="shared" si="0"/>
        <v>0.11874999999999999</v>
      </c>
      <c r="K14" s="3">
        <f t="shared" si="0"/>
        <v>0.10840108401084012</v>
      </c>
    </row>
    <row r="15" spans="1:11" x14ac:dyDescent="0.25">
      <c r="A15" t="s">
        <v>806</v>
      </c>
      <c r="C15">
        <v>9</v>
      </c>
      <c r="D15">
        <v>29</v>
      </c>
      <c r="E15">
        <v>32</v>
      </c>
      <c r="F15">
        <v>61</v>
      </c>
      <c r="H15">
        <f t="shared" si="1"/>
        <v>9</v>
      </c>
      <c r="I15" s="3">
        <f t="shared" si="6"/>
        <v>0.13875598086124402</v>
      </c>
      <c r="J15" s="3">
        <f t="shared" si="0"/>
        <v>0.2</v>
      </c>
      <c r="K15" s="3">
        <f t="shared" si="0"/>
        <v>0.16531165311653118</v>
      </c>
    </row>
    <row r="16" spans="1:11" x14ac:dyDescent="0.25">
      <c r="A16" t="s">
        <v>807</v>
      </c>
      <c r="C16">
        <v>10</v>
      </c>
      <c r="D16">
        <v>45</v>
      </c>
      <c r="E16">
        <v>29</v>
      </c>
      <c r="F16">
        <v>74</v>
      </c>
      <c r="H16">
        <f t="shared" si="1"/>
        <v>10</v>
      </c>
      <c r="I16" s="3">
        <f t="shared" si="6"/>
        <v>0.21531100478468901</v>
      </c>
      <c r="J16" s="3">
        <f t="shared" si="0"/>
        <v>0.18124999999999999</v>
      </c>
      <c r="K16" s="3">
        <f t="shared" si="0"/>
        <v>0.20054200542005421</v>
      </c>
    </row>
    <row r="17" spans="1:11" x14ac:dyDescent="0.25">
      <c r="A17" t="s">
        <v>808</v>
      </c>
      <c r="C17">
        <v>11</v>
      </c>
      <c r="D17">
        <v>82</v>
      </c>
      <c r="E17">
        <v>50</v>
      </c>
      <c r="F17">
        <v>132</v>
      </c>
      <c r="H17">
        <f t="shared" si="1"/>
        <v>11</v>
      </c>
      <c r="I17" s="3">
        <f t="shared" si="6"/>
        <v>0.3923444976076555</v>
      </c>
      <c r="J17" s="3">
        <f t="shared" si="0"/>
        <v>0.3125</v>
      </c>
      <c r="K17" s="3">
        <f t="shared" si="0"/>
        <v>0.35772357723577236</v>
      </c>
    </row>
    <row r="18" spans="1:11" x14ac:dyDescent="0.25">
      <c r="A18" t="s">
        <v>17</v>
      </c>
      <c r="C18" t="s">
        <v>7</v>
      </c>
      <c r="D18" t="s">
        <v>6</v>
      </c>
      <c r="E18" t="s">
        <v>99</v>
      </c>
      <c r="F18" t="s">
        <v>7</v>
      </c>
      <c r="I18" s="3"/>
      <c r="J18" s="3"/>
      <c r="K18" s="3"/>
    </row>
    <row r="19" spans="1:11" x14ac:dyDescent="0.25">
      <c r="A19" t="s">
        <v>753</v>
      </c>
      <c r="C19" t="s">
        <v>8</v>
      </c>
      <c r="D19">
        <v>209</v>
      </c>
      <c r="E19">
        <v>160</v>
      </c>
      <c r="F19">
        <v>369</v>
      </c>
      <c r="I19" s="3">
        <f>D19/D$19</f>
        <v>1</v>
      </c>
      <c r="J19" s="3">
        <f t="shared" ref="J19:K19" si="7">E19/E$19</f>
        <v>1</v>
      </c>
      <c r="K19" s="3">
        <f t="shared" si="7"/>
        <v>1</v>
      </c>
    </row>
    <row r="22" spans="1:11" x14ac:dyDescent="0.25">
      <c r="A22" t="s">
        <v>69</v>
      </c>
    </row>
    <row r="23" spans="1:11" x14ac:dyDescent="0.25">
      <c r="A23" t="s">
        <v>100</v>
      </c>
    </row>
    <row r="25" spans="1:11" ht="18" thickBot="1" x14ac:dyDescent="0.35">
      <c r="A25" t="s">
        <v>101</v>
      </c>
      <c r="D25" t="s">
        <v>77</v>
      </c>
      <c r="E25" t="s">
        <v>635</v>
      </c>
      <c r="F25" t="s">
        <v>636</v>
      </c>
      <c r="I25" s="109" t="s">
        <v>94</v>
      </c>
      <c r="J25" s="109"/>
    </row>
    <row r="26" spans="1:11" ht="16.5" thickTop="1" thickBot="1" x14ac:dyDescent="0.3">
      <c r="A26" t="s">
        <v>72</v>
      </c>
      <c r="C26" t="s">
        <v>20</v>
      </c>
      <c r="D26" t="s">
        <v>80</v>
      </c>
      <c r="E26" t="s">
        <v>81</v>
      </c>
      <c r="F26" t="s">
        <v>3</v>
      </c>
      <c r="I26" s="77" t="s">
        <v>105</v>
      </c>
      <c r="J26" s="71" t="s">
        <v>82</v>
      </c>
    </row>
    <row r="27" spans="1:11" x14ac:dyDescent="0.25">
      <c r="A27" t="s">
        <v>73</v>
      </c>
      <c r="C27" t="s">
        <v>22</v>
      </c>
      <c r="D27" t="s">
        <v>22</v>
      </c>
      <c r="E27" t="s">
        <v>102</v>
      </c>
      <c r="F27" t="s">
        <v>22</v>
      </c>
      <c r="I27" s="43" t="s">
        <v>33</v>
      </c>
      <c r="J27" s="66">
        <f>D28</f>
        <v>9.4449760999999999</v>
      </c>
    </row>
    <row r="28" spans="1:11" x14ac:dyDescent="0.25">
      <c r="A28" t="s">
        <v>809</v>
      </c>
      <c r="C28" t="s">
        <v>754</v>
      </c>
      <c r="D28">
        <v>9.4449760999999999</v>
      </c>
      <c r="E28">
        <v>1.7915631000000001</v>
      </c>
      <c r="F28">
        <v>209</v>
      </c>
      <c r="I28" s="43" t="s">
        <v>32</v>
      </c>
      <c r="J28" s="66">
        <f>D29</f>
        <v>9.2062500000000007</v>
      </c>
    </row>
    <row r="29" spans="1:11" ht="15.75" thickBot="1" x14ac:dyDescent="0.3">
      <c r="A29" t="s">
        <v>810</v>
      </c>
      <c r="C29" t="s">
        <v>755</v>
      </c>
      <c r="D29">
        <v>9.2062500000000007</v>
      </c>
      <c r="E29">
        <v>1.6901374</v>
      </c>
      <c r="F29">
        <v>160</v>
      </c>
      <c r="I29" s="22" t="s">
        <v>35</v>
      </c>
      <c r="J29" s="67">
        <f>D31</f>
        <v>9.3414634000000003</v>
      </c>
    </row>
    <row r="30" spans="1:11" ht="15.75" thickTop="1" x14ac:dyDescent="0.25">
      <c r="A30" t="s">
        <v>73</v>
      </c>
      <c r="C30" t="s">
        <v>22</v>
      </c>
      <c r="D30" t="s">
        <v>22</v>
      </c>
      <c r="E30" t="s">
        <v>102</v>
      </c>
      <c r="F30" t="s">
        <v>22</v>
      </c>
      <c r="I30" t="str">
        <f>IF(I36="*","Male and female scores are different at the 10% level of significance",IF(I36="**","Male and female scores are different at the 5% level of significance",IF(I36="***","Male and female scores are different at the 1% level of significance","Means are not significantly different at either 1%, 5% or 10%")))</f>
        <v>Means are not significantly different at either 1%, 5% or 10%</v>
      </c>
    </row>
    <row r="31" spans="1:11" x14ac:dyDescent="0.25">
      <c r="A31" t="s">
        <v>811</v>
      </c>
      <c r="C31" t="s">
        <v>8</v>
      </c>
      <c r="D31">
        <v>9.3414634000000003</v>
      </c>
      <c r="E31">
        <v>1.7499811000000001</v>
      </c>
      <c r="F31">
        <v>369</v>
      </c>
    </row>
    <row r="33" spans="1:10" x14ac:dyDescent="0.25">
      <c r="A33" t="s">
        <v>74</v>
      </c>
    </row>
    <row r="34" spans="1:10" x14ac:dyDescent="0.25">
      <c r="A34" t="s">
        <v>75</v>
      </c>
      <c r="C34" t="s">
        <v>84</v>
      </c>
      <c r="D34" t="s">
        <v>85</v>
      </c>
      <c r="E34" t="s">
        <v>86</v>
      </c>
      <c r="F34" t="s">
        <v>87</v>
      </c>
      <c r="G34" t="s">
        <v>88</v>
      </c>
      <c r="H34" t="s">
        <v>89</v>
      </c>
    </row>
    <row r="35" spans="1:10" x14ac:dyDescent="0.25">
      <c r="A35" t="s">
        <v>76</v>
      </c>
      <c r="C35" t="s">
        <v>6</v>
      </c>
      <c r="D35" t="s">
        <v>124</v>
      </c>
      <c r="E35" t="s">
        <v>99</v>
      </c>
      <c r="F35" t="s">
        <v>23</v>
      </c>
      <c r="G35" t="s">
        <v>7</v>
      </c>
      <c r="H35" t="s">
        <v>22</v>
      </c>
    </row>
    <row r="36" spans="1:10" x14ac:dyDescent="0.25">
      <c r="A36" t="s">
        <v>812</v>
      </c>
      <c r="C36" t="s">
        <v>90</v>
      </c>
      <c r="D36">
        <v>5.1646348800000004</v>
      </c>
      <c r="E36">
        <v>1</v>
      </c>
      <c r="F36">
        <v>5.1646348800000004</v>
      </c>
      <c r="G36">
        <v>1.69</v>
      </c>
      <c r="H36">
        <v>0.19450000000000001</v>
      </c>
      <c r="I36" s="4" t="str">
        <f t="shared" ref="I36" si="8">IF(H36&lt;=0.01,"***",IF(H36&lt;=0.05,"**",IF(H36&lt;=0.1,"*","-")))</f>
        <v>-</v>
      </c>
      <c r="J36" t="s">
        <v>92</v>
      </c>
    </row>
    <row r="37" spans="1:10" x14ac:dyDescent="0.25">
      <c r="A37" t="s">
        <v>813</v>
      </c>
      <c r="C37" t="s">
        <v>91</v>
      </c>
      <c r="D37">
        <v>1121.81097</v>
      </c>
      <c r="E37">
        <v>367</v>
      </c>
      <c r="F37">
        <v>3.0567056500000001</v>
      </c>
      <c r="J37" t="s">
        <v>93</v>
      </c>
    </row>
    <row r="38" spans="1:10" x14ac:dyDescent="0.25">
      <c r="A38" t="s">
        <v>76</v>
      </c>
      <c r="C38" t="s">
        <v>6</v>
      </c>
      <c r="D38" t="s">
        <v>124</v>
      </c>
      <c r="E38" t="s">
        <v>99</v>
      </c>
      <c r="F38" t="s">
        <v>23</v>
      </c>
      <c r="G38" t="s">
        <v>7</v>
      </c>
      <c r="H38" t="s">
        <v>22</v>
      </c>
    </row>
    <row r="39" spans="1:10" x14ac:dyDescent="0.25">
      <c r="A39" t="s">
        <v>814</v>
      </c>
      <c r="C39" t="s">
        <v>8</v>
      </c>
      <c r="D39">
        <v>1126.97561</v>
      </c>
      <c r="E39">
        <v>368</v>
      </c>
      <c r="F39">
        <v>3.06243372</v>
      </c>
    </row>
  </sheetData>
  <mergeCells count="1">
    <mergeCell ref="I25:J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0" zoomScaleNormal="80" workbookViewId="0">
      <selection activeCell="D42" sqref="D42"/>
    </sheetView>
  </sheetViews>
  <sheetFormatPr defaultRowHeight="15" x14ac:dyDescent="0.25"/>
  <cols>
    <col min="1" max="1" width="74.85546875" bestFit="1" customWidth="1"/>
    <col min="8" max="8" width="27" bestFit="1" customWidth="1"/>
    <col min="9" max="9" width="22.5703125" customWidth="1"/>
    <col min="10" max="10" width="13.42578125" customWidth="1"/>
  </cols>
  <sheetData>
    <row r="1" spans="1:11" x14ac:dyDescent="0.25">
      <c r="A1" t="s">
        <v>637</v>
      </c>
    </row>
    <row r="3" spans="1:11" x14ac:dyDescent="0.25">
      <c r="A3" t="s">
        <v>106</v>
      </c>
      <c r="C3" t="s">
        <v>107</v>
      </c>
      <c r="D3" t="s">
        <v>20</v>
      </c>
    </row>
    <row r="4" spans="1:11" x14ac:dyDescent="0.25">
      <c r="A4" t="s">
        <v>815</v>
      </c>
      <c r="C4" t="s">
        <v>108</v>
      </c>
      <c r="D4" t="s">
        <v>754</v>
      </c>
      <c r="E4" t="s">
        <v>755</v>
      </c>
      <c r="F4" t="s">
        <v>8</v>
      </c>
    </row>
    <row r="5" spans="1:11" x14ac:dyDescent="0.25">
      <c r="A5" t="s">
        <v>17</v>
      </c>
      <c r="C5" t="s">
        <v>7</v>
      </c>
      <c r="D5" t="s">
        <v>6</v>
      </c>
      <c r="E5" t="s">
        <v>99</v>
      </c>
      <c r="F5" t="s">
        <v>7</v>
      </c>
      <c r="H5" t="s">
        <v>103</v>
      </c>
      <c r="I5" t="s">
        <v>33</v>
      </c>
      <c r="J5" t="s">
        <v>32</v>
      </c>
      <c r="K5" t="s">
        <v>35</v>
      </c>
    </row>
    <row r="6" spans="1:11" x14ac:dyDescent="0.25">
      <c r="A6" t="s">
        <v>816</v>
      </c>
      <c r="C6">
        <v>0</v>
      </c>
      <c r="D6">
        <v>155</v>
      </c>
      <c r="E6">
        <v>120</v>
      </c>
      <c r="F6">
        <v>275</v>
      </c>
      <c r="H6">
        <f>C6</f>
        <v>0</v>
      </c>
      <c r="I6" s="3">
        <f>D6/D$20</f>
        <v>0.74162679425837319</v>
      </c>
      <c r="J6" s="3">
        <f t="shared" ref="J6:K18" si="0">E6/E$20</f>
        <v>0.75</v>
      </c>
      <c r="K6" s="3">
        <f t="shared" si="0"/>
        <v>0.74525745257452569</v>
      </c>
    </row>
    <row r="7" spans="1:11" x14ac:dyDescent="0.25">
      <c r="A7" t="s">
        <v>817</v>
      </c>
      <c r="C7">
        <v>1</v>
      </c>
      <c r="D7">
        <v>26</v>
      </c>
      <c r="E7">
        <v>27</v>
      </c>
      <c r="F7">
        <v>53</v>
      </c>
      <c r="H7">
        <f t="shared" ref="H7:H18" si="1">C7</f>
        <v>1</v>
      </c>
      <c r="I7" s="3">
        <f>D7/D$20</f>
        <v>0.12440191387559808</v>
      </c>
      <c r="J7" s="3">
        <f t="shared" si="0"/>
        <v>0.16875000000000001</v>
      </c>
      <c r="K7" s="3">
        <f t="shared" si="0"/>
        <v>0.14363143631436315</v>
      </c>
    </row>
    <row r="8" spans="1:11" x14ac:dyDescent="0.25">
      <c r="A8" t="s">
        <v>818</v>
      </c>
      <c r="C8">
        <v>2</v>
      </c>
      <c r="D8">
        <v>27</v>
      </c>
      <c r="E8">
        <v>9</v>
      </c>
      <c r="F8">
        <v>36</v>
      </c>
      <c r="H8">
        <f t="shared" si="1"/>
        <v>2</v>
      </c>
      <c r="I8" s="3">
        <f t="shared" ref="I8:I11" si="2">D8/D$20</f>
        <v>0.12918660287081341</v>
      </c>
      <c r="J8" s="3">
        <f t="shared" si="0"/>
        <v>5.6250000000000001E-2</v>
      </c>
      <c r="K8" s="3">
        <f t="shared" si="0"/>
        <v>9.7560975609756101E-2</v>
      </c>
    </row>
    <row r="9" spans="1:11" x14ac:dyDescent="0.25">
      <c r="A9" t="s">
        <v>819</v>
      </c>
      <c r="C9">
        <v>3</v>
      </c>
      <c r="D9">
        <v>1</v>
      </c>
      <c r="E9">
        <v>1</v>
      </c>
      <c r="F9">
        <v>2</v>
      </c>
      <c r="H9">
        <f t="shared" si="1"/>
        <v>3</v>
      </c>
      <c r="I9" s="3">
        <f t="shared" si="2"/>
        <v>4.7846889952153108E-3</v>
      </c>
      <c r="J9" s="3">
        <f t="shared" si="0"/>
        <v>6.2500000000000003E-3</v>
      </c>
      <c r="K9" s="3">
        <f t="shared" si="0"/>
        <v>5.4200542005420054E-3</v>
      </c>
    </row>
    <row r="10" spans="1:11" x14ac:dyDescent="0.25">
      <c r="A10" t="s">
        <v>783</v>
      </c>
      <c r="C10">
        <v>4</v>
      </c>
      <c r="D10">
        <v>0</v>
      </c>
      <c r="E10">
        <v>1</v>
      </c>
      <c r="F10">
        <v>1</v>
      </c>
      <c r="H10">
        <f t="shared" si="1"/>
        <v>4</v>
      </c>
      <c r="I10" s="3">
        <f t="shared" si="2"/>
        <v>0</v>
      </c>
      <c r="J10" s="3">
        <f t="shared" si="0"/>
        <v>6.2500000000000003E-3</v>
      </c>
      <c r="K10" s="3">
        <f t="shared" si="0"/>
        <v>2.7100271002710027E-3</v>
      </c>
    </row>
    <row r="11" spans="1:11" x14ac:dyDescent="0.25">
      <c r="A11" t="s">
        <v>820</v>
      </c>
      <c r="C11">
        <v>5</v>
      </c>
      <c r="D11">
        <v>0</v>
      </c>
      <c r="E11">
        <v>1</v>
      </c>
      <c r="F11">
        <v>1</v>
      </c>
      <c r="H11">
        <f t="shared" si="1"/>
        <v>5</v>
      </c>
      <c r="I11" s="3">
        <f t="shared" si="2"/>
        <v>0</v>
      </c>
      <c r="J11" s="3">
        <f t="shared" si="0"/>
        <v>6.2500000000000003E-3</v>
      </c>
      <c r="K11" s="3">
        <f t="shared" si="0"/>
        <v>2.7100271002710027E-3</v>
      </c>
    </row>
    <row r="12" spans="1:11" x14ac:dyDescent="0.25">
      <c r="A12" t="s">
        <v>821</v>
      </c>
      <c r="C12">
        <v>6</v>
      </c>
      <c r="D12">
        <v>0</v>
      </c>
      <c r="E12">
        <v>1</v>
      </c>
      <c r="F12">
        <v>1</v>
      </c>
      <c r="H12">
        <f t="shared" si="1"/>
        <v>6</v>
      </c>
      <c r="I12" s="3">
        <f t="shared" ref="I12:I18" si="3">D12/D$20</f>
        <v>0</v>
      </c>
      <c r="J12" s="3">
        <f t="shared" si="0"/>
        <v>6.2500000000000003E-3</v>
      </c>
      <c r="K12" s="3">
        <f t="shared" si="0"/>
        <v>2.7100271002710027E-3</v>
      </c>
    </row>
    <row r="13" spans="1:11" x14ac:dyDescent="0.25">
      <c r="C13">
        <v>7</v>
      </c>
      <c r="H13">
        <f t="shared" si="1"/>
        <v>7</v>
      </c>
      <c r="I13" s="3">
        <f t="shared" si="3"/>
        <v>0</v>
      </c>
      <c r="J13" s="3">
        <f t="shared" si="0"/>
        <v>0</v>
      </c>
      <c r="K13" s="3">
        <f t="shared" si="0"/>
        <v>0</v>
      </c>
    </row>
    <row r="14" spans="1:11" x14ac:dyDescent="0.25">
      <c r="C14">
        <v>8</v>
      </c>
      <c r="H14">
        <f t="shared" si="1"/>
        <v>8</v>
      </c>
      <c r="I14" s="3">
        <f t="shared" si="3"/>
        <v>0</v>
      </c>
      <c r="J14" s="3">
        <f t="shared" si="0"/>
        <v>0</v>
      </c>
      <c r="K14" s="3">
        <f t="shared" si="0"/>
        <v>0</v>
      </c>
    </row>
    <row r="15" spans="1:11" x14ac:dyDescent="0.25">
      <c r="C15">
        <v>9</v>
      </c>
      <c r="H15">
        <f t="shared" si="1"/>
        <v>9</v>
      </c>
      <c r="I15" s="3">
        <f t="shared" si="3"/>
        <v>0</v>
      </c>
      <c r="J15" s="3">
        <f t="shared" si="0"/>
        <v>0</v>
      </c>
      <c r="K15" s="3">
        <f t="shared" si="0"/>
        <v>0</v>
      </c>
    </row>
    <row r="16" spans="1:11" x14ac:dyDescent="0.25">
      <c r="C16">
        <v>10</v>
      </c>
      <c r="H16">
        <f t="shared" ref="H16" si="4">C16</f>
        <v>10</v>
      </c>
      <c r="I16" s="3">
        <f t="shared" si="3"/>
        <v>0</v>
      </c>
      <c r="J16" s="3">
        <f t="shared" ref="J16" si="5">E16/E$20</f>
        <v>0</v>
      </c>
      <c r="K16" s="3">
        <f t="shared" ref="K16" si="6">F16/F$20</f>
        <v>0</v>
      </c>
    </row>
    <row r="17" spans="1:11" x14ac:dyDescent="0.25">
      <c r="C17">
        <v>11</v>
      </c>
      <c r="H17">
        <f t="shared" si="1"/>
        <v>11</v>
      </c>
      <c r="I17" s="3">
        <f t="shared" si="3"/>
        <v>0</v>
      </c>
      <c r="J17" s="3">
        <f t="shared" si="0"/>
        <v>0</v>
      </c>
      <c r="K17" s="3">
        <f t="shared" si="0"/>
        <v>0</v>
      </c>
    </row>
    <row r="18" spans="1:11" x14ac:dyDescent="0.25">
      <c r="C18">
        <v>12</v>
      </c>
      <c r="H18">
        <f t="shared" si="1"/>
        <v>12</v>
      </c>
      <c r="I18" s="3">
        <f t="shared" si="3"/>
        <v>0</v>
      </c>
      <c r="J18" s="3">
        <f t="shared" si="0"/>
        <v>0</v>
      </c>
      <c r="K18" s="3">
        <f t="shared" si="0"/>
        <v>0</v>
      </c>
    </row>
    <row r="19" spans="1:11" x14ac:dyDescent="0.25">
      <c r="A19" t="s">
        <v>17</v>
      </c>
      <c r="C19" t="s">
        <v>7</v>
      </c>
      <c r="D19" t="s">
        <v>6</v>
      </c>
      <c r="E19" t="s">
        <v>99</v>
      </c>
      <c r="F19" t="s">
        <v>7</v>
      </c>
      <c r="I19" s="3"/>
      <c r="J19" s="3"/>
      <c r="K19" s="3"/>
    </row>
    <row r="20" spans="1:11" x14ac:dyDescent="0.25">
      <c r="A20" t="s">
        <v>753</v>
      </c>
      <c r="C20" t="s">
        <v>8</v>
      </c>
      <c r="D20">
        <v>209</v>
      </c>
      <c r="E20">
        <v>160</v>
      </c>
      <c r="F20">
        <v>369</v>
      </c>
      <c r="I20" s="3">
        <f>D20/D$20</f>
        <v>1</v>
      </c>
      <c r="J20" s="3">
        <f t="shared" ref="J20:K20" si="7">E20/E$20</f>
        <v>1</v>
      </c>
      <c r="K20" s="3">
        <f t="shared" si="7"/>
        <v>1</v>
      </c>
    </row>
    <row r="23" spans="1:11" x14ac:dyDescent="0.25">
      <c r="A23" t="s">
        <v>69</v>
      </c>
    </row>
    <row r="24" spans="1:11" x14ac:dyDescent="0.25">
      <c r="A24" t="s">
        <v>109</v>
      </c>
    </row>
    <row r="26" spans="1:11" ht="18" thickBot="1" x14ac:dyDescent="0.35">
      <c r="A26" t="s">
        <v>110</v>
      </c>
      <c r="D26" t="s">
        <v>77</v>
      </c>
      <c r="E26" t="s">
        <v>638</v>
      </c>
      <c r="F26" t="s">
        <v>639</v>
      </c>
      <c r="I26" s="109" t="s">
        <v>104</v>
      </c>
      <c r="J26" s="109"/>
    </row>
    <row r="27" spans="1:11" ht="16.5" thickTop="1" thickBot="1" x14ac:dyDescent="0.3">
      <c r="A27" t="s">
        <v>72</v>
      </c>
      <c r="C27" t="s">
        <v>20</v>
      </c>
      <c r="D27" t="s">
        <v>80</v>
      </c>
      <c r="E27" t="s">
        <v>81</v>
      </c>
      <c r="F27" t="s">
        <v>3</v>
      </c>
      <c r="I27" s="77" t="s">
        <v>105</v>
      </c>
      <c r="J27" s="71" t="s">
        <v>82</v>
      </c>
    </row>
    <row r="28" spans="1:11" x14ac:dyDescent="0.25">
      <c r="A28" t="s">
        <v>73</v>
      </c>
      <c r="C28" t="s">
        <v>22</v>
      </c>
      <c r="D28" t="s">
        <v>7</v>
      </c>
      <c r="E28" t="s">
        <v>5</v>
      </c>
      <c r="F28" t="s">
        <v>5</v>
      </c>
      <c r="I28" s="43" t="s">
        <v>33</v>
      </c>
      <c r="J28" s="66">
        <f>D29</f>
        <v>0.39712919000000002</v>
      </c>
    </row>
    <row r="29" spans="1:11" x14ac:dyDescent="0.25">
      <c r="A29" t="s">
        <v>822</v>
      </c>
      <c r="C29" t="s">
        <v>754</v>
      </c>
      <c r="D29">
        <v>0.39712919000000002</v>
      </c>
      <c r="E29">
        <v>0.72734460999999995</v>
      </c>
      <c r="F29">
        <v>209</v>
      </c>
      <c r="I29" s="43" t="s">
        <v>32</v>
      </c>
      <c r="J29" s="66">
        <f>D30</f>
        <v>0.39374999999999999</v>
      </c>
    </row>
    <row r="30" spans="1:11" ht="15.75" thickBot="1" x14ac:dyDescent="0.3">
      <c r="A30" t="s">
        <v>823</v>
      </c>
      <c r="C30" t="s">
        <v>755</v>
      </c>
      <c r="D30">
        <v>0.39374999999999999</v>
      </c>
      <c r="E30">
        <v>0.88379452999999997</v>
      </c>
      <c r="F30">
        <v>160</v>
      </c>
      <c r="I30" s="22" t="s">
        <v>35</v>
      </c>
      <c r="J30" s="67">
        <f>D32</f>
        <v>0.39566395999999998</v>
      </c>
    </row>
    <row r="31" spans="1:11" ht="15.75" thickTop="1" x14ac:dyDescent="0.25">
      <c r="A31" t="s">
        <v>73</v>
      </c>
      <c r="C31" t="s">
        <v>22</v>
      </c>
      <c r="D31" t="s">
        <v>7</v>
      </c>
      <c r="E31" t="s">
        <v>5</v>
      </c>
      <c r="F31" t="s">
        <v>5</v>
      </c>
      <c r="I31" t="str">
        <f>IF(I37="*","Male and female scores are different at the 10% level of significance",IF(I37="**","Male and female scores are different at the 5% level of significance",IF(I37="***","Male and female scores are different at the 1% level of significance","Means are not significantly different at either 1%, 5% or 10%")))</f>
        <v>Means are not significantly different at either 1%, 5% or 10%</v>
      </c>
    </row>
    <row r="32" spans="1:11" x14ac:dyDescent="0.25">
      <c r="A32" t="s">
        <v>824</v>
      </c>
      <c r="C32" t="s">
        <v>8</v>
      </c>
      <c r="D32">
        <v>0.39566395999999998</v>
      </c>
      <c r="E32">
        <v>0.79781131000000005</v>
      </c>
      <c r="F32">
        <v>369</v>
      </c>
    </row>
    <row r="34" spans="1:12" x14ac:dyDescent="0.25">
      <c r="A34" t="s">
        <v>74</v>
      </c>
    </row>
    <row r="35" spans="1:12" x14ac:dyDescent="0.25">
      <c r="A35" t="s">
        <v>75</v>
      </c>
      <c r="C35" t="s">
        <v>84</v>
      </c>
      <c r="D35" t="s">
        <v>85</v>
      </c>
      <c r="E35" t="s">
        <v>86</v>
      </c>
      <c r="F35" t="s">
        <v>87</v>
      </c>
      <c r="G35" t="s">
        <v>88</v>
      </c>
      <c r="H35" t="s">
        <v>89</v>
      </c>
    </row>
    <row r="36" spans="1:12" x14ac:dyDescent="0.25">
      <c r="A36" t="s">
        <v>76</v>
      </c>
      <c r="C36" t="s">
        <v>6</v>
      </c>
      <c r="D36" t="s">
        <v>124</v>
      </c>
      <c r="E36" t="s">
        <v>99</v>
      </c>
      <c r="F36" t="s">
        <v>102</v>
      </c>
      <c r="G36" t="s">
        <v>7</v>
      </c>
      <c r="H36" t="s">
        <v>5</v>
      </c>
    </row>
    <row r="37" spans="1:12" x14ac:dyDescent="0.25">
      <c r="A37" t="s">
        <v>825</v>
      </c>
      <c r="C37" t="s">
        <v>90</v>
      </c>
      <c r="D37">
        <v>1.034819E-3</v>
      </c>
      <c r="E37">
        <v>1</v>
      </c>
      <c r="F37">
        <v>1.034819E-3</v>
      </c>
      <c r="G37">
        <v>0</v>
      </c>
      <c r="H37">
        <v>0.96789999999999998</v>
      </c>
      <c r="I37" s="4" t="str">
        <f t="shared" ref="I37" si="8">IF(H37&lt;=0.01,"***",IF(H37&lt;=0.05,"**",IF(H37&lt;=0.1,"*","-")))</f>
        <v>-</v>
      </c>
      <c r="J37" t="s">
        <v>92</v>
      </c>
    </row>
    <row r="38" spans="1:12" x14ac:dyDescent="0.25">
      <c r="A38" t="s">
        <v>826</v>
      </c>
      <c r="C38" t="s">
        <v>91</v>
      </c>
      <c r="D38">
        <v>234.23202800000001</v>
      </c>
      <c r="E38">
        <v>367</v>
      </c>
      <c r="F38">
        <v>0.638234407</v>
      </c>
      <c r="J38" t="s">
        <v>93</v>
      </c>
    </row>
    <row r="39" spans="1:12" x14ac:dyDescent="0.25">
      <c r="A39" t="s">
        <v>76</v>
      </c>
      <c r="C39" t="s">
        <v>6</v>
      </c>
      <c r="D39" t="s">
        <v>124</v>
      </c>
      <c r="E39" t="s">
        <v>99</v>
      </c>
      <c r="F39" t="s">
        <v>102</v>
      </c>
      <c r="G39" t="s">
        <v>7</v>
      </c>
      <c r="H39" t="s">
        <v>5</v>
      </c>
    </row>
    <row r="40" spans="1:12" x14ac:dyDescent="0.25">
      <c r="A40" t="s">
        <v>827</v>
      </c>
      <c r="C40" t="s">
        <v>8</v>
      </c>
      <c r="D40">
        <v>234.23306199999999</v>
      </c>
      <c r="E40">
        <v>368</v>
      </c>
      <c r="F40">
        <v>0.63650288700000002</v>
      </c>
    </row>
    <row r="42" spans="1:12" x14ac:dyDescent="0.25">
      <c r="G42" s="17"/>
    </row>
    <row r="43" spans="1:12" x14ac:dyDescent="0.25">
      <c r="G43" s="17"/>
    </row>
    <row r="44" spans="1:12" x14ac:dyDescent="0.25">
      <c r="G44" s="17"/>
    </row>
    <row r="48" spans="1:12" x14ac:dyDescent="0.25">
      <c r="I48" s="3"/>
      <c r="J48" s="3"/>
      <c r="K48" s="3"/>
      <c r="L48" s="3"/>
    </row>
    <row r="49" spans="9:12" x14ac:dyDescent="0.25">
      <c r="I49" s="3"/>
      <c r="J49" s="3"/>
      <c r="K49" s="3"/>
      <c r="L49" s="3"/>
    </row>
    <row r="50" spans="9:12" x14ac:dyDescent="0.25">
      <c r="I50" s="3"/>
      <c r="J50" s="3"/>
      <c r="K50" s="3"/>
      <c r="L50" s="3"/>
    </row>
    <row r="51" spans="9:12" x14ac:dyDescent="0.25">
      <c r="I51" s="3"/>
      <c r="J51" s="3"/>
      <c r="K51" s="3"/>
      <c r="L51" s="3"/>
    </row>
    <row r="52" spans="9:12" x14ac:dyDescent="0.25">
      <c r="I52" s="3"/>
      <c r="J52" s="3"/>
      <c r="K52" s="3"/>
      <c r="L52" s="3"/>
    </row>
    <row r="53" spans="9:12" x14ac:dyDescent="0.25">
      <c r="I53" s="3"/>
      <c r="J53" s="3"/>
      <c r="K53" s="3"/>
      <c r="L53" s="3"/>
    </row>
    <row r="54" spans="9:12" x14ac:dyDescent="0.25">
      <c r="I54" s="3"/>
      <c r="J54" s="3"/>
      <c r="K54" s="3"/>
      <c r="L54" s="3"/>
    </row>
    <row r="55" spans="9:12" x14ac:dyDescent="0.25">
      <c r="I55" s="3"/>
      <c r="J55" s="3"/>
      <c r="K55" s="3"/>
      <c r="L55" s="3"/>
    </row>
    <row r="56" spans="9:12" x14ac:dyDescent="0.25">
      <c r="I56" s="3"/>
      <c r="J56" s="3"/>
      <c r="K56" s="3"/>
      <c r="L56" s="3"/>
    </row>
    <row r="57" spans="9:12" x14ac:dyDescent="0.25">
      <c r="I57" s="3"/>
      <c r="J57" s="3"/>
      <c r="K57" s="3"/>
      <c r="L57" s="3"/>
    </row>
    <row r="58" spans="9:12" x14ac:dyDescent="0.25">
      <c r="I58" s="3"/>
      <c r="J58" s="3"/>
      <c r="K58" s="3"/>
      <c r="L58" s="3"/>
    </row>
    <row r="59" spans="9:12" x14ac:dyDescent="0.25">
      <c r="I59" s="3"/>
      <c r="J59" s="3"/>
      <c r="K59" s="3"/>
      <c r="L59" s="3"/>
    </row>
    <row r="60" spans="9:12" x14ac:dyDescent="0.25">
      <c r="I60" s="3"/>
      <c r="J60" s="3"/>
      <c r="K60" s="3"/>
      <c r="L60" s="3"/>
    </row>
    <row r="61" spans="9:12" x14ac:dyDescent="0.25">
      <c r="I61" s="3"/>
      <c r="J61" s="3"/>
      <c r="K61" s="3"/>
      <c r="L61" s="3"/>
    </row>
    <row r="62" spans="9:12" x14ac:dyDescent="0.25">
      <c r="I62" s="3"/>
      <c r="J62" s="3"/>
      <c r="K62" s="3"/>
      <c r="L62" s="3"/>
    </row>
  </sheetData>
  <mergeCells count="1">
    <mergeCell ref="I26:J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zoomScale="80" zoomScaleNormal="80" workbookViewId="0">
      <selection activeCell="I43" sqref="I43"/>
    </sheetView>
  </sheetViews>
  <sheetFormatPr defaultRowHeight="15" x14ac:dyDescent="0.25"/>
  <cols>
    <col min="1" max="1" width="74.85546875" bestFit="1" customWidth="1"/>
    <col min="8" max="8" width="27" bestFit="1" customWidth="1"/>
    <col min="9" max="9" width="22.5703125" customWidth="1"/>
    <col min="10" max="10" width="15" customWidth="1"/>
  </cols>
  <sheetData>
    <row r="2" spans="1:11" x14ac:dyDescent="0.25">
      <c r="A2" t="s">
        <v>640</v>
      </c>
    </row>
    <row r="4" spans="1:11" x14ac:dyDescent="0.25">
      <c r="A4" t="s">
        <v>114</v>
      </c>
      <c r="C4" t="s">
        <v>116</v>
      </c>
    </row>
    <row r="5" spans="1:11" x14ac:dyDescent="0.25">
      <c r="A5" t="s">
        <v>115</v>
      </c>
      <c r="C5" t="s">
        <v>117</v>
      </c>
      <c r="D5" t="s">
        <v>20</v>
      </c>
    </row>
    <row r="6" spans="1:11" x14ac:dyDescent="0.25">
      <c r="A6" t="s">
        <v>828</v>
      </c>
      <c r="C6" t="s">
        <v>118</v>
      </c>
      <c r="D6" t="s">
        <v>754</v>
      </c>
      <c r="E6" t="s">
        <v>755</v>
      </c>
      <c r="F6" t="s">
        <v>8</v>
      </c>
    </row>
    <row r="7" spans="1:11" x14ac:dyDescent="0.25">
      <c r="A7" t="s">
        <v>17</v>
      </c>
      <c r="C7" t="s">
        <v>7</v>
      </c>
      <c r="D7" t="s">
        <v>6</v>
      </c>
      <c r="E7" t="s">
        <v>99</v>
      </c>
      <c r="F7" t="s">
        <v>24</v>
      </c>
      <c r="H7" t="s">
        <v>112</v>
      </c>
      <c r="I7" t="s">
        <v>33</v>
      </c>
      <c r="J7" t="s">
        <v>32</v>
      </c>
      <c r="K7" t="s">
        <v>35</v>
      </c>
    </row>
    <row r="8" spans="1:11" x14ac:dyDescent="0.25">
      <c r="A8" t="s">
        <v>829</v>
      </c>
      <c r="C8">
        <v>0</v>
      </c>
      <c r="D8">
        <v>196</v>
      </c>
      <c r="E8">
        <v>144</v>
      </c>
      <c r="F8">
        <v>340</v>
      </c>
      <c r="H8">
        <f>C8</f>
        <v>0</v>
      </c>
      <c r="I8" s="3">
        <f>D8/D$22</f>
        <v>0.93779904306220097</v>
      </c>
      <c r="J8" s="3">
        <f t="shared" ref="J8:K20" si="0">E8/E$22</f>
        <v>0.9</v>
      </c>
      <c r="K8" s="3">
        <f t="shared" si="0"/>
        <v>0.92140921409214094</v>
      </c>
    </row>
    <row r="9" spans="1:11" x14ac:dyDescent="0.25">
      <c r="A9" t="s">
        <v>830</v>
      </c>
      <c r="C9">
        <v>1</v>
      </c>
      <c r="D9">
        <v>11</v>
      </c>
      <c r="E9">
        <v>9</v>
      </c>
      <c r="F9">
        <v>20</v>
      </c>
      <c r="H9">
        <f t="shared" ref="H9:H20" si="1">C9</f>
        <v>1</v>
      </c>
      <c r="I9" s="3">
        <f>D9/D$22</f>
        <v>5.2631578947368418E-2</v>
      </c>
      <c r="J9" s="3">
        <f t="shared" si="0"/>
        <v>5.6250000000000001E-2</v>
      </c>
      <c r="K9" s="3">
        <f t="shared" si="0"/>
        <v>5.4200542005420058E-2</v>
      </c>
    </row>
    <row r="10" spans="1:11" x14ac:dyDescent="0.25">
      <c r="A10" t="s">
        <v>831</v>
      </c>
      <c r="C10">
        <v>2</v>
      </c>
      <c r="D10">
        <v>2</v>
      </c>
      <c r="E10">
        <v>6</v>
      </c>
      <c r="F10">
        <v>8</v>
      </c>
      <c r="H10">
        <f t="shared" si="1"/>
        <v>2</v>
      </c>
      <c r="I10" s="3">
        <f t="shared" ref="I10:I13" si="2">D10/D$22</f>
        <v>9.5693779904306216E-3</v>
      </c>
      <c r="J10" s="3">
        <f t="shared" si="0"/>
        <v>3.7499999999999999E-2</v>
      </c>
      <c r="K10" s="3">
        <f t="shared" si="0"/>
        <v>2.1680216802168022E-2</v>
      </c>
    </row>
    <row r="11" spans="1:11" x14ac:dyDescent="0.25">
      <c r="A11" t="s">
        <v>832</v>
      </c>
      <c r="C11">
        <v>3</v>
      </c>
      <c r="D11">
        <v>0</v>
      </c>
      <c r="E11">
        <v>1</v>
      </c>
      <c r="F11">
        <v>1</v>
      </c>
      <c r="H11">
        <f t="shared" si="1"/>
        <v>3</v>
      </c>
      <c r="I11" s="3">
        <f t="shared" si="2"/>
        <v>0</v>
      </c>
      <c r="J11" s="3">
        <f t="shared" si="0"/>
        <v>6.2500000000000003E-3</v>
      </c>
      <c r="K11" s="3">
        <f t="shared" si="0"/>
        <v>2.7100271002710027E-3</v>
      </c>
    </row>
    <row r="12" spans="1:11" x14ac:dyDescent="0.25">
      <c r="C12">
        <v>4</v>
      </c>
      <c r="H12">
        <f t="shared" si="1"/>
        <v>4</v>
      </c>
      <c r="I12" s="3">
        <f t="shared" si="2"/>
        <v>0</v>
      </c>
      <c r="J12" s="3">
        <f t="shared" si="0"/>
        <v>0</v>
      </c>
      <c r="K12" s="3">
        <f t="shared" si="0"/>
        <v>0</v>
      </c>
    </row>
    <row r="13" spans="1:11" x14ac:dyDescent="0.25">
      <c r="C13">
        <v>5</v>
      </c>
      <c r="H13">
        <f t="shared" si="1"/>
        <v>5</v>
      </c>
      <c r="I13" s="3">
        <f t="shared" si="2"/>
        <v>0</v>
      </c>
      <c r="J13" s="3">
        <f t="shared" si="0"/>
        <v>0</v>
      </c>
      <c r="K13" s="3">
        <f t="shared" si="0"/>
        <v>0</v>
      </c>
    </row>
    <row r="14" spans="1:11" x14ac:dyDescent="0.25">
      <c r="C14">
        <v>6</v>
      </c>
      <c r="H14">
        <f t="shared" si="1"/>
        <v>6</v>
      </c>
      <c r="I14" s="3">
        <f t="shared" ref="I14:I20" si="3">D14/D$22</f>
        <v>0</v>
      </c>
      <c r="J14" s="3">
        <f t="shared" si="0"/>
        <v>0</v>
      </c>
      <c r="K14" s="3">
        <f t="shared" si="0"/>
        <v>0</v>
      </c>
    </row>
    <row r="15" spans="1:11" x14ac:dyDescent="0.25">
      <c r="C15">
        <v>7</v>
      </c>
      <c r="H15">
        <f t="shared" si="1"/>
        <v>7</v>
      </c>
      <c r="I15" s="3">
        <f t="shared" si="3"/>
        <v>0</v>
      </c>
      <c r="J15" s="3">
        <f t="shared" si="0"/>
        <v>0</v>
      </c>
      <c r="K15" s="3">
        <f t="shared" si="0"/>
        <v>0</v>
      </c>
    </row>
    <row r="16" spans="1:11" x14ac:dyDescent="0.25">
      <c r="C16">
        <v>8</v>
      </c>
      <c r="H16">
        <f t="shared" si="1"/>
        <v>8</v>
      </c>
      <c r="I16" s="3">
        <f t="shared" si="3"/>
        <v>0</v>
      </c>
      <c r="J16" s="3">
        <f t="shared" si="0"/>
        <v>0</v>
      </c>
      <c r="K16" s="3">
        <f t="shared" si="0"/>
        <v>0</v>
      </c>
    </row>
    <row r="17" spans="1:11" x14ac:dyDescent="0.25">
      <c r="C17">
        <v>9</v>
      </c>
      <c r="H17">
        <f t="shared" si="1"/>
        <v>9</v>
      </c>
      <c r="I17" s="3">
        <f t="shared" si="3"/>
        <v>0</v>
      </c>
      <c r="J17" s="3">
        <f t="shared" si="0"/>
        <v>0</v>
      </c>
      <c r="K17" s="3">
        <f t="shared" si="0"/>
        <v>0</v>
      </c>
    </row>
    <row r="18" spans="1:11" x14ac:dyDescent="0.25">
      <c r="C18">
        <v>10</v>
      </c>
      <c r="H18">
        <f t="shared" si="1"/>
        <v>10</v>
      </c>
      <c r="I18" s="3">
        <f t="shared" si="3"/>
        <v>0</v>
      </c>
      <c r="J18" s="3">
        <f t="shared" si="0"/>
        <v>0</v>
      </c>
      <c r="K18" s="3">
        <f t="shared" si="0"/>
        <v>0</v>
      </c>
    </row>
    <row r="19" spans="1:11" x14ac:dyDescent="0.25">
      <c r="C19">
        <v>11</v>
      </c>
      <c r="H19">
        <f t="shared" si="1"/>
        <v>11</v>
      </c>
      <c r="I19" s="3">
        <f t="shared" si="3"/>
        <v>0</v>
      </c>
      <c r="J19" s="3">
        <f t="shared" si="0"/>
        <v>0</v>
      </c>
      <c r="K19" s="3">
        <f t="shared" si="0"/>
        <v>0</v>
      </c>
    </row>
    <row r="20" spans="1:11" x14ac:dyDescent="0.25">
      <c r="C20">
        <v>12</v>
      </c>
      <c r="H20">
        <f t="shared" si="1"/>
        <v>12</v>
      </c>
      <c r="I20" s="3">
        <f t="shared" si="3"/>
        <v>0</v>
      </c>
      <c r="J20" s="3">
        <f t="shared" si="0"/>
        <v>0</v>
      </c>
      <c r="K20" s="3">
        <f t="shared" si="0"/>
        <v>0</v>
      </c>
    </row>
    <row r="21" spans="1:11" x14ac:dyDescent="0.25">
      <c r="A21" t="s">
        <v>17</v>
      </c>
      <c r="C21" t="s">
        <v>7</v>
      </c>
      <c r="D21" t="s">
        <v>6</v>
      </c>
      <c r="E21" t="s">
        <v>99</v>
      </c>
      <c r="F21" t="s">
        <v>24</v>
      </c>
      <c r="I21" s="3"/>
      <c r="J21" s="3"/>
      <c r="K21" s="3"/>
    </row>
    <row r="22" spans="1:11" x14ac:dyDescent="0.25">
      <c r="A22" t="s">
        <v>753</v>
      </c>
      <c r="C22" t="s">
        <v>8</v>
      </c>
      <c r="D22">
        <v>209</v>
      </c>
      <c r="E22">
        <v>160</v>
      </c>
      <c r="F22">
        <v>369</v>
      </c>
      <c r="I22" s="3">
        <f>D22/D$22</f>
        <v>1</v>
      </c>
      <c r="J22" s="3">
        <f t="shared" ref="J22:K22" si="4">E22/E$22</f>
        <v>1</v>
      </c>
      <c r="K22" s="3">
        <f t="shared" si="4"/>
        <v>1</v>
      </c>
    </row>
    <row r="25" spans="1:11" x14ac:dyDescent="0.25">
      <c r="A25" t="s">
        <v>69</v>
      </c>
    </row>
    <row r="26" spans="1:11" x14ac:dyDescent="0.25">
      <c r="A26" t="s">
        <v>119</v>
      </c>
    </row>
    <row r="28" spans="1:11" ht="18" thickBot="1" x14ac:dyDescent="0.35">
      <c r="A28" t="s">
        <v>120</v>
      </c>
      <c r="D28" t="s">
        <v>121</v>
      </c>
      <c r="E28" t="s">
        <v>122</v>
      </c>
      <c r="F28" t="s">
        <v>123</v>
      </c>
      <c r="I28" s="109" t="s">
        <v>113</v>
      </c>
      <c r="J28" s="109"/>
    </row>
    <row r="29" spans="1:11" ht="16.5" thickTop="1" thickBot="1" x14ac:dyDescent="0.3">
      <c r="A29" t="s">
        <v>72</v>
      </c>
      <c r="C29" t="s">
        <v>20</v>
      </c>
      <c r="D29" t="s">
        <v>80</v>
      </c>
      <c r="E29" t="s">
        <v>81</v>
      </c>
      <c r="F29" t="s">
        <v>3</v>
      </c>
      <c r="I29" s="77" t="s">
        <v>105</v>
      </c>
      <c r="J29" s="71" t="s">
        <v>82</v>
      </c>
    </row>
    <row r="30" spans="1:11" x14ac:dyDescent="0.25">
      <c r="A30" t="s">
        <v>73</v>
      </c>
      <c r="C30" t="s">
        <v>5</v>
      </c>
      <c r="D30" t="s">
        <v>5</v>
      </c>
      <c r="E30" t="s">
        <v>102</v>
      </c>
      <c r="F30" t="s">
        <v>7</v>
      </c>
      <c r="I30" s="43" t="s">
        <v>33</v>
      </c>
      <c r="J30" s="66">
        <f>D31</f>
        <v>7.1770329999999993E-2</v>
      </c>
    </row>
    <row r="31" spans="1:11" x14ac:dyDescent="0.25">
      <c r="A31" t="s">
        <v>833</v>
      </c>
      <c r="C31" t="s">
        <v>754</v>
      </c>
      <c r="D31">
        <v>7.1770329999999993E-2</v>
      </c>
      <c r="E31">
        <v>0.29354796999999999</v>
      </c>
      <c r="F31">
        <v>209</v>
      </c>
      <c r="I31" s="43" t="s">
        <v>32</v>
      </c>
      <c r="J31" s="66">
        <f>D32</f>
        <v>0.15</v>
      </c>
    </row>
    <row r="32" spans="1:11" ht="15.75" thickBot="1" x14ac:dyDescent="0.3">
      <c r="A32" t="s">
        <v>834</v>
      </c>
      <c r="C32" t="s">
        <v>755</v>
      </c>
      <c r="D32">
        <v>0.15</v>
      </c>
      <c r="E32">
        <v>0.49143608999999999</v>
      </c>
      <c r="F32">
        <v>160</v>
      </c>
      <c r="I32" s="22" t="s">
        <v>35</v>
      </c>
      <c r="J32" s="67">
        <f>D34</f>
        <v>0.10569106</v>
      </c>
    </row>
    <row r="33" spans="1:10" ht="15.75" thickTop="1" x14ac:dyDescent="0.25">
      <c r="A33" t="s">
        <v>73</v>
      </c>
      <c r="C33" t="s">
        <v>5</v>
      </c>
      <c r="D33" t="s">
        <v>5</v>
      </c>
      <c r="E33" t="s">
        <v>102</v>
      </c>
      <c r="F33" t="s">
        <v>7</v>
      </c>
      <c r="I33" t="str">
        <f>IF(I39="*","Male and female scores are different at the 10% level of significance",IF(I39="**","Male and female scores are different at the 5% level of significance",IF(I39="***","Male and female scores are different at the 1% level of significance","Means are not significantly different at either 1%, 5% or 10%")))</f>
        <v>Male and female scores are different at the 10% level of significance</v>
      </c>
    </row>
    <row r="34" spans="1:10" x14ac:dyDescent="0.25">
      <c r="A34" t="s">
        <v>835</v>
      </c>
      <c r="C34" t="s">
        <v>8</v>
      </c>
      <c r="D34">
        <v>0.10569106</v>
      </c>
      <c r="E34">
        <v>0.39314109000000003</v>
      </c>
      <c r="F34">
        <v>369</v>
      </c>
    </row>
    <row r="36" spans="1:10" x14ac:dyDescent="0.25">
      <c r="A36" t="s">
        <v>74</v>
      </c>
    </row>
    <row r="37" spans="1:10" x14ac:dyDescent="0.25">
      <c r="A37" t="s">
        <v>75</v>
      </c>
      <c r="C37" t="s">
        <v>84</v>
      </c>
      <c r="D37" t="s">
        <v>85</v>
      </c>
      <c r="E37" t="s">
        <v>86</v>
      </c>
      <c r="F37" t="s">
        <v>87</v>
      </c>
      <c r="G37" t="s">
        <v>88</v>
      </c>
      <c r="H37" t="s">
        <v>89</v>
      </c>
    </row>
    <row r="38" spans="1:10" x14ac:dyDescent="0.25">
      <c r="A38" t="s">
        <v>76</v>
      </c>
      <c r="C38" t="s">
        <v>124</v>
      </c>
      <c r="D38" t="s">
        <v>23</v>
      </c>
      <c r="E38" t="s">
        <v>24</v>
      </c>
      <c r="F38" t="s">
        <v>102</v>
      </c>
      <c r="G38" t="s">
        <v>54</v>
      </c>
      <c r="H38" t="s">
        <v>5</v>
      </c>
    </row>
    <row r="39" spans="1:10" x14ac:dyDescent="0.25">
      <c r="A39" t="s">
        <v>836</v>
      </c>
      <c r="C39" t="s">
        <v>90</v>
      </c>
      <c r="D39">
        <v>0.55460380399999998</v>
      </c>
      <c r="E39">
        <v>1</v>
      </c>
      <c r="F39">
        <v>0.55460380399999998</v>
      </c>
      <c r="G39">
        <v>3.61</v>
      </c>
      <c r="H39">
        <v>5.8099999999999999E-2</v>
      </c>
      <c r="I39" s="4" t="str">
        <f t="shared" ref="I39" si="5">IF(H39&lt;=0.01,"***",IF(H39&lt;=0.05,"**",IF(H39&lt;=0.1,"*","-")))</f>
        <v>*</v>
      </c>
      <c r="J39" t="s">
        <v>92</v>
      </c>
    </row>
    <row r="40" spans="1:10" x14ac:dyDescent="0.25">
      <c r="A40" t="s">
        <v>837</v>
      </c>
      <c r="C40" t="s">
        <v>91</v>
      </c>
      <c r="D40">
        <v>56.323445</v>
      </c>
      <c r="E40">
        <v>367</v>
      </c>
      <c r="F40">
        <v>0.153469877</v>
      </c>
      <c r="J40" t="s">
        <v>93</v>
      </c>
    </row>
    <row r="41" spans="1:10" x14ac:dyDescent="0.25">
      <c r="A41" t="s">
        <v>76</v>
      </c>
      <c r="C41" t="s">
        <v>124</v>
      </c>
      <c r="D41" t="s">
        <v>23</v>
      </c>
      <c r="E41" t="s">
        <v>24</v>
      </c>
      <c r="F41" t="s">
        <v>102</v>
      </c>
      <c r="G41" t="s">
        <v>54</v>
      </c>
      <c r="H41" t="s">
        <v>5</v>
      </c>
    </row>
    <row r="42" spans="1:10" x14ac:dyDescent="0.25">
      <c r="A42" t="s">
        <v>838</v>
      </c>
      <c r="C42" t="s">
        <v>8</v>
      </c>
      <c r="D42">
        <v>56.878048800000002</v>
      </c>
      <c r="E42">
        <v>368</v>
      </c>
      <c r="F42">
        <v>0.15455991499999999</v>
      </c>
    </row>
  </sheetData>
  <mergeCells count="1">
    <mergeCell ref="I28:J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0"/>
  <sheetViews>
    <sheetView topLeftCell="B1" zoomScale="90" zoomScaleNormal="90" workbookViewId="0">
      <selection activeCell="P32" sqref="P32"/>
    </sheetView>
  </sheetViews>
  <sheetFormatPr defaultRowHeight="15" x14ac:dyDescent="0.25"/>
  <cols>
    <col min="4" max="4" width="44.42578125" bestFit="1" customWidth="1"/>
    <col min="5" max="6" width="8.140625" customWidth="1"/>
    <col min="7" max="7" width="2.42578125" bestFit="1" customWidth="1"/>
  </cols>
  <sheetData>
    <row r="3" spans="4:8" ht="18" thickBot="1" x14ac:dyDescent="0.35">
      <c r="D3" s="109" t="s">
        <v>125</v>
      </c>
      <c r="E3" s="109"/>
      <c r="F3" s="109"/>
      <c r="G3" s="109"/>
      <c r="H3" s="109"/>
    </row>
    <row r="4" spans="4:8" ht="16.5" thickTop="1" thickBot="1" x14ac:dyDescent="0.3">
      <c r="E4" s="112" t="s">
        <v>20</v>
      </c>
      <c r="F4" s="112"/>
    </row>
    <row r="5" spans="4:8" ht="15.75" thickBot="1" x14ac:dyDescent="0.3">
      <c r="D5" s="70"/>
      <c r="E5" s="71" t="s">
        <v>33</v>
      </c>
      <c r="F5" s="71" t="s">
        <v>32</v>
      </c>
      <c r="G5" s="70"/>
      <c r="H5" s="72" t="s">
        <v>35</v>
      </c>
    </row>
    <row r="6" spans="4:8" ht="17.25" x14ac:dyDescent="0.25">
      <c r="D6" s="43" t="s">
        <v>650</v>
      </c>
      <c r="E6" s="59">
        <f>'A1 Food Frequency'!J23</f>
        <v>5.7129187000000003</v>
      </c>
      <c r="F6" s="59">
        <f>'A1 Food Frequency'!J24</f>
        <v>5.5187499999999998</v>
      </c>
      <c r="G6" s="5" t="str">
        <f>'A1 Food Frequency'!I32</f>
        <v>-</v>
      </c>
      <c r="H6" s="59">
        <f>'A1 Food Frequency'!J25</f>
        <v>5.6287263000000003</v>
      </c>
    </row>
    <row r="7" spans="4:8" ht="17.25" x14ac:dyDescent="0.25">
      <c r="D7" s="43" t="s">
        <v>651</v>
      </c>
      <c r="E7" s="59">
        <f>'A4 Coping Strategies'!J30</f>
        <v>7.1770329999999993E-2</v>
      </c>
      <c r="F7" s="59">
        <f>'A4 Coping Strategies'!J31</f>
        <v>0.15</v>
      </c>
      <c r="G7" s="5" t="str">
        <f>'A4 Coping Strategies'!I39</f>
        <v>*</v>
      </c>
      <c r="H7" s="59">
        <f>'A4 Coping Strategies'!J32</f>
        <v>0.10569106</v>
      </c>
    </row>
    <row r="8" spans="4:8" ht="17.25" x14ac:dyDescent="0.25">
      <c r="D8" s="23" t="s">
        <v>95</v>
      </c>
      <c r="E8" s="59">
        <f>'A2 Food Diversity'!J27</f>
        <v>9.4449760999999999</v>
      </c>
      <c r="F8" s="59">
        <f>'A2 Food Diversity'!J28</f>
        <v>9.2062500000000007</v>
      </c>
      <c r="G8" s="5" t="str">
        <f>'A2 Food Diversity'!I36</f>
        <v>-</v>
      </c>
      <c r="H8" s="59">
        <f>'A2 Food Diversity'!J29</f>
        <v>9.3414634000000003</v>
      </c>
    </row>
    <row r="9" spans="4:8" ht="17.25" x14ac:dyDescent="0.25">
      <c r="D9" s="47" t="s">
        <v>652</v>
      </c>
      <c r="E9" s="68">
        <f>'A3 Hungry Months'!J28</f>
        <v>0.39712919000000002</v>
      </c>
      <c r="F9" s="68">
        <f>'A3 Hungry Months'!J29</f>
        <v>0.39374999999999999</v>
      </c>
      <c r="G9" s="26" t="str">
        <f>'A3 Hungry Months'!I37</f>
        <v>-</v>
      </c>
      <c r="H9" s="68">
        <f>'A3 Hungry Months'!J30</f>
        <v>0.39566395999999998</v>
      </c>
    </row>
    <row r="10" spans="4:8" x14ac:dyDescent="0.25">
      <c r="D10" s="6" t="s">
        <v>126</v>
      </c>
    </row>
  </sheetData>
  <mergeCells count="2">
    <mergeCell ref="D3:H3"/>
    <mergeCell ref="E4:F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0" zoomScaleNormal="80" workbookViewId="0">
      <selection activeCell="F43" sqref="F43:F44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7.140625" customWidth="1"/>
  </cols>
  <sheetData>
    <row r="1" spans="1:11" x14ac:dyDescent="0.25">
      <c r="A1" t="s">
        <v>641</v>
      </c>
    </row>
    <row r="3" spans="1:11" x14ac:dyDescent="0.25">
      <c r="A3" t="s">
        <v>219</v>
      </c>
      <c r="C3" t="s">
        <v>223</v>
      </c>
    </row>
    <row r="4" spans="1:11" x14ac:dyDescent="0.25">
      <c r="A4" t="s">
        <v>220</v>
      </c>
      <c r="C4" t="s">
        <v>224</v>
      </c>
      <c r="D4" t="s">
        <v>20</v>
      </c>
    </row>
    <row r="5" spans="1:11" x14ac:dyDescent="0.25">
      <c r="A5" t="s">
        <v>839</v>
      </c>
      <c r="C5" t="s">
        <v>225</v>
      </c>
      <c r="D5" t="s">
        <v>754</v>
      </c>
      <c r="E5" t="s">
        <v>755</v>
      </c>
      <c r="F5" t="s">
        <v>8</v>
      </c>
    </row>
    <row r="6" spans="1:11" x14ac:dyDescent="0.25">
      <c r="A6" t="s">
        <v>17</v>
      </c>
      <c r="C6" t="s">
        <v>7</v>
      </c>
      <c r="D6" t="s">
        <v>6</v>
      </c>
      <c r="E6" t="s">
        <v>99</v>
      </c>
      <c r="F6" t="s">
        <v>7</v>
      </c>
      <c r="H6" t="s">
        <v>229</v>
      </c>
      <c r="I6" t="s">
        <v>33</v>
      </c>
      <c r="J6" t="s">
        <v>32</v>
      </c>
      <c r="K6" t="s">
        <v>35</v>
      </c>
    </row>
    <row r="7" spans="1:11" x14ac:dyDescent="0.25">
      <c r="A7" t="s">
        <v>840</v>
      </c>
      <c r="C7">
        <v>1</v>
      </c>
      <c r="D7">
        <v>104</v>
      </c>
      <c r="E7">
        <v>74</v>
      </c>
      <c r="F7">
        <v>178</v>
      </c>
      <c r="H7">
        <f>C7</f>
        <v>1</v>
      </c>
      <c r="I7" s="3">
        <f t="shared" ref="I7:K11" si="0">D7/D$18</f>
        <v>0.49760765550239233</v>
      </c>
      <c r="J7" s="3">
        <f t="shared" si="0"/>
        <v>0.46250000000000002</v>
      </c>
      <c r="K7" s="3">
        <f t="shared" si="0"/>
        <v>0.4823848238482385</v>
      </c>
    </row>
    <row r="8" spans="1:11" x14ac:dyDescent="0.25">
      <c r="A8" t="s">
        <v>841</v>
      </c>
      <c r="C8">
        <v>2</v>
      </c>
      <c r="D8">
        <v>49</v>
      </c>
      <c r="E8">
        <v>30</v>
      </c>
      <c r="F8">
        <v>79</v>
      </c>
      <c r="H8">
        <f t="shared" ref="H8:H15" si="1">C8</f>
        <v>2</v>
      </c>
      <c r="I8" s="3">
        <f t="shared" si="0"/>
        <v>0.23444976076555024</v>
      </c>
      <c r="J8" s="3">
        <f t="shared" si="0"/>
        <v>0.1875</v>
      </c>
      <c r="K8" s="3">
        <f t="shared" si="0"/>
        <v>0.21409214092140921</v>
      </c>
    </row>
    <row r="9" spans="1:11" x14ac:dyDescent="0.25">
      <c r="A9" t="s">
        <v>842</v>
      </c>
      <c r="C9">
        <v>3</v>
      </c>
      <c r="D9">
        <v>24</v>
      </c>
      <c r="E9">
        <v>17</v>
      </c>
      <c r="F9">
        <v>41</v>
      </c>
      <c r="H9">
        <f t="shared" si="1"/>
        <v>3</v>
      </c>
      <c r="I9" s="3">
        <f t="shared" si="0"/>
        <v>0.11483253588516747</v>
      </c>
      <c r="J9" s="3">
        <f t="shared" si="0"/>
        <v>0.10625</v>
      </c>
      <c r="K9" s="3">
        <f t="shared" si="0"/>
        <v>0.1111111111111111</v>
      </c>
    </row>
    <row r="10" spans="1:11" x14ac:dyDescent="0.25">
      <c r="A10" t="s">
        <v>843</v>
      </c>
      <c r="C10">
        <v>4</v>
      </c>
      <c r="D10">
        <v>12</v>
      </c>
      <c r="E10">
        <v>12</v>
      </c>
      <c r="F10">
        <v>24</v>
      </c>
      <c r="H10">
        <f t="shared" si="1"/>
        <v>4</v>
      </c>
      <c r="I10" s="3">
        <f t="shared" si="0"/>
        <v>5.7416267942583733E-2</v>
      </c>
      <c r="J10" s="3">
        <f t="shared" si="0"/>
        <v>7.4999999999999997E-2</v>
      </c>
      <c r="K10" s="3">
        <f t="shared" si="0"/>
        <v>6.5040650406504072E-2</v>
      </c>
    </row>
    <row r="11" spans="1:11" x14ac:dyDescent="0.25">
      <c r="A11" t="s">
        <v>844</v>
      </c>
      <c r="C11">
        <v>5</v>
      </c>
      <c r="D11">
        <v>14</v>
      </c>
      <c r="E11">
        <v>16</v>
      </c>
      <c r="F11">
        <v>30</v>
      </c>
      <c r="H11">
        <f t="shared" si="1"/>
        <v>5</v>
      </c>
      <c r="I11" s="3">
        <f t="shared" si="0"/>
        <v>6.6985645933014357E-2</v>
      </c>
      <c r="J11" s="3">
        <f t="shared" si="0"/>
        <v>0.1</v>
      </c>
      <c r="K11" s="3">
        <f t="shared" si="0"/>
        <v>8.1300813008130079E-2</v>
      </c>
    </row>
    <row r="12" spans="1:11" x14ac:dyDescent="0.25">
      <c r="A12" t="s">
        <v>845</v>
      </c>
      <c r="C12">
        <v>6</v>
      </c>
      <c r="D12">
        <v>6</v>
      </c>
      <c r="E12">
        <v>10</v>
      </c>
      <c r="F12">
        <v>16</v>
      </c>
      <c r="H12">
        <f t="shared" si="1"/>
        <v>6</v>
      </c>
      <c r="I12" s="3">
        <f t="shared" ref="I12:I15" si="2">D12/D$18</f>
        <v>2.8708133971291867E-2</v>
      </c>
      <c r="J12" s="3">
        <f t="shared" ref="J12:J15" si="3">E12/E$18</f>
        <v>6.25E-2</v>
      </c>
      <c r="K12" s="3">
        <f t="shared" ref="K12:K15" si="4">F12/F$18</f>
        <v>4.3360433604336043E-2</v>
      </c>
    </row>
    <row r="13" spans="1:11" x14ac:dyDescent="0.25">
      <c r="A13" t="s">
        <v>846</v>
      </c>
      <c r="C13">
        <v>7</v>
      </c>
      <c r="D13">
        <v>0</v>
      </c>
      <c r="E13">
        <v>1</v>
      </c>
      <c r="F13">
        <v>1</v>
      </c>
      <c r="H13">
        <f t="shared" si="1"/>
        <v>7</v>
      </c>
      <c r="I13" s="3">
        <f t="shared" si="2"/>
        <v>0</v>
      </c>
      <c r="J13" s="3">
        <f t="shared" si="3"/>
        <v>6.2500000000000003E-3</v>
      </c>
      <c r="K13" s="3">
        <f t="shared" si="4"/>
        <v>2.7100271002710027E-3</v>
      </c>
    </row>
    <row r="14" spans="1:11" x14ac:dyDescent="0.25">
      <c r="C14">
        <v>8</v>
      </c>
      <c r="H14">
        <f t="shared" si="1"/>
        <v>8</v>
      </c>
      <c r="I14" s="3">
        <f t="shared" si="2"/>
        <v>0</v>
      </c>
      <c r="J14" s="3">
        <f t="shared" si="3"/>
        <v>0</v>
      </c>
      <c r="K14" s="3">
        <f t="shared" si="4"/>
        <v>0</v>
      </c>
    </row>
    <row r="15" spans="1:11" x14ac:dyDescent="0.25">
      <c r="C15">
        <v>9</v>
      </c>
      <c r="H15">
        <f t="shared" si="1"/>
        <v>9</v>
      </c>
      <c r="I15" s="3">
        <f t="shared" si="2"/>
        <v>0</v>
      </c>
      <c r="J15" s="3">
        <f t="shared" si="3"/>
        <v>0</v>
      </c>
      <c r="K15" s="3">
        <f t="shared" si="4"/>
        <v>0</v>
      </c>
    </row>
    <row r="16" spans="1:11" x14ac:dyDescent="0.25">
      <c r="C16">
        <v>10</v>
      </c>
      <c r="H16">
        <f>C16</f>
        <v>10</v>
      </c>
      <c r="I16" s="3">
        <f>D16/D$18</f>
        <v>0</v>
      </c>
      <c r="J16" s="3">
        <f>E16/E$18</f>
        <v>0</v>
      </c>
      <c r="K16" s="3">
        <f>F16/F$18</f>
        <v>0</v>
      </c>
    </row>
    <row r="17" spans="1:11" x14ac:dyDescent="0.25">
      <c r="A17" t="s">
        <v>17</v>
      </c>
      <c r="C17" t="s">
        <v>7</v>
      </c>
      <c r="D17" t="s">
        <v>6</v>
      </c>
      <c r="E17" t="s">
        <v>99</v>
      </c>
      <c r="F17" t="s">
        <v>7</v>
      </c>
      <c r="I17" s="3"/>
      <c r="J17" s="3"/>
      <c r="K17" s="3"/>
    </row>
    <row r="18" spans="1:11" x14ac:dyDescent="0.25">
      <c r="A18" t="s">
        <v>753</v>
      </c>
      <c r="C18" t="s">
        <v>8</v>
      </c>
      <c r="D18">
        <v>209</v>
      </c>
      <c r="E18">
        <v>160</v>
      </c>
      <c r="F18">
        <v>369</v>
      </c>
      <c r="I18" s="3">
        <f>D18/D$18</f>
        <v>1</v>
      </c>
      <c r="J18" s="3">
        <f>E18/E$18</f>
        <v>1</v>
      </c>
      <c r="K18" s="3">
        <f>F18/F$18</f>
        <v>1</v>
      </c>
    </row>
    <row r="23" spans="1:11" x14ac:dyDescent="0.25">
      <c r="A23" t="s">
        <v>221</v>
      </c>
    </row>
    <row r="25" spans="1:11" ht="18" thickBot="1" x14ac:dyDescent="0.35">
      <c r="A25" t="s">
        <v>222</v>
      </c>
      <c r="D25" t="s">
        <v>121</v>
      </c>
      <c r="E25" t="s">
        <v>226</v>
      </c>
      <c r="F25" t="s">
        <v>227</v>
      </c>
      <c r="I25" s="109" t="s">
        <v>243</v>
      </c>
      <c r="J25" s="109"/>
    </row>
    <row r="26" spans="1:11" ht="16.5" thickTop="1" thickBot="1" x14ac:dyDescent="0.3">
      <c r="A26" t="s">
        <v>72</v>
      </c>
      <c r="C26" t="s">
        <v>20</v>
      </c>
      <c r="D26" t="s">
        <v>80</v>
      </c>
      <c r="E26" t="s">
        <v>81</v>
      </c>
      <c r="F26" t="s">
        <v>3</v>
      </c>
      <c r="I26" s="77" t="s">
        <v>105</v>
      </c>
      <c r="J26" s="71" t="s">
        <v>82</v>
      </c>
    </row>
    <row r="27" spans="1:11" x14ac:dyDescent="0.25">
      <c r="A27" t="s">
        <v>73</v>
      </c>
      <c r="C27" t="s">
        <v>5</v>
      </c>
      <c r="D27" t="s">
        <v>5</v>
      </c>
      <c r="E27" t="s">
        <v>5</v>
      </c>
      <c r="F27" t="s">
        <v>5</v>
      </c>
      <c r="I27" s="43" t="s">
        <v>33</v>
      </c>
      <c r="J27" s="66">
        <f>D28</f>
        <v>2.0478469000000001</v>
      </c>
    </row>
    <row r="28" spans="1:11" x14ac:dyDescent="0.25">
      <c r="A28" t="s">
        <v>847</v>
      </c>
      <c r="C28" t="s">
        <v>754</v>
      </c>
      <c r="D28">
        <v>2.0478469000000001</v>
      </c>
      <c r="E28">
        <v>1.3824475000000001</v>
      </c>
      <c r="F28">
        <v>209</v>
      </c>
      <c r="I28" s="43" t="s">
        <v>32</v>
      </c>
      <c r="J28" s="66">
        <f>D29</f>
        <v>2.375</v>
      </c>
    </row>
    <row r="29" spans="1:11" ht="15.75" thickBot="1" x14ac:dyDescent="0.3">
      <c r="A29" t="s">
        <v>848</v>
      </c>
      <c r="C29" t="s">
        <v>755</v>
      </c>
      <c r="D29">
        <v>2.375</v>
      </c>
      <c r="E29">
        <v>1.6738837</v>
      </c>
      <c r="F29">
        <v>160</v>
      </c>
      <c r="I29" s="22" t="s">
        <v>35</v>
      </c>
      <c r="J29" s="67">
        <f>D31</f>
        <v>2.1897019000000002</v>
      </c>
    </row>
    <row r="30" spans="1:11" ht="15.75" thickTop="1" x14ac:dyDescent="0.25">
      <c r="A30" t="s">
        <v>73</v>
      </c>
      <c r="C30" t="s">
        <v>5</v>
      </c>
      <c r="D30" t="s">
        <v>5</v>
      </c>
      <c r="E30" t="s">
        <v>5</v>
      </c>
      <c r="F30" t="s">
        <v>5</v>
      </c>
      <c r="I30" t="str">
        <f>IF(I36="*","Male and female scores are different at the 10% level of significance",IF(I36="**","Male and female scores are different at the 5% level of significance",IF(I36="***","Male and female scores are different at the 1% level of significance","Means are not significantly different at either 1%, 5% or 10%")))</f>
        <v>Male and female scores are different at the 5% level of significance</v>
      </c>
    </row>
    <row r="31" spans="1:11" x14ac:dyDescent="0.25">
      <c r="A31" t="s">
        <v>849</v>
      </c>
      <c r="C31" t="s">
        <v>8</v>
      </c>
      <c r="D31">
        <v>2.1897019000000002</v>
      </c>
      <c r="E31">
        <v>1.5222274</v>
      </c>
      <c r="F31">
        <v>369</v>
      </c>
    </row>
    <row r="33" spans="1:11" x14ac:dyDescent="0.25">
      <c r="A33" t="s">
        <v>74</v>
      </c>
      <c r="C33" t="s">
        <v>74</v>
      </c>
    </row>
    <row r="34" spans="1:11" x14ac:dyDescent="0.25">
      <c r="A34" t="s">
        <v>75</v>
      </c>
      <c r="C34" t="s">
        <v>84</v>
      </c>
      <c r="D34" t="s">
        <v>85</v>
      </c>
      <c r="E34" t="s">
        <v>86</v>
      </c>
      <c r="F34" t="s">
        <v>87</v>
      </c>
      <c r="G34" t="s">
        <v>88</v>
      </c>
      <c r="H34" t="s">
        <v>89</v>
      </c>
    </row>
    <row r="35" spans="1:11" x14ac:dyDescent="0.25">
      <c r="A35" t="s">
        <v>76</v>
      </c>
      <c r="C35" t="s">
        <v>124</v>
      </c>
      <c r="D35" t="s">
        <v>23</v>
      </c>
      <c r="E35" t="s">
        <v>147</v>
      </c>
      <c r="F35" t="s">
        <v>23</v>
      </c>
      <c r="G35" t="s">
        <v>7</v>
      </c>
      <c r="H35" t="s">
        <v>22</v>
      </c>
    </row>
    <row r="36" spans="1:11" x14ac:dyDescent="0.25">
      <c r="A36" t="s">
        <v>850</v>
      </c>
      <c r="C36" t="s">
        <v>90</v>
      </c>
      <c r="D36">
        <v>9.6993361100000008</v>
      </c>
      <c r="E36">
        <v>1</v>
      </c>
      <c r="F36">
        <v>9.6993361100000008</v>
      </c>
      <c r="G36">
        <v>4.22</v>
      </c>
      <c r="H36">
        <v>4.0599999999999997E-2</v>
      </c>
      <c r="I36" s="4" t="str">
        <f t="shared" ref="I36" si="5">IF(H36&lt;=0.01,"***",IF(H36&lt;=0.05,"**",IF(H36&lt;=0.1,"*","-")))</f>
        <v>**</v>
      </c>
      <c r="J36" t="s">
        <v>92</v>
      </c>
    </row>
    <row r="37" spans="1:11" x14ac:dyDescent="0.25">
      <c r="A37" t="s">
        <v>851</v>
      </c>
      <c r="C37" t="s">
        <v>91</v>
      </c>
      <c r="D37">
        <v>843.02153099999998</v>
      </c>
      <c r="E37">
        <v>367</v>
      </c>
      <c r="F37">
        <v>2.2970613900000001</v>
      </c>
      <c r="J37" t="s">
        <v>93</v>
      </c>
    </row>
    <row r="38" spans="1:11" x14ac:dyDescent="0.25">
      <c r="A38" t="s">
        <v>76</v>
      </c>
      <c r="C38" t="s">
        <v>124</v>
      </c>
      <c r="D38" t="s">
        <v>23</v>
      </c>
      <c r="E38" t="s">
        <v>147</v>
      </c>
      <c r="F38" t="s">
        <v>23</v>
      </c>
      <c r="G38" t="s">
        <v>7</v>
      </c>
      <c r="H38" t="s">
        <v>22</v>
      </c>
    </row>
    <row r="39" spans="1:11" x14ac:dyDescent="0.25">
      <c r="A39" t="s">
        <v>852</v>
      </c>
      <c r="C39" t="s">
        <v>8</v>
      </c>
      <c r="D39">
        <v>852.720867</v>
      </c>
      <c r="E39">
        <v>368</v>
      </c>
      <c r="F39">
        <v>2.31717627</v>
      </c>
    </row>
    <row r="40" spans="1:11" x14ac:dyDescent="0.25">
      <c r="I40" s="17"/>
      <c r="J40" s="17"/>
      <c r="K40" s="17"/>
    </row>
    <row r="41" spans="1:11" x14ac:dyDescent="0.25">
      <c r="I41" s="17"/>
      <c r="J41" s="17"/>
      <c r="K41" s="17"/>
    </row>
    <row r="42" spans="1:11" x14ac:dyDescent="0.25">
      <c r="I42" s="17"/>
      <c r="J42" s="17"/>
      <c r="K42" s="17"/>
    </row>
  </sheetData>
  <mergeCells count="1">
    <mergeCell ref="I25:J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Demographics</vt:lpstr>
      <vt:lpstr>ProgramParticipation</vt:lpstr>
      <vt:lpstr>ProgPart2</vt:lpstr>
      <vt:lpstr>A1 Food Frequency</vt:lpstr>
      <vt:lpstr>A2 Food Diversity</vt:lpstr>
      <vt:lpstr>A3 Hungry Months</vt:lpstr>
      <vt:lpstr>A4 Coping Strategies</vt:lpstr>
      <vt:lpstr>A1-A4 Combined</vt:lpstr>
      <vt:lpstr>B1 Prior Income Sources</vt:lpstr>
      <vt:lpstr>B2 Income Sources Now</vt:lpstr>
      <vt:lpstr>B1-2 Change in Income Sources</vt:lpstr>
      <vt:lpstr>B1-2 Compared</vt:lpstr>
      <vt:lpstr>B3 Income</vt:lpstr>
      <vt:lpstr>B4 Assets</vt:lpstr>
      <vt:lpstr>B5 Plan and B8 Confidence</vt:lpstr>
      <vt:lpstr>C1 Sust Agr Practices</vt:lpstr>
      <vt:lpstr>C1 SustAgrPract2</vt:lpstr>
      <vt:lpstr>CA Principles</vt:lpstr>
      <vt:lpstr>CA Adoption</vt:lpstr>
      <vt:lpstr>CA Adoption 2</vt:lpstr>
      <vt:lpstr>C2 Benefits</vt:lpstr>
      <vt:lpstr>C2 Income PMF110</vt:lpstr>
      <vt:lpstr>C4 Resistant PMF120-2</vt:lpstr>
      <vt:lpstr>C7 Storage types</vt:lpstr>
      <vt:lpstr>C7 Storage PMF116-1</vt:lpstr>
      <vt:lpstr>C8 Animal PMF130-1</vt:lpstr>
      <vt:lpstr>C9 Animal PMF130-1</vt:lpstr>
      <vt:lpstr>C10-11 Knowledge</vt:lpstr>
      <vt:lpstr>C12 Usefulness</vt:lpstr>
      <vt:lpstr>C14 Seed Access</vt:lpstr>
      <vt:lpstr>C15 Tenure</vt:lpstr>
      <vt:lpstr>C15 Tenure  PMF140-2</vt:lpstr>
      <vt:lpstr>D8 Lit Skills</vt:lpstr>
      <vt:lpstr>D7-8 Lit Skills (2)</vt:lpstr>
      <vt:lpstr>E3 VSLA Loan</vt:lpstr>
      <vt:lpstr>E4 Use of loan</vt:lpstr>
      <vt:lpstr>E5 Repayment</vt:lpstr>
      <vt:lpstr>Sheet5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dcterms:created xsi:type="dcterms:W3CDTF">2018-01-05T14:28:22Z</dcterms:created>
  <dcterms:modified xsi:type="dcterms:W3CDTF">2018-02-01T20:08:38Z</dcterms:modified>
</cp:coreProperties>
</file>