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drawings/drawing1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2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21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2.xml" ContentType="application/vnd.openxmlformats-officedocument.drawing+xml"/>
  <Override PartName="/xl/charts/chart36.xml" ContentType="application/vnd.openxmlformats-officedocument.drawingml.chart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4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5.xml" ContentType="application/vnd.openxmlformats-officedocument.drawing+xml"/>
  <Override PartName="/xl/charts/chart41.xml" ContentType="application/vnd.openxmlformats-officedocument.drawingml.chart+xml"/>
  <Override PartName="/xl/drawings/drawing2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7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9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3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31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32.xml" ContentType="application/vnd.openxmlformats-officedocument.drawing+xml"/>
  <Override PartName="/xl/charts/chart55.xml" ContentType="application/vnd.openxmlformats-officedocument.drawingml.chart+xml"/>
  <Override PartName="/xl/drawings/drawing3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34.xml" ContentType="application/vnd.openxmlformats-officedocument.drawing+xml"/>
  <Override PartName="/xl/charts/chart58.xml" ContentType="application/vnd.openxmlformats-officedocument.drawingml.chart+xml"/>
  <Override PartName="/xl/drawings/drawing35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37.xml" ContentType="application/vnd.openxmlformats-officedocument.drawing+xml"/>
  <Override PartName="/xl/charts/chart63.xml" ContentType="application/vnd.openxmlformats-officedocument.drawingml.chart+xml"/>
  <Override PartName="/xl/drawings/drawing3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RCFS1\User$\mwagg\My Documents\Sustainable Livelihoods Evaluation\Final Evaluation\Quantitative Data Analysis Results - from Consultant\Mozambique\"/>
    </mc:Choice>
  </mc:AlternateContent>
  <bookViews>
    <workbookView xWindow="0" yWindow="0" windowWidth="28800" windowHeight="12000" firstSheet="12" activeTab="20"/>
  </bookViews>
  <sheets>
    <sheet name="Demographics" sheetId="1" r:id="rId1"/>
    <sheet name="ProgramParticipation" sheetId="2" r:id="rId2"/>
    <sheet name="ProgPart2" sheetId="12" r:id="rId3"/>
    <sheet name="A1 Food Frequency" sheetId="3" r:id="rId4"/>
    <sheet name="A2 Food Diversity" sheetId="4" r:id="rId5"/>
    <sheet name="A3 Hungry Months" sheetId="5" r:id="rId6"/>
    <sheet name="A4 Coping Strategies" sheetId="6" r:id="rId7"/>
    <sheet name="A1-A4 Combined" sheetId="7" r:id="rId8"/>
    <sheet name="A4 Coping Strategies (2)" sheetId="42" r:id="rId9"/>
    <sheet name="B1 Prior Income Sources" sheetId="13" r:id="rId10"/>
    <sheet name="B2 Income Sources Now" sheetId="14" r:id="rId11"/>
    <sheet name="B1-2 Change in Income Sources" sheetId="15" r:id="rId12"/>
    <sheet name="B1-2 Compared" sheetId="16" r:id="rId13"/>
    <sheet name="B3 Income" sheetId="8" r:id="rId14"/>
    <sheet name="B4 Assets" sheetId="9" r:id="rId15"/>
    <sheet name="B5 Plan and B8 Confidence" sheetId="10" r:id="rId16"/>
    <sheet name="C1 Sust Agr Practices" sheetId="21" r:id="rId17"/>
    <sheet name="C1 SustAgrPract2" sheetId="22" r:id="rId18"/>
    <sheet name="CA Principles" sheetId="18" r:id="rId19"/>
    <sheet name="CA Adoption" sheetId="19" r:id="rId20"/>
    <sheet name="CA Adoption 2" sheetId="20" r:id="rId21"/>
    <sheet name="C2 Benefits" sheetId="23" r:id="rId22"/>
    <sheet name="C2 Income PMF110" sheetId="24" r:id="rId23"/>
    <sheet name="C4 Resistant PMF120-2" sheetId="25" r:id="rId24"/>
    <sheet name="C7 Storage types" sheetId="40" r:id="rId25"/>
    <sheet name="C7 Storage PMF116-1" sheetId="41" r:id="rId26"/>
    <sheet name="C8 Animal PMF130-1" sheetId="27" r:id="rId27"/>
    <sheet name="C9 Animal PMF130-1" sheetId="28" r:id="rId28"/>
    <sheet name="C10-11 Knowledge" sheetId="29" r:id="rId29"/>
    <sheet name="C12 Usefulness" sheetId="30" r:id="rId30"/>
    <sheet name="C14 Seed Access" sheetId="31" r:id="rId31"/>
    <sheet name="C15 Tenure" sheetId="32" r:id="rId32"/>
    <sheet name="C15 Tenure  PMF140-2" sheetId="33" r:id="rId33"/>
    <sheet name="D8 Lit Skills" sheetId="35" r:id="rId34"/>
    <sheet name="D7-8 Lit Skills (2)" sheetId="36" r:id="rId35"/>
    <sheet name="E3 VSLA Loan" sheetId="37" r:id="rId36"/>
    <sheet name="E4 Use of loan" sheetId="38" r:id="rId37"/>
    <sheet name="E5 Repayment" sheetId="39" r:id="rId38"/>
    <sheet name="Sheet5" sheetId="17" r:id="rId39"/>
  </sheets>
  <calcPr calcId="162913"/>
</workbook>
</file>

<file path=xl/calcChain.xml><?xml version="1.0" encoding="utf-8"?>
<calcChain xmlns="http://schemas.openxmlformats.org/spreadsheetml/2006/main">
  <c r="L6" i="40" l="1"/>
  <c r="L7" i="40"/>
  <c r="K14" i="21"/>
  <c r="L14" i="21"/>
  <c r="N14" i="21"/>
  <c r="K15" i="21"/>
  <c r="L15" i="21"/>
  <c r="N15" i="21"/>
  <c r="E47" i="15" l="1"/>
  <c r="F47" i="15"/>
  <c r="J47" i="15" s="1"/>
  <c r="H13" i="14"/>
  <c r="H15" i="14"/>
  <c r="I14" i="14"/>
  <c r="J14" i="14"/>
  <c r="K14" i="14"/>
  <c r="K20" i="42"/>
  <c r="K21" i="42"/>
  <c r="J20" i="42"/>
  <c r="J21" i="42"/>
  <c r="I20" i="42"/>
  <c r="I21" i="42"/>
  <c r="H20" i="42"/>
  <c r="H21" i="42"/>
  <c r="I41" i="42"/>
  <c r="I35" i="42" s="1"/>
  <c r="J34" i="42"/>
  <c r="J33" i="42"/>
  <c r="J32" i="42"/>
  <c r="K24" i="42"/>
  <c r="J24" i="42"/>
  <c r="I24" i="42"/>
  <c r="K22" i="42"/>
  <c r="J22" i="42"/>
  <c r="I22" i="42"/>
  <c r="H22" i="42"/>
  <c r="K19" i="42"/>
  <c r="J19" i="42"/>
  <c r="I19" i="42"/>
  <c r="H19" i="42"/>
  <c r="K18" i="42"/>
  <c r="J18" i="42"/>
  <c r="I18" i="42"/>
  <c r="H18" i="42"/>
  <c r="K17" i="42"/>
  <c r="J17" i="42"/>
  <c r="I17" i="42"/>
  <c r="H17" i="42"/>
  <c r="K16" i="42"/>
  <c r="J16" i="42"/>
  <c r="I16" i="42"/>
  <c r="H16" i="42"/>
  <c r="K15" i="42"/>
  <c r="J15" i="42"/>
  <c r="I15" i="42"/>
  <c r="H15" i="42"/>
  <c r="K14" i="42"/>
  <c r="J14" i="42"/>
  <c r="I14" i="42"/>
  <c r="H14" i="42"/>
  <c r="K13" i="42"/>
  <c r="J13" i="42"/>
  <c r="I13" i="42"/>
  <c r="H13" i="42"/>
  <c r="K12" i="42"/>
  <c r="J12" i="42"/>
  <c r="I12" i="42"/>
  <c r="H12" i="42"/>
  <c r="K11" i="42"/>
  <c r="J11" i="42"/>
  <c r="I11" i="42"/>
  <c r="H11" i="42"/>
  <c r="K10" i="42"/>
  <c r="J10" i="42"/>
  <c r="I10" i="42"/>
  <c r="H10" i="42"/>
  <c r="K9" i="42"/>
  <c r="J9" i="42"/>
  <c r="I9" i="42"/>
  <c r="H9" i="42"/>
  <c r="K8" i="42"/>
  <c r="J8" i="42"/>
  <c r="I8" i="42"/>
  <c r="H8" i="42"/>
  <c r="U10" i="2"/>
  <c r="T10" i="2"/>
  <c r="V10" i="2"/>
  <c r="X10" i="2"/>
  <c r="R10" i="2"/>
  <c r="Q10" i="2"/>
  <c r="K16" i="23" l="1"/>
  <c r="K18" i="23"/>
  <c r="L18" i="23"/>
  <c r="N18" i="23"/>
  <c r="K13" i="21"/>
  <c r="K16" i="21"/>
  <c r="K52" i="16" l="1"/>
  <c r="T7" i="2" l="1"/>
  <c r="V7" i="2"/>
  <c r="V8" i="2"/>
  <c r="U7" i="2"/>
  <c r="U6" i="2"/>
  <c r="T9" i="2"/>
  <c r="T8" i="2"/>
  <c r="T6" i="2"/>
  <c r="Q9" i="2"/>
  <c r="Q8" i="2"/>
  <c r="Q7" i="2"/>
  <c r="Q6" i="2"/>
  <c r="K8" i="40" l="1"/>
  <c r="M7" i="40"/>
  <c r="M6" i="40"/>
  <c r="L4" i="40"/>
  <c r="M4" i="40" s="1"/>
  <c r="L5" i="40"/>
  <c r="M5" i="40" s="1"/>
  <c r="I13" i="15"/>
  <c r="J13" i="15"/>
  <c r="K13" i="15"/>
  <c r="H13" i="15"/>
  <c r="I28" i="1" l="1"/>
  <c r="I27" i="1"/>
  <c r="I26" i="1"/>
  <c r="K28" i="1"/>
  <c r="K27" i="1"/>
  <c r="K26" i="1"/>
  <c r="M27" i="1" l="1"/>
  <c r="M28" i="1"/>
  <c r="M26" i="1"/>
  <c r="I59" i="41"/>
  <c r="P10" i="41" s="1"/>
  <c r="I27" i="41"/>
  <c r="L10" i="41" s="1"/>
  <c r="P9" i="41"/>
  <c r="L9" i="41"/>
  <c r="P8" i="41"/>
  <c r="Q8" i="41" s="1"/>
  <c r="M8" i="41"/>
  <c r="N8" i="41" s="1"/>
  <c r="P7" i="41"/>
  <c r="Q7" i="41" s="1"/>
  <c r="M7" i="41"/>
  <c r="N7" i="41" s="1"/>
  <c r="P6" i="41"/>
  <c r="Q6" i="41" s="1"/>
  <c r="M6" i="41"/>
  <c r="N6" i="41" s="1"/>
  <c r="J20" i="23" l="1"/>
  <c r="N16" i="21" l="1"/>
  <c r="N9" i="21"/>
  <c r="N10" i="21"/>
  <c r="N11" i="21"/>
  <c r="N12" i="21"/>
  <c r="N8" i="21"/>
  <c r="E45" i="15"/>
  <c r="F45" i="15"/>
  <c r="J45" i="15" s="1"/>
  <c r="E46" i="15"/>
  <c r="F46" i="15"/>
  <c r="J46" i="15" s="1"/>
  <c r="E48" i="15"/>
  <c r="F48" i="15"/>
  <c r="J48" i="15" s="1"/>
  <c r="I13" i="14"/>
  <c r="J13" i="14"/>
  <c r="K13" i="14"/>
  <c r="C47" i="15"/>
  <c r="D47" i="15"/>
  <c r="I47" i="15" s="1"/>
  <c r="C44" i="15"/>
  <c r="D44" i="15"/>
  <c r="I44" i="15" s="1"/>
  <c r="C45" i="15"/>
  <c r="D45" i="15"/>
  <c r="I45" i="15" s="1"/>
  <c r="C46" i="15"/>
  <c r="D46" i="15"/>
  <c r="I46" i="15" s="1"/>
  <c r="I12" i="13" l="1"/>
  <c r="J12" i="13"/>
  <c r="K12" i="13"/>
  <c r="I13" i="13"/>
  <c r="J13" i="13"/>
  <c r="K13" i="13"/>
  <c r="I14" i="13"/>
  <c r="J14" i="13"/>
  <c r="K14" i="13"/>
  <c r="I15" i="13"/>
  <c r="J15" i="13"/>
  <c r="K15" i="13"/>
  <c r="H15" i="13"/>
  <c r="H14" i="13"/>
  <c r="H13" i="13"/>
  <c r="H12" i="13"/>
  <c r="I28" i="39" l="1"/>
  <c r="L10" i="39" s="1"/>
  <c r="L9" i="39"/>
  <c r="M8" i="39"/>
  <c r="N8" i="39" s="1"/>
  <c r="M7" i="39"/>
  <c r="N7" i="39" s="1"/>
  <c r="M6" i="39"/>
  <c r="N6" i="39" s="1"/>
  <c r="I79" i="38"/>
  <c r="M8" i="38" s="1"/>
  <c r="I114" i="38"/>
  <c r="M9" i="38" s="1"/>
  <c r="I148" i="38"/>
  <c r="M10" i="38" s="1"/>
  <c r="I182" i="38"/>
  <c r="M11" i="38" s="1"/>
  <c r="I216" i="38"/>
  <c r="M12" i="38" s="1"/>
  <c r="I251" i="38"/>
  <c r="M13" i="38" s="1"/>
  <c r="I285" i="38"/>
  <c r="M14" i="38" s="1"/>
  <c r="I318" i="38"/>
  <c r="M15" i="38" s="1"/>
  <c r="N12" i="35"/>
  <c r="N13" i="35"/>
  <c r="L14" i="35"/>
  <c r="L13" i="35"/>
  <c r="K14" i="35"/>
  <c r="K13" i="35"/>
  <c r="K8" i="35"/>
  <c r="K15" i="38"/>
  <c r="K14" i="38"/>
  <c r="K13" i="38"/>
  <c r="K12" i="38"/>
  <c r="L15" i="38"/>
  <c r="L14" i="38"/>
  <c r="L13" i="38"/>
  <c r="L12" i="38"/>
  <c r="N12" i="38"/>
  <c r="N13" i="38"/>
  <c r="N14" i="38"/>
  <c r="N15" i="38"/>
  <c r="J16" i="38"/>
  <c r="N11" i="38"/>
  <c r="L11" i="38"/>
  <c r="K11" i="38"/>
  <c r="N10" i="38"/>
  <c r="L10" i="38"/>
  <c r="K10" i="38"/>
  <c r="N9" i="38"/>
  <c r="L9" i="38"/>
  <c r="K9" i="38"/>
  <c r="N8" i="38"/>
  <c r="L8" i="38"/>
  <c r="K8" i="38"/>
  <c r="I29" i="37"/>
  <c r="L10" i="37" s="1"/>
  <c r="L9" i="37"/>
  <c r="M8" i="37"/>
  <c r="N8" i="37" s="1"/>
  <c r="M7" i="37"/>
  <c r="N7" i="37" s="1"/>
  <c r="M6" i="37"/>
  <c r="N6" i="37" s="1"/>
  <c r="I64" i="36"/>
  <c r="P10" i="36" s="1"/>
  <c r="I34" i="36"/>
  <c r="L10" i="36" s="1"/>
  <c r="P9" i="36"/>
  <c r="L9" i="36"/>
  <c r="P8" i="36"/>
  <c r="Q8" i="36" s="1"/>
  <c r="M8" i="36"/>
  <c r="N8" i="36" s="1"/>
  <c r="P7" i="36"/>
  <c r="Q7" i="36" s="1"/>
  <c r="M7" i="36"/>
  <c r="N7" i="36" s="1"/>
  <c r="P6" i="36"/>
  <c r="Q6" i="36" s="1"/>
  <c r="M6" i="36"/>
  <c r="N6" i="36" s="1"/>
  <c r="L12" i="35"/>
  <c r="K12" i="35"/>
  <c r="J15" i="35"/>
  <c r="N14" i="35"/>
  <c r="N11" i="35"/>
  <c r="L11" i="35"/>
  <c r="K11" i="35"/>
  <c r="N10" i="35"/>
  <c r="L10" i="35"/>
  <c r="K10" i="35"/>
  <c r="N9" i="35"/>
  <c r="L9" i="35"/>
  <c r="K9" i="35"/>
  <c r="N8" i="35"/>
  <c r="L8" i="35"/>
  <c r="I26" i="33"/>
  <c r="L10" i="33" s="1"/>
  <c r="L9" i="33"/>
  <c r="M8" i="33"/>
  <c r="N8" i="33" s="1"/>
  <c r="M7" i="33"/>
  <c r="N7" i="33" s="1"/>
  <c r="M6" i="33"/>
  <c r="N6" i="33" s="1"/>
  <c r="N11" i="32"/>
  <c r="N10" i="32"/>
  <c r="N9" i="32"/>
  <c r="N8" i="32"/>
  <c r="L11" i="32"/>
  <c r="K11" i="32"/>
  <c r="J13" i="32"/>
  <c r="N12" i="32"/>
  <c r="L12" i="32"/>
  <c r="K12" i="32"/>
  <c r="L10" i="32"/>
  <c r="K10" i="32"/>
  <c r="L9" i="32"/>
  <c r="K9" i="32"/>
  <c r="L8" i="32"/>
  <c r="K8" i="32"/>
  <c r="I34" i="31"/>
  <c r="L10" i="31" s="1"/>
  <c r="L9" i="31"/>
  <c r="M8" i="31"/>
  <c r="N8" i="31" s="1"/>
  <c r="M7" i="31"/>
  <c r="N7" i="31" s="1"/>
  <c r="M6" i="31"/>
  <c r="N6" i="31" s="1"/>
  <c r="L9" i="30"/>
  <c r="M8" i="30"/>
  <c r="N8" i="30" s="1"/>
  <c r="M7" i="30"/>
  <c r="N7" i="30" s="1"/>
  <c r="M6" i="30"/>
  <c r="N6" i="30" s="1"/>
  <c r="U9" i="29"/>
  <c r="U10" i="29"/>
  <c r="U11" i="29"/>
  <c r="U8" i="29"/>
  <c r="S11" i="29"/>
  <c r="S10" i="29"/>
  <c r="S9" i="29"/>
  <c r="S8" i="29"/>
  <c r="R9" i="29"/>
  <c r="R10" i="29"/>
  <c r="R11" i="29"/>
  <c r="R8" i="29"/>
  <c r="P11" i="29"/>
  <c r="P9" i="29"/>
  <c r="P10" i="29"/>
  <c r="P8" i="29"/>
  <c r="N8" i="29"/>
  <c r="N9" i="29"/>
  <c r="N10" i="29"/>
  <c r="N11" i="29"/>
  <c r="M9" i="29"/>
  <c r="M10" i="29"/>
  <c r="M11" i="29"/>
  <c r="M8" i="29"/>
  <c r="K86" i="29"/>
  <c r="O43" i="29" s="1"/>
  <c r="K69" i="29"/>
  <c r="O42" i="29" s="1"/>
  <c r="K52" i="29"/>
  <c r="O41" i="29" s="1"/>
  <c r="P43" i="29"/>
  <c r="N43" i="29"/>
  <c r="M43" i="29"/>
  <c r="P42" i="29"/>
  <c r="N42" i="29"/>
  <c r="M42" i="29"/>
  <c r="P41" i="29"/>
  <c r="N41" i="29"/>
  <c r="M41" i="29"/>
  <c r="I60" i="28"/>
  <c r="P10" i="28" s="1"/>
  <c r="I29" i="28"/>
  <c r="L10" i="28" s="1"/>
  <c r="P9" i="28"/>
  <c r="L9" i="28"/>
  <c r="P8" i="28"/>
  <c r="Q8" i="28" s="1"/>
  <c r="M8" i="28"/>
  <c r="N8" i="28" s="1"/>
  <c r="Q7" i="28"/>
  <c r="P7" i="28"/>
  <c r="M7" i="28"/>
  <c r="N7" i="28" s="1"/>
  <c r="P6" i="28"/>
  <c r="Q6" i="28" s="1"/>
  <c r="M6" i="28"/>
  <c r="N6" i="28" s="1"/>
  <c r="P8" i="27"/>
  <c r="Q8" i="27" s="1"/>
  <c r="P7" i="27"/>
  <c r="Q7" i="27" s="1"/>
  <c r="P6" i="27"/>
  <c r="Q6" i="27" s="1"/>
  <c r="P9" i="27"/>
  <c r="L9" i="27"/>
  <c r="M8" i="27"/>
  <c r="N8" i="27" s="1"/>
  <c r="M7" i="27"/>
  <c r="N7" i="27" s="1"/>
  <c r="M6" i="27"/>
  <c r="N6" i="27" s="1"/>
  <c r="I60" i="27"/>
  <c r="P10" i="27" s="1"/>
  <c r="I29" i="27"/>
  <c r="L10" i="27" s="1"/>
  <c r="I26" i="25"/>
  <c r="L10" i="25" s="1"/>
  <c r="L9" i="25"/>
  <c r="M8" i="25"/>
  <c r="N8" i="25" s="1"/>
  <c r="M7" i="25"/>
  <c r="N7" i="25" s="1"/>
  <c r="M6" i="25"/>
  <c r="N6" i="25" s="1"/>
  <c r="I28" i="24"/>
  <c r="L10" i="24" s="1"/>
  <c r="L9" i="24"/>
  <c r="M8" i="24"/>
  <c r="N8" i="24" s="1"/>
  <c r="M7" i="24"/>
  <c r="N7" i="24" s="1"/>
  <c r="M6" i="24"/>
  <c r="N6" i="24" s="1"/>
  <c r="N17" i="23"/>
  <c r="L17" i="23"/>
  <c r="K17" i="23"/>
  <c r="N19" i="23"/>
  <c r="L19" i="23"/>
  <c r="K19" i="23"/>
  <c r="N16" i="23"/>
  <c r="L16" i="23"/>
  <c r="N15" i="23"/>
  <c r="L15" i="23"/>
  <c r="K15" i="23"/>
  <c r="N14" i="23"/>
  <c r="L14" i="23"/>
  <c r="K14" i="23"/>
  <c r="N13" i="23"/>
  <c r="L13" i="23"/>
  <c r="K13" i="23"/>
  <c r="N12" i="23"/>
  <c r="L12" i="23"/>
  <c r="K12" i="23"/>
  <c r="N11" i="23"/>
  <c r="L11" i="23"/>
  <c r="K11" i="23"/>
  <c r="N10" i="23"/>
  <c r="L10" i="23"/>
  <c r="K10" i="23"/>
  <c r="N9" i="23"/>
  <c r="L9" i="23"/>
  <c r="K9" i="23"/>
  <c r="N8" i="23"/>
  <c r="L8" i="23"/>
  <c r="K8" i="23"/>
  <c r="R12" i="29" l="1"/>
  <c r="R21" i="29" s="1"/>
  <c r="U12" i="29"/>
  <c r="U21" i="29" s="1"/>
  <c r="P12" i="29"/>
  <c r="P20" i="29" s="1"/>
  <c r="N12" i="29"/>
  <c r="M12" i="29"/>
  <c r="M19" i="29" s="1"/>
  <c r="S12" i="29"/>
  <c r="S21" i="29" s="1"/>
  <c r="I59" i="22"/>
  <c r="P10" i="22" s="1"/>
  <c r="I28" i="22"/>
  <c r="L10" i="22" s="1"/>
  <c r="P9" i="22"/>
  <c r="L9" i="22"/>
  <c r="P8" i="22"/>
  <c r="Q8" i="22" s="1"/>
  <c r="M8" i="22"/>
  <c r="N8" i="22" s="1"/>
  <c r="P7" i="22"/>
  <c r="Q7" i="22" s="1"/>
  <c r="M7" i="22"/>
  <c r="N7" i="22" s="1"/>
  <c r="P6" i="22"/>
  <c r="Q6" i="22" s="1"/>
  <c r="M6" i="22"/>
  <c r="N6" i="22" s="1"/>
  <c r="L16" i="21"/>
  <c r="L13" i="21"/>
  <c r="L9" i="21"/>
  <c r="L10" i="21"/>
  <c r="L11" i="21"/>
  <c r="L12" i="21"/>
  <c r="L8" i="21"/>
  <c r="J17" i="21"/>
  <c r="K9" i="21"/>
  <c r="K10" i="21"/>
  <c r="K11" i="21"/>
  <c r="K12" i="21"/>
  <c r="K8" i="21"/>
  <c r="N13" i="21"/>
  <c r="P9" i="20"/>
  <c r="I59" i="20"/>
  <c r="P10" i="20" s="1"/>
  <c r="I28" i="20"/>
  <c r="L10" i="20" s="1"/>
  <c r="L9" i="20"/>
  <c r="P8" i="20"/>
  <c r="Q8" i="20" s="1"/>
  <c r="M8" i="20"/>
  <c r="N8" i="20" s="1"/>
  <c r="P7" i="20"/>
  <c r="Q7" i="20" s="1"/>
  <c r="M7" i="20"/>
  <c r="N7" i="20" s="1"/>
  <c r="P6" i="20"/>
  <c r="Q6" i="20" s="1"/>
  <c r="M6" i="20"/>
  <c r="N6" i="20" s="1"/>
  <c r="L11" i="19"/>
  <c r="P10" i="19"/>
  <c r="N10" i="19"/>
  <c r="M10" i="19"/>
  <c r="M7" i="19"/>
  <c r="M22" i="19" s="1"/>
  <c r="N7" i="19"/>
  <c r="N22" i="19" s="1"/>
  <c r="P7" i="19"/>
  <c r="P22" i="19" s="1"/>
  <c r="M8" i="19"/>
  <c r="M23" i="19" s="1"/>
  <c r="N8" i="19"/>
  <c r="N23" i="19" s="1"/>
  <c r="P8" i="19"/>
  <c r="P23" i="19" s="1"/>
  <c r="M9" i="19"/>
  <c r="M24" i="19" s="1"/>
  <c r="N9" i="19"/>
  <c r="N24" i="19" s="1"/>
  <c r="P9" i="19"/>
  <c r="P24" i="19" s="1"/>
  <c r="P6" i="19"/>
  <c r="P21" i="19" s="1"/>
  <c r="N6" i="19"/>
  <c r="N21" i="19" s="1"/>
  <c r="M6" i="19"/>
  <c r="M21" i="19" s="1"/>
  <c r="L25" i="19"/>
  <c r="I28" i="19"/>
  <c r="P35" i="18"/>
  <c r="N35" i="18"/>
  <c r="M35" i="18"/>
  <c r="P8" i="18"/>
  <c r="N8" i="18"/>
  <c r="M8" i="18"/>
  <c r="I88" i="18"/>
  <c r="O35" i="18" s="1"/>
  <c r="I57" i="18"/>
  <c r="O34" i="18" s="1"/>
  <c r="P34" i="18"/>
  <c r="N34" i="18"/>
  <c r="M34" i="18"/>
  <c r="P7" i="18"/>
  <c r="N7" i="18"/>
  <c r="M7" i="18"/>
  <c r="I26" i="18"/>
  <c r="O6" i="18" s="1"/>
  <c r="P33" i="18"/>
  <c r="N33" i="18"/>
  <c r="M33" i="18"/>
  <c r="L36" i="18"/>
  <c r="P6" i="18"/>
  <c r="N6" i="18"/>
  <c r="M6" i="18"/>
  <c r="L9" i="18"/>
  <c r="O8" i="16"/>
  <c r="K35" i="16"/>
  <c r="O7" i="16" s="1"/>
  <c r="K18" i="16"/>
  <c r="O6" i="16" s="1"/>
  <c r="P7" i="16"/>
  <c r="P6" i="16"/>
  <c r="P8" i="16"/>
  <c r="M7" i="16"/>
  <c r="N7" i="16"/>
  <c r="M6" i="16"/>
  <c r="N6" i="16"/>
  <c r="M8" i="16"/>
  <c r="N8" i="16"/>
  <c r="E40" i="15"/>
  <c r="F40" i="15"/>
  <c r="J40" i="15" s="1"/>
  <c r="E41" i="15"/>
  <c r="F41" i="15"/>
  <c r="J41" i="15" s="1"/>
  <c r="E42" i="15"/>
  <c r="F42" i="15"/>
  <c r="J42" i="15" s="1"/>
  <c r="E43" i="15"/>
  <c r="F43" i="15"/>
  <c r="J43" i="15" s="1"/>
  <c r="E44" i="15"/>
  <c r="F44" i="15"/>
  <c r="J44" i="15" s="1"/>
  <c r="E49" i="15"/>
  <c r="F49" i="15"/>
  <c r="E50" i="15"/>
  <c r="F50" i="15"/>
  <c r="C40" i="15"/>
  <c r="D40" i="15"/>
  <c r="I40" i="15" s="1"/>
  <c r="C41" i="15"/>
  <c r="D41" i="15"/>
  <c r="I41" i="15" s="1"/>
  <c r="C42" i="15"/>
  <c r="D42" i="15"/>
  <c r="I42" i="15" s="1"/>
  <c r="C43" i="15"/>
  <c r="D43" i="15"/>
  <c r="I43" i="15" s="1"/>
  <c r="C48" i="15"/>
  <c r="D48" i="15"/>
  <c r="I48" i="15" s="1"/>
  <c r="C49" i="15"/>
  <c r="D49" i="15"/>
  <c r="C50" i="15"/>
  <c r="D50" i="15"/>
  <c r="F39" i="15"/>
  <c r="J39" i="15" s="1"/>
  <c r="D39" i="15"/>
  <c r="I39" i="15" s="1"/>
  <c r="E39" i="15"/>
  <c r="C39" i="15"/>
  <c r="H11" i="15"/>
  <c r="I11" i="15"/>
  <c r="J11" i="15"/>
  <c r="K11" i="15"/>
  <c r="H12" i="15"/>
  <c r="I12" i="15"/>
  <c r="J12" i="15"/>
  <c r="K12" i="15"/>
  <c r="I32" i="15"/>
  <c r="I26" i="15" s="1"/>
  <c r="J25" i="15"/>
  <c r="J24" i="15"/>
  <c r="J23" i="15"/>
  <c r="K16" i="15"/>
  <c r="J16" i="15"/>
  <c r="I16" i="15"/>
  <c r="K14" i="15"/>
  <c r="J14" i="15"/>
  <c r="I14" i="15"/>
  <c r="H14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I12" i="14"/>
  <c r="J12" i="14"/>
  <c r="K12" i="14"/>
  <c r="H7" i="14"/>
  <c r="I7" i="14"/>
  <c r="J7" i="14"/>
  <c r="K7" i="14"/>
  <c r="I32" i="14"/>
  <c r="I26" i="14" s="1"/>
  <c r="J25" i="14"/>
  <c r="J24" i="14"/>
  <c r="J23" i="14"/>
  <c r="K17" i="14"/>
  <c r="J17" i="14"/>
  <c r="I17" i="14"/>
  <c r="K15" i="14"/>
  <c r="J15" i="14"/>
  <c r="I15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6" i="14"/>
  <c r="J6" i="14"/>
  <c r="I6" i="14"/>
  <c r="H6" i="14"/>
  <c r="I36" i="13"/>
  <c r="I30" i="13" s="1"/>
  <c r="J29" i="13"/>
  <c r="J28" i="13"/>
  <c r="J27" i="13"/>
  <c r="K18" i="13"/>
  <c r="J18" i="13"/>
  <c r="I18" i="13"/>
  <c r="K16" i="13"/>
  <c r="J16" i="13"/>
  <c r="I16" i="13"/>
  <c r="H16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U20" i="29" l="1"/>
  <c r="U18" i="29"/>
  <c r="U19" i="29"/>
  <c r="R20" i="29"/>
  <c r="R18" i="29"/>
  <c r="R19" i="29"/>
  <c r="O7" i="18"/>
  <c r="P19" i="29"/>
  <c r="S19" i="29"/>
  <c r="S18" i="29"/>
  <c r="P21" i="29"/>
  <c r="S20" i="29"/>
  <c r="P18" i="29"/>
  <c r="M20" i="29"/>
  <c r="M18" i="29"/>
  <c r="M21" i="29"/>
  <c r="N21" i="29"/>
  <c r="N20" i="29"/>
  <c r="N19" i="29"/>
  <c r="N18" i="29"/>
  <c r="O8" i="18"/>
  <c r="J49" i="15"/>
  <c r="M44" i="15" s="1"/>
  <c r="I49" i="15"/>
  <c r="L40" i="15" s="1"/>
  <c r="O10" i="19"/>
  <c r="O33" i="18"/>
  <c r="U6" i="12"/>
  <c r="V6" i="12"/>
  <c r="U7" i="12"/>
  <c r="V7" i="12"/>
  <c r="U8" i="12"/>
  <c r="V8" i="12"/>
  <c r="T8" i="12"/>
  <c r="T7" i="12"/>
  <c r="T6" i="12"/>
  <c r="X8" i="12"/>
  <c r="X7" i="12"/>
  <c r="X6" i="12"/>
  <c r="R6" i="12"/>
  <c r="R7" i="12"/>
  <c r="R8" i="12"/>
  <c r="Q8" i="12"/>
  <c r="Q7" i="12"/>
  <c r="Q6" i="12"/>
  <c r="L42" i="15" l="1"/>
  <c r="M42" i="15"/>
  <c r="M49" i="15"/>
  <c r="M48" i="15"/>
  <c r="M46" i="15"/>
  <c r="M47" i="15"/>
  <c r="M45" i="15"/>
  <c r="M43" i="15"/>
  <c r="M41" i="15"/>
  <c r="M40" i="15"/>
  <c r="L47" i="15"/>
  <c r="L45" i="15"/>
  <c r="L46" i="15"/>
  <c r="L44" i="15"/>
  <c r="L41" i="15"/>
  <c r="L48" i="15"/>
  <c r="L43" i="15"/>
  <c r="X9" i="12"/>
  <c r="M39" i="15"/>
  <c r="L49" i="15"/>
  <c r="L39" i="15"/>
  <c r="V9" i="12"/>
  <c r="V37" i="12" s="1"/>
  <c r="U9" i="12"/>
  <c r="U34" i="12" s="1"/>
  <c r="U37" i="12"/>
  <c r="T9" i="12"/>
  <c r="Q9" i="12"/>
  <c r="Q34" i="12" s="1"/>
  <c r="R9" i="12"/>
  <c r="R37" i="12" s="1"/>
  <c r="P9" i="10"/>
  <c r="I63" i="10"/>
  <c r="P10" i="10" s="1"/>
  <c r="P8" i="10"/>
  <c r="Q8" i="10" s="1"/>
  <c r="P7" i="10"/>
  <c r="Q7" i="10" s="1"/>
  <c r="P6" i="10"/>
  <c r="Q6" i="10" s="1"/>
  <c r="I30" i="10"/>
  <c r="L10" i="10" s="1"/>
  <c r="L9" i="10"/>
  <c r="M8" i="10"/>
  <c r="N8" i="10" s="1"/>
  <c r="M7" i="10"/>
  <c r="N7" i="10" s="1"/>
  <c r="M6" i="10"/>
  <c r="N6" i="10" s="1"/>
  <c r="I48" i="9"/>
  <c r="M31" i="9" s="1"/>
  <c r="I68" i="9"/>
  <c r="M32" i="9" s="1"/>
  <c r="I87" i="9"/>
  <c r="M33" i="9" s="1"/>
  <c r="I106" i="9"/>
  <c r="M34" i="9" s="1"/>
  <c r="O9" i="9"/>
  <c r="O8" i="9"/>
  <c r="O7" i="9"/>
  <c r="O6" i="9"/>
  <c r="P9" i="9"/>
  <c r="P8" i="9"/>
  <c r="P7" i="9"/>
  <c r="P6" i="9"/>
  <c r="N9" i="9"/>
  <c r="N8" i="9"/>
  <c r="N7" i="9"/>
  <c r="N6" i="9"/>
  <c r="L9" i="9"/>
  <c r="L7" i="9"/>
  <c r="L8" i="9"/>
  <c r="L6" i="9"/>
  <c r="M9" i="9"/>
  <c r="L34" i="9" s="1"/>
  <c r="M8" i="9"/>
  <c r="L33" i="9" s="1"/>
  <c r="M7" i="9"/>
  <c r="L32" i="9" s="1"/>
  <c r="M6" i="9"/>
  <c r="L31" i="9" s="1"/>
  <c r="K8" i="9"/>
  <c r="K9" i="9"/>
  <c r="K7" i="9"/>
  <c r="K6" i="9"/>
  <c r="K31" i="9" s="1"/>
  <c r="I27" i="8"/>
  <c r="L10" i="8" s="1"/>
  <c r="I59" i="8"/>
  <c r="P10" i="8" s="1"/>
  <c r="P9" i="8"/>
  <c r="P8" i="8"/>
  <c r="Q8" i="8" s="1"/>
  <c r="P7" i="8"/>
  <c r="Q7" i="8" s="1"/>
  <c r="P6" i="8"/>
  <c r="Q6" i="8" s="1"/>
  <c r="M8" i="8"/>
  <c r="N8" i="8" s="1"/>
  <c r="M7" i="8"/>
  <c r="N7" i="8" s="1"/>
  <c r="M6" i="8"/>
  <c r="N6" i="8" s="1"/>
  <c r="L9" i="8"/>
  <c r="I39" i="6"/>
  <c r="I33" i="6" s="1"/>
  <c r="J32" i="6"/>
  <c r="H7" i="7" s="1"/>
  <c r="J31" i="6"/>
  <c r="F7" i="7" s="1"/>
  <c r="J30" i="6"/>
  <c r="E7" i="7" s="1"/>
  <c r="K22" i="6"/>
  <c r="J22" i="6"/>
  <c r="I22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H16" i="5"/>
  <c r="I16" i="5"/>
  <c r="J16" i="5"/>
  <c r="K16" i="5"/>
  <c r="I37" i="5"/>
  <c r="I31" i="5" s="1"/>
  <c r="J30" i="5"/>
  <c r="H9" i="7" s="1"/>
  <c r="J29" i="5"/>
  <c r="F9" i="7" s="1"/>
  <c r="J28" i="5"/>
  <c r="E9" i="7" s="1"/>
  <c r="K20" i="5"/>
  <c r="J20" i="5"/>
  <c r="I20" i="5"/>
  <c r="K18" i="5"/>
  <c r="J18" i="5"/>
  <c r="I18" i="5"/>
  <c r="H18" i="5"/>
  <c r="K17" i="5"/>
  <c r="J17" i="5"/>
  <c r="I17" i="5"/>
  <c r="H17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H8" i="4"/>
  <c r="I8" i="4"/>
  <c r="J8" i="4"/>
  <c r="K8" i="4"/>
  <c r="H9" i="4"/>
  <c r="I9" i="4"/>
  <c r="J9" i="4"/>
  <c r="K9" i="4"/>
  <c r="H10" i="4"/>
  <c r="I10" i="4"/>
  <c r="J10" i="4"/>
  <c r="K10" i="4"/>
  <c r="H11" i="4"/>
  <c r="I11" i="4"/>
  <c r="J11" i="4"/>
  <c r="K11" i="4"/>
  <c r="I36" i="4"/>
  <c r="I30" i="4" s="1"/>
  <c r="J29" i="4"/>
  <c r="H8" i="7" s="1"/>
  <c r="J28" i="4"/>
  <c r="F8" i="7" s="1"/>
  <c r="J27" i="4"/>
  <c r="E8" i="7" s="1"/>
  <c r="K19" i="4"/>
  <c r="J19" i="4"/>
  <c r="I19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7" i="4"/>
  <c r="J7" i="4"/>
  <c r="I7" i="4"/>
  <c r="H7" i="4"/>
  <c r="K6" i="4"/>
  <c r="J6" i="4"/>
  <c r="I6" i="4"/>
  <c r="H6" i="4"/>
  <c r="I32" i="3"/>
  <c r="G6" i="7" s="1"/>
  <c r="X34" i="12" l="1"/>
  <c r="X36" i="12"/>
  <c r="X37" i="12"/>
  <c r="K34" i="9"/>
  <c r="X35" i="12"/>
  <c r="K33" i="9"/>
  <c r="G7" i="7"/>
  <c r="V34" i="12"/>
  <c r="U35" i="12"/>
  <c r="N33" i="9"/>
  <c r="N34" i="9"/>
  <c r="N31" i="9"/>
  <c r="K32" i="9"/>
  <c r="N32" i="9"/>
  <c r="G9" i="7"/>
  <c r="G8" i="7"/>
  <c r="I26" i="3"/>
  <c r="U36" i="12"/>
  <c r="V35" i="12"/>
  <c r="V36" i="12"/>
  <c r="R36" i="12"/>
  <c r="T37" i="12"/>
  <c r="T36" i="12"/>
  <c r="T35" i="12"/>
  <c r="T34" i="12"/>
  <c r="Q35" i="12"/>
  <c r="R34" i="12"/>
  <c r="Q37" i="12"/>
  <c r="Q36" i="12"/>
  <c r="R35" i="12"/>
  <c r="J25" i="3"/>
  <c r="H6" i="7" s="1"/>
  <c r="J23" i="3"/>
  <c r="E6" i="7" s="1"/>
  <c r="J24" i="3"/>
  <c r="F6" i="7" s="1"/>
  <c r="H7" i="3"/>
  <c r="H8" i="3"/>
  <c r="H9" i="3"/>
  <c r="H10" i="3"/>
  <c r="H11" i="3"/>
  <c r="H12" i="3"/>
  <c r="H13" i="3"/>
  <c r="H6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5" i="3"/>
  <c r="K15" i="3"/>
  <c r="I7" i="3"/>
  <c r="I8" i="3"/>
  <c r="I9" i="3"/>
  <c r="I10" i="3"/>
  <c r="I11" i="3"/>
  <c r="I12" i="3"/>
  <c r="I13" i="3"/>
  <c r="I15" i="3"/>
  <c r="I6" i="3"/>
  <c r="X43" i="2"/>
  <c r="X9" i="2"/>
  <c r="X8" i="2"/>
  <c r="X41" i="2" s="1"/>
  <c r="X7" i="2"/>
  <c r="X6" i="2"/>
  <c r="X39" i="2" s="1"/>
  <c r="V6" i="2"/>
  <c r="U8" i="2"/>
  <c r="U9" i="2"/>
  <c r="V9" i="2"/>
  <c r="R43" i="2"/>
  <c r="Q43" i="2"/>
  <c r="T39" i="2"/>
  <c r="R6" i="2"/>
  <c r="R39" i="2" s="1"/>
  <c r="R7" i="2"/>
  <c r="R40" i="2" s="1"/>
  <c r="R8" i="2"/>
  <c r="R9" i="2"/>
  <c r="Q41" i="2"/>
  <c r="Q39" i="2"/>
  <c r="X40" i="2" l="1"/>
  <c r="T40" i="2"/>
  <c r="U40" i="2"/>
  <c r="V41" i="2"/>
  <c r="V40" i="2"/>
  <c r="U41" i="2"/>
  <c r="R41" i="2"/>
  <c r="T41" i="2"/>
  <c r="T43" i="2"/>
  <c r="Q40" i="2"/>
  <c r="U43" i="2"/>
  <c r="V39" i="2"/>
  <c r="V43" i="2"/>
  <c r="U39" i="2"/>
  <c r="K29" i="1" l="1"/>
  <c r="L28" i="1" s="1"/>
  <c r="J36" i="1" s="1"/>
  <c r="I29" i="1"/>
  <c r="L27" i="1" l="1"/>
  <c r="J35" i="1" s="1"/>
  <c r="L29" i="1"/>
  <c r="J37" i="1" s="1"/>
  <c r="J29" i="1"/>
  <c r="I37" i="1" s="1"/>
  <c r="J26" i="1"/>
  <c r="J27" i="1"/>
  <c r="L26" i="1"/>
  <c r="J34" i="1" s="1"/>
  <c r="J28" i="1"/>
  <c r="J8" i="1"/>
  <c r="I8" i="1"/>
  <c r="I7" i="1"/>
  <c r="J7" i="1"/>
  <c r="J6" i="1"/>
  <c r="I6" i="1"/>
  <c r="I34" i="1" l="1"/>
  <c r="I36" i="1"/>
  <c r="I35" i="1"/>
  <c r="M29" i="1" l="1"/>
  <c r="N29" i="1" s="1"/>
  <c r="K37" i="1" s="1"/>
  <c r="N26" i="1" l="1"/>
  <c r="K34" i="1" s="1"/>
  <c r="N28" i="1"/>
  <c r="K36" i="1" s="1"/>
  <c r="N27" i="1"/>
  <c r="K35" i="1" s="1"/>
</calcChain>
</file>

<file path=xl/sharedStrings.xml><?xml version="1.0" encoding="utf-8"?>
<sst xmlns="http://schemas.openxmlformats.org/spreadsheetml/2006/main" count="4980" uniqueCount="1476">
  <si>
    <t>------------+-----------------------------------</t>
  </si>
  <si>
    <t>. tab partner_n</t>
  </si>
  <si>
    <t>Partner</t>
  </si>
  <si>
    <t>Freq.</t>
  </si>
  <si>
    <t>Percent</t>
  </si>
  <si>
    <t>------------</t>
  </si>
  <si>
    <t>---------------</t>
  </si>
  <si>
    <t>----------</t>
  </si>
  <si>
    <t>Total</t>
  </si>
  <si>
    <t>Survey respondents by partner</t>
  </si>
  <si>
    <t>%</t>
  </si>
  <si>
    <t>N</t>
  </si>
  <si>
    <t>Number of respondents</t>
  </si>
  <si>
    <t>% of respondents</t>
  </si>
  <si>
    <t>. tab age_nr gender_n</t>
  </si>
  <si>
    <t xml:space="preserve"> RECODE of |</t>
  </si>
  <si>
    <t>age_n (Age |        Gender</t>
  </si>
  <si>
    <t>-----------+----------------------+----------</t>
  </si>
  <si>
    <t>RECODE of</t>
  </si>
  <si>
    <t>age_n (Age</t>
  </si>
  <si>
    <t>Gender</t>
  </si>
  <si>
    <t>Group)</t>
  </si>
  <si>
    <t>-----------</t>
  </si>
  <si>
    <t>--------------</t>
  </si>
  <si>
    <t>--------</t>
  </si>
  <si>
    <t>under_30</t>
  </si>
  <si>
    <t>30_49</t>
  </si>
  <si>
    <t>50_plus</t>
  </si>
  <si>
    <t>Survey respondents by gender and age</t>
  </si>
  <si>
    <t>Under 30</t>
  </si>
  <si>
    <t>Between 30 and 49</t>
  </si>
  <si>
    <t>50 and Over</t>
  </si>
  <si>
    <t>Male</t>
  </si>
  <si>
    <t>Female</t>
  </si>
  <si>
    <t>Age range</t>
  </si>
  <si>
    <t>All</t>
  </si>
  <si>
    <t xml:space="preserve">   Savings |        Gender</t>
  </si>
  <si>
    <t>Leadership |        Gender</t>
  </si>
  <si>
    <t>Agricultur |        Gender</t>
  </si>
  <si>
    <t xml:space="preserve">   Program |  under_30      30_49    50_plus |     Total</t>
  </si>
  <si>
    <t>-----------+---------------------------------+----------</t>
  </si>
  <si>
    <t>Savings</t>
  </si>
  <si>
    <t>Ge</t>
  </si>
  <si>
    <t>nder</t>
  </si>
  <si>
    <t>Program</t>
  </si>
  <si>
    <t>Leadership</t>
  </si>
  <si>
    <t>Agricultur</t>
  </si>
  <si>
    <t>e Program</t>
  </si>
  <si>
    <t>Literacy</t>
  </si>
  <si>
    <t xml:space="preserve"> e Program |  under_30      30_49    50_plus |     Total</t>
  </si>
  <si>
    <t>---------</t>
  </si>
  <si>
    <t>Savings Program</t>
  </si>
  <si>
    <t>Community Leadership Program</t>
  </si>
  <si>
    <t>Agriculture Program</t>
  </si>
  <si>
    <t>Literacy Program</t>
  </si>
  <si>
    <t>Age Group</t>
  </si>
  <si>
    <t>Gender and Age Group of Program Participants</t>
  </si>
  <si>
    <t>Total number of respondents by gender and age</t>
  </si>
  <si>
    <t>Percentage of respondents by gender and age</t>
  </si>
  <si>
    <t>Raw data from Stata output</t>
  </si>
  <si>
    <t>Data broken into columns for use in table and figures</t>
  </si>
  <si>
    <t>FoodFreque |        Gender</t>
  </si>
  <si>
    <t>FoodFreque</t>
  </si>
  <si>
    <t>ncyScore</t>
  </si>
  <si>
    <t>Food Frequency Score</t>
  </si>
  <si>
    <t>. * test for significant difference in score between gender of respondents</t>
  </si>
  <si>
    <t>. oneway FoodFrequencyScore gender_n, tabulate</t>
  </si>
  <si>
    <t xml:space="preserve">            |    Summary of FoodFrequencyScore</t>
  </si>
  <si>
    <t xml:space="preserve">     Gender |        Mean   Std. Dev.       Freq.</t>
  </si>
  <si>
    <t>------------+------------------------------------</t>
  </si>
  <si>
    <t xml:space="preserve">                        Analysis of Variance</t>
  </si>
  <si>
    <t xml:space="preserve">    Source              SS         df      MS            F     Prob &gt; F</t>
  </si>
  <si>
    <t>------------------------------------------------------------------------</t>
  </si>
  <si>
    <t>Summary</t>
  </si>
  <si>
    <t>of FoodFrequ</t>
  </si>
  <si>
    <t>encyScore</t>
  </si>
  <si>
    <t>Mean</t>
  </si>
  <si>
    <t>Std. Dev.</t>
  </si>
  <si>
    <t>Mean score</t>
  </si>
  <si>
    <t>Mean food frequency score</t>
  </si>
  <si>
    <t>Source</t>
  </si>
  <si>
    <t>SS</t>
  </si>
  <si>
    <t>df</t>
  </si>
  <si>
    <t>MS</t>
  </si>
  <si>
    <t>F</t>
  </si>
  <si>
    <t>Prob &gt; F</t>
  </si>
  <si>
    <t>Between groups</t>
  </si>
  <si>
    <t>Within groups</t>
  </si>
  <si>
    <t>(*** indicates sample means are significantly different at 1%, ** at 5% and * at 10%)</t>
  </si>
  <si>
    <t>("-" indicates that there is no significant difference at any of the above levels)</t>
  </si>
  <si>
    <t>Mean food diversity score</t>
  </si>
  <si>
    <t>Food Diversity Score</t>
  </si>
  <si>
    <t>FoodDivers |        Gender</t>
  </si>
  <si>
    <t>FoodDivers</t>
  </si>
  <si>
    <t>ityScore</t>
  </si>
  <si>
    <t>------</t>
  </si>
  <si>
    <t>. oneway FoodDiversityScore gender_n, tabulate</t>
  </si>
  <si>
    <t xml:space="preserve">            |    Summary of FoodDiversityScore</t>
  </si>
  <si>
    <t>-------------</t>
  </si>
  <si>
    <t>Number of Hungry Months</t>
  </si>
  <si>
    <t>Mean number of hungry months</t>
  </si>
  <si>
    <t>Gender of respondent</t>
  </si>
  <si>
    <t>NumHungryM |        Gender</t>
  </si>
  <si>
    <t>NumHungryM</t>
  </si>
  <si>
    <t>onths</t>
  </si>
  <si>
    <t>. oneway NumHungryMonths gender_n, tabulate</t>
  </si>
  <si>
    <t xml:space="preserve">            |     Summary of NumHungryMonths</t>
  </si>
  <si>
    <t>-----------------</t>
  </si>
  <si>
    <t>Number of Coping Strategies</t>
  </si>
  <si>
    <t>Mean number of coping strategies</t>
  </si>
  <si>
    <t>NumCopingS |</t>
  </si>
  <si>
    <t>trategiesU |        Gender</t>
  </si>
  <si>
    <t>NumCopingS</t>
  </si>
  <si>
    <t>trategiesU</t>
  </si>
  <si>
    <t>sed</t>
  </si>
  <si>
    <t>. oneway NumCopingStrategiesUsed gender_n, tabulate</t>
  </si>
  <si>
    <t xml:space="preserve">            | Summary of NumCopingStrategiesUsed</t>
  </si>
  <si>
    <t>Summary of</t>
  </si>
  <si>
    <t>NumCopingStr</t>
  </si>
  <si>
    <t>ategiesUsed</t>
  </si>
  <si>
    <t>----------------</t>
  </si>
  <si>
    <t>Mean food security scores by gender of respondent</t>
  </si>
  <si>
    <t>(*** indicates sample means in the same row are significantly different at 1%, ** at 5% and * at 10%)</t>
  </si>
  <si>
    <t>. tab b3_n gender_n</t>
  </si>
  <si>
    <t xml:space="preserve">    Amount |</t>
  </si>
  <si>
    <t>earned has |        Gender</t>
  </si>
  <si>
    <t>. oneway b3_n gender_n, tabulate</t>
  </si>
  <si>
    <t xml:space="preserve">            |    Summary of Amount earned has</t>
  </si>
  <si>
    <t xml:space="preserve">            |              increased</t>
  </si>
  <si>
    <t>. tab b3_1_n gender_n</t>
  </si>
  <si>
    <t>earned has |</t>
  </si>
  <si>
    <t xml:space="preserve"> increased |</t>
  </si>
  <si>
    <t>significan |        Gender</t>
  </si>
  <si>
    <t>. oneway b3_1_n gender_n, tabulate</t>
  </si>
  <si>
    <t xml:space="preserve">            |       increased significantly</t>
  </si>
  <si>
    <t>Amount</t>
  </si>
  <si>
    <t>earned has</t>
  </si>
  <si>
    <t>increased</t>
  </si>
  <si>
    <t>Changes in income as a result of program participation</t>
  </si>
  <si>
    <t>Number with increased income</t>
  </si>
  <si>
    <t>Number with a significant increase</t>
  </si>
  <si>
    <t>significan</t>
  </si>
  <si>
    <t>tly</t>
  </si>
  <si>
    <t>-------</t>
  </si>
  <si>
    <t>% of respondents with increased income</t>
  </si>
  <si>
    <t>% of respondents with increased income who experienced a significant increase</t>
  </si>
  <si>
    <t>UO2.1 Own a house</t>
  </si>
  <si>
    <t xml:space="preserve">     Own a |        Gender</t>
  </si>
  <si>
    <t>. oneway b4_1_own gender_n, tabulate</t>
  </si>
  <si>
    <t xml:space="preserve">            |       Summary of Own a House</t>
  </si>
  <si>
    <t xml:space="preserve">  Own Farm |</t>
  </si>
  <si>
    <t xml:space="preserve">   Tools / |        Gender</t>
  </si>
  <si>
    <t>. oneway b4_3_own gender_n, tabulate</t>
  </si>
  <si>
    <t xml:space="preserve">            |     Summary of Own Farm Tools /</t>
  </si>
  <si>
    <t xml:space="preserve">            |              Equipment</t>
  </si>
  <si>
    <t>UO2.3 Own a mobile phone</t>
  </si>
  <si>
    <t xml:space="preserve">    Mobile |        Gender</t>
  </si>
  <si>
    <t>. oneway b4_4_own gender_n, tabulate</t>
  </si>
  <si>
    <t xml:space="preserve">            |    Summary of Own a Mobile Phone</t>
  </si>
  <si>
    <t>UO2.4 Own a bicycle</t>
  </si>
  <si>
    <t>. oneway b4_5_own gender_n, tabulate</t>
  </si>
  <si>
    <t xml:space="preserve">            |      Summary of Own a Bicycle</t>
  </si>
  <si>
    <t>Own a</t>
  </si>
  <si>
    <t>House</t>
  </si>
  <si>
    <t>Own Farm</t>
  </si>
  <si>
    <t>Tools /</t>
  </si>
  <si>
    <t>Equipment</t>
  </si>
  <si>
    <t>Mobile</t>
  </si>
  <si>
    <t>Phone</t>
  </si>
  <si>
    <t>Bicycle</t>
  </si>
  <si>
    <t>Analysis</t>
  </si>
  <si>
    <t>of Var</t>
  </si>
  <si>
    <t>iance</t>
  </si>
  <si>
    <t>(*** indicates percentages in the same row are significantly different at 1%, ** at 5% and * at 10%)</t>
  </si>
  <si>
    <t>. tab HasBusinessPlan gender_n</t>
  </si>
  <si>
    <t>a business |        Gender</t>
  </si>
  <si>
    <t>. oneway HasBusinessPlan gender_n, tabulate</t>
  </si>
  <si>
    <t>a business</t>
  </si>
  <si>
    <t>no_plan</t>
  </si>
  <si>
    <t>has_plan</t>
  </si>
  <si>
    <t>Respondants who have a business plan or marketing strategy</t>
  </si>
  <si>
    <t>. tab HasConfidence gender_n</t>
  </si>
  <si>
    <t xml:space="preserve">    RECODE of |</t>
  </si>
  <si>
    <t xml:space="preserve">         b8_n |</t>
  </si>
  <si>
    <t xml:space="preserve">  (Confidence |</t>
  </si>
  <si>
    <t>in management |        Gender</t>
  </si>
  <si>
    <t>--------------+----------------------+----------</t>
  </si>
  <si>
    <t>b8_n</t>
  </si>
  <si>
    <t>(Confidence</t>
  </si>
  <si>
    <t>in management</t>
  </si>
  <si>
    <t>ability)</t>
  </si>
  <si>
    <t>not_confident</t>
  </si>
  <si>
    <t>confident</t>
  </si>
  <si>
    <t>Number with a plan</t>
  </si>
  <si>
    <t>% of respondents with a plan</t>
  </si>
  <si>
    <t>Number who feel confident in management ability</t>
  </si>
  <si>
    <t>% of respondents who feel confident</t>
  </si>
  <si>
    <t>. oneway HasConfidence gender_n, tabulate</t>
  </si>
  <si>
    <t xml:space="preserve">            |      Summary of RECODE of b8_n</t>
  </si>
  <si>
    <t xml:space="preserve">            | (Confidence in management ability)</t>
  </si>
  <si>
    <t>. tab ActivityCount gender_n</t>
  </si>
  <si>
    <t>ActivityCo |        Gender</t>
  </si>
  <si>
    <t>. tab ActivityCount age_nr</t>
  </si>
  <si>
    <t>ActivityCo |   RECODE of age_n (Age Group)</t>
  </si>
  <si>
    <t xml:space="preserve">       unt |  under_30      30_49    50_plus |     Total</t>
  </si>
  <si>
    <t>ActivityCo</t>
  </si>
  <si>
    <t>unt</t>
  </si>
  <si>
    <t>Number of activities</t>
  </si>
  <si>
    <t>One</t>
  </si>
  <si>
    <t>Two</t>
  </si>
  <si>
    <t>Three</t>
  </si>
  <si>
    <t>RECODE</t>
  </si>
  <si>
    <t>Number of respondents participating in one, two, three or all four activities</t>
  </si>
  <si>
    <t>Percentage of respondents participating in one, two, three or all four activities</t>
  </si>
  <si>
    <t>NumIncomeS |</t>
  </si>
  <si>
    <t>ourceBefor |        Gender</t>
  </si>
  <si>
    <t>. oneway NumIncomeSourceBefore gender_n, tabulate</t>
  </si>
  <si>
    <t xml:space="preserve">            |  Summary of NumIncomeSourceBefore</t>
  </si>
  <si>
    <t>NumIncomeS</t>
  </si>
  <si>
    <t>ourceBefor</t>
  </si>
  <si>
    <t>e</t>
  </si>
  <si>
    <t>Number of income sources following project participation</t>
  </si>
  <si>
    <t>Number of income sources prior to project participation</t>
  </si>
  <si>
    <t>NumIncomeS |        Gender</t>
  </si>
  <si>
    <t>. oneway NumIncomeSourceNow gender_n, tabulate</t>
  </si>
  <si>
    <t xml:space="preserve">            |    Summary of NumIncomeSourceNow</t>
  </si>
  <si>
    <t>ourceNow</t>
  </si>
  <si>
    <t>of NumIncome</t>
  </si>
  <si>
    <t>SourceNow</t>
  </si>
  <si>
    <t>Change in number of income sources over life of project</t>
  </si>
  <si>
    <t>ChangeInNu |        Gender</t>
  </si>
  <si>
    <t>. oneway ChangeInNumSources gender_n, tabulate</t>
  </si>
  <si>
    <t xml:space="preserve">            |    Summary of ChangeInNumSources</t>
  </si>
  <si>
    <t>ChangeInNu</t>
  </si>
  <si>
    <t>mSources</t>
  </si>
  <si>
    <t>Mean change in number of income sources</t>
  </si>
  <si>
    <t>Mean number of income sources</t>
  </si>
  <si>
    <t>Sources before</t>
  </si>
  <si>
    <t>Sources after</t>
  </si>
  <si>
    <t>Number of income sources</t>
  </si>
  <si>
    <t>Total number of respondents</t>
  </si>
  <si>
    <t>Number of Respondents Before</t>
  </si>
  <si>
    <t>Number of Respondents After</t>
  </si>
  <si>
    <t>Before</t>
  </si>
  <si>
    <t>After</t>
  </si>
  <si>
    <t>. ttest NumIncomeSourceNow == NumIncomeSourceBefore</t>
  </si>
  <si>
    <t>Paired t test</t>
  </si>
  <si>
    <t>------------------------------------------------------------------------------</t>
  </si>
  <si>
    <t>Variable |     Obs        Mean    Std. Err.   Std. Dev.   [95% Conf. Interval]</t>
  </si>
  <si>
    <t>---------+--------------------------------------------------------------------</t>
  </si>
  <si>
    <t xml:space="preserve"> Ha: mean(diff) &lt; 0           Ha: mean(diff) != 0           Ha: mean(diff) &gt; 0</t>
  </si>
  <si>
    <t xml:space="preserve"> Pr(T &lt; t) = 1.0000         Pr(|T| &gt; |t|) = 0.0000          Pr(T &gt; t) = 0.0000</t>
  </si>
  <si>
    <t>. ttest NumIncomeSourceNow == NumIncomeSourceBefore if gender_n==0</t>
  </si>
  <si>
    <t>. ttest NumIncomeSourceNow == NumIncomeSourceBefore if gender_n==1</t>
  </si>
  <si>
    <t>Variable</t>
  </si>
  <si>
    <t>Obs</t>
  </si>
  <si>
    <t>Std. Err.</t>
  </si>
  <si>
    <t>[95% Conf.</t>
  </si>
  <si>
    <t>Interval]</t>
  </si>
  <si>
    <t>NumInc~w</t>
  </si>
  <si>
    <t>NumInc~e</t>
  </si>
  <si>
    <t>diff</t>
  </si>
  <si>
    <t>Std. Err</t>
  </si>
  <si>
    <t>.   Std. Dev.</t>
  </si>
  <si>
    <t>Ha: mean(dif</t>
  </si>
  <si>
    <t>f) &lt; 0</t>
  </si>
  <si>
    <t>Pr(T &lt; t) =</t>
  </si>
  <si>
    <t>Pr(|T| &gt; |t|) =</t>
  </si>
  <si>
    <t>Pr(T &gt; t) =</t>
  </si>
  <si>
    <t>Ha: mean(diff</t>
  </si>
  <si>
    <t>) != 0</t>
  </si>
  <si>
    <t>Ha: mean(di</t>
  </si>
  <si>
    <t>ff) &gt; 0</t>
  </si>
  <si>
    <t>Female respondents</t>
  </si>
  <si>
    <t>Male respondents</t>
  </si>
  <si>
    <t>All respondents</t>
  </si>
  <si>
    <t>Change</t>
  </si>
  <si>
    <t>Mean number of income sources before and after project</t>
  </si>
  <si>
    <t>. tab CA_Principle_1 gender_n</t>
  </si>
  <si>
    <t>. oneway CA_Principle_1 gender_n, tabulate</t>
  </si>
  <si>
    <t>. tab CA_Principle_2 gender_n</t>
  </si>
  <si>
    <t>. oneway CA_Principle_2 gender_n, tabulate</t>
  </si>
  <si>
    <t>. tab CA_Principle_3 gender_n</t>
  </si>
  <si>
    <t>. oneway CA_Principle_3 gender_n, tabulate</t>
  </si>
  <si>
    <t>Farmer adoption of CA principles</t>
  </si>
  <si>
    <t>CA Principle #1 - Minimum Tillage</t>
  </si>
  <si>
    <t>CA Principle #2 - Continuous Soil Cover</t>
  </si>
  <si>
    <t>CA Principle #3 - Crop Rotation and/or Intercropping</t>
  </si>
  <si>
    <t>CA_Princip</t>
  </si>
  <si>
    <t>le_1</t>
  </si>
  <si>
    <t>Gen</t>
  </si>
  <si>
    <t>der</t>
  </si>
  <si>
    <t>le_2</t>
  </si>
  <si>
    <t>ciple_2</t>
  </si>
  <si>
    <t>le_3</t>
  </si>
  <si>
    <t>of CA_Prin</t>
  </si>
  <si>
    <t>ciple_3</t>
  </si>
  <si>
    <t>. tab CA_num_practices gender_n</t>
  </si>
  <si>
    <t>. oneway CA_num_practices gender_n, tabulate</t>
  </si>
  <si>
    <t>Number of CA principles adopted by farmers</t>
  </si>
  <si>
    <t>Number of CA principles</t>
  </si>
  <si>
    <t>None</t>
  </si>
  <si>
    <t>Mean number of principles</t>
  </si>
  <si>
    <t>CA_num_pra</t>
  </si>
  <si>
    <t>ctices</t>
  </si>
  <si>
    <t>of CA_num_p</t>
  </si>
  <si>
    <t>ractices</t>
  </si>
  <si>
    <t>. tab CA_practitioner gender_n</t>
  </si>
  <si>
    <t>. oneway CA_practitioner gender_n, tabulate</t>
  </si>
  <si>
    <t>. tab CA_full_practitioner gender_n</t>
  </si>
  <si>
    <t>. oneway CA_full_practitioner gender_n, tabulate</t>
  </si>
  <si>
    <t>CA_practit</t>
  </si>
  <si>
    <t>ioner</t>
  </si>
  <si>
    <t>CA_full_pr</t>
  </si>
  <si>
    <t>actitioner</t>
  </si>
  <si>
    <t>Number adopting 2 or 3 CA principles</t>
  </si>
  <si>
    <t>% of respondents adopting 2 or 3</t>
  </si>
  <si>
    <t>Number adopting all 3 CA principles</t>
  </si>
  <si>
    <t>% of respondents adopting all 3 principles</t>
  </si>
  <si>
    <t xml:space="preserve">    Variable |       Obs        Mean    Std. Dev.       Min        Max</t>
  </si>
  <si>
    <t>-------------+--------------------------------------------------------</t>
  </si>
  <si>
    <t>Min</t>
  </si>
  <si>
    <t>Max</t>
  </si>
  <si>
    <t>c1_compost</t>
  </si>
  <si>
    <t>c1_bio_pest</t>
  </si>
  <si>
    <t>Compost</t>
  </si>
  <si>
    <t>Bio-pesticides</t>
  </si>
  <si>
    <t>. tab PracticeSustAgr_all gender_n</t>
  </si>
  <si>
    <t>PracticeSu |        Gender</t>
  </si>
  <si>
    <t>. oneway PracticeSustAgr_all gender_n, tabulate</t>
  </si>
  <si>
    <t xml:space="preserve">            |   Summary of PracticeSustAgr_all</t>
  </si>
  <si>
    <t>Respondants who practice at least one sustainable agriculture practice</t>
  </si>
  <si>
    <t>% of respondents in agriculture program</t>
  </si>
  <si>
    <t>. tab PracticeSustAgr_agr gender_n</t>
  </si>
  <si>
    <t>. oneway PracticeSustAgr_agr gender_n, tabulate</t>
  </si>
  <si>
    <t xml:space="preserve">            |   Summary of PracticeSustAgr_agr</t>
  </si>
  <si>
    <t>PracticeSu</t>
  </si>
  <si>
    <t>stAgr_all</t>
  </si>
  <si>
    <t>stAgr_agr</t>
  </si>
  <si>
    <t>Percent of farmers using various sustainable agriculture practices</t>
  </si>
  <si>
    <t>% of all respondents</t>
  </si>
  <si>
    <t>Are able to eat more meals each day</t>
  </si>
  <si>
    <t>Have more food throughout the year</t>
  </si>
  <si>
    <t>Children / Family is healthier</t>
  </si>
  <si>
    <t>Improved soil quality</t>
  </si>
  <si>
    <t>Can spend more time on other businesses</t>
  </si>
  <si>
    <t>Improved yield</t>
  </si>
  <si>
    <t>Other benefits</t>
  </si>
  <si>
    <t>Crops better able to survive dry conditions / Soil holds moisture better</t>
  </si>
  <si>
    <t>Fewer Pests Attacking Crops</t>
  </si>
  <si>
    <t>Less money spent on fertilizer</t>
  </si>
  <si>
    <t>c2_more_me~s</t>
  </si>
  <si>
    <t>c2_more_food</t>
  </si>
  <si>
    <t>c2_healthy~y</t>
  </si>
  <si>
    <t>c2_better_~l</t>
  </si>
  <si>
    <t>c2_less_la~r</t>
  </si>
  <si>
    <t>c2_yield</t>
  </si>
  <si>
    <t>c2_other_b~t</t>
  </si>
  <si>
    <t>c2_resilie~p</t>
  </si>
  <si>
    <t>c2_less_pe~s</t>
  </si>
  <si>
    <t>c2_afford_~r</t>
  </si>
  <si>
    <t>Percent of farmers reporting various benefits of using sustainable agriculture practices</t>
  </si>
  <si>
    <t>. tab IncreasedYieldFromSustAgr gender_n</t>
  </si>
  <si>
    <t>IncreasedY |</t>
  </si>
  <si>
    <t>ieldFromSu |        Gender</t>
  </si>
  <si>
    <t>. oneway IncreasedYieldFromSustAgr gender_n, tabulate</t>
  </si>
  <si>
    <t xml:space="preserve">            |             Summary of</t>
  </si>
  <si>
    <t xml:space="preserve">            |      IncreasedYieldFromSustAgr</t>
  </si>
  <si>
    <t>IncreasedY</t>
  </si>
  <si>
    <t>ieldFromSu</t>
  </si>
  <si>
    <t>stAgr</t>
  </si>
  <si>
    <t>Number reporting improved yield</t>
  </si>
  <si>
    <t>% of respondents reporting improved yield</t>
  </si>
  <si>
    <t>Respondents reporting improved yield from adoption of sustainable agriculture practices</t>
  </si>
  <si>
    <t>. tab GrowDiseaseResist gender_n</t>
  </si>
  <si>
    <t>GrowDiseas |        Gender</t>
  </si>
  <si>
    <t>. oneway GrowDiseaseResist gender_n, tabulate</t>
  </si>
  <si>
    <t xml:space="preserve">            |    Summary of GrowDiseaseResist</t>
  </si>
  <si>
    <t>GrowDiseas</t>
  </si>
  <si>
    <t>eResist</t>
  </si>
  <si>
    <t>Respondents who grew one of the diseaase resistant crops</t>
  </si>
  <si>
    <t>Number growing a disease resistant crop</t>
  </si>
  <si>
    <t>% of respondents growing a disease resistant crop</t>
  </si>
  <si>
    <t>Respondents who used improved storage practices</t>
  </si>
  <si>
    <t>UseImprove</t>
  </si>
  <si>
    <t>Respondents who practice some form of animal husbandry</t>
  </si>
  <si>
    <t>. tab PracticeAnimHusbandry1 gender_n</t>
  </si>
  <si>
    <t>. oneway PracticeAnimHusbandry1 gender_n, tabulate</t>
  </si>
  <si>
    <t>. tab PracticeAnimHusbandry2 gender_n</t>
  </si>
  <si>
    <t>. oneway PracticeAnimHusbandry2 gender_n, tabulate</t>
  </si>
  <si>
    <t>PracticeAn</t>
  </si>
  <si>
    <t>imHusbandr</t>
  </si>
  <si>
    <t>y1</t>
  </si>
  <si>
    <t>y2</t>
  </si>
  <si>
    <t>Respondents who have used improved animal husbandry practices</t>
  </si>
  <si>
    <t>. tab PracticeAnimHusbandry3 gender_n</t>
  </si>
  <si>
    <t>. oneway PracticeAnimHusbandry3 gender_n, tabulate</t>
  </si>
  <si>
    <t>. tab PracticeAnimHusbandry4 gender_n</t>
  </si>
  <si>
    <t>. oneway PracticeAnimHusbandry4 gender_n, tabulate</t>
  </si>
  <si>
    <t>y3</t>
  </si>
  <si>
    <t>y4</t>
  </si>
  <si>
    <t>. tab c10_nr gender_n</t>
  </si>
  <si>
    <t xml:space="preserve">     agriculture |        Gender</t>
  </si>
  <si>
    <t>-----------------+----------------------+----------</t>
  </si>
  <si>
    <t>. tab c11_nr gender_n</t>
  </si>
  <si>
    <t xml:space="preserve">         sustainable |</t>
  </si>
  <si>
    <t xml:space="preserve"> agriculture methods |        Gender</t>
  </si>
  <si>
    <t>---------------------+----------------------+----------</t>
  </si>
  <si>
    <t>Self-reported familiarity with sustainable agriculture methods</t>
  </si>
  <si>
    <t>No knowledge (1)</t>
  </si>
  <si>
    <t>Little knowledge (2)</t>
  </si>
  <si>
    <t>Some knowledge (3)</t>
  </si>
  <si>
    <t>Know and able to teach others (4)</t>
  </si>
  <si>
    <t>(Familiarity</t>
  </si>
  <si>
    <t>with sustainable</t>
  </si>
  <si>
    <t>agriculture</t>
  </si>
  <si>
    <t>no_knowledge</t>
  </si>
  <si>
    <t>little_knowledge</t>
  </si>
  <si>
    <t>some_knowledge</t>
  </si>
  <si>
    <t>sustainable</t>
  </si>
  <si>
    <t>agriculture methods</t>
  </si>
  <si>
    <t>little_knowledge_now</t>
  </si>
  <si>
    <t>some_knowledge_now</t>
  </si>
  <si>
    <t>know_teach_now</t>
  </si>
  <si>
    <t>. ttest c11_nr == c10_nr</t>
  </si>
  <si>
    <t>. ttest c11_nr == c10_nr if gender_n==0</t>
  </si>
  <si>
    <t>. ttest c11_nr == c10_nr if gender_n==1</t>
  </si>
  <si>
    <t>.   Std. Dev</t>
  </si>
  <si>
    <t>c11_nr</t>
  </si>
  <si>
    <t>c10_nr</t>
  </si>
  <si>
    <t>Familiarity level</t>
  </si>
  <si>
    <t>Mean familiarity score (1-4) before and after project interventions</t>
  </si>
  <si>
    <t>Perceived usefulness of sustainable agriculture methods</t>
  </si>
  <si>
    <t>Number reporting they are useful</t>
  </si>
  <si>
    <t>% reporting they are useful</t>
  </si>
  <si>
    <t>. tab Usefulness_Sust_Agr gender_n</t>
  </si>
  <si>
    <t xml:space="preserve">    c12_nr |</t>
  </si>
  <si>
    <t>(Usefulnes |</t>
  </si>
  <si>
    <t xml:space="preserve">  s of the |</t>
  </si>
  <si>
    <t xml:space="preserve">   farming |</t>
  </si>
  <si>
    <t xml:space="preserve">   methods |</t>
  </si>
  <si>
    <t xml:space="preserve">       you |        Gender</t>
  </si>
  <si>
    <t>c12_nr</t>
  </si>
  <si>
    <t>(Usefulnes</t>
  </si>
  <si>
    <t>s of the</t>
  </si>
  <si>
    <t>farming</t>
  </si>
  <si>
    <t>methods</t>
  </si>
  <si>
    <t>you</t>
  </si>
  <si>
    <t>Useful</t>
  </si>
  <si>
    <t>Confidence that one can access seed and fertilizer as easily as men</t>
  </si>
  <si>
    <t>. tab HasConfidence_seed_fert gender_n</t>
  </si>
  <si>
    <t>. oneway HasConfidence_seed_fert gender_n, tabulate</t>
  </si>
  <si>
    <t>c14_nr</t>
  </si>
  <si>
    <t>that women</t>
  </si>
  <si>
    <t>can access</t>
  </si>
  <si>
    <t>Analys</t>
  </si>
  <si>
    <t>is of V</t>
  </si>
  <si>
    <t>ariance</t>
  </si>
  <si>
    <t>No title or agreement of any kind</t>
  </si>
  <si>
    <t>Formal land title (from government)</t>
  </si>
  <si>
    <t>Short-term lease/borrowing</t>
  </si>
  <si>
    <t>Traditional land title (from village council, chief, tribe, etc.)</t>
  </si>
  <si>
    <t>Long-term lease</t>
  </si>
  <si>
    <t>Percent of farmers reporting various land tenure arrangements</t>
  </si>
  <si>
    <t>. sum c15_no_land c15_formal_title c15_short_lease c15_traditional_title c15_long_lease</t>
  </si>
  <si>
    <t>. sum c15_no_land c15_formal_title c15_short_lease c15_traditional_title c15_long_lease if gender_n==0</t>
  </si>
  <si>
    <t>. sum c15_no_land c15_formal_title c15_short_lease c15_traditional_title c15_long_lease if gender_n==1</t>
  </si>
  <si>
    <t>c15_no_land</t>
  </si>
  <si>
    <t>c15_formal~e</t>
  </si>
  <si>
    <t>c15_short_~e</t>
  </si>
  <si>
    <t>c15_tradit~e</t>
  </si>
  <si>
    <t>c15_long_l~e</t>
  </si>
  <si>
    <t>. tab Secure_tenure gender_n</t>
  </si>
  <si>
    <t>. oneway Secure_tenure gender_n, tabulate</t>
  </si>
  <si>
    <t>Secure_ten</t>
  </si>
  <si>
    <t>ure</t>
  </si>
  <si>
    <t>Farmers reporting that they have secure land tenure</t>
  </si>
  <si>
    <t>Number with secure tenure</t>
  </si>
  <si>
    <t>% with secure tenure</t>
  </si>
  <si>
    <t>Used for managing my household finances</t>
  </si>
  <si>
    <t>Used for managing my small enterprise</t>
  </si>
  <si>
    <t>Used for personal benefits</t>
  </si>
  <si>
    <t>Used with my children</t>
  </si>
  <si>
    <t>Provides increased self-esteem and/or confidence</t>
  </si>
  <si>
    <t>Helps to receive more respect in my household/community</t>
  </si>
  <si>
    <t>Used with my community group</t>
  </si>
  <si>
    <t>. sum d8_manage_hh d8_manage_iga d8_personal d8_with_children d8_more_self_esteem ///</t>
  </si>
  <si>
    <t>d8_manage_hh</t>
  </si>
  <si>
    <t>d8_manage_~a</t>
  </si>
  <si>
    <t>d8_personal</t>
  </si>
  <si>
    <t>d8_with_ch~n</t>
  </si>
  <si>
    <t>d8_more_se~m</t>
  </si>
  <si>
    <t>d8_more_re~t</t>
  </si>
  <si>
    <t>d8_with_gr~p</t>
  </si>
  <si>
    <t>Ways in which respondents made use of literacy skills</t>
  </si>
  <si>
    <t>Respondents who benefited from literacy training</t>
  </si>
  <si>
    <t>Number who say the training helped them</t>
  </si>
  <si>
    <t>. tab d7_n gender_n</t>
  </si>
  <si>
    <t>. oneway d7_n gender_n, tabulate</t>
  </si>
  <si>
    <t>. tab Used_literacy_skills gender_n</t>
  </si>
  <si>
    <t>. oneway Used_literacy_skills gender_n, tabulate</t>
  </si>
  <si>
    <t>and</t>
  </si>
  <si>
    <t>numeracy</t>
  </si>
  <si>
    <t>skills</t>
  </si>
  <si>
    <t>help with</t>
  </si>
  <si>
    <t>business</t>
  </si>
  <si>
    <t>or group</t>
  </si>
  <si>
    <t>participat</t>
  </si>
  <si>
    <t>ion</t>
  </si>
  <si>
    <t>Used_liter</t>
  </si>
  <si>
    <t>acy_skills</t>
  </si>
  <si>
    <t>. tab e3_n gender_n</t>
  </si>
  <si>
    <t>Received a |</t>
  </si>
  <si>
    <t xml:space="preserve"> loan from |</t>
  </si>
  <si>
    <t>. oneway e3_n gender_n, tabulate</t>
  </si>
  <si>
    <t>Received a</t>
  </si>
  <si>
    <t>loan from</t>
  </si>
  <si>
    <t>Group</t>
  </si>
  <si>
    <t>Respondents reporting that they received a loan from their VSLA Group</t>
  </si>
  <si>
    <t>Number who received a loan</t>
  </si>
  <si>
    <t>% who received a loan</t>
  </si>
  <si>
    <t>Used money for purchase of agricultural inputs</t>
  </si>
  <si>
    <t>Used money for for income generating activity</t>
  </si>
  <si>
    <t>Used money for medical needs</t>
  </si>
  <si>
    <t>Used money for school fees/school uniforms</t>
  </si>
  <si>
    <t>Used money for wedding/funeral</t>
  </si>
  <si>
    <t>Used money for home improvement or repair</t>
  </si>
  <si>
    <t>Used money for to purchase food</t>
  </si>
  <si>
    <t>Used money for other things</t>
  </si>
  <si>
    <t>. sum e4_fund_ag_inputs e4_fund_iga e4_medical e4_school e4_family_event ///</t>
  </si>
  <si>
    <t>&gt; e4_household e4_buy_food e4_other_use</t>
  </si>
  <si>
    <t>&gt; e4_household e4_buy_food e4_other_use if gender_n==0</t>
  </si>
  <si>
    <t>&gt; e4_household e4_buy_food e4_other_use if gender_n==1</t>
  </si>
  <si>
    <t>e4_fund_ag~s</t>
  </si>
  <si>
    <t>e4_fund_iga</t>
  </si>
  <si>
    <t>e4_medical</t>
  </si>
  <si>
    <t>e4_school</t>
  </si>
  <si>
    <t>e4_family_~t</t>
  </si>
  <si>
    <t>e4_household</t>
  </si>
  <si>
    <t>e4_buy_food</t>
  </si>
  <si>
    <t>e4_other_use</t>
  </si>
  <si>
    <t>Ways in which respondents made use of their loan</t>
  </si>
  <si>
    <t>. tab e4_fund_ag_inputs gender_n</t>
  </si>
  <si>
    <t>Used money |</t>
  </si>
  <si>
    <t xml:space="preserve">       for |</t>
  </si>
  <si>
    <t xml:space="preserve">  purchase |</t>
  </si>
  <si>
    <t xml:space="preserve">        of |</t>
  </si>
  <si>
    <t>agricultur |        Gender</t>
  </si>
  <si>
    <t>. oneway e4_fund_ag_inputs gender_n, tabulate</t>
  </si>
  <si>
    <t xml:space="preserve">            | Summary of Used money for  purchase</t>
  </si>
  <si>
    <t xml:space="preserve">            |       of agricultural inputs</t>
  </si>
  <si>
    <t>. tab e4_fund_iga gender_n</t>
  </si>
  <si>
    <t xml:space="preserve">   for for |</t>
  </si>
  <si>
    <t xml:space="preserve">    income |</t>
  </si>
  <si>
    <t>generating |        Gender</t>
  </si>
  <si>
    <t>. oneway e4_fund_iga gender_n, tabulate</t>
  </si>
  <si>
    <t xml:space="preserve">            |    Summary of Used money for for</t>
  </si>
  <si>
    <t xml:space="preserve">            |     income generating activity</t>
  </si>
  <si>
    <t>. tab e4_medical gender_n</t>
  </si>
  <si>
    <t xml:space="preserve">   medical |        Gender</t>
  </si>
  <si>
    <t>. oneway e4_medical gender_n, tabulate</t>
  </si>
  <si>
    <t xml:space="preserve">            |  Summary of Used money for medical</t>
  </si>
  <si>
    <t xml:space="preserve">            |                needs</t>
  </si>
  <si>
    <t>. tab e4_school gender_n</t>
  </si>
  <si>
    <t>for school |</t>
  </si>
  <si>
    <t>fees/schoo |        Gender</t>
  </si>
  <si>
    <t>. oneway e4_school gender_n, tabulate</t>
  </si>
  <si>
    <t xml:space="preserve">            |  Summary of Used money for school</t>
  </si>
  <si>
    <t xml:space="preserve">            |        fees/school uniforms</t>
  </si>
  <si>
    <t>. tab e4_family_event gender_n</t>
  </si>
  <si>
    <t>wedding/fu |        Gender</t>
  </si>
  <si>
    <t>. oneway e4_family_event gender_n, tabulate</t>
  </si>
  <si>
    <t xml:space="preserve">            |      Summary of Used money for</t>
  </si>
  <si>
    <t xml:space="preserve">            |           wedding/funeral</t>
  </si>
  <si>
    <t>. tab e4_household gender_n</t>
  </si>
  <si>
    <t xml:space="preserve"> for  home |</t>
  </si>
  <si>
    <t>improvemen |</t>
  </si>
  <si>
    <t xml:space="preserve">      t or |        Gender</t>
  </si>
  <si>
    <t>. oneway e4_household gender_n, tabulate</t>
  </si>
  <si>
    <t xml:space="preserve">            |   Summary of Used money for  home</t>
  </si>
  <si>
    <t xml:space="preserve">            |        improvement or repair</t>
  </si>
  <si>
    <t>. tab e4_buy_food gender_n</t>
  </si>
  <si>
    <t xml:space="preserve">    for to |</t>
  </si>
  <si>
    <t xml:space="preserve">  purchase |        Gender</t>
  </si>
  <si>
    <t>. oneway e4_buy_food gender_n, tabulate</t>
  </si>
  <si>
    <t xml:space="preserve">            |    Summary of Used money for to</t>
  </si>
  <si>
    <t xml:space="preserve">            |            purchase food</t>
  </si>
  <si>
    <t>. tab e4_other_use gender_n</t>
  </si>
  <si>
    <t xml:space="preserve"> for other |        Gender</t>
  </si>
  <si>
    <t>. oneway e4_other_use gender_n, tabulate</t>
  </si>
  <si>
    <t xml:space="preserve">            |   Summary of Used money for other</t>
  </si>
  <si>
    <t xml:space="preserve">            |               things</t>
  </si>
  <si>
    <t xml:space="preserve">. </t>
  </si>
  <si>
    <t>. tab e5_n gender_n</t>
  </si>
  <si>
    <t>Repaid the |</t>
  </si>
  <si>
    <t xml:space="preserve">   loan(s) |        Gender</t>
  </si>
  <si>
    <t>. oneway e5_n gender_n, tabulate</t>
  </si>
  <si>
    <t xml:space="preserve">            |    Summary of Repaid the loan(s)</t>
  </si>
  <si>
    <t xml:space="preserve">            |               already</t>
  </si>
  <si>
    <t>Respondents reporting that they have repaid the loan from their VSLA Group</t>
  </si>
  <si>
    <t>Number who repaid their loan</t>
  </si>
  <si>
    <t>% who repaid their loan</t>
  </si>
  <si>
    <t>Repaid the</t>
  </si>
  <si>
    <t>loan(s)</t>
  </si>
  <si>
    <t>already</t>
  </si>
  <si>
    <t>. tab FoodFrequencyScore gender_n</t>
  </si>
  <si>
    <t>. tab FoodDiversityScore gender_n</t>
  </si>
  <si>
    <t>of FoodDiver</t>
  </si>
  <si>
    <t>sityScore</t>
  </si>
  <si>
    <t>. tab NumHungryMonths gender_n</t>
  </si>
  <si>
    <t>of NumHungr</t>
  </si>
  <si>
    <t>yMonths</t>
  </si>
  <si>
    <t>. tab NumCopingStrategiesUsed gender_n</t>
  </si>
  <si>
    <t>. tab NumIncomeSourceBefore gender_n</t>
  </si>
  <si>
    <t>. tab NumIncomeSourceNow gender_n</t>
  </si>
  <si>
    <t>. tab ChangeInNumSources gender_n</t>
  </si>
  <si>
    <t>UO2.2 Own farm tools/equip</t>
  </si>
  <si>
    <t>--------------------</t>
  </si>
  <si>
    <t xml:space="preserve">Food Frequency </t>
  </si>
  <si>
    <t>Coping Strategies</t>
  </si>
  <si>
    <t>Seasonal Food Security Score</t>
  </si>
  <si>
    <t xml:space="preserve">“Managing my small enterprise (record keeping, calculating cost and profit),”
</t>
  </si>
  <si>
    <t xml:space="preserve"> “With my community group (record keeping such as minutes and records of saving deposits and loans),”</t>
  </si>
  <si>
    <t>OR</t>
  </si>
  <si>
    <t>“Increased self-esteem and/or confidence to speak in group settings or serve as a leader.”</t>
  </si>
  <si>
    <r>
      <rPr>
        <b/>
        <vertAlign val="superscript"/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NB: "Using the literacy training in their business" means that they responded "yes" to either:</t>
    </r>
  </si>
  <si>
    <t>Respondents reporting the use of various storage practices</t>
  </si>
  <si>
    <t>Number reporting use of a storage type</t>
  </si>
  <si>
    <t>% of respondents reporting on storage use</t>
  </si>
  <si>
    <t xml:space="preserve">-&gt; tabulation of c7_trad_bags_use  </t>
  </si>
  <si>
    <t>c7_trad_bags_use</t>
  </si>
  <si>
    <t>Use traditional/regular bags</t>
  </si>
  <si>
    <t>c7_trad_silo_use</t>
  </si>
  <si>
    <t>Use traditional (non-improved) silo</t>
  </si>
  <si>
    <t xml:space="preserve">        Use |</t>
  </si>
  <si>
    <t>Use</t>
  </si>
  <si>
    <t>c7_PICS_bags_use</t>
  </si>
  <si>
    <t>Use PICS bags (hermetically sealed)</t>
  </si>
  <si>
    <t>traditional |</t>
  </si>
  <si>
    <t>traditional</t>
  </si>
  <si>
    <t>c7_improved_silo_use</t>
  </si>
  <si>
    <t>Use metal silo or other improved silo</t>
  </si>
  <si>
    <t xml:space="preserve">   /regular |</t>
  </si>
  <si>
    <t>/regular</t>
  </si>
  <si>
    <t xml:space="preserve">       bags |      Freq.     Percent        Cum.</t>
  </si>
  <si>
    <t>bags</t>
  </si>
  <si>
    <t>Cum.</t>
  </si>
  <si>
    <t xml:space="preserve">-&gt; tabulation of c7_trad_silo_use  </t>
  </si>
  <si>
    <t>(non-improv |</t>
  </si>
  <si>
    <t>(non-improv</t>
  </si>
  <si>
    <t xml:space="preserve">   ed) silo |      Freq.     Percent        Cum.</t>
  </si>
  <si>
    <t>ed) silo</t>
  </si>
  <si>
    <t xml:space="preserve">-&gt; tabulation of c7_improved_silo_use  </t>
  </si>
  <si>
    <t xml:space="preserve">  Use metal |</t>
  </si>
  <si>
    <t>Use metal</t>
  </si>
  <si>
    <t xml:space="preserve">    silo or |</t>
  </si>
  <si>
    <t>silo or</t>
  </si>
  <si>
    <t xml:space="preserve">      other |</t>
  </si>
  <si>
    <t>other</t>
  </si>
  <si>
    <t xml:space="preserve">   improved |</t>
  </si>
  <si>
    <t>improved</t>
  </si>
  <si>
    <t xml:space="preserve">       silo |      Freq.     Percent        Cum.</t>
  </si>
  <si>
    <t>silo</t>
  </si>
  <si>
    <t>. tab UseImprovedStorage_3_4 gender_n</t>
  </si>
  <si>
    <t>UseImprove |</t>
  </si>
  <si>
    <t>dStorage_3 |        Gender</t>
  </si>
  <si>
    <t>dStorage_3</t>
  </si>
  <si>
    <r>
      <t>Number using improved storage</t>
    </r>
    <r>
      <rPr>
        <b/>
        <vertAlign val="superscript"/>
        <sz val="11"/>
        <color rgb="FF797F0B"/>
        <rFont val="Calibri"/>
        <family val="2"/>
        <scheme val="minor"/>
      </rPr>
      <t>*</t>
    </r>
  </si>
  <si>
    <t>% of respondents using improved storage*</t>
  </si>
  <si>
    <t>Number using improved storage**</t>
  </si>
  <si>
    <t>% of respondents using improved storage**</t>
  </si>
  <si>
    <t>_4</t>
  </si>
  <si>
    <r>
      <rPr>
        <vertAlign val="superscript"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>In this case, "improved" means using either (3) PICS bags or a (4) metal/improved silo</t>
    </r>
  </si>
  <si>
    <r>
      <rPr>
        <vertAlign val="superscript"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In this case, "improved" means using either (2) traditional silo, (3) PICS bags or a (4) metal/improved silo</t>
    </r>
  </si>
  <si>
    <t>. oneway UseImprovedStorage_3_4 gender_n, tabulate</t>
  </si>
  <si>
    <t xml:space="preserve">            |  Summary of UseImprovedStorage_3_4</t>
  </si>
  <si>
    <t>. tab UseImprovedStorage_2_3_4 gender_n</t>
  </si>
  <si>
    <t>dStorage_2 |        Gender</t>
  </si>
  <si>
    <t>dStorage_2</t>
  </si>
  <si>
    <t>_3_4</t>
  </si>
  <si>
    <t>. oneway UseImprovedStorage_2_3_4 gender_n, tabulate</t>
  </si>
  <si>
    <t xml:space="preserve">            | Summary of UseImprovedStorage_2_3_4</t>
  </si>
  <si>
    <t xml:space="preserve"> * C7: Crop storage practices - PMF 116-1</t>
  </si>
  <si>
    <t>Leadership |   RECODE of age_n (Age Group)</t>
  </si>
  <si>
    <t>ge Group)</t>
  </si>
  <si>
    <t>.   [95% Conf.</t>
  </si>
  <si>
    <t>riance</t>
  </si>
  <si>
    <t>c2_other_benefit</t>
  </si>
  <si>
    <t>c2_afford_fertil</t>
  </si>
  <si>
    <t>c2_better_soil</t>
  </si>
  <si>
    <t>c2_more_meals</t>
  </si>
  <si>
    <t>c2_healthy_famil</t>
  </si>
  <si>
    <t>c2_less_labour</t>
  </si>
  <si>
    <t>c2_resilient_cro</t>
  </si>
  <si>
    <t>c2_less_pests</t>
  </si>
  <si>
    <t>Ha: mean(diff)</t>
  </si>
  <si>
    <t>!= 0</t>
  </si>
  <si>
    <t>Gende</t>
  </si>
  <si>
    <t>r</t>
  </si>
  <si>
    <t xml:space="preserve">&gt; d8_more_respect d8_with_group </t>
  </si>
  <si>
    <t>&gt; d8_more_respect d8_with_group  if gender_n==0</t>
  </si>
  <si>
    <t>&gt; d8_more_respect d8_with_group  if gender_n==1</t>
  </si>
  <si>
    <r>
      <t>Number of respondents indicating skills were used in their business</t>
    </r>
    <r>
      <rPr>
        <b/>
        <vertAlign val="superscript"/>
        <sz val="11"/>
        <color rgb="FF797F0B"/>
        <rFont val="Calibri"/>
        <family val="2"/>
        <scheme val="minor"/>
      </rPr>
      <t>*</t>
    </r>
  </si>
  <si>
    <t>% of respondents who say the training helped them</t>
  </si>
  <si>
    <t>% of respondents indicating skills were used in their business</t>
  </si>
  <si>
    <t xml:space="preserve">    Group) |    female       male |     Total</t>
  </si>
  <si>
    <t>female</t>
  </si>
  <si>
    <t>male</t>
  </si>
  <si>
    <t xml:space="preserve">   Program |    female       male |     Total</t>
  </si>
  <si>
    <t xml:space="preserve"> e Program |    female       male |     Total</t>
  </si>
  <si>
    <t xml:space="preserve">   Savings |   RECODE of age_n (Age Group)</t>
  </si>
  <si>
    <t xml:space="preserve">        no |        43         92         21 |       156 </t>
  </si>
  <si>
    <t xml:space="preserve">     Total |       127        208         34 |       369 </t>
  </si>
  <si>
    <t>no</t>
  </si>
  <si>
    <t>yes</t>
  </si>
  <si>
    <t>RECODE o</t>
  </si>
  <si>
    <t>e Group)</t>
  </si>
  <si>
    <t xml:space="preserve">       unt |    female       male |     Total</t>
  </si>
  <si>
    <t xml:space="preserve">  ncyScore |    female       male |     Total</t>
  </si>
  <si>
    <t xml:space="preserve">  ityScore |    female       male |     Total</t>
  </si>
  <si>
    <t xml:space="preserve">     onths |    female       male |     Total</t>
  </si>
  <si>
    <t xml:space="preserve">       sed |    female       male |     Total</t>
  </si>
  <si>
    <t xml:space="preserve">         e |    female       male |     Total</t>
  </si>
  <si>
    <t xml:space="preserve">  ourceNow |    female       male |     Total</t>
  </si>
  <si>
    <t>NumIncome</t>
  </si>
  <si>
    <t xml:space="preserve">  mSources |    female       male |     Total</t>
  </si>
  <si>
    <t xml:space="preserve"> increased |    female       male |     Total</t>
  </si>
  <si>
    <t xml:space="preserve">       tly |    female       male |     Total</t>
  </si>
  <si>
    <t xml:space="preserve">     House |    female       male |     Total</t>
  </si>
  <si>
    <t xml:space="preserve"> Equipment |    female       male |     Total</t>
  </si>
  <si>
    <t xml:space="preserve">     Phone |    female       male |     Total</t>
  </si>
  <si>
    <t xml:space="preserve">   Bicycle |    female       male |     Total</t>
  </si>
  <si>
    <t>xxx</t>
  </si>
  <si>
    <t>b5_nr (Has |</t>
  </si>
  <si>
    <t xml:space="preserve">     plan) |    female       male |     Total</t>
  </si>
  <si>
    <t xml:space="preserve">            |  Summary of RECODE of b5_nr (Has a</t>
  </si>
  <si>
    <t xml:space="preserve">            |           business plan)</t>
  </si>
  <si>
    <t xml:space="preserve">     ability) |    female       male |     Total</t>
  </si>
  <si>
    <t>b5_nr (Has</t>
  </si>
  <si>
    <t>plan)</t>
  </si>
  <si>
    <t xml:space="preserve"> stAgr_all |    female       male |     Total</t>
  </si>
  <si>
    <t xml:space="preserve">    Total           90.0487805    368   .244697773</t>
  </si>
  <si>
    <t xml:space="preserve"> stAgr_agr |    female       male |     Total</t>
  </si>
  <si>
    <t>c2_afford_pestic</t>
  </si>
  <si>
    <t>Less money spent on pesticides</t>
  </si>
  <si>
    <t>Std. Dev</t>
  </si>
  <si>
    <t>.       Min</t>
  </si>
  <si>
    <t>c2_afford_~s</t>
  </si>
  <si>
    <t xml:space="preserve">     stAgr |    female       male |     Total</t>
  </si>
  <si>
    <t xml:space="preserve">   eResist |    female       male |     Total</t>
  </si>
  <si>
    <t xml:space="preserve">        _4 |    female       male |     Total</t>
  </si>
  <si>
    <t xml:space="preserve">      _3_4 |    female       male |     Total</t>
  </si>
  <si>
    <t>------------------</t>
  </si>
  <si>
    <t>-------------------</t>
  </si>
  <si>
    <t>----------------------</t>
  </si>
  <si>
    <t>Familiarity with |</t>
  </si>
  <si>
    <t xml:space="preserve">     sustainable |</t>
  </si>
  <si>
    <t xml:space="preserve">  methods BEFORE |    female       male |     Total</t>
  </si>
  <si>
    <t xml:space="preserve">    Familiarity with |</t>
  </si>
  <si>
    <t xml:space="preserve">                 NOW |    female       male |     Total</t>
  </si>
  <si>
    <t>methods BEFORE</t>
  </si>
  <si>
    <t>NOW</t>
  </si>
  <si>
    <t>f) &gt; 0</t>
  </si>
  <si>
    <t>ff) &lt; 0</t>
  </si>
  <si>
    <t xml:space="preserve">  learned) |    female       male |     Total</t>
  </si>
  <si>
    <t>learned)</t>
  </si>
  <si>
    <t xml:space="preserve">       c14_nr |</t>
  </si>
  <si>
    <t xml:space="preserve">   that women |</t>
  </si>
  <si>
    <t xml:space="preserve">   can access |</t>
  </si>
  <si>
    <t xml:space="preserve">     seed and |</t>
  </si>
  <si>
    <t>fertilizer as |        Gender</t>
  </si>
  <si>
    <t xml:space="preserve">       easily |    female       male |     Total</t>
  </si>
  <si>
    <t xml:space="preserve">            |     Summary of RECODE of c14_nr</t>
  </si>
  <si>
    <t xml:space="preserve">            |  (Confidence that women can access</t>
  </si>
  <si>
    <t xml:space="preserve">            |    seed and fertilizer as easily</t>
  </si>
  <si>
    <t>seed and</t>
  </si>
  <si>
    <t>fertilizer as</t>
  </si>
  <si>
    <t>easily</t>
  </si>
  <si>
    <t>d8_with_children</t>
  </si>
  <si>
    <t>d8_more_self_esteem</t>
  </si>
  <si>
    <t>d8_manage_iga</t>
  </si>
  <si>
    <t>d8_more_respect</t>
  </si>
  <si>
    <t>d8_with_group</t>
  </si>
  <si>
    <t xml:space="preserve">     Group |    female       male |     Total</t>
  </si>
  <si>
    <t xml:space="preserve">            |   Summary of Received a loan from</t>
  </si>
  <si>
    <t>is of Va</t>
  </si>
  <si>
    <t xml:space="preserve"> al inputs |    female       male |     Total</t>
  </si>
  <si>
    <t xml:space="preserve">  activity |    female       male |     Total</t>
  </si>
  <si>
    <t xml:space="preserve">     needs |    female       male |     Total</t>
  </si>
  <si>
    <t>l uniforms |    female       male |     Total</t>
  </si>
  <si>
    <t xml:space="preserve">     neral |    female       male |     Total</t>
  </si>
  <si>
    <t xml:space="preserve">    repair |    female       male |     Total</t>
  </si>
  <si>
    <t xml:space="preserve">      food |    female       male |     Total</t>
  </si>
  <si>
    <t xml:space="preserve">    things |    female       male |     Total</t>
  </si>
  <si>
    <t xml:space="preserve">   already |    female       male |     Total</t>
  </si>
  <si>
    <t xml:space="preserve">       Partner |      Freq.     Percent        Cum.</t>
  </si>
  <si>
    <t>---------------+-----------------------------------</t>
  </si>
  <si>
    <t>diocese_niassa |        325      100.00      100.00</t>
  </si>
  <si>
    <t xml:space="preserve">         Total |        325      100.00</t>
  </si>
  <si>
    <t>diocese_niassa</t>
  </si>
  <si>
    <t xml:space="preserve">  under_30 |        32         58 |        90 </t>
  </si>
  <si>
    <t xml:space="preserve">     30_49 |        78         78 |       156 </t>
  </si>
  <si>
    <t xml:space="preserve">   50_plus |        48         31 |        79 </t>
  </si>
  <si>
    <t xml:space="preserve">     Total |       158        167 |       325 </t>
  </si>
  <si>
    <t xml:space="preserve">        no |        74         81 |       155 </t>
  </si>
  <si>
    <t xml:space="preserve">       yes |        84         86 |       170 </t>
  </si>
  <si>
    <t xml:space="preserve">        no |       106        115 |       221 </t>
  </si>
  <si>
    <t xml:space="preserve">       yes |        52         52 |       104 </t>
  </si>
  <si>
    <t xml:space="preserve">        no |        64         84 |       148 </t>
  </si>
  <si>
    <t xml:space="preserve">       yes |        94         83 |       177 </t>
  </si>
  <si>
    <t xml:space="preserve">        no |        40         77         38 |       155 </t>
  </si>
  <si>
    <t xml:space="preserve">       yes |        50         79         41 |       170 </t>
  </si>
  <si>
    <t xml:space="preserve">     Total |        90        156         79 |       325 </t>
  </si>
  <si>
    <t xml:space="preserve">        no |        55        114         52 |       221 </t>
  </si>
  <si>
    <t xml:space="preserve">       yes |        35         42         27 |       104 </t>
  </si>
  <si>
    <t>Agricultur |   RECODE of age_n (Age Group)</t>
  </si>
  <si>
    <t xml:space="preserve">        no |        48         68         32 |       148 </t>
  </si>
  <si>
    <t xml:space="preserve">       yes |        42         88         47 |       177 </t>
  </si>
  <si>
    <t>f age_n (A</t>
  </si>
  <si>
    <t xml:space="preserve">         1 |       105        126 |       231 </t>
  </si>
  <si>
    <t xml:space="preserve">         2 |        34         28 |        62 </t>
  </si>
  <si>
    <t xml:space="preserve">         3 |        19         13 |        32 </t>
  </si>
  <si>
    <t xml:space="preserve">         1 |        64        115         52 |       231 </t>
  </si>
  <si>
    <t xml:space="preserve">         2 |        15         29         18 |        62 </t>
  </si>
  <si>
    <t xml:space="preserve">         3 |        11         12          9 |        32 </t>
  </si>
  <si>
    <t>of age_n (Ag</t>
  </si>
  <si>
    <t xml:space="preserve">         1 |         0          1 |         1 </t>
  </si>
  <si>
    <t xml:space="preserve">         2 |        17         12 |        29 </t>
  </si>
  <si>
    <t xml:space="preserve">         3 |        34         21 |        55 </t>
  </si>
  <si>
    <t xml:space="preserve">         4 |        26         38 |        64 </t>
  </si>
  <si>
    <t xml:space="preserve">         5 |        33         34 |        67 </t>
  </si>
  <si>
    <t xml:space="preserve">         6 |        28         30 |        58 </t>
  </si>
  <si>
    <t xml:space="preserve">         7 |        20         31 |        51 </t>
  </si>
  <si>
    <t xml:space="preserve">     female |   4.5126582   1.5669246         158</t>
  </si>
  <si>
    <t xml:space="preserve">       male |   4.8323353   1.5431649         167</t>
  </si>
  <si>
    <t xml:space="preserve">      Total |   4.6769231   1.5605841         325</t>
  </si>
  <si>
    <t>Between groups      8.29685031      1   8.29685031      3.43     0.0648</t>
  </si>
  <si>
    <t xml:space="preserve"> Within groups      780.780073    323   2.41727577</t>
  </si>
  <si>
    <t xml:space="preserve">    Total           789.076923    324    2.4354226</t>
  </si>
  <si>
    <t xml:space="preserve">         1 |         1          0 |         1 </t>
  </si>
  <si>
    <t xml:space="preserve">         2 |         4          2 |         6 </t>
  </si>
  <si>
    <t xml:space="preserve">         3 |         6          2 |         8 </t>
  </si>
  <si>
    <t xml:space="preserve">         4 |        14          9 |        23 </t>
  </si>
  <si>
    <t xml:space="preserve">         5 |        16         13 |        29 </t>
  </si>
  <si>
    <t xml:space="preserve">         6 |        29         23 |        52 </t>
  </si>
  <si>
    <t xml:space="preserve">         7 |        15         26 |        41 </t>
  </si>
  <si>
    <t xml:space="preserve">         8 |        20         33 |        53 </t>
  </si>
  <si>
    <t xml:space="preserve">         9 |        15         28 |        43 </t>
  </si>
  <si>
    <t xml:space="preserve">        10 |        12         18 |        30 </t>
  </si>
  <si>
    <t xml:space="preserve">        11 |        26         13 |        39 </t>
  </si>
  <si>
    <t xml:space="preserve">     female |   7.2341772   2.5815803         158</t>
  </si>
  <si>
    <t xml:space="preserve">       male |   7.6047904   2.0416096         167</t>
  </si>
  <si>
    <t xml:space="preserve">      Total |   7.4246154   2.3236592         325</t>
  </si>
  <si>
    <t>Between groups      11.1514662      1   11.1514662      2.07     0.1510</t>
  </si>
  <si>
    <t xml:space="preserve"> Within groups      1738.25161    323   5.38158393</t>
  </si>
  <si>
    <t xml:space="preserve">    Total           1749.40308    324   5.39939221</t>
  </si>
  <si>
    <t xml:space="preserve">         0 |        69         34 |       103 </t>
  </si>
  <si>
    <t xml:space="preserve">         1 |        36         42 |        78 </t>
  </si>
  <si>
    <t xml:space="preserve">         2 |        30         39 |        69 </t>
  </si>
  <si>
    <t xml:space="preserve">         3 |        10         17 |        27 </t>
  </si>
  <si>
    <t xml:space="preserve">         4 |         3          6 |         9 </t>
  </si>
  <si>
    <t xml:space="preserve">         5 |         1         17 |        18 </t>
  </si>
  <si>
    <t xml:space="preserve">         6 |         5          4 |         9 </t>
  </si>
  <si>
    <t xml:space="preserve">         7 |         2          3 |         5 </t>
  </si>
  <si>
    <t xml:space="preserve">         8 |         0          1 |         1 </t>
  </si>
  <si>
    <t xml:space="preserve">         9 |         1          3 |         4 </t>
  </si>
  <si>
    <t xml:space="preserve">        10 |         1          0 |         1 </t>
  </si>
  <si>
    <t xml:space="preserve">        11 |         0          1 |         1 </t>
  </si>
  <si>
    <t xml:space="preserve">     female |   1.3037975   1.8013048         158</t>
  </si>
  <si>
    <t xml:space="preserve">       male |   2.2215569   2.1492537         167</t>
  </si>
  <si>
    <t xml:space="preserve">      Total |   1.7753846   2.0371572         325</t>
  </si>
  <si>
    <t>Between groups      68.3829602      1   68.3829602     17.31     0.0000</t>
  </si>
  <si>
    <t xml:space="preserve"> Within groups      1276.22012    323   3.95114587</t>
  </si>
  <si>
    <t xml:space="preserve">    Total           1344.60308    324    4.1500095</t>
  </si>
  <si>
    <t xml:space="preserve">         0 |        91         68 |       159 </t>
  </si>
  <si>
    <t xml:space="preserve">         1 |        23         33 |        56 </t>
  </si>
  <si>
    <t xml:space="preserve">         2 |         6         16 |        22 </t>
  </si>
  <si>
    <t xml:space="preserve">         3 |         4         11 |        15 </t>
  </si>
  <si>
    <t xml:space="preserve">         4 |         7         10 |        17 </t>
  </si>
  <si>
    <t xml:space="preserve">         5 |         7         12 |        19 </t>
  </si>
  <si>
    <t xml:space="preserve">         6 |         6          6 |        12 </t>
  </si>
  <si>
    <t xml:space="preserve">         7 |         4          2 |         6 </t>
  </si>
  <si>
    <t xml:space="preserve">         8 |         6          5 |        11 </t>
  </si>
  <si>
    <t xml:space="preserve">         9 |         2          3 |         5 </t>
  </si>
  <si>
    <t xml:space="preserve">        10 |         1          1 |         2 </t>
  </si>
  <si>
    <t xml:space="preserve">        11 |         1          0 |         1 </t>
  </si>
  <si>
    <t xml:space="preserve">     female |   1.6518987     2.66835         158</t>
  </si>
  <si>
    <t xml:space="preserve">       male |   1.9461078   2.4550354         167</t>
  </si>
  <si>
    <t xml:space="preserve">      Total |   1.8030769   2.5612237         325</t>
  </si>
  <si>
    <t>Between groups      7.02752264      1   7.02752264      1.07     0.3014</t>
  </si>
  <si>
    <t xml:space="preserve"> Within groups       2118.3694    323    6.5584192</t>
  </si>
  <si>
    <t xml:space="preserve">    Total           2125.39692    324   6.55986705</t>
  </si>
  <si>
    <t>For Mozambique, they have added 3 extra strategies. On this tab, I have analyzed only the ones that are part of the standard one (as used for the other countries</t>
  </si>
  <si>
    <t>Tab "A4 Coping Stategies (2)" has the larger, expanded set</t>
  </si>
  <si>
    <t>This tab has the larger expanded set of coping strategies</t>
  </si>
  <si>
    <t>. tab NumCopingStrategiesUsed2 gender_n</t>
  </si>
  <si>
    <t xml:space="preserve">      sed2 |    female       male |     Total</t>
  </si>
  <si>
    <t xml:space="preserve">         0 |        88         65 |       153 </t>
  </si>
  <si>
    <t xml:space="preserve">         1 |        25         34 |        59 </t>
  </si>
  <si>
    <t xml:space="preserve">         2 |         6         15 |        21 </t>
  </si>
  <si>
    <t xml:space="preserve">         3 |         3         13 |        16 </t>
  </si>
  <si>
    <t xml:space="preserve">         4 |         8          8 |        16 </t>
  </si>
  <si>
    <t xml:space="preserve">         5 |         5         11 |        16 </t>
  </si>
  <si>
    <t xml:space="preserve">         6 |         3          7 |        10 </t>
  </si>
  <si>
    <t xml:space="preserve">         7 |         7          4 |        11 </t>
  </si>
  <si>
    <t xml:space="preserve">         8 |         4          4 |         8 </t>
  </si>
  <si>
    <t xml:space="preserve">         9 |         6          1 |         7 </t>
  </si>
  <si>
    <t xml:space="preserve">        10 |         0          2 |         2 </t>
  </si>
  <si>
    <t xml:space="preserve">        11 |         2          1 |         3 </t>
  </si>
  <si>
    <t xml:space="preserve">        12 |         0          1 |         1 </t>
  </si>
  <si>
    <t xml:space="preserve">        13 |         0          1 |         1 </t>
  </si>
  <si>
    <t xml:space="preserve">        14 |         1          0 |         1 </t>
  </si>
  <si>
    <t>sed2</t>
  </si>
  <si>
    <t>. oneway NumCopingStrategiesUsed2 gender_n, tabulate</t>
  </si>
  <si>
    <t xml:space="preserve">            | Summary of NumCopingStrategiesUsed2</t>
  </si>
  <si>
    <t xml:space="preserve">     female |   1.8481013   3.0077971         158</t>
  </si>
  <si>
    <t xml:space="preserve">       male |   2.1377246   2.7657896         167</t>
  </si>
  <si>
    <t xml:space="preserve">      Total |   1.9969231   2.8851455         325</t>
  </si>
  <si>
    <t>Between groups      6.81015737      1   6.81015737      0.82     0.3665</t>
  </si>
  <si>
    <t xml:space="preserve"> Within groups      2690.18677    323    8.3287516</t>
  </si>
  <si>
    <t xml:space="preserve">    Total           2696.99692    324   8.32406458</t>
  </si>
  <si>
    <t xml:space="preserve">         1 |        53         18 |        71 </t>
  </si>
  <si>
    <t xml:space="preserve">         2 |        44         50 |        94 </t>
  </si>
  <si>
    <t xml:space="preserve">         3 |        32         45 |        77 </t>
  </si>
  <si>
    <t xml:space="preserve">         4 |        13         20 |        33 </t>
  </si>
  <si>
    <t xml:space="preserve">         5 |         1         13 |        14 </t>
  </si>
  <si>
    <t xml:space="preserve">         6 |         1         10 |        11 </t>
  </si>
  <si>
    <t xml:space="preserve">         7 |         0          8 |         8 </t>
  </si>
  <si>
    <t xml:space="preserve">         9 |         1          2 |         3 </t>
  </si>
  <si>
    <t xml:space="preserve">        10 |        13          0 |        13 </t>
  </si>
  <si>
    <t xml:space="preserve">     female |    2.778481    2.456302         158</t>
  </si>
  <si>
    <t xml:space="preserve">       male |   3.2335329   1.7353383         167</t>
  </si>
  <si>
    <t xml:space="preserve">      Total |   3.0123077    2.125645         325</t>
  </si>
  <si>
    <t>Between groups      16.8117182      1   16.8117182      3.75     0.0536</t>
  </si>
  <si>
    <t xml:space="preserve"> Within groups      1447.13905    323   4.48030666</t>
  </si>
  <si>
    <t xml:space="preserve">    Total           1463.95077    324   4.51836657</t>
  </si>
  <si>
    <t>NumIncomeSou</t>
  </si>
  <si>
    <t>rceBefore</t>
  </si>
  <si>
    <t xml:space="preserve">         1 |        35         18 |        53 </t>
  </si>
  <si>
    <t xml:space="preserve">         2 |        50         42 |        92 </t>
  </si>
  <si>
    <t xml:space="preserve">         3 |        44         44 |        88 </t>
  </si>
  <si>
    <t xml:space="preserve">         4 |         9         30 |        39 </t>
  </si>
  <si>
    <t xml:space="preserve">         5 |         4          9 |        13 </t>
  </si>
  <si>
    <t xml:space="preserve">         6 |         0         13 |        13 </t>
  </si>
  <si>
    <t xml:space="preserve">         7 |         1          7 |         8 </t>
  </si>
  <si>
    <t xml:space="preserve">         8 |         1          3 |         4 </t>
  </si>
  <si>
    <t xml:space="preserve">        10 |        14          1 |        15 </t>
  </si>
  <si>
    <t xml:space="preserve">     female |   3.0253165   2.4493581         158</t>
  </si>
  <si>
    <t xml:space="preserve">       male |   3.3532934   1.7564952         167</t>
  </si>
  <si>
    <t xml:space="preserve">      Total |   3.1938462   2.1248004         325</t>
  </si>
  <si>
    <t>Between groups      8.73326951      1   8.73326951      1.94     0.1646</t>
  </si>
  <si>
    <t xml:space="preserve"> Within groups      1454.05442    323   4.50171648</t>
  </si>
  <si>
    <t xml:space="preserve">    Total           1462.78769    324   4.51477683</t>
  </si>
  <si>
    <t xml:space="preserve">        -4 |         0          1 |         1 </t>
  </si>
  <si>
    <t xml:space="preserve">        -3 |         0          3 |         3 </t>
  </si>
  <si>
    <t xml:space="preserve">        -2 |         3          8 |        11 </t>
  </si>
  <si>
    <t xml:space="preserve">        -1 |        18         21 |        39 </t>
  </si>
  <si>
    <t xml:space="preserve">         0 |        94         78 |       172 </t>
  </si>
  <si>
    <t xml:space="preserve">         1 |        29         43 |        72 </t>
  </si>
  <si>
    <t xml:space="preserve">         2 |         9         12 |        21 </t>
  </si>
  <si>
    <t xml:space="preserve">         3 |         4          1 |         5 </t>
  </si>
  <si>
    <t xml:space="preserve">         4 |         1          0 |         1 </t>
  </si>
  <si>
    <t xml:space="preserve">     female |   .24683544   .93540896         158</t>
  </si>
  <si>
    <t xml:space="preserve">       male |   .11976048   1.0799509         167</t>
  </si>
  <si>
    <t xml:space="preserve">      Total |   .18153846   1.0127112         325</t>
  </si>
  <si>
    <t>Between groups      1.31102263      1   1.31102263      1.28     0.2588</t>
  </si>
  <si>
    <t xml:space="preserve"> Within groups      330.978208    323   1.02470033</t>
  </si>
  <si>
    <t xml:space="preserve">    Total           332.289231    324   1.02558405</t>
  </si>
  <si>
    <t>NumInc~w |     325    3.193846    .1178627      2.1248    2.961973    3.425719</t>
  </si>
  <si>
    <t>NumInc~e |     325    3.012308    .1179096    2.125645    2.780343    3.244273</t>
  </si>
  <si>
    <t xml:space="preserve">    diff |     325    .1815385    .0561751    1.012711    .0710244    .2920525</t>
  </si>
  <si>
    <t xml:space="preserve">     mean(diff) = mean(NumIncomeSourc~w - NumIncomeSourc~e)       t =   3.2317</t>
  </si>
  <si>
    <t xml:space="preserve"> Ho: mean(diff) = 0                              degrees of freedom =      324</t>
  </si>
  <si>
    <t xml:space="preserve"> Pr(T &lt; t) = 0.9993         Pr(|T| &gt; |t|) = 0.0014          Pr(T &gt; t) = 0.0007</t>
  </si>
  <si>
    <t>NumInc~w |     158    3.025316    .1948605    2.449358     2.64043    3.410203</t>
  </si>
  <si>
    <t>NumInc~e |     158    2.778481    .1954129    2.456302    2.392504    3.164458</t>
  </si>
  <si>
    <t xml:space="preserve">    diff |     158    .2468354    .0744171     .935409    .0998475    .3938234</t>
  </si>
  <si>
    <t xml:space="preserve">     mean(diff) = mean(NumIncomeSourc~w - NumIncomeSourc~e)       t =   3.3169</t>
  </si>
  <si>
    <t xml:space="preserve"> Ho: mean(diff) = 0                              degrees of freedom =      157</t>
  </si>
  <si>
    <t xml:space="preserve"> Pr(T &lt; t) = 0.9994         Pr(|T| &gt; |t|) = 0.0011          Pr(T &gt; t) = 0.0006</t>
  </si>
  <si>
    <t>NumInc~w |     167    3.353293    .1359217    1.756495    3.084935    3.621651</t>
  </si>
  <si>
    <t>NumInc~e |     167    3.233533    .1342845    1.735338    2.968407    3.498659</t>
  </si>
  <si>
    <t xml:space="preserve">    diff |     167    .1197605    .0835691    1.079951   -.0452348    .2847558</t>
  </si>
  <si>
    <t xml:space="preserve">     mean(diff) = mean(NumIncomeSourc~w - NumIncomeSourc~e)       t =   1.4331</t>
  </si>
  <si>
    <t xml:space="preserve"> Ho: mean(diff) = 0                              degrees of freedom =      166</t>
  </si>
  <si>
    <t xml:space="preserve"> Pr(T &lt; t) = 0.9231         Pr(|T| &gt; |t|) = 0.1537          Pr(T &gt; t) = 0.0769</t>
  </si>
  <si>
    <t>The change in number of income sources is not as significant for male respondents as for female</t>
  </si>
  <si>
    <t xml:space="preserve">        no |        18         36 |        54 </t>
  </si>
  <si>
    <t xml:space="preserve">       yes |       140        131 |       271 </t>
  </si>
  <si>
    <t xml:space="preserve">     female |   .88607595   .31872924         158</t>
  </si>
  <si>
    <t xml:space="preserve">       male |   .78443114   .41245314         167</t>
  </si>
  <si>
    <t xml:space="preserve">      Total |   .83384615   .37279265         325</t>
  </si>
  <si>
    <t>Between groups      .838804261      1   .838804261      6.13     0.0138</t>
  </si>
  <si>
    <t xml:space="preserve"> Within groups       44.188888    323   .136807703</t>
  </si>
  <si>
    <t xml:space="preserve">    Total           45.0276923    324   .138974359</t>
  </si>
  <si>
    <t xml:space="preserve">        no |         4          8 |        12 </t>
  </si>
  <si>
    <t xml:space="preserve">       yes |       136        123 |       259 </t>
  </si>
  <si>
    <t xml:space="preserve">     Total |       140        131 |       271 </t>
  </si>
  <si>
    <t xml:space="preserve">     female |   .97142857   .16719683         140</t>
  </si>
  <si>
    <t xml:space="preserve">       male |    .9389313   .24037551         131</t>
  </si>
  <si>
    <t xml:space="preserve">      Total |   .95571956    .2060981         271</t>
  </si>
  <si>
    <t>Between groups      .071470019      1   .071470019      1.69     0.1951</t>
  </si>
  <si>
    <t xml:space="preserve"> Within groups      11.3971647    269   .042368642</t>
  </si>
  <si>
    <t xml:space="preserve">    Total           11.4686347    270   .042476425</t>
  </si>
  <si>
    <t xml:space="preserve">        no |        17         29 |        46 </t>
  </si>
  <si>
    <t xml:space="preserve">       yes |        84         71 |       155 </t>
  </si>
  <si>
    <t xml:space="preserve">     Total |       101        100 |       201 </t>
  </si>
  <si>
    <t xml:space="preserve">     female |   .83168317   .37601348         101</t>
  </si>
  <si>
    <t xml:space="preserve">       male |         .71   .45604802         100</t>
  </si>
  <si>
    <t xml:space="preserve">      Total |   .77114428   .42114509         201</t>
  </si>
  <si>
    <t>Between groups      .744022955      1   .744022955      4.26     0.0402</t>
  </si>
  <si>
    <t xml:space="preserve"> Within groups      34.7286139    199   .174515648</t>
  </si>
  <si>
    <t xml:space="preserve">    Total           35.4726368    200   .177363184</t>
  </si>
  <si>
    <t xml:space="preserve">        no |        37         30 |        67 </t>
  </si>
  <si>
    <t xml:space="preserve">       yes |        56         63 |       119 </t>
  </si>
  <si>
    <t xml:space="preserve">     Total |        93         93 |       186 </t>
  </si>
  <si>
    <t xml:space="preserve">     female |   .60215054   .49210694          93</t>
  </si>
  <si>
    <t xml:space="preserve">       male |   .67741935   .46999746          93</t>
  </si>
  <si>
    <t xml:space="preserve">      Total |   .63978495   .48135839         186</t>
  </si>
  <si>
    <t>Between groups       .26344086      1    .26344086      1.14     0.2875</t>
  </si>
  <si>
    <t xml:space="preserve"> Within groups      42.6021505    184   .231533427</t>
  </si>
  <si>
    <t xml:space="preserve">    Total           42.8655914    185   .231705899</t>
  </si>
  <si>
    <t xml:space="preserve">        no |        20         53 |        73 </t>
  </si>
  <si>
    <t xml:space="preserve">       yes |        43         46 |        89 </t>
  </si>
  <si>
    <t xml:space="preserve">     Total |        63         99 |       162 </t>
  </si>
  <si>
    <t xml:space="preserve">     female |   .68253968   .46922712          63</t>
  </si>
  <si>
    <t xml:space="preserve">       male |   .46464646   .50128674          99</t>
  </si>
  <si>
    <t xml:space="preserve">      Total |   .54938272   .49909818         162</t>
  </si>
  <si>
    <t>Between groups      1.82788199      1   1.82788199      7.64     0.0064</t>
  </si>
  <si>
    <t xml:space="preserve"> Within groups      38.2770563    160   .239231602</t>
  </si>
  <si>
    <t xml:space="preserve">    Total           40.1049383    161   .249098995</t>
  </si>
  <si>
    <t xml:space="preserve">        no |         7         13 |        20 </t>
  </si>
  <si>
    <t xml:space="preserve">       yes |        19         50 |        69 </t>
  </si>
  <si>
    <t xml:space="preserve">     Total |        26         63 |        89 </t>
  </si>
  <si>
    <t xml:space="preserve">     female |   .73076923   .45234432          26</t>
  </si>
  <si>
    <t xml:space="preserve">       male |   .79365079   .40793462          63</t>
  </si>
  <si>
    <t xml:space="preserve">      Total |    .7752809   .41976208          89</t>
  </si>
  <si>
    <t>Between groups      .072773045      1   .072773045      0.41     0.5235</t>
  </si>
  <si>
    <t xml:space="preserve"> Within groups      15.4328449     87   .177389022</t>
  </si>
  <si>
    <t xml:space="preserve">    Total            15.505618     88   .176200204</t>
  </si>
  <si>
    <t xml:space="preserve">   no_plan |        29         22 |        51 </t>
  </si>
  <si>
    <t xml:space="preserve">  has_plan |       129        145 |       274 </t>
  </si>
  <si>
    <t xml:space="preserve">     female |    81.64557     38.8343         158</t>
  </si>
  <si>
    <t xml:space="preserve">       male |   86.826347   33.922126         167</t>
  </si>
  <si>
    <t xml:space="preserve">      Total |   84.307692   36.428911         325</t>
  </si>
  <si>
    <t>Between groups       2179.1148      1    2179.1148      1.65     0.2005</t>
  </si>
  <si>
    <t xml:space="preserve"> Within groups      427790.116    323    1324.4276</t>
  </si>
  <si>
    <t xml:space="preserve">    Total           429969.231    324   1327.06553</t>
  </si>
  <si>
    <t xml:space="preserve">not_confident |        28         17 |        45 </t>
  </si>
  <si>
    <t xml:space="preserve">    confident |       130        150 |       280 </t>
  </si>
  <si>
    <t xml:space="preserve">        Total |       158        167 |       325 </t>
  </si>
  <si>
    <t xml:space="preserve">     female |   82.278481   38.306487         158</t>
  </si>
  <si>
    <t xml:space="preserve">       male |   89.820359    30.32898         167</t>
  </si>
  <si>
    <t xml:space="preserve">      Total |   86.153846   34.591635         325</t>
  </si>
  <si>
    <t>Between groups      4617.95008      1   4617.95008      3.89     0.0493</t>
  </si>
  <si>
    <t xml:space="preserve"> Within groups      383074.358    323   1185.98872</t>
  </si>
  <si>
    <t xml:space="preserve">    Total           387692.308    324    1196.5812</t>
  </si>
  <si>
    <t>c1_crop_rotation</t>
  </si>
  <si>
    <t>c1_min_till</t>
  </si>
  <si>
    <t>Minimum tillage (CA Principle #1), including potholes, ripper or zai holes</t>
  </si>
  <si>
    <t>c1_soil_cover</t>
  </si>
  <si>
    <t>Keeping the soil covered (CA Principle #2)</t>
  </si>
  <si>
    <t>c1_intercrop</t>
  </si>
  <si>
    <t>Practicing intercropping with legumes/GMCCs (CA Principle #3)</t>
  </si>
  <si>
    <t>c1_manure_tea</t>
  </si>
  <si>
    <t>Use manure tea</t>
  </si>
  <si>
    <t>c1_seed_space</t>
  </si>
  <si>
    <t>Proper spacing of seeds</t>
  </si>
  <si>
    <t>c1_no_burn</t>
  </si>
  <si>
    <t>Not burning crop residues</t>
  </si>
  <si>
    <t>Practicing crop rotation CA Principle #3), including intercropping with legumes</t>
  </si>
  <si>
    <t>. sum  c1_min_till- c1_no_burn</t>
  </si>
  <si>
    <t xml:space="preserve"> c1_min_till |       175    .5828571    .4945018          0          1</t>
  </si>
  <si>
    <t>c1_soil_co~r |       175         .64    .4813773          0          1</t>
  </si>
  <si>
    <t>c1_crop_ro~n |       175         .36    .4813773          0          1</t>
  </si>
  <si>
    <t>c1_intercrop |       175    .5142857      .50123          0          1</t>
  </si>
  <si>
    <t xml:space="preserve">  c1_compost |       175    .4285714    .4962917          0          1</t>
  </si>
  <si>
    <t xml:space="preserve"> c1_bio_pest |       175    .1714286    .3779645          0          1</t>
  </si>
  <si>
    <t>c1_manure_~a |       175    .2457143    .4317452          0          1</t>
  </si>
  <si>
    <t>c1_seed_sp~e |       175    .5714286    .4962917          0          1</t>
  </si>
  <si>
    <t xml:space="preserve">  c1_no_burn |       175         .28    .4502873          0          1</t>
  </si>
  <si>
    <t>. sum  c1_min_till- c1_no_burn if gender_n==0</t>
  </si>
  <si>
    <t xml:space="preserve"> c1_min_till |        93    .6451613    .4810577          0          1</t>
  </si>
  <si>
    <t>c1_soil_co~r |        93    .5268817     .501983          0          1</t>
  </si>
  <si>
    <t>c1_crop_ro~n |        93    .3333333    .4739596          0          1</t>
  </si>
  <si>
    <t>c1_intercrop |        93    .5483871    .5003505          0          1</t>
  </si>
  <si>
    <t xml:space="preserve">  c1_compost |        93     .311828    .4657508          0          1</t>
  </si>
  <si>
    <t xml:space="preserve"> c1_bio_pest |        93    .2043011    .4053753          0          1</t>
  </si>
  <si>
    <t>c1_manure_~a |        93    .2795699    .4512204          0          1</t>
  </si>
  <si>
    <t>c1_seed_sp~e |        93    .5913978    .4942398          0          1</t>
  </si>
  <si>
    <t xml:space="preserve">  c1_no_burn |        93    .3225806    .4699975          0          1</t>
  </si>
  <si>
    <t>. sum  c1_min_till- c1_no_burn if gender_n==1</t>
  </si>
  <si>
    <t xml:space="preserve"> c1_min_till |        82    .5121951    .5029273          0          1</t>
  </si>
  <si>
    <t>c1_soil_co~r |        82    .7682927    .4245195          0          1</t>
  </si>
  <si>
    <t>c1_crop_ro~n |        82    .3902439    .4908068          0          1</t>
  </si>
  <si>
    <t>c1_intercrop |        82    .4756098    .5024781          0          1</t>
  </si>
  <si>
    <t xml:space="preserve">  c1_compost |        82    .5609756     .499322          0          1</t>
  </si>
  <si>
    <t xml:space="preserve"> c1_bio_pest |        82    .1341463    .3429068          0          1</t>
  </si>
  <si>
    <t>c1_manure_~a |        82    .2073171    .4078793          0          1</t>
  </si>
  <si>
    <t>c1_seed_sp~e |        82    .5487805     .500677          0          1</t>
  </si>
  <si>
    <t xml:space="preserve">  c1_no_burn |        82    .2317073    .4245195          0          1</t>
  </si>
  <si>
    <t>c1_soil_co~r</t>
  </si>
  <si>
    <t>c1_crop_ro~n</t>
  </si>
  <si>
    <t>c1_manure_~a</t>
  </si>
  <si>
    <t>c1_seed_sp~e</t>
  </si>
  <si>
    <t xml:space="preserve">         0 |        65         85 |       150 </t>
  </si>
  <si>
    <t xml:space="preserve">         1 |        93         82 |       175 </t>
  </si>
  <si>
    <t xml:space="preserve">     female |   .58860759   .49365073         158</t>
  </si>
  <si>
    <t xml:space="preserve">       male |   .49101796   .50142284         167</t>
  </si>
  <si>
    <t xml:space="preserve">      Total |   .53846154   .49928724         325</t>
  </si>
  <si>
    <t>Between groups      .773210152      1   .773210152      3.12     0.0782</t>
  </si>
  <si>
    <t xml:space="preserve"> Within groups      79.9960206    323   .247665699</t>
  </si>
  <si>
    <t xml:space="preserve">    Total           80.7692308    324   .249287749</t>
  </si>
  <si>
    <t xml:space="preserve">         0 |         1          1 |         2 </t>
  </si>
  <si>
    <t xml:space="preserve">     Total |        94         83 |       177 </t>
  </si>
  <si>
    <t xml:space="preserve">     female |    .9893617   .10314212          94</t>
  </si>
  <si>
    <t xml:space="preserve">       male |   .98795181   .10976426          83</t>
  </si>
  <si>
    <t xml:space="preserve">      Total |   .98870056   .10599639         177</t>
  </si>
  <si>
    <t>Between groups      .000087621      1   .000087621      0.01     0.9299</t>
  </si>
  <si>
    <t xml:space="preserve"> Within groups      1.97731351    175   .011298934</t>
  </si>
  <si>
    <t xml:space="preserve">    Total           1.97740113    176   .011235234</t>
  </si>
  <si>
    <t>CA_Princip |        Gender</t>
  </si>
  <si>
    <t xml:space="preserve">      le_1 |    female       male |     Total</t>
  </si>
  <si>
    <t xml:space="preserve">         0 |        33         40 |        73 </t>
  </si>
  <si>
    <t xml:space="preserve">         1 |        60         42 |       102 </t>
  </si>
  <si>
    <t xml:space="preserve">     Total |        93         82 |       175 </t>
  </si>
  <si>
    <t xml:space="preserve">            |      Summary of CA_Principle_1</t>
  </si>
  <si>
    <t xml:space="preserve">     female |   .64516129   .48105774          93</t>
  </si>
  <si>
    <t xml:space="preserve">       male |   .51219512   .50292729          82</t>
  </si>
  <si>
    <t xml:space="preserve">      Total |   .58285714   .49450179         175</t>
  </si>
  <si>
    <t>Between groups       .77044397      1    .77044397      3.19     0.0758</t>
  </si>
  <si>
    <t xml:space="preserve"> Within groups      41.7781275    173   .241492066</t>
  </si>
  <si>
    <t xml:space="preserve">    Total           42.5485714    174    .24453202</t>
  </si>
  <si>
    <t xml:space="preserve">      le_2 |    female       male |     Total</t>
  </si>
  <si>
    <t xml:space="preserve">         0 |        44         19 |        63 </t>
  </si>
  <si>
    <t xml:space="preserve">         1 |        49         63 |       112 </t>
  </si>
  <si>
    <t xml:space="preserve">            |      Summary of CA_Principle_2</t>
  </si>
  <si>
    <t xml:space="preserve">     female |   .52688172   .50198298          93</t>
  </si>
  <si>
    <t xml:space="preserve">       male |   .76829268    .4245195          82</t>
  </si>
  <si>
    <t xml:space="preserve">      Total |         .64   .48137733         175</t>
  </si>
  <si>
    <t>Between groups      2.53964333      1   2.53964333     11.63     0.0008</t>
  </si>
  <si>
    <t xml:space="preserve"> Within groups      37.7803567    173   .218383565</t>
  </si>
  <si>
    <t xml:space="preserve">    Total                40.32    174   .231724138</t>
  </si>
  <si>
    <t xml:space="preserve">      le_3 |    female       male |     Total</t>
  </si>
  <si>
    <t xml:space="preserve">         0 |        36         27 |        63 </t>
  </si>
  <si>
    <t xml:space="preserve">         1 |        57         55 |       112 </t>
  </si>
  <si>
    <t xml:space="preserve">            |      Summary of CA_Principle_3</t>
  </si>
  <si>
    <t xml:space="preserve">     female |   .61290323   .48972614          93</t>
  </si>
  <si>
    <t xml:space="preserve">       male |   .67073171   .47283955          82</t>
  </si>
  <si>
    <t>Between groups      .145727773      1   .145727773      0.63     0.4293</t>
  </si>
  <si>
    <t xml:space="preserve"> Within groups      40.1742722    173   .232221227</t>
  </si>
  <si>
    <t>of CA_Princ</t>
  </si>
  <si>
    <t>iple_1</t>
  </si>
  <si>
    <t>CA_num_pra |        Gender</t>
  </si>
  <si>
    <t xml:space="preserve">    ctices |    female       male |     Total</t>
  </si>
  <si>
    <t xml:space="preserve">         0 |         2          4 |         6 </t>
  </si>
  <si>
    <t xml:space="preserve">         1 |        37         20 |        57 </t>
  </si>
  <si>
    <t xml:space="preserve">         2 |        33         34 |        67 </t>
  </si>
  <si>
    <t xml:space="preserve">         3 |        21         24 |        45 </t>
  </si>
  <si>
    <t xml:space="preserve">            |     Summary of CA_num_practices</t>
  </si>
  <si>
    <t xml:space="preserve">     female |   1.7849462   .81892642          93</t>
  </si>
  <si>
    <t xml:space="preserve">       male |   1.9512195   .85926237          82</t>
  </si>
  <si>
    <t xml:space="preserve">      Total |   1.8628571   .83977478         175</t>
  </si>
  <si>
    <t>Between groups      1.20476865      1   1.20476865      1.72     0.1920</t>
  </si>
  <si>
    <t xml:space="preserve"> Within groups      121.503803    173    .70233412</t>
  </si>
  <si>
    <t xml:space="preserve">    Total           122.708571    174   .705221675</t>
  </si>
  <si>
    <t>CA_practit |        Gender</t>
  </si>
  <si>
    <t xml:space="preserve">     ioner |    female       male |     Total</t>
  </si>
  <si>
    <t xml:space="preserve">         0 |        39         24 |        63 </t>
  </si>
  <si>
    <t xml:space="preserve">         1 |        54         58 |       112 </t>
  </si>
  <si>
    <t xml:space="preserve">            |     Summary of CA_practitioner</t>
  </si>
  <si>
    <t xml:space="preserve">     female |   .58064516   .49612807          93</t>
  </si>
  <si>
    <t xml:space="preserve">       male |   .70731707   .45779409          82</t>
  </si>
  <si>
    <t>Between groups      .699228954      1   .699228954      3.05     0.0824</t>
  </si>
  <si>
    <t xml:space="preserve"> Within groups       39.620771    173   .229021798</t>
  </si>
  <si>
    <t>CA_full_pr |        Gender</t>
  </si>
  <si>
    <t>actitioner |    female       male |     Total</t>
  </si>
  <si>
    <t xml:space="preserve">         0 |        72         58 |       130 </t>
  </si>
  <si>
    <t xml:space="preserve">         1 |        21         24 |        45 </t>
  </si>
  <si>
    <t xml:space="preserve">            |   Summary of CA_full_practitioner</t>
  </si>
  <si>
    <t xml:space="preserve">     female |   .22580645   .42037851          93</t>
  </si>
  <si>
    <t xml:space="preserve">       male |   .29268293   .45779409          82</t>
  </si>
  <si>
    <t xml:space="preserve">      Total |   .25714286   .43831293         175</t>
  </si>
  <si>
    <t>Between groups      .194897156      1   .194897156      1.01     0.3152</t>
  </si>
  <si>
    <t xml:space="preserve"> Within groups      33.2336743    173   .192102163</t>
  </si>
  <si>
    <t xml:space="preserve">    Total           33.4285714    174   .192118227</t>
  </si>
  <si>
    <t>c2_restore_land</t>
  </si>
  <si>
    <t>Restore degraded land</t>
  </si>
  <si>
    <t xml:space="preserve">. sum c2_yield- c2_afford_pesticides </t>
  </si>
  <si>
    <t xml:space="preserve">    c2_yield |       174    .9195402    .2727887          0          1</t>
  </si>
  <si>
    <t>c2_afford_~r |       174    .3678161    .4836026          0          1</t>
  </si>
  <si>
    <t>c2_better_~l |       174    .4885057    .5013105          0          1</t>
  </si>
  <si>
    <t>c2_restore~d |       174     .316092    .4662911          0          1</t>
  </si>
  <si>
    <t>c2_more_food |       174    .4885057    .5013105          0          1</t>
  </si>
  <si>
    <t>c2_more_me~s |       174    .4482759    .4987527          0          1</t>
  </si>
  <si>
    <t>c2_healthy~y |       174    .5344828    .5002491          0          1</t>
  </si>
  <si>
    <t>c2_less_la~r |       174    .2701149    .4453004          0          1</t>
  </si>
  <si>
    <t>c2_resilie~p |       174    .2528736    .4359135          0          1</t>
  </si>
  <si>
    <t>c2_less_pe~s |       174    .2241379    .4182168          0          1</t>
  </si>
  <si>
    <t>c2_other_b~t |       174    .0344828    .1829922          0          1</t>
  </si>
  <si>
    <t>c2_afford_~s |       174    .2701149    .4453004          0          1</t>
  </si>
  <si>
    <t>. sum c2_yield- c2_afford_pesticides if gender_n==0</t>
  </si>
  <si>
    <t xml:space="preserve">    c2_yield |        92    .9347826     .248262          0          1</t>
  </si>
  <si>
    <t>c2_afford_~r |        92    .4021739    .4930235          0          1</t>
  </si>
  <si>
    <t>c2_better_~l |        92    .4565217    .5008354          0          1</t>
  </si>
  <si>
    <t>c2_restore~d |        92    .2934783    .4578508          0          1</t>
  </si>
  <si>
    <t>c2_more_food |        92    .5108696    .5026209          0          1</t>
  </si>
  <si>
    <t>c2_more_me~s |        92    .5108696    .5026209          0          1</t>
  </si>
  <si>
    <t>c2_healthy~y |        92    .5434783    .5008354          0          1</t>
  </si>
  <si>
    <t>c2_less_la~r |        92    .2717391    .4472937          0          1</t>
  </si>
  <si>
    <t>c2_resilie~p |        92    .2826087     .452735          0          1</t>
  </si>
  <si>
    <t>c2_less_pe~s |        92    .2717391    .4472937          0          1</t>
  </si>
  <si>
    <t>c2_other_b~t |        92    .0543478     .227945          0          1</t>
  </si>
  <si>
    <t>c2_afford_~s |        92    .2826087     .452735          0          1</t>
  </si>
  <si>
    <t>. sum c2_yield- c2_afford_pesticides if gender_n==1</t>
  </si>
  <si>
    <t xml:space="preserve">    c2_yield |        82     .902439    .2985461          0          1</t>
  </si>
  <si>
    <t>c2_afford_~r |        82    .3292683    .4728395          0          1</t>
  </si>
  <si>
    <t>c2_better_~l |        82    .5243902    .5024781          0          1</t>
  </si>
  <si>
    <t>c2_restore~d |        82    .3414634    .4771187          0          1</t>
  </si>
  <si>
    <t>c2_more_food |        82    .4634146    .5017284          0          1</t>
  </si>
  <si>
    <t>c2_more_me~s |        82    .3780488    .4878839          0          1</t>
  </si>
  <si>
    <t>c2_healthy~y |        82    .5243902    .5024781          0          1</t>
  </si>
  <si>
    <t>c2_less_la~r |        82    .2682927    .4457974          0          1</t>
  </si>
  <si>
    <t>c2_resilie~p |        82    .2195122    .4164634          0          1</t>
  </si>
  <si>
    <t>c2_less_pe~s |        82    .1707317    .3785899          0          1</t>
  </si>
  <si>
    <t>c2_other_b~t |        82    .0121951    .1104315          0          1</t>
  </si>
  <si>
    <t>c2_afford_~s |        82    .2560976    .4391624          0          1</t>
  </si>
  <si>
    <t>c2_restore~d</t>
  </si>
  <si>
    <t xml:space="preserve">         0 |         6          8 |        14 </t>
  </si>
  <si>
    <t xml:space="preserve">         1 |        86         74 |       160 </t>
  </si>
  <si>
    <t xml:space="preserve">     Total |        92         82 |       174 </t>
  </si>
  <si>
    <t xml:space="preserve">     female |   .93478261   .24826199          92</t>
  </si>
  <si>
    <t xml:space="preserve">       male |   .90243902   .29854611          82</t>
  </si>
  <si>
    <t xml:space="preserve">      Total |   .91954023   .27278867         174</t>
  </si>
  <si>
    <t>Between groups      .045355371      1   .045355371      0.61     0.4366</t>
  </si>
  <si>
    <t xml:space="preserve"> Within groups      12.8282078    172   .074582604</t>
  </si>
  <si>
    <t xml:space="preserve">    Total           12.8735632    173    .07441366</t>
  </si>
  <si>
    <t xml:space="preserve">         0 |         2         14 |        16 </t>
  </si>
  <si>
    <t xml:space="preserve">         1 |        90         66 |       156 </t>
  </si>
  <si>
    <t xml:space="preserve">     Total |        92         80 |       172 </t>
  </si>
  <si>
    <t xml:space="preserve">     female |   .97826087    .1466296          92</t>
  </si>
  <si>
    <t xml:space="preserve">       male |        .825    .3823644          80</t>
  </si>
  <si>
    <t xml:space="preserve">      Total |   .90697674    .2913131         172</t>
  </si>
  <si>
    <t>Between groups      1.00510617      1   1.00510617     12.65     0.0005</t>
  </si>
  <si>
    <t xml:space="preserve"> Within groups      13.5065217    170   .079450128</t>
  </si>
  <si>
    <t xml:space="preserve">    Total           14.5116279    171   .084863321</t>
  </si>
  <si>
    <t xml:space="preserve">         no |         10       16.13       16.13</t>
  </si>
  <si>
    <t xml:space="preserve">        yes |         52       83.87      100.00</t>
  </si>
  <si>
    <t xml:space="preserve">      Total |         62      100.00</t>
  </si>
  <si>
    <t xml:space="preserve">         no |         13       17.33       17.33</t>
  </si>
  <si>
    <t xml:space="preserve">        yes |         62       82.67      100.00</t>
  </si>
  <si>
    <t xml:space="preserve">      Total |         75      100.00</t>
  </si>
  <si>
    <t xml:space="preserve">-&gt; tabulation of c7_PICS_bags_use  </t>
  </si>
  <si>
    <t xml:space="preserve">   Use PICS |</t>
  </si>
  <si>
    <t xml:space="preserve">       bags |</t>
  </si>
  <si>
    <t>(hermetical |</t>
  </si>
  <si>
    <t xml:space="preserve"> ly sealed) |      Freq.     Percent        Cum.</t>
  </si>
  <si>
    <t xml:space="preserve">         no |         85       69.67       69.67</t>
  </si>
  <si>
    <t xml:space="preserve">        yes |         37       30.33      100.00</t>
  </si>
  <si>
    <t xml:space="preserve">      Total |        122      100.00</t>
  </si>
  <si>
    <t xml:space="preserve">         no |          4       30.77       30.77</t>
  </si>
  <si>
    <t xml:space="preserve">        yes |          9       69.23      100.00</t>
  </si>
  <si>
    <t xml:space="preserve">      Total |         13      100.00</t>
  </si>
  <si>
    <t>-&gt; tabulati</t>
  </si>
  <si>
    <t>of c7_trad_</t>
  </si>
  <si>
    <t>silo_use</t>
  </si>
  <si>
    <t>of c7_PICS_</t>
  </si>
  <si>
    <t>bags_use</t>
  </si>
  <si>
    <t>Use PICS</t>
  </si>
  <si>
    <t>(hermetical</t>
  </si>
  <si>
    <t>ly sealed)</t>
  </si>
  <si>
    <t>of c7_impro</t>
  </si>
  <si>
    <t>ved_silo_use</t>
  </si>
  <si>
    <t xml:space="preserve">         0 |        75         55 |       130 </t>
  </si>
  <si>
    <t xml:space="preserve">         1 |        17         27 |        44 </t>
  </si>
  <si>
    <t xml:space="preserve">     female |   .18478261   .39024782          92</t>
  </si>
  <si>
    <t xml:space="preserve">       male |   .32926829   .47283955          82</t>
  </si>
  <si>
    <t xml:space="preserve">      Total |   .25287356   .43591352         174</t>
  </si>
  <si>
    <t>Between groups      .905111469      1   .905111469      4.87     0.0287</t>
  </si>
  <si>
    <t xml:space="preserve"> Within groups      31.9684517    172   .185863092</t>
  </si>
  <si>
    <t xml:space="preserve">    Total           32.8735632    173   .190020597</t>
  </si>
  <si>
    <t xml:space="preserve">         0 |        70         46 |       116 </t>
  </si>
  <si>
    <t xml:space="preserve">         1 |        22         36 |        58 </t>
  </si>
  <si>
    <t xml:space="preserve">     female |   .23913043   .42888983          92</t>
  </si>
  <si>
    <t xml:space="preserve">       male |   .43902439   .49932203          82</t>
  </si>
  <si>
    <t xml:space="preserve">      Total |   .33333333     .472765         174</t>
  </si>
  <si>
    <t>Between groups      1.73241428      1   1.73241428      8.07     0.0051</t>
  </si>
  <si>
    <t xml:space="preserve"> Within groups      36.9342524    172   .214734026</t>
  </si>
  <si>
    <t xml:space="preserve">    Total           38.6666667    173   .223506744</t>
  </si>
  <si>
    <t>Moxambique data did not include this variable</t>
  </si>
  <si>
    <t xml:space="preserve">    no_knowledge |        66         45 |       111 </t>
  </si>
  <si>
    <t xml:space="preserve">little_knowledge |        11         12 |        23 </t>
  </si>
  <si>
    <t xml:space="preserve">  some_knowledge |         9          8 |        17 </t>
  </si>
  <si>
    <t xml:space="preserve">      know_teach |         5         15 |        20 </t>
  </si>
  <si>
    <t xml:space="preserve">           Total |        91         80 |       171 </t>
  </si>
  <si>
    <t xml:space="preserve">    no_knowledge_now |         0          5 |         5 </t>
  </si>
  <si>
    <t xml:space="preserve">little_knowledge_now |        13          6 |        19 </t>
  </si>
  <si>
    <t xml:space="preserve">  some_knowledge_now |        35         32 |        67 </t>
  </si>
  <si>
    <t xml:space="preserve">      know_teach_now |        44         39 |        83 </t>
  </si>
  <si>
    <t xml:space="preserve">               Total |        92         82 |       174 </t>
  </si>
  <si>
    <t>know_teach</t>
  </si>
  <si>
    <t>Familiarity with</t>
  </si>
  <si>
    <t>no_knowledge_now</t>
  </si>
  <si>
    <t xml:space="preserve">  c11_nr |     170    3.323529     .059352    .7738549    3.206363    3.440696</t>
  </si>
  <si>
    <t xml:space="preserve">  c10_nr |     170    1.688235    .0814241     1.06164    1.527496    1.848975</t>
  </si>
  <si>
    <t xml:space="preserve">    diff |     170    1.635294    .0946513    1.234102    1.448443    1.822145</t>
  </si>
  <si>
    <t xml:space="preserve">     mean(diff) = mean(c11_nr - c10_nr)                           t =  17.2770</t>
  </si>
  <si>
    <t xml:space="preserve"> Ho: mean(diff) = 0                              degrees of freedom =      169</t>
  </si>
  <si>
    <t xml:space="preserve">  c11_nr |      90    3.344444    .0743866    .7056929     3.19664    3.492249</t>
  </si>
  <si>
    <t xml:space="preserve">  c10_nr |      90    1.488889    .0938089    .8899494    1.302493    1.675285</t>
  </si>
  <si>
    <t xml:space="preserve">    diff |      90    1.855556    .1209215    1.147162    1.615287    2.095824</t>
  </si>
  <si>
    <t xml:space="preserve">     mean(diff) = mean(c11_nr - c10_nr)                           t =  15.3451</t>
  </si>
  <si>
    <t xml:space="preserve"> Ho: mean(diff) = 0                              degrees of freedom =       89</t>
  </si>
  <si>
    <t xml:space="preserve">  c11_nr |      80         3.3    .0948016    .8479312    3.111302    3.488698</t>
  </si>
  <si>
    <t xml:space="preserve">  c10_nr |      80      1.9125    .1333523    1.192739    1.647069    2.177931</t>
  </si>
  <si>
    <t xml:space="preserve">    diff |      80      1.3875    .1439648    1.287661    1.100945    1.674055</t>
  </si>
  <si>
    <t xml:space="preserve">     mean(diff) = mean(c11_nr - c10_nr)                           t =   9.6378</t>
  </si>
  <si>
    <t xml:space="preserve"> Ho: mean(diff) = 0                              degrees of freedom =       79</t>
  </si>
  <si>
    <t xml:space="preserve">Not useful |         1          1 |         2 </t>
  </si>
  <si>
    <t xml:space="preserve">    Useful |        86         76 |       162 </t>
  </si>
  <si>
    <t xml:space="preserve">     Total |        87         77 |       164 </t>
  </si>
  <si>
    <t>Not useful</t>
  </si>
  <si>
    <t xml:space="preserve">not_confident |         2         11 |        13 </t>
  </si>
  <si>
    <t xml:space="preserve">    confident |        89         71 |       160 </t>
  </si>
  <si>
    <t xml:space="preserve">        Total |        91         82 |       173 </t>
  </si>
  <si>
    <t xml:space="preserve">     female |   .97802198   .14742395          91</t>
  </si>
  <si>
    <t xml:space="preserve">       male |   .86585366   .34290679          82</t>
  </si>
  <si>
    <t xml:space="preserve">      Total |   .92485549   .26438962         173</t>
  </si>
  <si>
    <t>Between groups      .542687187      1   .542687187      8.08     0.0050</t>
  </si>
  <si>
    <t xml:space="preserve"> Within groups      11.4804342    171   .067137042</t>
  </si>
  <si>
    <t xml:space="preserve">    Total           12.0231214    172   .069901869</t>
  </si>
  <si>
    <t>Analysi</t>
  </si>
  <si>
    <t>s of Va</t>
  </si>
  <si>
    <t xml:space="preserve"> c15_no_land |       170          .4    .4913452          0          1</t>
  </si>
  <si>
    <t>c15_formal~e |       170    .0235294    .1520254          0          1</t>
  </si>
  <si>
    <t>c15_short_~e |       170    .0647059    .2467329          0          1</t>
  </si>
  <si>
    <t>c15_tradit~e |       170    .2705882    .4455762          0          1</t>
  </si>
  <si>
    <t>c15_long_l~e |       170    .3411765    .4755051          0          1</t>
  </si>
  <si>
    <t xml:space="preserve"> c15_no_land |        91    .4065934    .4939191          0          1</t>
  </si>
  <si>
    <t>c15_formal~e |        91     .010989    .1048285          0          1</t>
  </si>
  <si>
    <t>c15_short_~e |        91     .032967    .1795395          0          1</t>
  </si>
  <si>
    <t>c15_tradit~e |        91    .2087912    .4086967          0          1</t>
  </si>
  <si>
    <t>c15_long_l~e |        91    .3736264    .4864463          0          1</t>
  </si>
  <si>
    <t xml:space="preserve"> c15_no_land |        79    .3924051    .4914062          0          1</t>
  </si>
  <si>
    <t>c15_formal~e |        79    .0379747    .1923564          0          1</t>
  </si>
  <si>
    <t>c15_short_~e |        79    .1012658    .3036081          0          1</t>
  </si>
  <si>
    <t>c15_tradit~e |        79    .3417722    .4773344          0          1</t>
  </si>
  <si>
    <t>c15_long_l~e |        79    .3037975    .4628349          0          1</t>
  </si>
  <si>
    <t>Secure_ten |        Gender</t>
  </si>
  <si>
    <t xml:space="preserve">       ure |    female       male |     Total</t>
  </si>
  <si>
    <t xml:space="preserve">        no |        37         31 |        68 </t>
  </si>
  <si>
    <t xml:space="preserve">       yes |        54         48 |       102 </t>
  </si>
  <si>
    <t xml:space="preserve">     Total |        91         79 |       170 </t>
  </si>
  <si>
    <t xml:space="preserve">            |      Summary of Secure_tenure</t>
  </si>
  <si>
    <t xml:space="preserve">     female |   .59340659   .49391907          91</t>
  </si>
  <si>
    <t xml:space="preserve">       male |   .60759494   .49140619          79</t>
  </si>
  <si>
    <t xml:space="preserve">      Total |          .6   .49134521         170</t>
  </si>
  <si>
    <t>Between groups      .008513006      1   .008513006      0.04     0.8517</t>
  </si>
  <si>
    <t xml:space="preserve"> Within groups       40.791487    168    .24280647</t>
  </si>
  <si>
    <t xml:space="preserve">    Total                 40.8    169   .241420118</t>
  </si>
  <si>
    <t xml:space="preserve"> your VSLA |        Gender</t>
  </si>
  <si>
    <t xml:space="preserve">        no |        17         18 |        35 </t>
  </si>
  <si>
    <t xml:space="preserve">       yes |        62         55 |       117 </t>
  </si>
  <si>
    <t xml:space="preserve">     Total |        79         73 |       152 </t>
  </si>
  <si>
    <t xml:space="preserve">            |           your VSLA Group</t>
  </si>
  <si>
    <t xml:space="preserve">     female |   .78481013   .41357993          79</t>
  </si>
  <si>
    <t xml:space="preserve">       male |   .75342466   .43400019          73</t>
  </si>
  <si>
    <t xml:space="preserve">      Total |   .76973684   .42239297         152</t>
  </si>
  <si>
    <t>Between groups      .037373486      1   .037373486      0.21     0.6487</t>
  </si>
  <si>
    <t xml:space="preserve"> Within groups       26.903416    150   .179356107</t>
  </si>
  <si>
    <t xml:space="preserve">    Total           26.9407895    151   .178415824</t>
  </si>
  <si>
    <t>your VSLA</t>
  </si>
  <si>
    <t>e4_fund_ag~s |       116         .25    .4348913          0          1</t>
  </si>
  <si>
    <t xml:space="preserve"> e4_fund_iga |       116    .8103448     .393729          0          1</t>
  </si>
  <si>
    <t xml:space="preserve">  e4_medical |       116    .1896552     .393729          0          1</t>
  </si>
  <si>
    <t xml:space="preserve">   e4_school |       116    .3362069    .4744602          0          1</t>
  </si>
  <si>
    <t>e4_family_~t |       116    .0948276    .2942477          0          1</t>
  </si>
  <si>
    <t>e4_household |       116    .2327586    .4244231          0          1</t>
  </si>
  <si>
    <t xml:space="preserve"> e4_buy_food |       116    .2758621    .4488867          0          1</t>
  </si>
  <si>
    <t>e4_other_use |       116    .0086207    .0928477          0          1</t>
  </si>
  <si>
    <t>e4_fund_ag~s |        61    .3770492    .4886694          0          1</t>
  </si>
  <si>
    <t xml:space="preserve"> e4_fund_iga |        61    .7868852    .4129065          0          1</t>
  </si>
  <si>
    <t xml:space="preserve">  e4_medical |        61    .2786885    .4520748          0          1</t>
  </si>
  <si>
    <t xml:space="preserve">   e4_school |        61    .5081967    .5040817          0          1</t>
  </si>
  <si>
    <t>e4_family_~t |        61     .147541    .3575875          0          1</t>
  </si>
  <si>
    <t>e4_household |        61    .2459016    .4341942          0          1</t>
  </si>
  <si>
    <t xml:space="preserve"> e4_buy_food |        61    .2786885    .4520748          0          1</t>
  </si>
  <si>
    <t>e4_other_use |        61           0           0          0          0</t>
  </si>
  <si>
    <t>e4_fund_ag~s |        55    .1090909    .3146266          0          1</t>
  </si>
  <si>
    <t xml:space="preserve"> e4_fund_iga |        55    .8363636     .373355          0          1</t>
  </si>
  <si>
    <t xml:space="preserve">  e4_medical |        55    .0909091    .2901294          0          1</t>
  </si>
  <si>
    <t xml:space="preserve">   e4_school |        55    .1454545     .355808          0          1</t>
  </si>
  <si>
    <t>e4_family_~t |        55    .0363636    .1889186          0          1</t>
  </si>
  <si>
    <t>e4_household |        55    .2181818    .4168182          0          1</t>
  </si>
  <si>
    <t xml:space="preserve"> e4_buy_food |        55    .2727273    .4494666          0          1</t>
  </si>
  <si>
    <t>e4_other_use |        55    .0181818      .13484          0          1</t>
  </si>
  <si>
    <t xml:space="preserve">        no |        38         49 |        87 </t>
  </si>
  <si>
    <t xml:space="preserve">       yes |        23          6 |        29 </t>
  </si>
  <si>
    <t xml:space="preserve">     Total |        61         55 |       116 </t>
  </si>
  <si>
    <t xml:space="preserve">     female |   .37704918   .48866943          61</t>
  </si>
  <si>
    <t xml:space="preserve">       male |   .10909091    .3146266          55</t>
  </si>
  <si>
    <t xml:space="preserve">      Total |         .25   .43489129         116</t>
  </si>
  <si>
    <t>Between groups       2.0766766      1    2.0766766     12.03     0.0007</t>
  </si>
  <si>
    <t xml:space="preserve"> Within groups      19.6733234    114   .172573012</t>
  </si>
  <si>
    <t xml:space="preserve">    Total                21.75    115   .189130435</t>
  </si>
  <si>
    <t>Bartlett's test for equal variances:  chi2(1) =  10.4337  Prob&gt;chi2 = 0.001</t>
  </si>
  <si>
    <t xml:space="preserve">        no |        13          9 |        22 </t>
  </si>
  <si>
    <t xml:space="preserve">       yes |        48         46 |        94 </t>
  </si>
  <si>
    <t xml:space="preserve">     female |   .78688525   .41290653          61</t>
  </si>
  <si>
    <t xml:space="preserve">       male |   .83636364   .37335498          55</t>
  </si>
  <si>
    <t xml:space="preserve">      Total |   .81034483   .39372895         116</t>
  </si>
  <si>
    <t>Between groups      .070805283      1   .070805283      0.45     0.5015</t>
  </si>
  <si>
    <t xml:space="preserve"> Within groups      17.7567809    114   .155761236</t>
  </si>
  <si>
    <t xml:space="preserve">    Total           17.8275862    115   .155022489</t>
  </si>
  <si>
    <t>Bartlett's test for equal variances:  chi2(1) =   0.5683  Prob&gt;chi2 = 0.451</t>
  </si>
  <si>
    <t xml:space="preserve">        no |        44         50 |        94 </t>
  </si>
  <si>
    <t xml:space="preserve">       yes |        17          5 |        22 </t>
  </si>
  <si>
    <t xml:space="preserve">     female |   .27868852   .45207476          61</t>
  </si>
  <si>
    <t xml:space="preserve">       male |   .09090909   .29012943          55</t>
  </si>
  <si>
    <t xml:space="preserve">      Total |   .18965517   .39372895         116</t>
  </si>
  <si>
    <t>Between groups      1.01983658      1   1.01983658      6.92     0.0097</t>
  </si>
  <si>
    <t xml:space="preserve"> Within groups      16.8077496    114     .1474364</t>
  </si>
  <si>
    <t>Bartlett's test for equal variances:  chi2(1) =  10.5812  Prob&gt;chi2 = 0.001</t>
  </si>
  <si>
    <t xml:space="preserve">        no |        30         47 |        77 </t>
  </si>
  <si>
    <t xml:space="preserve">       yes |        31          8 |        39 </t>
  </si>
  <si>
    <t xml:space="preserve">     female |   .50819672    .5040817          61</t>
  </si>
  <si>
    <t xml:space="preserve">       male |   .14545455   .35580799          55</t>
  </si>
  <si>
    <t xml:space="preserve">      Total |    .3362069   .47446016         116</t>
  </si>
  <si>
    <t>Between groups      3.80566576      1   3.80566576     19.65     0.0000</t>
  </si>
  <si>
    <t xml:space="preserve"> Within groups      22.0822653    114   .193704081</t>
  </si>
  <si>
    <t xml:space="preserve">    Total            25.887931    115   .225112444</t>
  </si>
  <si>
    <t>Bartlett's test for equal variances:  chi2(1) =   6.6247  Prob&gt;chi2 = 0.010</t>
  </si>
  <si>
    <t xml:space="preserve">        no |        52         53 |       105 </t>
  </si>
  <si>
    <t xml:space="preserve">       yes |         9          2 |        11 </t>
  </si>
  <si>
    <t xml:space="preserve">     female |   .14754098   .35758755          61</t>
  </si>
  <si>
    <t xml:space="preserve">       male |   .03636364    .1889186          55</t>
  </si>
  <si>
    <t xml:space="preserve">      Total |   .09482759    .2942477         116</t>
  </si>
  <si>
    <t>Between groups      .357492677      1   .357492677      4.25     0.0416</t>
  </si>
  <si>
    <t xml:space="preserve"> Within groups      9.59940387    114   .084205297</t>
  </si>
  <si>
    <t xml:space="preserve">    Total           9.95689655    115   .086581709</t>
  </si>
  <si>
    <t>Bartlett's test for equal variances:  chi2(1) =  21.1019  Prob&gt;chi2 = 0.000</t>
  </si>
  <si>
    <t xml:space="preserve">        no |        46         43 |        89 </t>
  </si>
  <si>
    <t xml:space="preserve">       yes |        15         12 |        27 </t>
  </si>
  <si>
    <t xml:space="preserve">     female |   .24590164   .43419418          61</t>
  </si>
  <si>
    <t xml:space="preserve">       male |   .21818182   .41681815          55</t>
  </si>
  <si>
    <t xml:space="preserve">      Total |   .23275862   .42442306         116</t>
  </si>
  <si>
    <t>Between groups       .02222365      1    .02222365      0.12     0.7271</t>
  </si>
  <si>
    <t xml:space="preserve"> Within groups      20.6932936    114   .181520119</t>
  </si>
  <si>
    <t xml:space="preserve">    Total           20.7155172    115   .180134933</t>
  </si>
  <si>
    <t>Bartlett's test for equal variances:  chi2(1) =   0.0938  Prob&gt;chi2 = 0.759</t>
  </si>
  <si>
    <t xml:space="preserve">        no |        44         40 |        84 </t>
  </si>
  <si>
    <t xml:space="preserve">       yes |        17         15 |        32 </t>
  </si>
  <si>
    <t xml:space="preserve">       male |   .27272727   .44946657          55</t>
  </si>
  <si>
    <t xml:space="preserve">      Total |   .27586207   .44888668         116</t>
  </si>
  <si>
    <t>Between groups      .001027802      1   .001027802      0.01     0.9434</t>
  </si>
  <si>
    <t xml:space="preserve"> Within groups       23.171386    114   .203257772</t>
  </si>
  <si>
    <t xml:space="preserve">    Total           23.1724138    115    .20149925</t>
  </si>
  <si>
    <t>Bartlett's test for equal variances:  chi2(1) =   0.0019  Prob&gt;chi2 = 0.965</t>
  </si>
  <si>
    <t xml:space="preserve">        no |        61         54 |       115 </t>
  </si>
  <si>
    <t xml:space="preserve">       yes |         0          1 |         1 </t>
  </si>
  <si>
    <t xml:space="preserve">     female |           0           0          61</t>
  </si>
  <si>
    <t xml:space="preserve">       male |   .01818182   .13483997          55</t>
  </si>
  <si>
    <t xml:space="preserve">      Total |   .00862069   .09284767         116</t>
  </si>
  <si>
    <t>Between groups      .009561129      1   .009561129      1.11     0.2943</t>
  </si>
  <si>
    <t xml:space="preserve"> Within groups      .981818182    114    .00861244</t>
  </si>
  <si>
    <t xml:space="preserve">    Total            .99137931    115    .00862069</t>
  </si>
  <si>
    <t xml:space="preserve">        no |        11         10 |        21 </t>
  </si>
  <si>
    <t xml:space="preserve">       yes |        51         44 |        95 </t>
  </si>
  <si>
    <t xml:space="preserve">     Total |        62         54 |       116 </t>
  </si>
  <si>
    <t xml:space="preserve">     female |   .82258065   .38514181          62</t>
  </si>
  <si>
    <t xml:space="preserve">       male |   .81481481    .3920952          54</t>
  </si>
  <si>
    <t xml:space="preserve">      Total |   .81896552   .38671724         116</t>
  </si>
  <si>
    <t>Between groups      .001740617      1   .001740617      0.01     0.9146</t>
  </si>
  <si>
    <t xml:space="preserve"> Within groups      17.1965352    114     .1508468</t>
  </si>
  <si>
    <t xml:space="preserve">    Total           17.1982759    115   .149550225</t>
  </si>
  <si>
    <t>Farmers who have partially or completed adopted Conservation 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</si>
</sst>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B7BF10"/>
      <name val="Calibri"/>
      <family val="2"/>
      <scheme val="minor"/>
    </font>
    <font>
      <b/>
      <sz val="11"/>
      <color rgb="FFB7BF10"/>
      <name val="Calibri"/>
      <family val="2"/>
      <scheme val="minor"/>
    </font>
    <font>
      <b/>
      <sz val="14"/>
      <color rgb="FFB7BF10"/>
      <name val="Calibri"/>
      <family val="2"/>
      <scheme val="minor"/>
    </font>
    <font>
      <sz val="11"/>
      <color rgb="FFB7BF10"/>
      <name val="Calibri"/>
      <family val="2"/>
      <scheme val="minor"/>
    </font>
    <font>
      <b/>
      <sz val="11"/>
      <color rgb="FF797F0B"/>
      <name val="Calibri"/>
      <family val="2"/>
      <scheme val="minor"/>
    </font>
    <font>
      <b/>
      <sz val="13"/>
      <color rgb="FF797F0B"/>
      <name val="Calibri"/>
      <family val="2"/>
      <scheme val="minor"/>
    </font>
    <font>
      <b/>
      <vertAlign val="superscript"/>
      <sz val="11"/>
      <color rgb="FF797F0B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0F58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B7BF10"/>
      </bottom>
      <diagonal/>
    </border>
    <border>
      <left/>
      <right/>
      <top style="thin">
        <color rgb="FFB7BF10"/>
      </top>
      <bottom style="double">
        <color rgb="FFB7BF10"/>
      </bottom>
      <diagonal/>
    </border>
    <border>
      <left/>
      <right/>
      <top/>
      <bottom style="thin">
        <color rgb="FFB7BF10"/>
      </bottom>
      <diagonal/>
    </border>
    <border>
      <left/>
      <right/>
      <top/>
      <bottom style="double">
        <color rgb="FFB7BF10"/>
      </bottom>
      <diagonal/>
    </border>
    <border>
      <left/>
      <right/>
      <top/>
      <bottom style="medium">
        <color rgb="FFB7BF10"/>
      </bottom>
      <diagonal/>
    </border>
    <border>
      <left/>
      <right/>
      <top style="thick">
        <color rgb="FFB7BF10"/>
      </top>
      <bottom style="medium">
        <color rgb="FFB7BF10"/>
      </bottom>
      <diagonal/>
    </border>
    <border>
      <left/>
      <right/>
      <top style="thick">
        <color rgb="FFB7BF10"/>
      </top>
      <bottom/>
      <diagonal/>
    </border>
    <border>
      <left/>
      <right/>
      <top/>
      <bottom style="thin">
        <color rgb="FF797F0B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949B0D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1" fillId="2" borderId="0" applyNumberFormat="0" applyBorder="0" applyAlignment="0" applyProtection="0"/>
    <xf numFmtId="0" fontId="1" fillId="3" borderId="4" applyNumberFormat="0" applyFont="0" applyAlignment="0" applyProtection="0"/>
    <xf numFmtId="0" fontId="8" fillId="0" borderId="5"/>
    <xf numFmtId="0" fontId="9" fillId="0" borderId="5"/>
    <xf numFmtId="0" fontId="1" fillId="5" borderId="0" applyNumberFormat="0" applyFont="0" applyAlignment="0"/>
    <xf numFmtId="0" fontId="4" fillId="0" borderId="6" applyNumberFormat="0" applyFont="0" applyAlignment="0"/>
  </cellStyleXfs>
  <cellXfs count="12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164" fontId="0" fillId="0" borderId="0" xfId="1" applyNumberFormat="1" applyFont="1"/>
    <xf numFmtId="10" fontId="0" fillId="3" borderId="4" xfId="6" applyNumberFormat="1" applyFont="1"/>
    <xf numFmtId="10" fontId="5" fillId="0" borderId="0" xfId="0" applyNumberFormat="1" applyFont="1"/>
    <xf numFmtId="0" fontId="6" fillId="0" borderId="0" xfId="0" applyFont="1"/>
    <xf numFmtId="0" fontId="0" fillId="0" borderId="0" xfId="0" applyBorder="1"/>
    <xf numFmtId="10" fontId="5" fillId="0" borderId="0" xfId="0" applyNumberFormat="1" applyFont="1" applyAlignment="1">
      <alignment horizontal="left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1" applyFont="1"/>
    <xf numFmtId="0" fontId="0" fillId="4" borderId="0" xfId="0" applyFill="1"/>
    <xf numFmtId="1" fontId="5" fillId="0" borderId="0" xfId="0" applyNumberFormat="1" applyFont="1"/>
    <xf numFmtId="0" fontId="6" fillId="0" borderId="0" xfId="0" applyFont="1" applyBorder="1"/>
    <xf numFmtId="1" fontId="0" fillId="0" borderId="0" xfId="0" applyNumberFormat="1"/>
    <xf numFmtId="9" fontId="0" fillId="0" borderId="0" xfId="0" applyNumberFormat="1"/>
    <xf numFmtId="0" fontId="7" fillId="0" borderId="0" xfId="0" applyFont="1"/>
    <xf numFmtId="0" fontId="4" fillId="0" borderId="6" xfId="4" applyBorder="1"/>
    <xf numFmtId="2" fontId="4" fillId="0" borderId="6" xfId="4" applyNumberFormat="1" applyBorder="1" applyAlignment="1">
      <alignment horizontal="center"/>
    </xf>
    <xf numFmtId="0" fontId="0" fillId="5" borderId="0" xfId="5" applyFont="1" applyFill="1" applyBorder="1"/>
    <xf numFmtId="2" fontId="1" fillId="5" borderId="0" xfId="5" applyNumberFormat="1" applyFill="1" applyBorder="1" applyAlignment="1">
      <alignment horizontal="center"/>
    </xf>
    <xf numFmtId="0" fontId="4" fillId="0" borderId="6" xfId="10"/>
    <xf numFmtId="0" fontId="1" fillId="5" borderId="0" xfId="9"/>
    <xf numFmtId="0" fontId="1" fillId="5" borderId="0" xfId="9" applyAlignment="1">
      <alignment horizontal="center"/>
    </xf>
    <xf numFmtId="0" fontId="1" fillId="5" borderId="7" xfId="9" applyBorder="1"/>
    <xf numFmtId="10" fontId="5" fillId="0" borderId="7" xfId="0" applyNumberFormat="1" applyFont="1" applyBorder="1"/>
    <xf numFmtId="0" fontId="4" fillId="0" borderId="6" xfId="10" applyAlignment="1">
      <alignment horizontal="center"/>
    </xf>
    <xf numFmtId="9" fontId="1" fillId="5" borderId="0" xfId="1" applyFill="1" applyAlignment="1">
      <alignment horizontal="center"/>
    </xf>
    <xf numFmtId="9" fontId="4" fillId="0" borderId="6" xfId="1" applyFont="1" applyBorder="1" applyAlignment="1">
      <alignment horizontal="center"/>
    </xf>
    <xf numFmtId="0" fontId="9" fillId="0" borderId="5" xfId="8" applyAlignment="1">
      <alignment horizontal="center" wrapText="1"/>
    </xf>
    <xf numFmtId="0" fontId="9" fillId="0" borderId="5" xfId="8" applyAlignment="1">
      <alignment horizontal="center"/>
    </xf>
    <xf numFmtId="0" fontId="4" fillId="0" borderId="0" xfId="4" applyBorder="1"/>
    <xf numFmtId="0" fontId="1" fillId="5" borderId="7" xfId="9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0" xfId="4" applyFont="1" applyBorder="1"/>
    <xf numFmtId="9" fontId="4" fillId="0" borderId="0" xfId="1" applyFont="1" applyBorder="1"/>
    <xf numFmtId="10" fontId="5" fillId="0" borderId="7" xfId="0" applyNumberFormat="1" applyFont="1" applyBorder="1" applyAlignment="1">
      <alignment horizontal="left"/>
    </xf>
    <xf numFmtId="9" fontId="1" fillId="5" borderId="0" xfId="9" applyNumberFormat="1"/>
    <xf numFmtId="1" fontId="5" fillId="0" borderId="7" xfId="0" applyNumberFormat="1" applyFont="1" applyBorder="1"/>
    <xf numFmtId="9" fontId="1" fillId="5" borderId="7" xfId="9" applyNumberFormat="1" applyBorder="1"/>
    <xf numFmtId="9" fontId="1" fillId="5" borderId="0" xfId="1" applyFill="1"/>
    <xf numFmtId="9" fontId="1" fillId="5" borderId="7" xfId="1" applyFill="1" applyBorder="1"/>
    <xf numFmtId="0" fontId="0" fillId="5" borderId="0" xfId="9" applyFont="1"/>
    <xf numFmtId="164" fontId="1" fillId="5" borderId="0" xfId="9" applyNumberFormat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" fontId="1" fillId="5" borderId="0" xfId="9" applyNumberFormat="1"/>
    <xf numFmtId="0" fontId="0" fillId="5" borderId="7" xfId="9" applyFont="1" applyBorder="1"/>
    <xf numFmtId="1" fontId="1" fillId="5" borderId="7" xfId="9" applyNumberFormat="1" applyBorder="1"/>
    <xf numFmtId="0" fontId="1" fillId="0" borderId="0" xfId="4" applyFont="1" applyBorder="1"/>
    <xf numFmtId="9" fontId="0" fillId="5" borderId="7" xfId="9" applyNumberFormat="1" applyFont="1" applyBorder="1"/>
    <xf numFmtId="0" fontId="4" fillId="0" borderId="6" xfId="10" applyFont="1"/>
    <xf numFmtId="165" fontId="4" fillId="0" borderId="6" xfId="10" applyNumberFormat="1" applyFont="1"/>
    <xf numFmtId="1" fontId="1" fillId="0" borderId="6" xfId="10" applyNumberFormat="1" applyFont="1"/>
    <xf numFmtId="164" fontId="4" fillId="0" borderId="6" xfId="10" applyNumberFormat="1" applyFont="1" applyAlignment="1">
      <alignment horizontal="center"/>
    </xf>
    <xf numFmtId="0" fontId="0" fillId="5" borderId="0" xfId="9" applyFont="1" applyAlignment="1">
      <alignment wrapText="1"/>
    </xf>
    <xf numFmtId="0" fontId="4" fillId="0" borderId="6" xfId="10" applyFont="1" applyAlignment="1">
      <alignment horizontal="center"/>
    </xf>
    <xf numFmtId="1" fontId="4" fillId="0" borderId="6" xfId="10" applyNumberFormat="1"/>
    <xf numFmtId="0" fontId="4" fillId="0" borderId="8" xfId="10" applyBorder="1"/>
    <xf numFmtId="2" fontId="1" fillId="5" borderId="0" xfId="9" applyNumberFormat="1"/>
    <xf numFmtId="2" fontId="0" fillId="5" borderId="0" xfId="9" applyNumberFormat="1" applyFont="1"/>
    <xf numFmtId="1" fontId="1" fillId="5" borderId="0" xfId="9" applyNumberFormat="1" applyAlignment="1">
      <alignment horizontal="center"/>
    </xf>
    <xf numFmtId="9" fontId="1" fillId="5" borderId="0" xfId="9" applyNumberFormat="1" applyAlignment="1">
      <alignment horizontal="center"/>
    </xf>
    <xf numFmtId="9" fontId="4" fillId="0" borderId="6" xfId="10" applyNumberFormat="1" applyFont="1" applyAlignment="1">
      <alignment horizontal="center"/>
    </xf>
    <xf numFmtId="9" fontId="4" fillId="0" borderId="6" xfId="10" applyNumberFormat="1" applyFont="1"/>
    <xf numFmtId="0" fontId="0" fillId="0" borderId="0" xfId="0" applyAlignment="1">
      <alignment horizontal="center" wrapText="1"/>
    </xf>
    <xf numFmtId="2" fontId="1" fillId="5" borderId="0" xfId="9" applyNumberFormat="1" applyAlignment="1">
      <alignment horizontal="center"/>
    </xf>
    <xf numFmtId="2" fontId="4" fillId="0" borderId="6" xfId="10" applyNumberFormat="1" applyAlignment="1">
      <alignment horizontal="center"/>
    </xf>
    <xf numFmtId="2" fontId="1" fillId="5" borderId="7" xfId="9" applyNumberFormat="1" applyBorder="1"/>
    <xf numFmtId="0" fontId="9" fillId="0" borderId="5" xfId="8" applyAlignment="1">
      <alignment horizontal="center"/>
    </xf>
    <xf numFmtId="0" fontId="3" fillId="0" borderId="9" xfId="3" applyBorder="1"/>
    <xf numFmtId="0" fontId="12" fillId="0" borderId="9" xfId="3" applyFont="1" applyBorder="1" applyAlignment="1">
      <alignment horizontal="center"/>
    </xf>
    <xf numFmtId="0" fontId="12" fillId="0" borderId="9" xfId="3" applyFont="1" applyBorder="1" applyAlignment="1">
      <alignment horizontal="center" wrapText="1"/>
    </xf>
    <xf numFmtId="0" fontId="12" fillId="0" borderId="9" xfId="3" applyFont="1" applyBorder="1" applyAlignment="1">
      <alignment horizontal="left" wrapText="1"/>
    </xf>
    <xf numFmtId="0" fontId="11" fillId="0" borderId="11" xfId="8" applyFont="1" applyBorder="1"/>
    <xf numFmtId="0" fontId="13" fillId="0" borderId="5" xfId="2" applyFont="1" applyBorder="1" applyAlignment="1">
      <alignment horizontal="left"/>
    </xf>
    <xf numFmtId="0" fontId="13" fillId="0" borderId="5" xfId="2" applyFont="1" applyBorder="1" applyAlignment="1"/>
    <xf numFmtId="0" fontId="12" fillId="0" borderId="9" xfId="3" applyFont="1" applyBorder="1" applyAlignment="1">
      <alignment horizontal="left"/>
    </xf>
    <xf numFmtId="0" fontId="13" fillId="0" borderId="5" xfId="2" applyFont="1" applyBorder="1" applyAlignment="1">
      <alignment horizontal="left" wrapText="1"/>
    </xf>
    <xf numFmtId="0" fontId="0" fillId="5" borderId="12" xfId="9" applyFont="1" applyBorder="1"/>
    <xf numFmtId="9" fontId="1" fillId="5" borderId="12" xfId="9" applyNumberFormat="1" applyBorder="1"/>
    <xf numFmtId="1" fontId="5" fillId="0" borderId="12" xfId="0" applyNumberFormat="1" applyFont="1" applyBorder="1"/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1" applyFont="1" applyFill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5" borderId="13" xfId="5" applyFont="1" applyFill="1" applyBorder="1"/>
    <xf numFmtId="0" fontId="1" fillId="5" borderId="13" xfId="5" applyFill="1" applyBorder="1" applyAlignment="1">
      <alignment horizontal="center"/>
    </xf>
    <xf numFmtId="164" fontId="1" fillId="5" borderId="13" xfId="1" applyNumberFormat="1" applyFill="1" applyBorder="1" applyAlignment="1">
      <alignment horizontal="center"/>
    </xf>
    <xf numFmtId="0" fontId="1" fillId="5" borderId="0" xfId="5" applyFill="1" applyBorder="1" applyAlignment="1">
      <alignment horizontal="center"/>
    </xf>
    <xf numFmtId="164" fontId="1" fillId="5" borderId="0" xfId="1" applyNumberFormat="1" applyFill="1" applyBorder="1" applyAlignment="1">
      <alignment horizontal="center"/>
    </xf>
    <xf numFmtId="0" fontId="4" fillId="0" borderId="6" xfId="4" applyBorder="1" applyAlignment="1">
      <alignment horizontal="center"/>
    </xf>
    <xf numFmtId="0" fontId="0" fillId="5" borderId="0" xfId="9" applyFont="1" applyAlignment="1">
      <alignment horizontal="left"/>
    </xf>
    <xf numFmtId="1" fontId="4" fillId="0" borderId="6" xfId="10" applyNumberFormat="1" applyAlignment="1">
      <alignment horizontal="center"/>
    </xf>
    <xf numFmtId="165" fontId="1" fillId="5" borderId="0" xfId="9" applyNumberFormat="1" applyAlignment="1">
      <alignment horizontal="center"/>
    </xf>
    <xf numFmtId="165" fontId="1" fillId="5" borderId="7" xfId="9" applyNumberFormat="1" applyBorder="1" applyAlignment="1">
      <alignment horizontal="center"/>
    </xf>
    <xf numFmtId="2" fontId="1" fillId="5" borderId="7" xfId="9" applyNumberFormat="1" applyBorder="1" applyAlignment="1">
      <alignment horizontal="center"/>
    </xf>
    <xf numFmtId="9" fontId="1" fillId="5" borderId="7" xfId="1" applyFill="1" applyBorder="1" applyAlignment="1">
      <alignment horizontal="center"/>
    </xf>
    <xf numFmtId="0" fontId="7" fillId="4" borderId="0" xfId="0" applyFont="1" applyFill="1"/>
    <xf numFmtId="0" fontId="0" fillId="5" borderId="14" xfId="9" applyFont="1" applyBorder="1"/>
    <xf numFmtId="9" fontId="1" fillId="5" borderId="14" xfId="9" applyNumberFormat="1" applyBorder="1"/>
    <xf numFmtId="1" fontId="5" fillId="0" borderId="14" xfId="0" applyNumberFormat="1" applyFont="1" applyBorder="1"/>
    <xf numFmtId="1" fontId="0" fillId="0" borderId="14" xfId="0" applyNumberFormat="1" applyBorder="1"/>
    <xf numFmtId="2" fontId="1" fillId="5" borderId="14" xfId="9" applyNumberFormat="1" applyBorder="1"/>
    <xf numFmtId="10" fontId="5" fillId="0" borderId="14" xfId="0" applyNumberFormat="1" applyFont="1" applyBorder="1"/>
    <xf numFmtId="0" fontId="12" fillId="0" borderId="9" xfId="3" applyFont="1" applyBorder="1" applyAlignment="1">
      <alignment horizontal="center"/>
    </xf>
    <xf numFmtId="0" fontId="0" fillId="0" borderId="0" xfId="0" applyFont="1"/>
    <xf numFmtId="0" fontId="13" fillId="0" borderId="5" xfId="2" applyFont="1" applyBorder="1" applyAlignment="1">
      <alignment horizontal="left"/>
    </xf>
    <xf numFmtId="0" fontId="12" fillId="0" borderId="10" xfId="3" applyFont="1" applyBorder="1" applyAlignment="1">
      <alignment horizontal="center" wrapText="1"/>
    </xf>
    <xf numFmtId="0" fontId="12" fillId="0" borderId="10" xfId="3" applyFont="1" applyBorder="1" applyAlignment="1">
      <alignment horizontal="left"/>
    </xf>
    <xf numFmtId="0" fontId="12" fillId="0" borderId="9" xfId="3" applyFont="1" applyBorder="1" applyAlignment="1">
      <alignment horizontal="center"/>
    </xf>
    <xf numFmtId="0" fontId="12" fillId="0" borderId="10" xfId="3" applyFont="1" applyBorder="1" applyAlignment="1">
      <alignment horizontal="center"/>
    </xf>
    <xf numFmtId="0" fontId="13" fillId="0" borderId="5" xfId="2" applyFont="1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top" wrapText="1"/>
    </xf>
    <xf numFmtId="0" fontId="13" fillId="0" borderId="5" xfId="2" applyFont="1" applyBorder="1" applyAlignment="1">
      <alignment horizontal="left" wrapText="1"/>
    </xf>
    <xf numFmtId="0" fontId="0" fillId="0" borderId="0" xfId="0" applyAlignment="1">
      <alignment horizontal="left"/>
    </xf>
    <xf numFmtId="0" fontId="12" fillId="0" borderId="11" xfId="3" applyFont="1" applyBorder="1" applyAlignment="1">
      <alignment horizontal="center" wrapText="1"/>
    </xf>
    <xf numFmtId="0" fontId="9" fillId="0" borderId="5" xfId="8" applyAlignment="1">
      <alignment horizontal="center"/>
    </xf>
    <xf numFmtId="0" fontId="10" fillId="0" borderId="5" xfId="7" applyFont="1"/>
  </cellXfs>
  <cellStyles count="11">
    <cellStyle name="20% - Accent1" xfId="5" builtinId="30"/>
    <cellStyle name="Heading 2" xfId="2" builtinId="17"/>
    <cellStyle name="Heading 3" xfId="3" builtinId="18"/>
    <cellStyle name="Normal" xfId="0" builtinId="0"/>
    <cellStyle name="Note" xfId="6" builtinId="10"/>
    <cellStyle name="Percent" xfId="1" builtinId="5"/>
    <cellStyle name="Style 1" xfId="7"/>
    <cellStyle name="Style 2" xfId="8"/>
    <cellStyle name="Style 3" xfId="9"/>
    <cellStyle name="Style 4" xfId="10"/>
    <cellStyle name="Total" xfId="4" builtinId="25"/>
  </cellStyles>
  <dxfs count="0"/>
  <tableStyles count="0" defaultTableStyle="TableStyleMedium2" defaultPivotStyle="PivotStyleLight16"/>
  <colors>
    <mruColors>
      <color rgb="FF418FDE"/>
      <color rgb="FF59315F"/>
      <color rgb="FF949B0D"/>
      <color rgb="FF797F0B"/>
      <color rgb="FF666B09"/>
      <color rgb="FFB7BF10"/>
      <color rgb="FFE87722"/>
      <color rgb="FFDAAA00"/>
      <color rgb="FFF0F58F"/>
      <color rgb="FFE8F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Survey respondents by partner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Demographics!$I$5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Demographics!$H$6:$H$7</c:f>
              <c:strCache>
                <c:ptCount val="1"/>
                <c:pt idx="0">
                  <c:v>diocese_niassa</c:v>
                </c:pt>
              </c:strCache>
            </c:strRef>
          </c:cat>
          <c:val>
            <c:numRef>
              <c:f>Demographics!$I$6:$I$7</c:f>
              <c:numCache>
                <c:formatCode>General</c:formatCode>
                <c:ptCount val="2"/>
                <c:pt idx="0">
                  <c:v>325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B-4014-8E8E-E77964555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815616"/>
        <c:axId val="192484480"/>
      </c:barChart>
      <c:catAx>
        <c:axId val="19081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92484480"/>
        <c:crosses val="autoZero"/>
        <c:auto val="1"/>
        <c:lblAlgn val="ctr"/>
        <c:lblOffset val="100"/>
        <c:noMultiLvlLbl val="0"/>
      </c:catAx>
      <c:valAx>
        <c:axId val="19248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1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Food Frequency Scores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'A1 Food Frequency'!$I$5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Frequency'!$I$6:$I$13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0.10759493670886076</c:v>
                </c:pt>
                <c:pt idx="3">
                  <c:v>0.21518987341772153</c:v>
                </c:pt>
                <c:pt idx="4">
                  <c:v>0.16455696202531644</c:v>
                </c:pt>
                <c:pt idx="5">
                  <c:v>0.20886075949367089</c:v>
                </c:pt>
                <c:pt idx="6">
                  <c:v>0.17721518987341772</c:v>
                </c:pt>
                <c:pt idx="7">
                  <c:v>0.12658227848101267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54F-9CBC-B15624281497}"/>
            </c:ext>
          </c:extLst>
        </c:ser>
        <c:ser>
          <c:idx val="2"/>
          <c:order val="1"/>
          <c:tx>
            <c:strRef>
              <c:f>'A1 Food Frequency'!$J$5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Frequency'!$J$6:$J$13</c:f>
              <c:numCache>
                <c:formatCode>0.0%</c:formatCode>
                <c:ptCount val="8"/>
                <c:pt idx="0">
                  <c:v>0</c:v>
                </c:pt>
                <c:pt idx="1">
                  <c:v>5.9880239520958087E-3</c:v>
                </c:pt>
                <c:pt idx="2">
                  <c:v>7.1856287425149698E-2</c:v>
                </c:pt>
                <c:pt idx="3">
                  <c:v>0.12574850299401197</c:v>
                </c:pt>
                <c:pt idx="4">
                  <c:v>0.22754491017964071</c:v>
                </c:pt>
                <c:pt idx="5">
                  <c:v>0.20359281437125748</c:v>
                </c:pt>
                <c:pt idx="6">
                  <c:v>0.17964071856287425</c:v>
                </c:pt>
                <c:pt idx="7">
                  <c:v>0.18562874251497005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0-454F-9CBC-B15624281497}"/>
            </c:ext>
          </c:extLst>
        </c:ser>
        <c:ser>
          <c:idx val="3"/>
          <c:order val="2"/>
          <c:tx>
            <c:strRef>
              <c:f>'A1 Food Frequency'!$K$5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'A1 Food Frequency'!$H$6:$H$13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'A1 Food Frequency'!$K$6:$K$13</c:f>
              <c:numCache>
                <c:formatCode>0.0%</c:formatCode>
                <c:ptCount val="8"/>
                <c:pt idx="0">
                  <c:v>0</c:v>
                </c:pt>
                <c:pt idx="1">
                  <c:v>3.0769230769230769E-3</c:v>
                </c:pt>
                <c:pt idx="2">
                  <c:v>8.9230769230769225E-2</c:v>
                </c:pt>
                <c:pt idx="3">
                  <c:v>0.16923076923076924</c:v>
                </c:pt>
                <c:pt idx="4">
                  <c:v>0.19692307692307692</c:v>
                </c:pt>
                <c:pt idx="5">
                  <c:v>0.20615384615384616</c:v>
                </c:pt>
                <c:pt idx="6">
                  <c:v>0.17846153846153845</c:v>
                </c:pt>
                <c:pt idx="7">
                  <c:v>0.15692307692307692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0-454F-9CBC-B1562428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4144"/>
        <c:axId val="56536064"/>
      </c:lineChart>
      <c:catAx>
        <c:axId val="5653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Food Frequency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536064"/>
        <c:crosses val="autoZero"/>
        <c:auto val="1"/>
        <c:lblAlgn val="ctr"/>
        <c:lblOffset val="100"/>
        <c:noMultiLvlLbl val="0"/>
      </c:catAx>
      <c:valAx>
        <c:axId val="56536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653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Food Diversity Scores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'A2 Food Diversity'!$I$5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Diversity'!$I$6:$I$17</c:f>
              <c:numCache>
                <c:formatCode>0.0%</c:formatCode>
                <c:ptCount val="12"/>
                <c:pt idx="0">
                  <c:v>0</c:v>
                </c:pt>
                <c:pt idx="1">
                  <c:v>6.3291139240506328E-3</c:v>
                </c:pt>
                <c:pt idx="2">
                  <c:v>2.5316455696202531E-2</c:v>
                </c:pt>
                <c:pt idx="3">
                  <c:v>3.7974683544303799E-2</c:v>
                </c:pt>
                <c:pt idx="4">
                  <c:v>8.8607594936708861E-2</c:v>
                </c:pt>
                <c:pt idx="5">
                  <c:v>0.10126582278481013</c:v>
                </c:pt>
                <c:pt idx="6">
                  <c:v>0.18354430379746836</c:v>
                </c:pt>
                <c:pt idx="7">
                  <c:v>9.49367088607595E-2</c:v>
                </c:pt>
                <c:pt idx="8">
                  <c:v>0.12658227848101267</c:v>
                </c:pt>
                <c:pt idx="9">
                  <c:v>9.49367088607595E-2</c:v>
                </c:pt>
                <c:pt idx="10">
                  <c:v>7.5949367088607597E-2</c:v>
                </c:pt>
                <c:pt idx="11">
                  <c:v>0.16455696202531644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4182-982E-B9DEF383EF06}"/>
            </c:ext>
          </c:extLst>
        </c:ser>
        <c:ser>
          <c:idx val="2"/>
          <c:order val="1"/>
          <c:tx>
            <c:strRef>
              <c:f>'A2 Food Diversity'!$J$5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Diversity'!$J$6:$J$17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1.1976047904191617E-2</c:v>
                </c:pt>
                <c:pt idx="3">
                  <c:v>1.1976047904191617E-2</c:v>
                </c:pt>
                <c:pt idx="4">
                  <c:v>5.3892215568862277E-2</c:v>
                </c:pt>
                <c:pt idx="5">
                  <c:v>7.7844311377245512E-2</c:v>
                </c:pt>
                <c:pt idx="6">
                  <c:v>0.1377245508982036</c:v>
                </c:pt>
                <c:pt idx="7">
                  <c:v>0.15568862275449102</c:v>
                </c:pt>
                <c:pt idx="8">
                  <c:v>0.19760479041916168</c:v>
                </c:pt>
                <c:pt idx="9">
                  <c:v>0.16766467065868262</c:v>
                </c:pt>
                <c:pt idx="10">
                  <c:v>0.10778443113772455</c:v>
                </c:pt>
                <c:pt idx="11">
                  <c:v>7.7844311377245512E-2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5-4182-982E-B9DEF383EF06}"/>
            </c:ext>
          </c:extLst>
        </c:ser>
        <c:ser>
          <c:idx val="3"/>
          <c:order val="2"/>
          <c:tx>
            <c:strRef>
              <c:f>'A2 Food Diversity'!$K$5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'A2 Food Diversity'!$H$6:$H$17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'A2 Food Diversity'!$K$6:$K$17</c:f>
              <c:numCache>
                <c:formatCode>0.0%</c:formatCode>
                <c:ptCount val="12"/>
                <c:pt idx="0">
                  <c:v>0</c:v>
                </c:pt>
                <c:pt idx="1">
                  <c:v>3.0769230769230769E-3</c:v>
                </c:pt>
                <c:pt idx="2">
                  <c:v>1.8461538461538463E-2</c:v>
                </c:pt>
                <c:pt idx="3">
                  <c:v>2.4615384615384615E-2</c:v>
                </c:pt>
                <c:pt idx="4">
                  <c:v>7.0769230769230765E-2</c:v>
                </c:pt>
                <c:pt idx="5">
                  <c:v>8.9230769230769225E-2</c:v>
                </c:pt>
                <c:pt idx="6">
                  <c:v>0.16</c:v>
                </c:pt>
                <c:pt idx="7">
                  <c:v>0.12615384615384614</c:v>
                </c:pt>
                <c:pt idx="8">
                  <c:v>0.16307692307692306</c:v>
                </c:pt>
                <c:pt idx="9">
                  <c:v>0.13230769230769232</c:v>
                </c:pt>
                <c:pt idx="10">
                  <c:v>9.2307692307692313E-2</c:v>
                </c:pt>
                <c:pt idx="1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5-4182-982E-B9DEF383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50912"/>
        <c:axId val="56552832"/>
      </c:lineChart>
      <c:catAx>
        <c:axId val="5655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Food Diversity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552832"/>
        <c:crosses val="autoZero"/>
        <c:auto val="1"/>
        <c:lblAlgn val="ctr"/>
        <c:lblOffset val="100"/>
        <c:noMultiLvlLbl val="0"/>
      </c:catAx>
      <c:valAx>
        <c:axId val="5655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655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Hungry Months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'A3 Hungry Months'!$I$5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Months'!$I$6:$I$18</c:f>
              <c:numCache>
                <c:formatCode>0.0%</c:formatCode>
                <c:ptCount val="13"/>
                <c:pt idx="0">
                  <c:v>0.43670886075949367</c:v>
                </c:pt>
                <c:pt idx="1">
                  <c:v>0.22784810126582278</c:v>
                </c:pt>
                <c:pt idx="2">
                  <c:v>0.189873417721519</c:v>
                </c:pt>
                <c:pt idx="3">
                  <c:v>6.3291139240506333E-2</c:v>
                </c:pt>
                <c:pt idx="4">
                  <c:v>1.8987341772151899E-2</c:v>
                </c:pt>
                <c:pt idx="5">
                  <c:v>6.3291139240506328E-3</c:v>
                </c:pt>
                <c:pt idx="6">
                  <c:v>3.1645569620253167E-2</c:v>
                </c:pt>
                <c:pt idx="7">
                  <c:v>1.2658227848101266E-2</c:v>
                </c:pt>
                <c:pt idx="8">
                  <c:v>0</c:v>
                </c:pt>
                <c:pt idx="9">
                  <c:v>6.3291139240506328E-3</c:v>
                </c:pt>
                <c:pt idx="10">
                  <c:v>6.3291139240506328E-3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74C-8033-78FA2FE7A221}"/>
            </c:ext>
          </c:extLst>
        </c:ser>
        <c:ser>
          <c:idx val="2"/>
          <c:order val="1"/>
          <c:tx>
            <c:strRef>
              <c:f>'A3 Hungry Months'!$J$5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Months'!$J$6:$J$18</c:f>
              <c:numCache>
                <c:formatCode>0.0%</c:formatCode>
                <c:ptCount val="13"/>
                <c:pt idx="0">
                  <c:v>0.20359281437125748</c:v>
                </c:pt>
                <c:pt idx="1">
                  <c:v>0.25149700598802394</c:v>
                </c:pt>
                <c:pt idx="2">
                  <c:v>0.23353293413173654</c:v>
                </c:pt>
                <c:pt idx="3">
                  <c:v>0.10179640718562874</c:v>
                </c:pt>
                <c:pt idx="4">
                  <c:v>3.5928143712574849E-2</c:v>
                </c:pt>
                <c:pt idx="5">
                  <c:v>0.10179640718562874</c:v>
                </c:pt>
                <c:pt idx="6">
                  <c:v>2.3952095808383235E-2</c:v>
                </c:pt>
                <c:pt idx="7">
                  <c:v>1.7964071856287425E-2</c:v>
                </c:pt>
                <c:pt idx="8">
                  <c:v>5.9880239520958087E-3</c:v>
                </c:pt>
                <c:pt idx="9">
                  <c:v>1.7964071856287425E-2</c:v>
                </c:pt>
                <c:pt idx="10">
                  <c:v>0</c:v>
                </c:pt>
                <c:pt idx="11">
                  <c:v>5.9880239520958087E-3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74C-8033-78FA2FE7A221}"/>
            </c:ext>
          </c:extLst>
        </c:ser>
        <c:ser>
          <c:idx val="3"/>
          <c:order val="2"/>
          <c:tx>
            <c:strRef>
              <c:f>'A3 Hungry Months'!$K$5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'A3 Hungry Months'!$H$6:$H$18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'A3 Hungry Months'!$K$6:$K$18</c:f>
              <c:numCache>
                <c:formatCode>0.0%</c:formatCode>
                <c:ptCount val="13"/>
                <c:pt idx="0">
                  <c:v>0.31692307692307692</c:v>
                </c:pt>
                <c:pt idx="1">
                  <c:v>0.24</c:v>
                </c:pt>
                <c:pt idx="2">
                  <c:v>0.21230769230769231</c:v>
                </c:pt>
                <c:pt idx="3">
                  <c:v>8.3076923076923076E-2</c:v>
                </c:pt>
                <c:pt idx="4">
                  <c:v>2.7692307692307693E-2</c:v>
                </c:pt>
                <c:pt idx="5">
                  <c:v>5.5384615384615386E-2</c:v>
                </c:pt>
                <c:pt idx="6">
                  <c:v>2.7692307692307693E-2</c:v>
                </c:pt>
                <c:pt idx="7">
                  <c:v>1.5384615384615385E-2</c:v>
                </c:pt>
                <c:pt idx="8">
                  <c:v>3.0769230769230769E-3</c:v>
                </c:pt>
                <c:pt idx="9">
                  <c:v>1.2307692307692308E-2</c:v>
                </c:pt>
                <c:pt idx="10">
                  <c:v>3.0769230769230769E-3</c:v>
                </c:pt>
                <c:pt idx="11">
                  <c:v>3.0769230769230769E-3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B-474C-8033-78FA2FE7A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2896"/>
        <c:axId val="67727360"/>
      </c:lineChart>
      <c:catAx>
        <c:axId val="6771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hungry 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727360"/>
        <c:crosses val="autoZero"/>
        <c:auto val="1"/>
        <c:lblAlgn val="ctr"/>
        <c:lblOffset val="100"/>
        <c:noMultiLvlLbl val="0"/>
      </c:catAx>
      <c:valAx>
        <c:axId val="677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771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Coping Strategies Used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'A4 Coping Strategies'!$I$7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'A4 Coping Strategies'!$H$8:$H$19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'A4 Coping Strategies'!$I$8:$I$19</c:f>
              <c:numCache>
                <c:formatCode>0.0%</c:formatCode>
                <c:ptCount val="12"/>
                <c:pt idx="0">
                  <c:v>0.57594936708860756</c:v>
                </c:pt>
                <c:pt idx="1">
                  <c:v>0.14556962025316456</c:v>
                </c:pt>
                <c:pt idx="2">
                  <c:v>3.7974683544303799E-2</c:v>
                </c:pt>
                <c:pt idx="3">
                  <c:v>2.5316455696202531E-2</c:v>
                </c:pt>
                <c:pt idx="4">
                  <c:v>4.4303797468354431E-2</c:v>
                </c:pt>
                <c:pt idx="5">
                  <c:v>4.4303797468354431E-2</c:v>
                </c:pt>
                <c:pt idx="6">
                  <c:v>3.7974683544303799E-2</c:v>
                </c:pt>
                <c:pt idx="7">
                  <c:v>2.5316455696202531E-2</c:v>
                </c:pt>
                <c:pt idx="8">
                  <c:v>3.7974683544303799E-2</c:v>
                </c:pt>
                <c:pt idx="9">
                  <c:v>1.2658227848101266E-2</c:v>
                </c:pt>
                <c:pt idx="10">
                  <c:v>6.3291139240506328E-3</c:v>
                </c:pt>
                <c:pt idx="11">
                  <c:v>6.3291139240506328E-3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4-43F4-B505-630D9DCC4699}"/>
            </c:ext>
          </c:extLst>
        </c:ser>
        <c:ser>
          <c:idx val="2"/>
          <c:order val="1"/>
          <c:tx>
            <c:strRef>
              <c:f>'A4 Coping Strategies'!$J$7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'A4 Coping Strategies'!$H$8:$H$19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'A4 Coping Strategies'!$J$8:$J$19</c:f>
              <c:numCache>
                <c:formatCode>0.0%</c:formatCode>
                <c:ptCount val="12"/>
                <c:pt idx="0">
                  <c:v>0.40718562874251496</c:v>
                </c:pt>
                <c:pt idx="1">
                  <c:v>0.19760479041916168</c:v>
                </c:pt>
                <c:pt idx="2">
                  <c:v>9.580838323353294E-2</c:v>
                </c:pt>
                <c:pt idx="3">
                  <c:v>6.5868263473053898E-2</c:v>
                </c:pt>
                <c:pt idx="4">
                  <c:v>5.9880239520958084E-2</c:v>
                </c:pt>
                <c:pt idx="5">
                  <c:v>7.1856287425149698E-2</c:v>
                </c:pt>
                <c:pt idx="6">
                  <c:v>3.5928143712574849E-2</c:v>
                </c:pt>
                <c:pt idx="7">
                  <c:v>1.1976047904191617E-2</c:v>
                </c:pt>
                <c:pt idx="8">
                  <c:v>2.9940119760479042E-2</c:v>
                </c:pt>
                <c:pt idx="9">
                  <c:v>1.7964071856287425E-2</c:v>
                </c:pt>
                <c:pt idx="10">
                  <c:v>5.9880239520958087E-3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4-43F4-B505-630D9DCC4699}"/>
            </c:ext>
          </c:extLst>
        </c:ser>
        <c:ser>
          <c:idx val="3"/>
          <c:order val="2"/>
          <c:tx>
            <c:strRef>
              <c:f>'A4 Coping Strategies'!$K$7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'A4 Coping Strategies'!$H$8:$H$19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'A4 Coping Strategies'!$K$8:$K$19</c:f>
              <c:numCache>
                <c:formatCode>0.0%</c:formatCode>
                <c:ptCount val="12"/>
                <c:pt idx="0">
                  <c:v>0.48923076923076925</c:v>
                </c:pt>
                <c:pt idx="1">
                  <c:v>0.1723076923076923</c:v>
                </c:pt>
                <c:pt idx="2">
                  <c:v>6.7692307692307691E-2</c:v>
                </c:pt>
                <c:pt idx="3">
                  <c:v>4.6153846153846156E-2</c:v>
                </c:pt>
                <c:pt idx="4">
                  <c:v>5.2307692307692305E-2</c:v>
                </c:pt>
                <c:pt idx="5">
                  <c:v>5.8461538461538461E-2</c:v>
                </c:pt>
                <c:pt idx="6">
                  <c:v>3.6923076923076927E-2</c:v>
                </c:pt>
                <c:pt idx="7">
                  <c:v>1.8461538461538463E-2</c:v>
                </c:pt>
                <c:pt idx="8">
                  <c:v>3.3846153846153845E-2</c:v>
                </c:pt>
                <c:pt idx="9">
                  <c:v>1.5384615384615385E-2</c:v>
                </c:pt>
                <c:pt idx="10">
                  <c:v>6.1538461538461538E-3</c:v>
                </c:pt>
                <c:pt idx="11">
                  <c:v>3.0769230769230769E-3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4-43F4-B505-630D9DCC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4240"/>
        <c:axId val="67756416"/>
      </c:lineChart>
      <c:catAx>
        <c:axId val="677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coping strategies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7756416"/>
        <c:crosses val="autoZero"/>
        <c:auto val="1"/>
        <c:lblAlgn val="ctr"/>
        <c:lblOffset val="100"/>
        <c:noMultiLvlLbl val="0"/>
      </c:catAx>
      <c:valAx>
        <c:axId val="67756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77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Mean food security scores by gender of respondent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'A1-A4 Combined'!$E$5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  <a:ln>
              <a:solidFill>
                <a:srgbClr val="B7BF10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Combined'!$E$6:$E$9</c:f>
              <c:numCache>
                <c:formatCode>0.00</c:formatCode>
                <c:ptCount val="4"/>
                <c:pt idx="0">
                  <c:v>4.5126581999999997</c:v>
                </c:pt>
                <c:pt idx="1">
                  <c:v>1.6518987000000001</c:v>
                </c:pt>
                <c:pt idx="2">
                  <c:v>7.2341772000000004</c:v>
                </c:pt>
                <c:pt idx="3">
                  <c:v>1.3037974999999999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4-4A8E-AB94-99E391257376}"/>
            </c:ext>
          </c:extLst>
        </c:ser>
        <c:ser>
          <c:idx val="1"/>
          <c:order val="1"/>
          <c:tx>
            <c:strRef>
              <c:f>'A1-A4 Combined'!$F$5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  <a:ln>
              <a:solidFill>
                <a:srgbClr val="59315F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Combined'!$F$6:$F$9</c:f>
              <c:numCache>
                <c:formatCode>0.00</c:formatCode>
                <c:ptCount val="4"/>
                <c:pt idx="0">
                  <c:v>4.8323352999999996</c:v>
                </c:pt>
                <c:pt idx="1">
                  <c:v>1.9461078000000001</c:v>
                </c:pt>
                <c:pt idx="2">
                  <c:v>7.6047903999999997</c:v>
                </c:pt>
                <c:pt idx="3">
                  <c:v>2.2215568999999999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4-4A8E-AB94-99E391257376}"/>
            </c:ext>
          </c:extLst>
        </c:ser>
        <c:ser>
          <c:idx val="2"/>
          <c:order val="2"/>
          <c:tx>
            <c:strRef>
              <c:f>'A1-A4 Combined'!$H$5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'A1-A4 Combined'!$D$6:$D$9</c:f>
              <c:strCache>
                <c:ptCount val="4"/>
                <c:pt idx="0">
                  <c:v>Food Frequency </c:v>
                </c:pt>
                <c:pt idx="1">
                  <c:v>Coping Strategies</c:v>
                </c:pt>
                <c:pt idx="2">
                  <c:v>Food Diversity Score</c:v>
                </c:pt>
                <c:pt idx="3">
                  <c:v>Seasonal Food Security Score</c:v>
                </c:pt>
              </c:strCache>
            </c:strRef>
          </c:cat>
          <c:val>
            <c:numRef>
              <c:f>'A1-A4 Combined'!$H$6:$H$9</c:f>
              <c:numCache>
                <c:formatCode>0.00</c:formatCode>
                <c:ptCount val="4"/>
                <c:pt idx="0">
                  <c:v>4.6769230999999998</c:v>
                </c:pt>
                <c:pt idx="1">
                  <c:v>1.8030769</c:v>
                </c:pt>
                <c:pt idx="2">
                  <c:v>7.4246154000000004</c:v>
                </c:pt>
                <c:pt idx="3">
                  <c:v>1.7753846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4-4A8E-AB94-99E391257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20160"/>
        <c:axId val="67826048"/>
      </c:barChart>
      <c:catAx>
        <c:axId val="678201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67826048"/>
        <c:crosses val="autoZero"/>
        <c:auto val="1"/>
        <c:lblAlgn val="ctr"/>
        <c:lblOffset val="100"/>
        <c:noMultiLvlLbl val="0"/>
      </c:catAx>
      <c:valAx>
        <c:axId val="678260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Score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782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Coping Strategies Used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'A4 Coping Strategies (2)'!$I$7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'A4 Coping Strategies (2)'!$H$8:$H$22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'A4 Coping Strategies (2)'!$I$8:$I$22</c:f>
              <c:numCache>
                <c:formatCode>0.0%</c:formatCode>
                <c:ptCount val="15"/>
                <c:pt idx="0">
                  <c:v>0.55696202531645567</c:v>
                </c:pt>
                <c:pt idx="1">
                  <c:v>0.15822784810126583</c:v>
                </c:pt>
                <c:pt idx="2">
                  <c:v>3.7974683544303799E-2</c:v>
                </c:pt>
                <c:pt idx="3">
                  <c:v>1.8987341772151899E-2</c:v>
                </c:pt>
                <c:pt idx="4">
                  <c:v>5.0632911392405063E-2</c:v>
                </c:pt>
                <c:pt idx="5">
                  <c:v>3.1645569620253167E-2</c:v>
                </c:pt>
                <c:pt idx="6">
                  <c:v>1.8987341772151899E-2</c:v>
                </c:pt>
                <c:pt idx="7">
                  <c:v>4.4303797468354431E-2</c:v>
                </c:pt>
                <c:pt idx="8">
                  <c:v>2.5316455696202531E-2</c:v>
                </c:pt>
                <c:pt idx="9">
                  <c:v>3.7974683544303799E-2</c:v>
                </c:pt>
                <c:pt idx="10">
                  <c:v>0</c:v>
                </c:pt>
                <c:pt idx="11">
                  <c:v>1.2658227848101266E-2</c:v>
                </c:pt>
                <c:pt idx="12">
                  <c:v>0</c:v>
                </c:pt>
                <c:pt idx="13">
                  <c:v>0</c:v>
                </c:pt>
                <c:pt idx="14">
                  <c:v>6.3291139240506328E-3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A-4675-9384-7A538153069C}"/>
            </c:ext>
          </c:extLst>
        </c:ser>
        <c:ser>
          <c:idx val="2"/>
          <c:order val="1"/>
          <c:tx>
            <c:strRef>
              <c:f>'A4 Coping Strategies (2)'!$J$7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'A4 Coping Strategies (2)'!$H$8:$H$22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'A4 Coping Strategies (2)'!$J$8:$J$22</c:f>
              <c:numCache>
                <c:formatCode>0.0%</c:formatCode>
                <c:ptCount val="15"/>
                <c:pt idx="0">
                  <c:v>0.38922155688622756</c:v>
                </c:pt>
                <c:pt idx="1">
                  <c:v>0.20359281437125748</c:v>
                </c:pt>
                <c:pt idx="2">
                  <c:v>8.9820359281437126E-2</c:v>
                </c:pt>
                <c:pt idx="3">
                  <c:v>7.7844311377245512E-2</c:v>
                </c:pt>
                <c:pt idx="4">
                  <c:v>4.790419161676647E-2</c:v>
                </c:pt>
                <c:pt idx="5">
                  <c:v>6.5868263473053898E-2</c:v>
                </c:pt>
                <c:pt idx="6">
                  <c:v>4.1916167664670656E-2</c:v>
                </c:pt>
                <c:pt idx="7">
                  <c:v>2.3952095808383235E-2</c:v>
                </c:pt>
                <c:pt idx="8">
                  <c:v>2.3952095808383235E-2</c:v>
                </c:pt>
                <c:pt idx="9">
                  <c:v>5.9880239520958087E-3</c:v>
                </c:pt>
                <c:pt idx="10">
                  <c:v>1.1976047904191617E-2</c:v>
                </c:pt>
                <c:pt idx="11">
                  <c:v>5.9880239520958087E-3</c:v>
                </c:pt>
                <c:pt idx="12">
                  <c:v>5.9880239520958087E-3</c:v>
                </c:pt>
                <c:pt idx="13">
                  <c:v>5.9880239520958087E-3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A-4675-9384-7A538153069C}"/>
            </c:ext>
          </c:extLst>
        </c:ser>
        <c:ser>
          <c:idx val="3"/>
          <c:order val="2"/>
          <c:tx>
            <c:strRef>
              <c:f>'A4 Coping Strategies (2)'!$K$7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'A4 Coping Strategies (2)'!$H$8:$H$22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'A4 Coping Strategies (2)'!$K$8:$K$22</c:f>
              <c:numCache>
                <c:formatCode>0.0%</c:formatCode>
                <c:ptCount val="15"/>
                <c:pt idx="0">
                  <c:v>0.47076923076923077</c:v>
                </c:pt>
                <c:pt idx="1">
                  <c:v>0.18153846153846154</c:v>
                </c:pt>
                <c:pt idx="2">
                  <c:v>6.4615384615384616E-2</c:v>
                </c:pt>
                <c:pt idx="3">
                  <c:v>4.9230769230769231E-2</c:v>
                </c:pt>
                <c:pt idx="4">
                  <c:v>4.9230769230769231E-2</c:v>
                </c:pt>
                <c:pt idx="5">
                  <c:v>4.9230769230769231E-2</c:v>
                </c:pt>
                <c:pt idx="6">
                  <c:v>3.0769230769230771E-2</c:v>
                </c:pt>
                <c:pt idx="7">
                  <c:v>3.3846153846153845E-2</c:v>
                </c:pt>
                <c:pt idx="8">
                  <c:v>2.4615384615384615E-2</c:v>
                </c:pt>
                <c:pt idx="9">
                  <c:v>2.1538461538461538E-2</c:v>
                </c:pt>
                <c:pt idx="10">
                  <c:v>6.1538461538461538E-3</c:v>
                </c:pt>
                <c:pt idx="11">
                  <c:v>9.2307692307692316E-3</c:v>
                </c:pt>
                <c:pt idx="12">
                  <c:v>3.0769230769230769E-3</c:v>
                </c:pt>
                <c:pt idx="13">
                  <c:v>3.0769230769230769E-3</c:v>
                </c:pt>
                <c:pt idx="14">
                  <c:v>3.0769230769230769E-3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A-4675-9384-7A5381530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1344"/>
        <c:axId val="68047616"/>
      </c:lineChart>
      <c:catAx>
        <c:axId val="680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coping strategies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047616"/>
        <c:crosses val="autoZero"/>
        <c:auto val="1"/>
        <c:lblAlgn val="ctr"/>
        <c:lblOffset val="100"/>
        <c:noMultiLvlLbl val="0"/>
      </c:catAx>
      <c:valAx>
        <c:axId val="6804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04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Incomes Sources Prior to Project Participation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 Prior Income Sources'!$I$6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Sources'!$I$7:$I$16</c:f>
              <c:numCache>
                <c:formatCode>0.0%</c:formatCode>
                <c:ptCount val="10"/>
                <c:pt idx="0">
                  <c:v>0.33544303797468356</c:v>
                </c:pt>
                <c:pt idx="1">
                  <c:v>0.27848101265822783</c:v>
                </c:pt>
                <c:pt idx="2">
                  <c:v>0.20253164556962025</c:v>
                </c:pt>
                <c:pt idx="3">
                  <c:v>8.2278481012658222E-2</c:v>
                </c:pt>
                <c:pt idx="4">
                  <c:v>6.3291139240506328E-3</c:v>
                </c:pt>
                <c:pt idx="5">
                  <c:v>6.3291139240506328E-3</c:v>
                </c:pt>
                <c:pt idx="6">
                  <c:v>0</c:v>
                </c:pt>
                <c:pt idx="7">
                  <c:v>0</c:v>
                </c:pt>
                <c:pt idx="8">
                  <c:v>6.3291139240506328E-3</c:v>
                </c:pt>
                <c:pt idx="9">
                  <c:v>8.2278481012658222E-2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4-42FB-8767-DDF7990DD90A}"/>
            </c:ext>
          </c:extLst>
        </c:ser>
        <c:ser>
          <c:idx val="2"/>
          <c:order val="1"/>
          <c:tx>
            <c:strRef>
              <c:f>'B1 Prior Income Sources'!$J$6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Sources'!$J$7:$J$16</c:f>
              <c:numCache>
                <c:formatCode>0.0%</c:formatCode>
                <c:ptCount val="10"/>
                <c:pt idx="0">
                  <c:v>0.10778443113772455</c:v>
                </c:pt>
                <c:pt idx="1">
                  <c:v>0.29940119760479039</c:v>
                </c:pt>
                <c:pt idx="2">
                  <c:v>0.26946107784431139</c:v>
                </c:pt>
                <c:pt idx="3">
                  <c:v>0.11976047904191617</c:v>
                </c:pt>
                <c:pt idx="4">
                  <c:v>7.7844311377245512E-2</c:v>
                </c:pt>
                <c:pt idx="5">
                  <c:v>5.9880239520958084E-2</c:v>
                </c:pt>
                <c:pt idx="6">
                  <c:v>4.790419161676647E-2</c:v>
                </c:pt>
                <c:pt idx="7">
                  <c:v>5.9880239520958087E-3</c:v>
                </c:pt>
                <c:pt idx="8">
                  <c:v>1.1976047904191617E-2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2FB-8767-DDF7990DD90A}"/>
            </c:ext>
          </c:extLst>
        </c:ser>
        <c:ser>
          <c:idx val="3"/>
          <c:order val="2"/>
          <c:tx>
            <c:strRef>
              <c:f>'B1 Prior Income Sources'!$K$6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'B1 Prior Income Sources'!$H$7:$H$16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'B1 Prior Income Sources'!$K$7:$K$16</c:f>
              <c:numCache>
                <c:formatCode>0.0%</c:formatCode>
                <c:ptCount val="10"/>
                <c:pt idx="0">
                  <c:v>0.21846153846153846</c:v>
                </c:pt>
                <c:pt idx="1">
                  <c:v>0.28923076923076924</c:v>
                </c:pt>
                <c:pt idx="2">
                  <c:v>0.23692307692307693</c:v>
                </c:pt>
                <c:pt idx="3">
                  <c:v>0.10153846153846154</c:v>
                </c:pt>
                <c:pt idx="4">
                  <c:v>4.3076923076923075E-2</c:v>
                </c:pt>
                <c:pt idx="5">
                  <c:v>3.3846153846153845E-2</c:v>
                </c:pt>
                <c:pt idx="6">
                  <c:v>2.4615384615384615E-2</c:v>
                </c:pt>
                <c:pt idx="7">
                  <c:v>3.0769230769230769E-3</c:v>
                </c:pt>
                <c:pt idx="8">
                  <c:v>9.2307692307692316E-3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4-42FB-8767-DDF7990DD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23648"/>
        <c:axId val="68125824"/>
      </c:lineChart>
      <c:catAx>
        <c:axId val="6812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125824"/>
        <c:crosses val="autoZero"/>
        <c:auto val="1"/>
        <c:lblAlgn val="ctr"/>
        <c:lblOffset val="100"/>
        <c:noMultiLvlLbl val="0"/>
      </c:catAx>
      <c:valAx>
        <c:axId val="6812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12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Incomes Sources Following  Project Participation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'B2 Income Sources Now'!$I$5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'B2 Income Sources Now'!$H$6:$H$15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'B2 Income Sources Now'!$I$6:$I$15</c:f>
              <c:numCache>
                <c:formatCode>0.0%</c:formatCode>
                <c:ptCount val="10"/>
                <c:pt idx="0">
                  <c:v>0.22151898734177214</c:v>
                </c:pt>
                <c:pt idx="1">
                  <c:v>0.31645569620253167</c:v>
                </c:pt>
                <c:pt idx="2">
                  <c:v>0.27848101265822783</c:v>
                </c:pt>
                <c:pt idx="3">
                  <c:v>5.6962025316455694E-2</c:v>
                </c:pt>
                <c:pt idx="4">
                  <c:v>2.5316455696202531E-2</c:v>
                </c:pt>
                <c:pt idx="5">
                  <c:v>0</c:v>
                </c:pt>
                <c:pt idx="6">
                  <c:v>6.3291139240506328E-3</c:v>
                </c:pt>
                <c:pt idx="7">
                  <c:v>6.3291139240506328E-3</c:v>
                </c:pt>
                <c:pt idx="8">
                  <c:v>0</c:v>
                </c:pt>
                <c:pt idx="9">
                  <c:v>8.8607594936708861E-2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0-4617-917A-09042D8D19C4}"/>
            </c:ext>
          </c:extLst>
        </c:ser>
        <c:ser>
          <c:idx val="2"/>
          <c:order val="1"/>
          <c:tx>
            <c:strRef>
              <c:f>'B2 Income Sources Now'!$J$5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'B2 Income Sources Now'!$H$6:$H$15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'B2 Income Sources Now'!$J$6:$J$15</c:f>
              <c:numCache>
                <c:formatCode>0.0%</c:formatCode>
                <c:ptCount val="10"/>
                <c:pt idx="0">
                  <c:v>0.10778443113772455</c:v>
                </c:pt>
                <c:pt idx="1">
                  <c:v>0.25149700598802394</c:v>
                </c:pt>
                <c:pt idx="2">
                  <c:v>0.26347305389221559</c:v>
                </c:pt>
                <c:pt idx="3">
                  <c:v>0.17964071856287425</c:v>
                </c:pt>
                <c:pt idx="4">
                  <c:v>5.3892215568862277E-2</c:v>
                </c:pt>
                <c:pt idx="5">
                  <c:v>7.7844311377245512E-2</c:v>
                </c:pt>
                <c:pt idx="6">
                  <c:v>4.1916167664670656E-2</c:v>
                </c:pt>
                <c:pt idx="7">
                  <c:v>1.7964071856287425E-2</c:v>
                </c:pt>
                <c:pt idx="8">
                  <c:v>0</c:v>
                </c:pt>
                <c:pt idx="9">
                  <c:v>5.9880239520958087E-3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0-4617-917A-09042D8D19C4}"/>
            </c:ext>
          </c:extLst>
        </c:ser>
        <c:ser>
          <c:idx val="3"/>
          <c:order val="2"/>
          <c:tx>
            <c:strRef>
              <c:f>'B2 Income Sources Now'!$K$5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'B2 Income Sources Now'!$H$6:$H$15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</c:numCache>
            </c:numRef>
          </c:cat>
          <c:val>
            <c:numRef>
              <c:f>'B2 Income Sources Now'!$K$6:$K$15</c:f>
              <c:numCache>
                <c:formatCode>0.0%</c:formatCode>
                <c:ptCount val="10"/>
                <c:pt idx="0">
                  <c:v>0.16307692307692306</c:v>
                </c:pt>
                <c:pt idx="1">
                  <c:v>0.28307692307692306</c:v>
                </c:pt>
                <c:pt idx="2">
                  <c:v>0.27076923076923076</c:v>
                </c:pt>
                <c:pt idx="3">
                  <c:v>0.12</c:v>
                </c:pt>
                <c:pt idx="4">
                  <c:v>0.04</c:v>
                </c:pt>
                <c:pt idx="5">
                  <c:v>0.04</c:v>
                </c:pt>
                <c:pt idx="6">
                  <c:v>2.4615384615384615E-2</c:v>
                </c:pt>
                <c:pt idx="7">
                  <c:v>1.2307692307692308E-2</c:v>
                </c:pt>
                <c:pt idx="8">
                  <c:v>0</c:v>
                </c:pt>
                <c:pt idx="9">
                  <c:v>4.6153846153846156E-2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D0-4617-917A-09042D8D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0416"/>
        <c:axId val="68142592"/>
      </c:lineChart>
      <c:catAx>
        <c:axId val="681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142592"/>
        <c:crosses val="autoZero"/>
        <c:auto val="1"/>
        <c:lblAlgn val="ctr"/>
        <c:lblOffset val="100"/>
        <c:noMultiLvlLbl val="0"/>
      </c:catAx>
      <c:valAx>
        <c:axId val="6814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1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Change in Number of Income Sources</a:t>
            </a:r>
            <a:endParaRPr lang="en-CA" sz="14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'B1-2 Change in Income Sources'!$I$5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'B1-2 Change in Income Sources'!$I$6:$I$14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1.8987341772151899E-2</c:v>
                </c:pt>
                <c:pt idx="3">
                  <c:v>0.11392405063291139</c:v>
                </c:pt>
                <c:pt idx="4">
                  <c:v>0.59493670886075944</c:v>
                </c:pt>
                <c:pt idx="5">
                  <c:v>0.18354430379746836</c:v>
                </c:pt>
                <c:pt idx="6">
                  <c:v>5.6962025316455694E-2</c:v>
                </c:pt>
                <c:pt idx="7">
                  <c:v>2.5316455696202531E-2</c:v>
                </c:pt>
                <c:pt idx="8">
                  <c:v>6.3291139240506328E-3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0-4F5D-A53F-9DFE7389FE78}"/>
            </c:ext>
          </c:extLst>
        </c:ser>
        <c:ser>
          <c:idx val="2"/>
          <c:order val="1"/>
          <c:tx>
            <c:strRef>
              <c:f>'B1-2 Change in Income Sources'!$J$5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'B1-2 Change in Income Sources'!$J$6:$J$14</c:f>
              <c:numCache>
                <c:formatCode>0.0%</c:formatCode>
                <c:ptCount val="9"/>
                <c:pt idx="0">
                  <c:v>5.9880239520958087E-3</c:v>
                </c:pt>
                <c:pt idx="1">
                  <c:v>1.7964071856287425E-2</c:v>
                </c:pt>
                <c:pt idx="2">
                  <c:v>4.790419161676647E-2</c:v>
                </c:pt>
                <c:pt idx="3">
                  <c:v>0.12574850299401197</c:v>
                </c:pt>
                <c:pt idx="4">
                  <c:v>0.46706586826347307</c:v>
                </c:pt>
                <c:pt idx="5">
                  <c:v>0.25748502994011974</c:v>
                </c:pt>
                <c:pt idx="6">
                  <c:v>7.1856287425149698E-2</c:v>
                </c:pt>
                <c:pt idx="7">
                  <c:v>5.9880239520958087E-3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0-4F5D-A53F-9DFE7389FE78}"/>
            </c:ext>
          </c:extLst>
        </c:ser>
        <c:ser>
          <c:idx val="3"/>
          <c:order val="2"/>
          <c:tx>
            <c:strRef>
              <c:f>'B1-2 Change in Income Sources'!$K$5</c:f>
              <c:strCache>
                <c:ptCount val="1"/>
                <c:pt idx="0">
                  <c:v>All</c:v>
                </c:pt>
              </c:strCache>
            </c:strRef>
          </c:tx>
          <c:spPr>
            <a:ln>
              <a:solidFill>
                <a:srgbClr val="418FDE"/>
              </a:solidFill>
            </a:ln>
          </c:spPr>
          <c:marker>
            <c:symbol val="none"/>
          </c:marker>
          <c:cat>
            <c:numRef>
              <c:f>'B1-2 Change in Income Sources'!$H$6:$H$14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cat>
          <c:val>
            <c:numRef>
              <c:f>'B1-2 Change in Income Sources'!$K$6:$K$14</c:f>
              <c:numCache>
                <c:formatCode>0.0%</c:formatCode>
                <c:ptCount val="9"/>
                <c:pt idx="0">
                  <c:v>3.0769230769230769E-3</c:v>
                </c:pt>
                <c:pt idx="1">
                  <c:v>9.2307692307692316E-3</c:v>
                </c:pt>
                <c:pt idx="2">
                  <c:v>3.3846153846153845E-2</c:v>
                </c:pt>
                <c:pt idx="3">
                  <c:v>0.12</c:v>
                </c:pt>
                <c:pt idx="4">
                  <c:v>0.52923076923076928</c:v>
                </c:pt>
                <c:pt idx="5">
                  <c:v>0.22153846153846155</c:v>
                </c:pt>
                <c:pt idx="6">
                  <c:v>6.4615384615384616E-2</c:v>
                </c:pt>
                <c:pt idx="7">
                  <c:v>1.5384615384615385E-2</c:v>
                </c:pt>
                <c:pt idx="8">
                  <c:v>3.0769230769230769E-3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0-4F5D-A53F-9DFE7389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3904"/>
        <c:axId val="68605824"/>
      </c:lineChart>
      <c:catAx>
        <c:axId val="6860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Change in Number of Income Sources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8605824"/>
        <c:crosses val="autoZero"/>
        <c:auto val="1"/>
        <c:lblAlgn val="ctr"/>
        <c:lblOffset val="100"/>
        <c:noMultiLvlLbl val="0"/>
      </c:catAx>
      <c:valAx>
        <c:axId val="68605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686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Distribution</a:t>
            </a:r>
            <a:r>
              <a:rPr lang="en-CA" sz="1400" baseline="0"/>
              <a:t> of Number of Income Sources Before and After Project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'B1-2 Change in Income Sources'!$L$38</c:f>
              <c:strCache>
                <c:ptCount val="1"/>
                <c:pt idx="0">
                  <c:v>Before</c:v>
                </c:pt>
              </c:strCache>
            </c:strRef>
          </c:tx>
          <c:spPr>
            <a:ln>
              <a:solidFill>
                <a:srgbClr val="B7BF10"/>
              </a:solidFill>
            </a:ln>
          </c:spPr>
          <c:marker>
            <c:symbol val="none"/>
          </c:marker>
          <c:val>
            <c:numRef>
              <c:f>'B1-2 Change in Income Sources'!$L$39:$L$48</c:f>
              <c:numCache>
                <c:formatCode>0%</c:formatCode>
                <c:ptCount val="10"/>
                <c:pt idx="0">
                  <c:v>0.21846153846153846</c:v>
                </c:pt>
                <c:pt idx="1">
                  <c:v>0.28923076923076924</c:v>
                </c:pt>
                <c:pt idx="2">
                  <c:v>0.23692307692307693</c:v>
                </c:pt>
                <c:pt idx="3">
                  <c:v>0.10153846153846154</c:v>
                </c:pt>
                <c:pt idx="4">
                  <c:v>4.3076923076923075E-2</c:v>
                </c:pt>
                <c:pt idx="5">
                  <c:v>3.3846153846153845E-2</c:v>
                </c:pt>
                <c:pt idx="6">
                  <c:v>2.4615384615384615E-2</c:v>
                </c:pt>
                <c:pt idx="7">
                  <c:v>3.0769230769230769E-3</c:v>
                </c:pt>
                <c:pt idx="8">
                  <c:v>9.2307692307692316E-3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3-4910-9F56-B0D68E60C22F}"/>
            </c:ext>
          </c:extLst>
        </c:ser>
        <c:ser>
          <c:idx val="2"/>
          <c:order val="1"/>
          <c:tx>
            <c:strRef>
              <c:f>'B1-2 Change in Income Sources'!$M$38</c:f>
              <c:strCache>
                <c:ptCount val="1"/>
                <c:pt idx="0">
                  <c:v>After</c:v>
                </c:pt>
              </c:strCache>
            </c:strRef>
          </c:tx>
          <c:spPr>
            <a:ln>
              <a:solidFill>
                <a:srgbClr val="59315F"/>
              </a:solidFill>
            </a:ln>
          </c:spPr>
          <c:marker>
            <c:symbol val="none"/>
          </c:marker>
          <c:val>
            <c:numRef>
              <c:f>'B1-2 Change in Income Sources'!$M$39:$M$48</c:f>
              <c:numCache>
                <c:formatCode>0%</c:formatCode>
                <c:ptCount val="10"/>
                <c:pt idx="0">
                  <c:v>0.16307692307692306</c:v>
                </c:pt>
                <c:pt idx="1">
                  <c:v>0.28307692307692306</c:v>
                </c:pt>
                <c:pt idx="2">
                  <c:v>0.27076923076923076</c:v>
                </c:pt>
                <c:pt idx="3">
                  <c:v>0.12</c:v>
                </c:pt>
                <c:pt idx="4">
                  <c:v>0.04</c:v>
                </c:pt>
                <c:pt idx="5">
                  <c:v>0.04</c:v>
                </c:pt>
                <c:pt idx="6">
                  <c:v>2.4615384615384615E-2</c:v>
                </c:pt>
                <c:pt idx="7">
                  <c:v>1.2307692307692308E-2</c:v>
                </c:pt>
                <c:pt idx="8">
                  <c:v>0</c:v>
                </c:pt>
                <c:pt idx="9">
                  <c:v>4.6153846153846156E-2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3-4910-9F56-B0D68E60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01600"/>
        <c:axId val="89859200"/>
      </c:lineChart>
      <c:catAx>
        <c:axId val="694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majorTickMark val="out"/>
        <c:minorTickMark val="none"/>
        <c:tickLblPos val="nextTo"/>
        <c:crossAx val="89859200"/>
        <c:crosses val="autoZero"/>
        <c:auto val="1"/>
        <c:lblAlgn val="ctr"/>
        <c:lblOffset val="100"/>
        <c:noMultiLvlLbl val="0"/>
      </c:catAx>
      <c:valAx>
        <c:axId val="8985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b="1"/>
                  <a:t>Percent of Respondents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9401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Survey respondents by gender and age</a:t>
            </a:r>
            <a:r>
              <a:rPr lang="en-CA" sz="1400" baseline="0"/>
              <a:t> group</a:t>
            </a:r>
            <a:endParaRPr lang="en-CA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Demographics!$H$34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Demographics!$I$34:$K$34</c:f>
              <c:numCache>
                <c:formatCode>0%</c:formatCode>
                <c:ptCount val="3"/>
                <c:pt idx="0">
                  <c:v>0.20253164556962025</c:v>
                </c:pt>
                <c:pt idx="1">
                  <c:v>0.3473053892215569</c:v>
                </c:pt>
                <c:pt idx="2">
                  <c:v>0.27692307692307694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1-438D-AD73-6D13520AFA80}"/>
            </c:ext>
          </c:extLst>
        </c:ser>
        <c:ser>
          <c:idx val="2"/>
          <c:order val="1"/>
          <c:tx>
            <c:strRef>
              <c:f>Demographics!$H$35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Demographics!$I$35:$K$35</c:f>
              <c:numCache>
                <c:formatCode>0%</c:formatCode>
                <c:ptCount val="3"/>
                <c:pt idx="0">
                  <c:v>0.49367088607594939</c:v>
                </c:pt>
                <c:pt idx="1">
                  <c:v>0.46706586826347307</c:v>
                </c:pt>
                <c:pt idx="2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1-438D-AD73-6D13520AFA80}"/>
            </c:ext>
          </c:extLst>
        </c:ser>
        <c:ser>
          <c:idx val="3"/>
          <c:order val="2"/>
          <c:tx>
            <c:strRef>
              <c:f>Demographics!$H$36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Demographics!$I$33:$K$33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All</c:v>
                </c:pt>
              </c:strCache>
            </c:strRef>
          </c:cat>
          <c:val>
            <c:numRef>
              <c:f>Demographics!$I$36:$K$36</c:f>
              <c:numCache>
                <c:formatCode>0%</c:formatCode>
                <c:ptCount val="3"/>
                <c:pt idx="0">
                  <c:v>0.30379746835443039</c:v>
                </c:pt>
                <c:pt idx="1">
                  <c:v>0.18562874251497005</c:v>
                </c:pt>
                <c:pt idx="2">
                  <c:v>0.24307692307692308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1-438D-AD73-6D13520A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40704"/>
        <c:axId val="54442240"/>
      </c:barChart>
      <c:catAx>
        <c:axId val="54440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54442240"/>
        <c:crosses val="autoZero"/>
        <c:auto val="1"/>
        <c:lblAlgn val="ctr"/>
        <c:lblOffset val="100"/>
        <c:noMultiLvlLbl val="0"/>
      </c:catAx>
      <c:valAx>
        <c:axId val="544422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4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Mean number of income sources before and after project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'B1-2 Compared'!$M$5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'B1-2 Compared'!$L$6:$L$8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'B1-2 Compared'!$M$6:$M$8</c:f>
              <c:numCache>
                <c:formatCode>0.0</c:formatCode>
                <c:ptCount val="3"/>
                <c:pt idx="0">
                  <c:v>2.7784810000000002</c:v>
                </c:pt>
                <c:pt idx="1">
                  <c:v>3.233533</c:v>
                </c:pt>
                <c:pt idx="2">
                  <c:v>3.012308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C-4FAC-A26B-555EC8245C17}"/>
            </c:ext>
          </c:extLst>
        </c:ser>
        <c:ser>
          <c:idx val="1"/>
          <c:order val="1"/>
          <c:tx>
            <c:strRef>
              <c:f>'B1-2 Compared'!$N$5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'B1-2 Compared'!$L$6:$L$8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'B1-2 Compared'!$N$6:$N$8</c:f>
              <c:numCache>
                <c:formatCode>0.0</c:formatCode>
                <c:ptCount val="3"/>
                <c:pt idx="0">
                  <c:v>3.0253160000000001</c:v>
                </c:pt>
                <c:pt idx="1">
                  <c:v>3.3532929999999999</c:v>
                </c:pt>
                <c:pt idx="2">
                  <c:v>3.1938460000000002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C-4FAC-A26B-555EC824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81216"/>
        <c:axId val="89883008"/>
      </c:barChart>
      <c:catAx>
        <c:axId val="89881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883008"/>
        <c:crosses val="autoZero"/>
        <c:auto val="1"/>
        <c:lblAlgn val="ctr"/>
        <c:lblOffset val="100"/>
        <c:noMultiLvlLbl val="0"/>
      </c:catAx>
      <c:valAx>
        <c:axId val="8988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income sources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988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Changes</a:t>
            </a:r>
            <a:r>
              <a:rPr lang="en-US" sz="1400" baseline="0"/>
              <a:t> in income from participation</a:t>
            </a:r>
            <a:endParaRPr lang="en-US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 Income'!$L$6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('B3 Income'!$M$5,'B3 Income'!$P$5)</c:f>
              <c:strCache>
                <c:ptCount val="2"/>
                <c:pt idx="0">
                  <c:v>Number with increased income</c:v>
                </c:pt>
                <c:pt idx="1">
                  <c:v>Number with a significant increase</c:v>
                </c:pt>
              </c:strCache>
            </c:strRef>
          </c:cat>
          <c:val>
            <c:numRef>
              <c:f>('B3 Income'!$M$6,'B3 Income'!$P$6)</c:f>
              <c:numCache>
                <c:formatCode>General</c:formatCode>
                <c:ptCount val="2"/>
                <c:pt idx="0">
                  <c:v>140</c:v>
                </c:pt>
                <c:pt idx="1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7-414B-BA2B-C6530EB944E8}"/>
            </c:ext>
          </c:extLst>
        </c:ser>
        <c:ser>
          <c:idx val="1"/>
          <c:order val="1"/>
          <c:tx>
            <c:strRef>
              <c:f>'B3 Income'!$L$7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('B3 Income'!$M$5,'B3 Income'!$P$5)</c:f>
              <c:strCache>
                <c:ptCount val="2"/>
                <c:pt idx="0">
                  <c:v>Number with increased income</c:v>
                </c:pt>
                <c:pt idx="1">
                  <c:v>Number with a significant increase</c:v>
                </c:pt>
              </c:strCache>
            </c:strRef>
          </c:cat>
          <c:val>
            <c:numRef>
              <c:f>('B3 Income'!$M$7,'B3 Income'!$P$7)</c:f>
              <c:numCache>
                <c:formatCode>General</c:formatCode>
                <c:ptCount val="2"/>
                <c:pt idx="0">
                  <c:v>131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7-414B-BA2B-C6530EB94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7666944"/>
        <c:axId val="97668480"/>
      </c:barChart>
      <c:catAx>
        <c:axId val="976669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668480"/>
        <c:crosses val="autoZero"/>
        <c:auto val="1"/>
        <c:lblAlgn val="ctr"/>
        <c:lblOffset val="100"/>
        <c:noMultiLvlLbl val="0"/>
      </c:catAx>
      <c:valAx>
        <c:axId val="976684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7666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Changes</a:t>
            </a:r>
            <a:r>
              <a:rPr lang="en-US" sz="1400" baseline="0"/>
              <a:t> in income from participation</a:t>
            </a:r>
            <a:endParaRPr lang="en-US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'B3 Income'!$L$6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Income'!$N$6,'B3 Income'!$Q$6)</c:f>
              <c:numCache>
                <c:formatCode>0%</c:formatCode>
                <c:ptCount val="2"/>
                <c:pt idx="0">
                  <c:v>0.88607594936708856</c:v>
                </c:pt>
                <c:pt idx="1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B-4033-A8D9-1E77B8BF6614}"/>
            </c:ext>
          </c:extLst>
        </c:ser>
        <c:ser>
          <c:idx val="1"/>
          <c:order val="1"/>
          <c:tx>
            <c:strRef>
              <c:f>'B3 Income'!$L$7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Income'!$N$7,'B3 Income'!$Q$7)</c:f>
              <c:numCache>
                <c:formatCode>0%</c:formatCode>
                <c:ptCount val="2"/>
                <c:pt idx="0">
                  <c:v>0.78443113772455086</c:v>
                </c:pt>
                <c:pt idx="1">
                  <c:v>0.93893129770992367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B-4033-A8D9-1E77B8BF6614}"/>
            </c:ext>
          </c:extLst>
        </c:ser>
        <c:ser>
          <c:idx val="2"/>
          <c:order val="2"/>
          <c:tx>
            <c:strRef>
              <c:f>'B3 Income'!$L$8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('B3 Income'!$N$5,'B3 Income'!$Q$5)</c:f>
              <c:strCache>
                <c:ptCount val="2"/>
                <c:pt idx="0">
                  <c:v>% of respondents with increased income</c:v>
                </c:pt>
                <c:pt idx="1">
                  <c:v>% of respondents with increased income who experienced a significant increase</c:v>
                </c:pt>
              </c:strCache>
            </c:strRef>
          </c:cat>
          <c:val>
            <c:numRef>
              <c:f>('B3 Income'!$N$8,'B3 Income'!$Q$8)</c:f>
              <c:numCache>
                <c:formatCode>0%</c:formatCode>
                <c:ptCount val="2"/>
                <c:pt idx="0">
                  <c:v>0.83384615384615379</c:v>
                </c:pt>
                <c:pt idx="1">
                  <c:v>0.955719557195572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FB-4033-A8D9-1E77B8BF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7703040"/>
        <c:axId val="97704576"/>
      </c:barChart>
      <c:catAx>
        <c:axId val="977030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704576"/>
        <c:crosses val="autoZero"/>
        <c:auto val="1"/>
        <c:lblAlgn val="ctr"/>
        <c:lblOffset val="100"/>
        <c:noMultiLvlLbl val="0"/>
      </c:catAx>
      <c:valAx>
        <c:axId val="97704576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77030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and 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'B4 Assets'!$K$5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'B4 Assets'!$J$6:$J$9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Assets'!$K$6:$K$9</c:f>
              <c:numCache>
                <c:formatCode>General</c:formatCode>
                <c:ptCount val="4"/>
                <c:pt idx="0">
                  <c:v>84</c:v>
                </c:pt>
                <c:pt idx="1">
                  <c:v>56</c:v>
                </c:pt>
                <c:pt idx="2">
                  <c:v>43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F-455E-9AAC-A6B21F45E4B5}"/>
            </c:ext>
          </c:extLst>
        </c:ser>
        <c:ser>
          <c:idx val="1"/>
          <c:order val="1"/>
          <c:tx>
            <c:strRef>
              <c:f>'B4 Assets'!$M$5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'B4 Assets'!$J$6:$J$9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Assets'!$M$6:$M$9</c:f>
              <c:numCache>
                <c:formatCode>General</c:formatCode>
                <c:ptCount val="4"/>
                <c:pt idx="0">
                  <c:v>71</c:v>
                </c:pt>
                <c:pt idx="1">
                  <c:v>63</c:v>
                </c:pt>
                <c:pt idx="2">
                  <c:v>46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F-455E-9AAC-A6B21F45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792000"/>
        <c:axId val="97793536"/>
      </c:barChart>
      <c:catAx>
        <c:axId val="977920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793536"/>
        <c:crosses val="autoZero"/>
        <c:auto val="1"/>
        <c:lblAlgn val="ctr"/>
        <c:lblOffset val="100"/>
        <c:noMultiLvlLbl val="0"/>
      </c:catAx>
      <c:valAx>
        <c:axId val="977935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97792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and 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'B4 Assets'!$K$30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Assets'!$K$31:$K$34</c:f>
              <c:numCache>
                <c:formatCode>0%</c:formatCode>
                <c:ptCount val="4"/>
                <c:pt idx="0">
                  <c:v>0.83168316831683164</c:v>
                </c:pt>
                <c:pt idx="1">
                  <c:v>0.60215053763440862</c:v>
                </c:pt>
                <c:pt idx="2">
                  <c:v>0.68253968253968256</c:v>
                </c:pt>
                <c:pt idx="3">
                  <c:v>0.73076923076923073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3-4771-BD65-C25FF3B654AE}"/>
            </c:ext>
          </c:extLst>
        </c:ser>
        <c:ser>
          <c:idx val="1"/>
          <c:order val="1"/>
          <c:tx>
            <c:strRef>
              <c:f>'B4 Assets'!$L$30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Assets'!$L$31:$L$34</c:f>
              <c:numCache>
                <c:formatCode>0%</c:formatCode>
                <c:ptCount val="4"/>
                <c:pt idx="0">
                  <c:v>0.71</c:v>
                </c:pt>
                <c:pt idx="1">
                  <c:v>0.67741935483870963</c:v>
                </c:pt>
                <c:pt idx="2">
                  <c:v>0.46464646464646464</c:v>
                </c:pt>
                <c:pt idx="3">
                  <c:v>0.79365079365079361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3-4771-BD65-C25FF3B654AE}"/>
            </c:ext>
          </c:extLst>
        </c:ser>
        <c:ser>
          <c:idx val="2"/>
          <c:order val="2"/>
          <c:tx>
            <c:strRef>
              <c:f>'B4 Assets'!$N$30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'B4 Assets'!$J$31:$J$34</c:f>
              <c:strCache>
                <c:ptCount val="4"/>
                <c:pt idx="0">
                  <c:v>UO2.1 Own a house</c:v>
                </c:pt>
                <c:pt idx="1">
                  <c:v>UO2.2 Own farm tools/equip</c:v>
                </c:pt>
                <c:pt idx="2">
                  <c:v>UO2.3 Own a mobile phone</c:v>
                </c:pt>
                <c:pt idx="3">
                  <c:v>UO2.4 Own a bicycle</c:v>
                </c:pt>
              </c:strCache>
            </c:strRef>
          </c:cat>
          <c:val>
            <c:numRef>
              <c:f>'B4 Assets'!$N$31:$N$34</c:f>
              <c:numCache>
                <c:formatCode>0%</c:formatCode>
                <c:ptCount val="4"/>
                <c:pt idx="0">
                  <c:v>0.77114427860696522</c:v>
                </c:pt>
                <c:pt idx="1">
                  <c:v>0.63978494623655913</c:v>
                </c:pt>
                <c:pt idx="2">
                  <c:v>0.54938271604938271</c:v>
                </c:pt>
                <c:pt idx="3">
                  <c:v>0.7752808988764045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3-4771-BD65-C25FF3B6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7807744"/>
        <c:axId val="97813632"/>
      </c:barChart>
      <c:catAx>
        <c:axId val="978077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97813632"/>
        <c:crosses val="autoZero"/>
        <c:auto val="1"/>
        <c:lblAlgn val="ctr"/>
        <c:lblOffset val="100"/>
        <c:noMultiLvlLbl val="0"/>
      </c:catAx>
      <c:valAx>
        <c:axId val="97813632"/>
        <c:scaling>
          <c:orientation val="minMax"/>
          <c:max val="1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78077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with a business plan and who are confident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'B5 Plan and B8 Confidence'!$L$6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('B5 Plan and B8 Confidence'!$M$5,'B5 Plan and B8 Confidence'!$P$5)</c:f>
              <c:strCache>
                <c:ptCount val="2"/>
                <c:pt idx="0">
                  <c:v>Number with a plan</c:v>
                </c:pt>
                <c:pt idx="1">
                  <c:v>Number who feel confident in management ability</c:v>
                </c:pt>
              </c:strCache>
            </c:strRef>
          </c:cat>
          <c:val>
            <c:numRef>
              <c:f>('B5 Plan and B8 Confidence'!$M$6,'B5 Plan and B8 Confidence'!$P$6)</c:f>
              <c:numCache>
                <c:formatCode>General</c:formatCode>
                <c:ptCount val="2"/>
                <c:pt idx="0">
                  <c:v>129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7-4628-A268-A86BC233629F}"/>
            </c:ext>
          </c:extLst>
        </c:ser>
        <c:ser>
          <c:idx val="1"/>
          <c:order val="1"/>
          <c:tx>
            <c:strRef>
              <c:f>'B5 Plan and B8 Confidence'!$L$7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('B5 Plan and B8 Confidence'!$M$5,'B5 Plan and B8 Confidence'!$P$5)</c:f>
              <c:strCache>
                <c:ptCount val="2"/>
                <c:pt idx="0">
                  <c:v>Number with a plan</c:v>
                </c:pt>
                <c:pt idx="1">
                  <c:v>Number who feel confident in management ability</c:v>
                </c:pt>
              </c:strCache>
            </c:strRef>
          </c:cat>
          <c:val>
            <c:numRef>
              <c:f>('B5 Plan and B8 Confidence'!$M$7,'B5 Plan and B8 Confidence'!$P$7)</c:f>
              <c:numCache>
                <c:formatCode>General</c:formatCode>
                <c:ptCount val="2"/>
                <c:pt idx="0">
                  <c:v>145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7-4628-A268-A86BC2336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2599296"/>
        <c:axId val="102609280"/>
      </c:barChart>
      <c:catAx>
        <c:axId val="10259929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609280"/>
        <c:crosses val="autoZero"/>
        <c:auto val="1"/>
        <c:lblAlgn val="ctr"/>
        <c:lblOffset val="100"/>
        <c:noMultiLvlLbl val="0"/>
      </c:catAx>
      <c:valAx>
        <c:axId val="1026092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025992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with a business plan and who are confident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'B5 Plan and B8 Confidence'!$L$6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Confidence'!$N$6,'B5 Plan and B8 Confidence'!$Q$6)</c:f>
              <c:numCache>
                <c:formatCode>0%</c:formatCode>
                <c:ptCount val="2"/>
                <c:pt idx="0">
                  <c:v>0.81645569620253167</c:v>
                </c:pt>
                <c:pt idx="1">
                  <c:v>0.82278481012658233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F-4DF3-8172-0A0A2128C6AC}"/>
            </c:ext>
          </c:extLst>
        </c:ser>
        <c:ser>
          <c:idx val="1"/>
          <c:order val="1"/>
          <c:tx>
            <c:strRef>
              <c:f>'B5 Plan and B8 Confidence'!$L$7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Confidence'!$N$7,'B5 Plan and B8 Confidence'!$Q$7)</c:f>
              <c:numCache>
                <c:formatCode>0%</c:formatCode>
                <c:ptCount val="2"/>
                <c:pt idx="0">
                  <c:v>0.86826347305389218</c:v>
                </c:pt>
                <c:pt idx="1">
                  <c:v>0.89820359281437123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F-4DF3-8172-0A0A2128C6AC}"/>
            </c:ext>
          </c:extLst>
        </c:ser>
        <c:ser>
          <c:idx val="2"/>
          <c:order val="2"/>
          <c:tx>
            <c:strRef>
              <c:f>'B5 Plan and B8 Confidence'!$L$8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('B5 Plan and B8 Confidence'!$N$5,'B5 Plan and B8 Confidence'!$Q$5)</c:f>
              <c:strCache>
                <c:ptCount val="2"/>
                <c:pt idx="0">
                  <c:v>% of respondents with a plan</c:v>
                </c:pt>
                <c:pt idx="1">
                  <c:v>% of respondents who feel confident</c:v>
                </c:pt>
              </c:strCache>
            </c:strRef>
          </c:cat>
          <c:val>
            <c:numRef>
              <c:f>('B5 Plan and B8 Confidence'!$N$8,'B5 Plan and B8 Confidence'!$Q$8)</c:f>
              <c:numCache>
                <c:formatCode>0%</c:formatCode>
                <c:ptCount val="2"/>
                <c:pt idx="0">
                  <c:v>0.84307692307692306</c:v>
                </c:pt>
                <c:pt idx="1">
                  <c:v>0.86153846153846159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F-4DF3-8172-0A0A2128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2619392"/>
        <c:axId val="102768640"/>
      </c:barChart>
      <c:catAx>
        <c:axId val="10261939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768640"/>
        <c:crosses val="autoZero"/>
        <c:auto val="1"/>
        <c:lblAlgn val="ctr"/>
        <c:lblOffset val="100"/>
        <c:noMultiLvlLbl val="0"/>
      </c:catAx>
      <c:valAx>
        <c:axId val="102768640"/>
        <c:scaling>
          <c:orientation val="minMax"/>
          <c:max val="1"/>
          <c:min val="0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02619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sustainable agricultural</a:t>
            </a:r>
            <a:r>
              <a:rPr lang="en-CA" sz="1200" baseline="0"/>
              <a:t> practices</a:t>
            </a:r>
            <a:endParaRPr lang="en-CA" sz="12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 Agr Practices'!$K$7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 Sust Agr Practices'!$J$8:$J$16</c:f>
              <c:strCache>
                <c:ptCount val="9"/>
                <c:pt idx="0">
                  <c:v>Minimum tillage (CA Principle #1), including potholes, ripper or zai holes</c:v>
                </c:pt>
                <c:pt idx="1">
                  <c:v>Keeping the soil covered (CA Principle #2)</c:v>
                </c:pt>
                <c:pt idx="2">
                  <c:v>Practicing crop rotation CA Principle #3), including intercropping with legumes</c:v>
                </c:pt>
                <c:pt idx="3">
                  <c:v>Practicing intercropping with legumes/GMCCs (CA Principle #3)</c:v>
                </c:pt>
                <c:pt idx="4">
                  <c:v>Compost</c:v>
                </c:pt>
                <c:pt idx="5">
                  <c:v>Bio-pesticides</c:v>
                </c:pt>
                <c:pt idx="6">
                  <c:v>Use manure tea</c:v>
                </c:pt>
                <c:pt idx="7">
                  <c:v>Proper spacing of seeds</c:v>
                </c:pt>
                <c:pt idx="8">
                  <c:v>Not burning crop residues</c:v>
                </c:pt>
              </c:strCache>
            </c:strRef>
          </c:cat>
          <c:val>
            <c:numRef>
              <c:f>'C1 Sust Agr Practices'!$K$8:$K$16</c:f>
              <c:numCache>
                <c:formatCode>0%</c:formatCode>
                <c:ptCount val="9"/>
                <c:pt idx="0">
                  <c:v>0.64516130000000005</c:v>
                </c:pt>
                <c:pt idx="1">
                  <c:v>0.52688170000000001</c:v>
                </c:pt>
                <c:pt idx="2">
                  <c:v>0.3333333</c:v>
                </c:pt>
                <c:pt idx="3">
                  <c:v>0.54838710000000002</c:v>
                </c:pt>
                <c:pt idx="4">
                  <c:v>0.31182799999999999</c:v>
                </c:pt>
                <c:pt idx="5">
                  <c:v>0.20430110000000001</c:v>
                </c:pt>
                <c:pt idx="6">
                  <c:v>0.27956989999999998</c:v>
                </c:pt>
                <c:pt idx="7">
                  <c:v>0.59139779999999997</c:v>
                </c:pt>
                <c:pt idx="8">
                  <c:v>0.3225806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254-89F4-7D95351B71C9}"/>
            </c:ext>
          </c:extLst>
        </c:ser>
        <c:ser>
          <c:idx val="1"/>
          <c:order val="1"/>
          <c:tx>
            <c:strRef>
              <c:f>'C1 Sust Agr Practices'!$L$7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 Sust Agr Practices'!$J$8:$J$16</c:f>
              <c:strCache>
                <c:ptCount val="9"/>
                <c:pt idx="0">
                  <c:v>Minimum tillage (CA Principle #1), including potholes, ripper or zai holes</c:v>
                </c:pt>
                <c:pt idx="1">
                  <c:v>Keeping the soil covered (CA Principle #2)</c:v>
                </c:pt>
                <c:pt idx="2">
                  <c:v>Practicing crop rotation CA Principle #3), including intercropping with legumes</c:v>
                </c:pt>
                <c:pt idx="3">
                  <c:v>Practicing intercropping with legumes/GMCCs (CA Principle #3)</c:v>
                </c:pt>
                <c:pt idx="4">
                  <c:v>Compost</c:v>
                </c:pt>
                <c:pt idx="5">
                  <c:v>Bio-pesticides</c:v>
                </c:pt>
                <c:pt idx="6">
                  <c:v>Use manure tea</c:v>
                </c:pt>
                <c:pt idx="7">
                  <c:v>Proper spacing of seeds</c:v>
                </c:pt>
                <c:pt idx="8">
                  <c:v>Not burning crop residues</c:v>
                </c:pt>
              </c:strCache>
            </c:strRef>
          </c:cat>
          <c:val>
            <c:numRef>
              <c:f>'C1 Sust Agr Practices'!$L$8:$L$16</c:f>
              <c:numCache>
                <c:formatCode>0%</c:formatCode>
                <c:ptCount val="9"/>
                <c:pt idx="0">
                  <c:v>0.51219510000000001</c:v>
                </c:pt>
                <c:pt idx="1">
                  <c:v>0.76829270000000005</c:v>
                </c:pt>
                <c:pt idx="2">
                  <c:v>0.39024389999999998</c:v>
                </c:pt>
                <c:pt idx="3">
                  <c:v>0.47560980000000003</c:v>
                </c:pt>
                <c:pt idx="4">
                  <c:v>0.56097560000000002</c:v>
                </c:pt>
                <c:pt idx="5">
                  <c:v>0.1341463</c:v>
                </c:pt>
                <c:pt idx="6">
                  <c:v>0.2073171</c:v>
                </c:pt>
                <c:pt idx="7">
                  <c:v>0.5487805</c:v>
                </c:pt>
                <c:pt idx="8">
                  <c:v>0.2317073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4-4254-89F4-7D95351B71C9}"/>
            </c:ext>
          </c:extLst>
        </c:ser>
        <c:ser>
          <c:idx val="2"/>
          <c:order val="2"/>
          <c:tx>
            <c:strRef>
              <c:f>'C1 Sust Agr Practices'!$N$7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 Sust Agr Practices'!$J$8:$J$16</c:f>
              <c:strCache>
                <c:ptCount val="9"/>
                <c:pt idx="0">
                  <c:v>Minimum tillage (CA Principle #1), including potholes, ripper or zai holes</c:v>
                </c:pt>
                <c:pt idx="1">
                  <c:v>Keeping the soil covered (CA Principle #2)</c:v>
                </c:pt>
                <c:pt idx="2">
                  <c:v>Practicing crop rotation CA Principle #3), including intercropping with legumes</c:v>
                </c:pt>
                <c:pt idx="3">
                  <c:v>Practicing intercropping with legumes/GMCCs (CA Principle #3)</c:v>
                </c:pt>
                <c:pt idx="4">
                  <c:v>Compost</c:v>
                </c:pt>
                <c:pt idx="5">
                  <c:v>Bio-pesticides</c:v>
                </c:pt>
                <c:pt idx="6">
                  <c:v>Use manure tea</c:v>
                </c:pt>
                <c:pt idx="7">
                  <c:v>Proper spacing of seeds</c:v>
                </c:pt>
                <c:pt idx="8">
                  <c:v>Not burning crop residues</c:v>
                </c:pt>
              </c:strCache>
            </c:strRef>
          </c:cat>
          <c:val>
            <c:numRef>
              <c:f>'C1 Sust Agr Practices'!$N$8:$N$16</c:f>
              <c:numCache>
                <c:formatCode>0%</c:formatCode>
                <c:ptCount val="9"/>
                <c:pt idx="0">
                  <c:v>0.58285710000000002</c:v>
                </c:pt>
                <c:pt idx="1">
                  <c:v>0.64</c:v>
                </c:pt>
                <c:pt idx="2">
                  <c:v>0.36</c:v>
                </c:pt>
                <c:pt idx="3">
                  <c:v>0.51428569999999996</c:v>
                </c:pt>
                <c:pt idx="4">
                  <c:v>0.42857139999999999</c:v>
                </c:pt>
                <c:pt idx="5">
                  <c:v>0.17142859999999999</c:v>
                </c:pt>
                <c:pt idx="6">
                  <c:v>0.2457143</c:v>
                </c:pt>
                <c:pt idx="7">
                  <c:v>0.57142859999999995</c:v>
                </c:pt>
                <c:pt idx="8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4-4254-89F4-7D95351B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2815616"/>
        <c:axId val="102817152"/>
      </c:barChart>
      <c:catAx>
        <c:axId val="1028156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02817152"/>
        <c:crosses val="autoZero"/>
        <c:auto val="1"/>
        <c:lblAlgn val="ctr"/>
        <c:lblOffset val="100"/>
        <c:noMultiLvlLbl val="0"/>
      </c:catAx>
      <c:valAx>
        <c:axId val="102817152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02815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Respondants who practice at least one sustainable agriculture practice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SustAgrPract2'!$L$6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('C1 SustAgrPract2'!$M$5,'C1 SustAgrPract2'!$P$5)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('C1 SustAgrPract2'!$M$6,'C1 SustAgrPract2'!$P$6)</c:f>
              <c:numCache>
                <c:formatCode>General</c:formatCode>
                <c:ptCount val="2"/>
                <c:pt idx="0">
                  <c:v>93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4-4FEC-800F-BFDC666B9A28}"/>
            </c:ext>
          </c:extLst>
        </c:ser>
        <c:ser>
          <c:idx val="1"/>
          <c:order val="1"/>
          <c:tx>
            <c:strRef>
              <c:f>'C1 SustAgrPract2'!$L$7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('C1 SustAgrPract2'!$M$5,'C1 SustAgrPract2'!$P$5)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('C1 SustAgrPract2'!$M$7,'C1 SustAgrPract2'!$P$7)</c:f>
              <c:numCache>
                <c:formatCode>General</c:formatCode>
                <c:ptCount val="2"/>
                <c:pt idx="0">
                  <c:v>82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4-4FEC-800F-BFDC666B9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2956160"/>
        <c:axId val="112957696"/>
      </c:barChart>
      <c:catAx>
        <c:axId val="1129561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2957696"/>
        <c:crosses val="autoZero"/>
        <c:auto val="1"/>
        <c:lblAlgn val="ctr"/>
        <c:lblOffset val="100"/>
        <c:noMultiLvlLbl val="0"/>
      </c:catAx>
      <c:valAx>
        <c:axId val="11295769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2956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Respondants who practice at least one sustainable agriculture practice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 SustAgrPract2'!$L$6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SustAgrPract2'!$N$6,'C1 SustAgrPract2'!$Q$6)</c:f>
              <c:numCache>
                <c:formatCode>0.0%</c:formatCode>
                <c:ptCount val="2"/>
                <c:pt idx="0">
                  <c:v>0.58860759493670889</c:v>
                </c:pt>
                <c:pt idx="1">
                  <c:v>0.98936170212765961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C-488D-BED9-5FBC41885DED}"/>
            </c:ext>
          </c:extLst>
        </c:ser>
        <c:ser>
          <c:idx val="1"/>
          <c:order val="1"/>
          <c:tx>
            <c:strRef>
              <c:f>'C1 SustAgrPract2'!$L$7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SustAgrPract2'!$N$7,'C1 SustAgrPract2'!$Q$7)</c:f>
              <c:numCache>
                <c:formatCode>0.0%</c:formatCode>
                <c:ptCount val="2"/>
                <c:pt idx="0">
                  <c:v>0.49101796407185627</c:v>
                </c:pt>
                <c:pt idx="1">
                  <c:v>0.98795180722891562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C-488D-BED9-5FBC41885DED}"/>
            </c:ext>
          </c:extLst>
        </c:ser>
        <c:ser>
          <c:idx val="2"/>
          <c:order val="2"/>
          <c:tx>
            <c:strRef>
              <c:f>'C1 SustAgrPract2'!$L$8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('C1 SustAgrPract2'!$N$5,'C1 SustAgrPract2'!$Q$5)</c:f>
              <c:strCache>
                <c:ptCount val="2"/>
                <c:pt idx="0">
                  <c:v>% of all respondents</c:v>
                </c:pt>
                <c:pt idx="1">
                  <c:v>% of respondents in agriculture program</c:v>
                </c:pt>
              </c:strCache>
            </c:strRef>
          </c:cat>
          <c:val>
            <c:numRef>
              <c:f>('C1 SustAgrPract2'!$N$8,'C1 SustAgrPract2'!$Q$8)</c:f>
              <c:numCache>
                <c:formatCode>0.0%</c:formatCode>
                <c:ptCount val="2"/>
                <c:pt idx="0">
                  <c:v>0.53846153846153844</c:v>
                </c:pt>
                <c:pt idx="1">
                  <c:v>0.98870056497175141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C-488D-BED9-5FBC4188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3401856"/>
        <c:axId val="113403392"/>
      </c:barChart>
      <c:catAx>
        <c:axId val="11340185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403392"/>
        <c:crosses val="autoZero"/>
        <c:auto val="1"/>
        <c:lblAlgn val="ctr"/>
        <c:lblOffset val="100"/>
        <c:noMultiLvlLbl val="0"/>
      </c:catAx>
      <c:valAx>
        <c:axId val="113403392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3401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Survey respondents by gender and age</a:t>
            </a:r>
            <a:r>
              <a:rPr lang="en-CA" sz="1400" baseline="0"/>
              <a:t> group</a:t>
            </a:r>
            <a:endParaRPr lang="en-CA" sz="1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Demographics!$I$32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Demographics!$I$34:$I$36</c:f>
              <c:numCache>
                <c:formatCode>0%</c:formatCode>
                <c:ptCount val="3"/>
                <c:pt idx="0">
                  <c:v>0.20253164556962025</c:v>
                </c:pt>
                <c:pt idx="1">
                  <c:v>0.49367088607594939</c:v>
                </c:pt>
                <c:pt idx="2">
                  <c:v>0.30379746835443039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823-920A-ED3D2376665A}"/>
            </c:ext>
          </c:extLst>
        </c:ser>
        <c:ser>
          <c:idx val="2"/>
          <c:order val="1"/>
          <c:tx>
            <c:strRef>
              <c:f>Demographics!$J$32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Demographics!$J$34:$J$36</c:f>
              <c:numCache>
                <c:formatCode>0%</c:formatCode>
                <c:ptCount val="3"/>
                <c:pt idx="0">
                  <c:v>0.3473053892215569</c:v>
                </c:pt>
                <c:pt idx="1">
                  <c:v>0.46706586826347307</c:v>
                </c:pt>
                <c:pt idx="2">
                  <c:v>0.18562874251497005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0-4823-920A-ED3D2376665A}"/>
            </c:ext>
          </c:extLst>
        </c:ser>
        <c:ser>
          <c:idx val="3"/>
          <c:order val="2"/>
          <c:tx>
            <c:strRef>
              <c:f>Demographics!$K$32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Demographics!$H$34:$H$36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Demographics!$K$34:$K$36</c:f>
              <c:numCache>
                <c:formatCode>0%</c:formatCode>
                <c:ptCount val="3"/>
                <c:pt idx="0">
                  <c:v>0.27692307692307694</c:v>
                </c:pt>
                <c:pt idx="1">
                  <c:v>0.48</c:v>
                </c:pt>
                <c:pt idx="2">
                  <c:v>0.24307692307692308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0-4823-920A-ED3D23766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52608"/>
        <c:axId val="54454144"/>
      </c:barChart>
      <c:catAx>
        <c:axId val="54452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crossAx val="54454144"/>
        <c:crosses val="autoZero"/>
        <c:auto val="1"/>
        <c:lblAlgn val="ctr"/>
        <c:lblOffset val="100"/>
        <c:noMultiLvlLbl val="0"/>
      </c:catAx>
      <c:valAx>
        <c:axId val="5445414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 of respondents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5445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Principles'!$M$5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Principles'!$M$6:$M$8</c:f>
              <c:numCache>
                <c:formatCode>0</c:formatCode>
                <c:ptCount val="3"/>
                <c:pt idx="0">
                  <c:v>60</c:v>
                </c:pt>
                <c:pt idx="1">
                  <c:v>49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8-4600-B56E-D8EB751AE8F5}"/>
            </c:ext>
          </c:extLst>
        </c:ser>
        <c:ser>
          <c:idx val="1"/>
          <c:order val="1"/>
          <c:tx>
            <c:strRef>
              <c:f>'CA Principles'!$N$5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Principles'!$N$6:$N$8</c:f>
              <c:numCache>
                <c:formatCode>0</c:formatCode>
                <c:ptCount val="3"/>
                <c:pt idx="0">
                  <c:v>42</c:v>
                </c:pt>
                <c:pt idx="1">
                  <c:v>63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8-4600-B56E-D8EB751AE8F5}"/>
            </c:ext>
          </c:extLst>
        </c:ser>
        <c:ser>
          <c:idx val="2"/>
          <c:order val="2"/>
          <c:tx>
            <c:strRef>
              <c:f>'CA Principles'!$P$5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Principles'!$L$6:$L$8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Principles'!$P$6:$P$8</c:f>
              <c:numCache>
                <c:formatCode>0</c:formatCode>
                <c:ptCount val="3"/>
                <c:pt idx="0">
                  <c:v>102</c:v>
                </c:pt>
                <c:pt idx="1">
                  <c:v>112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A8-4600-B56E-D8EB751AE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13504"/>
        <c:axId val="113415296"/>
      </c:barChart>
      <c:catAx>
        <c:axId val="1134135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415296"/>
        <c:crosses val="autoZero"/>
        <c:auto val="1"/>
        <c:lblAlgn val="ctr"/>
        <c:lblOffset val="100"/>
        <c:noMultiLvlLbl val="0"/>
      </c:catAx>
      <c:valAx>
        <c:axId val="1134152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farmers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34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Principles'!$M$32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Principles'!$M$33:$M$35</c:f>
              <c:numCache>
                <c:formatCode>0%</c:formatCode>
                <c:ptCount val="3"/>
                <c:pt idx="0">
                  <c:v>0.64516129</c:v>
                </c:pt>
                <c:pt idx="1">
                  <c:v>0.52688172</c:v>
                </c:pt>
                <c:pt idx="2">
                  <c:v>0.61290323000000002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4-4A02-81E6-72E0440CB004}"/>
            </c:ext>
          </c:extLst>
        </c:ser>
        <c:ser>
          <c:idx val="1"/>
          <c:order val="1"/>
          <c:tx>
            <c:strRef>
              <c:f>'CA Principles'!$N$32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Principles'!$N$33:$N$35</c:f>
              <c:numCache>
                <c:formatCode>0%</c:formatCode>
                <c:ptCount val="3"/>
                <c:pt idx="0">
                  <c:v>0.51219512</c:v>
                </c:pt>
                <c:pt idx="1">
                  <c:v>0.76829267999999995</c:v>
                </c:pt>
                <c:pt idx="2">
                  <c:v>0.67073170999999998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4-4A02-81E6-72E0440CB004}"/>
            </c:ext>
          </c:extLst>
        </c:ser>
        <c:ser>
          <c:idx val="2"/>
          <c:order val="2"/>
          <c:tx>
            <c:strRef>
              <c:f>'CA Principles'!$P$32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Principles'!$L$33:$L$35</c:f>
              <c:strCache>
                <c:ptCount val="3"/>
                <c:pt idx="0">
                  <c:v>CA Principle #1 - Minimum Tillage</c:v>
                </c:pt>
                <c:pt idx="1">
                  <c:v>CA Principle #2 - Continuous Soil Cover</c:v>
                </c:pt>
                <c:pt idx="2">
                  <c:v>CA Principle #3 - Crop Rotation and/or Intercropping</c:v>
                </c:pt>
              </c:strCache>
            </c:strRef>
          </c:cat>
          <c:val>
            <c:numRef>
              <c:f>'CA Principles'!$P$33:$P$35</c:f>
              <c:numCache>
                <c:formatCode>0%</c:formatCode>
                <c:ptCount val="3"/>
                <c:pt idx="0">
                  <c:v>0.58285714</c:v>
                </c:pt>
                <c:pt idx="1">
                  <c:v>0.64</c:v>
                </c:pt>
                <c:pt idx="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4-4A02-81E6-72E0440C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449984"/>
        <c:axId val="113455872"/>
      </c:barChart>
      <c:catAx>
        <c:axId val="11344998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455872"/>
        <c:crosses val="autoZero"/>
        <c:auto val="1"/>
        <c:lblAlgn val="ctr"/>
        <c:lblOffset val="100"/>
        <c:noMultiLvlLbl val="0"/>
      </c:catAx>
      <c:valAx>
        <c:axId val="11345587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of farmers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344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Adoption'!$M$5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Adoption'!$M$6:$M$9</c:f>
              <c:numCache>
                <c:formatCode>0</c:formatCode>
                <c:ptCount val="4"/>
                <c:pt idx="0">
                  <c:v>2</c:v>
                </c:pt>
                <c:pt idx="1">
                  <c:v>37</c:v>
                </c:pt>
                <c:pt idx="2">
                  <c:v>33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A-4E28-AB65-DD6DCF7C754F}"/>
            </c:ext>
          </c:extLst>
        </c:ser>
        <c:ser>
          <c:idx val="1"/>
          <c:order val="1"/>
          <c:tx>
            <c:strRef>
              <c:f>'CA Adoption'!$N$5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Adoption'!$N$6:$N$9</c:f>
              <c:numCache>
                <c:formatCode>0</c:formatCode>
                <c:ptCount val="4"/>
                <c:pt idx="0">
                  <c:v>4</c:v>
                </c:pt>
                <c:pt idx="1">
                  <c:v>20</c:v>
                </c:pt>
                <c:pt idx="2">
                  <c:v>34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A-4E28-AB65-DD6DCF7C754F}"/>
            </c:ext>
          </c:extLst>
        </c:ser>
        <c:ser>
          <c:idx val="2"/>
          <c:order val="2"/>
          <c:tx>
            <c:strRef>
              <c:f>'CA Adoption'!$P$5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Adoption'!$L$6:$L$9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Adoption'!$P$6:$P$9</c:f>
              <c:numCache>
                <c:formatCode>0</c:formatCode>
                <c:ptCount val="4"/>
                <c:pt idx="0">
                  <c:v>6</c:v>
                </c:pt>
                <c:pt idx="1">
                  <c:v>57</c:v>
                </c:pt>
                <c:pt idx="2">
                  <c:v>67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A-4E28-AB65-DD6DCF7C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05632"/>
        <c:axId val="113607424"/>
      </c:barChart>
      <c:catAx>
        <c:axId val="1136056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3607424"/>
        <c:crosses val="autoZero"/>
        <c:auto val="1"/>
        <c:lblAlgn val="ctr"/>
        <c:lblOffset val="100"/>
        <c:noMultiLvlLbl val="0"/>
      </c:catAx>
      <c:valAx>
        <c:axId val="11360742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Number of farmers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360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 adoption of CA principles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Adoption'!$M$20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Adoption'!$M$21:$M$24</c:f>
              <c:numCache>
                <c:formatCode>0%</c:formatCode>
                <c:ptCount val="4"/>
                <c:pt idx="0">
                  <c:v>2.1505376344086023E-2</c:v>
                </c:pt>
                <c:pt idx="1">
                  <c:v>0.39784946236559138</c:v>
                </c:pt>
                <c:pt idx="2">
                  <c:v>0.35483870967741937</c:v>
                </c:pt>
                <c:pt idx="3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E-4C95-AD5B-8927F5C76B92}"/>
            </c:ext>
          </c:extLst>
        </c:ser>
        <c:ser>
          <c:idx val="1"/>
          <c:order val="1"/>
          <c:tx>
            <c:strRef>
              <c:f>'CA Adoption'!$N$20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Adoption'!$N$21:$N$24</c:f>
              <c:numCache>
                <c:formatCode>0%</c:formatCode>
                <c:ptCount val="4"/>
                <c:pt idx="0">
                  <c:v>4.878048780487805E-2</c:v>
                </c:pt>
                <c:pt idx="1">
                  <c:v>0.24390243902439024</c:v>
                </c:pt>
                <c:pt idx="2">
                  <c:v>0.41463414634146339</c:v>
                </c:pt>
                <c:pt idx="3">
                  <c:v>0.29268292682926828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E-4C95-AD5B-8927F5C76B92}"/>
            </c:ext>
          </c:extLst>
        </c:ser>
        <c:ser>
          <c:idx val="2"/>
          <c:order val="2"/>
          <c:tx>
            <c:strRef>
              <c:f>'CA Adoption'!$P$20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'CA Adoption'!$L$21:$L$24</c:f>
              <c:strCache>
                <c:ptCount val="4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  <c:pt idx="3">
                  <c:v>Three</c:v>
                </c:pt>
              </c:strCache>
            </c:strRef>
          </c:cat>
          <c:val>
            <c:numRef>
              <c:f>'CA Adoption'!$P$21:$P$24</c:f>
              <c:numCache>
                <c:formatCode>0%</c:formatCode>
                <c:ptCount val="4"/>
                <c:pt idx="0">
                  <c:v>3.4285714285714287E-2</c:v>
                </c:pt>
                <c:pt idx="1">
                  <c:v>0.32571428571428573</c:v>
                </c:pt>
                <c:pt idx="2">
                  <c:v>0.38285714285714284</c:v>
                </c:pt>
                <c:pt idx="3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5E-4C95-AD5B-8927F5C76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33920"/>
        <c:axId val="114295168"/>
      </c:barChart>
      <c:catAx>
        <c:axId val="1136339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295168"/>
        <c:crosses val="autoZero"/>
        <c:auto val="1"/>
        <c:lblAlgn val="ctr"/>
        <c:lblOffset val="100"/>
        <c:noMultiLvlLbl val="0"/>
      </c:catAx>
      <c:valAx>
        <c:axId val="11429516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Percentage of farmers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363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who have partially or completed adopted Conservation Agriculture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 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('CA Adoption 2'!$M$5,'CA Adoption 2'!$P$5)</c:f>
              <c:strCache>
                <c:ptCount val="2"/>
                <c:pt idx="0">
                  <c:v>Number adopting 2 or 3 CA principles</c:v>
                </c:pt>
                <c:pt idx="1">
                  <c:v>Number adopting all 3 CA principles</c:v>
                </c:pt>
              </c:strCache>
            </c:strRef>
          </c:cat>
          <c:val>
            <c:numRef>
              <c:f>('CA Adoption 2'!$M$6,'CA Adoption 2'!$P$6)</c:f>
              <c:numCache>
                <c:formatCode>General</c:formatCode>
                <c:ptCount val="2"/>
                <c:pt idx="0">
                  <c:v>54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2-40B9-BF69-050295FD807D}"/>
            </c:ext>
          </c:extLst>
        </c:ser>
        <c:ser>
          <c:idx val="1"/>
          <c:order val="1"/>
          <c:tx>
            <c:strRef>
              <c:f>'CA Adoption 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('CA Adoption 2'!$M$5,'CA Adoption 2'!$P$5)</c:f>
              <c:strCache>
                <c:ptCount val="2"/>
                <c:pt idx="0">
                  <c:v>Number adopting 2 or 3 CA principles</c:v>
                </c:pt>
                <c:pt idx="1">
                  <c:v>Number adopting all 3 CA principles</c:v>
                </c:pt>
              </c:strCache>
            </c:strRef>
          </c:cat>
          <c:val>
            <c:numRef>
              <c:f>('CA Adoption 2'!$M$7,'CA Adoption 2'!$P$7)</c:f>
              <c:numCache>
                <c:formatCode>General</c:formatCode>
                <c:ptCount val="2"/>
                <c:pt idx="0">
                  <c:v>58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2-40B9-BF69-050295FD8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517888"/>
        <c:axId val="114519424"/>
      </c:barChart>
      <c:catAx>
        <c:axId val="11451788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519424"/>
        <c:crosses val="autoZero"/>
        <c:auto val="1"/>
        <c:lblAlgn val="ctr"/>
        <c:lblOffset val="100"/>
        <c:noMultiLvlLbl val="0"/>
      </c:catAx>
      <c:valAx>
        <c:axId val="11451942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4517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who have partially or completed adopted Conservation Agriculture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 Adoption 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2'!$N$6,'CA Adoption 2'!$Q$6)</c:f>
              <c:numCache>
                <c:formatCode>0.0%</c:formatCode>
                <c:ptCount val="2"/>
                <c:pt idx="0">
                  <c:v>0.58064516129032262</c:v>
                </c:pt>
                <c:pt idx="1">
                  <c:v>0.22580645161290322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EBA-A7F6-BD29A4D01E28}"/>
            </c:ext>
          </c:extLst>
        </c:ser>
        <c:ser>
          <c:idx val="1"/>
          <c:order val="1"/>
          <c:tx>
            <c:strRef>
              <c:f>'CA Adoption 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2'!$N$7,'CA Adoption 2'!$Q$7)</c:f>
              <c:numCache>
                <c:formatCode>0.0%</c:formatCode>
                <c:ptCount val="2"/>
                <c:pt idx="0">
                  <c:v>0.70731707317073167</c:v>
                </c:pt>
                <c:pt idx="1">
                  <c:v>0.29268292682926828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6-4EBA-A7F6-BD29A4D01E28}"/>
            </c:ext>
          </c:extLst>
        </c:ser>
        <c:ser>
          <c:idx val="2"/>
          <c:order val="2"/>
          <c:tx>
            <c:strRef>
              <c:f>'CA Adoption 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('CA Adoption 2'!$N$5,'CA Adoption 2'!$Q$5)</c:f>
              <c:strCache>
                <c:ptCount val="2"/>
                <c:pt idx="0">
                  <c:v>% of respondents adopting 2 or 3</c:v>
                </c:pt>
                <c:pt idx="1">
                  <c:v>% of respondents adopting all 3 principles</c:v>
                </c:pt>
              </c:strCache>
            </c:strRef>
          </c:cat>
          <c:val>
            <c:numRef>
              <c:f>('CA Adoption 2'!$N$8,'CA Adoption 2'!$Q$8)</c:f>
              <c:numCache>
                <c:formatCode>0.0%</c:formatCode>
                <c:ptCount val="2"/>
                <c:pt idx="0">
                  <c:v>0.64</c:v>
                </c:pt>
                <c:pt idx="1">
                  <c:v>0.25714285714285712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6-4EBA-A7F6-BD29A4D01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549504"/>
        <c:axId val="114551040"/>
      </c:barChart>
      <c:catAx>
        <c:axId val="1145495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551040"/>
        <c:crosses val="autoZero"/>
        <c:auto val="1"/>
        <c:lblAlgn val="ctr"/>
        <c:lblOffset val="100"/>
        <c:noMultiLvlLbl val="0"/>
      </c:catAx>
      <c:valAx>
        <c:axId val="114551040"/>
        <c:scaling>
          <c:orientation val="minMax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4549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Farmers</a:t>
            </a:r>
            <a:r>
              <a:rPr lang="en-CA" sz="1200" baseline="0"/>
              <a:t> perceptions of b</a:t>
            </a:r>
            <a:r>
              <a:rPr lang="en-CA" sz="1200"/>
              <a:t>enefits of using sustainable agriculture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'C2 Benefits'!$K$7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Benefits'!$J$8:$J$19</c:f>
              <c:strCache>
                <c:ptCount val="12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Restore degraded land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Other benefits</c:v>
                </c:pt>
                <c:pt idx="11">
                  <c:v>Less money spent on pesticides</c:v>
                </c:pt>
              </c:strCache>
            </c:strRef>
          </c:cat>
          <c:val>
            <c:numRef>
              <c:f>'C2 Benefits'!$K$8:$K$19</c:f>
              <c:numCache>
                <c:formatCode>0%</c:formatCode>
                <c:ptCount val="12"/>
                <c:pt idx="0">
                  <c:v>0.93478260000000002</c:v>
                </c:pt>
                <c:pt idx="1">
                  <c:v>0.40217389999999997</c:v>
                </c:pt>
                <c:pt idx="2">
                  <c:v>0.45652169999999997</c:v>
                </c:pt>
                <c:pt idx="3">
                  <c:v>0.29347830000000003</c:v>
                </c:pt>
                <c:pt idx="4">
                  <c:v>0.51086960000000003</c:v>
                </c:pt>
                <c:pt idx="5">
                  <c:v>0.51086960000000003</c:v>
                </c:pt>
                <c:pt idx="6">
                  <c:v>0.54347829999999997</c:v>
                </c:pt>
                <c:pt idx="7">
                  <c:v>0.27173910000000001</c:v>
                </c:pt>
                <c:pt idx="8">
                  <c:v>0.28260869999999999</c:v>
                </c:pt>
                <c:pt idx="9">
                  <c:v>0.27173910000000001</c:v>
                </c:pt>
                <c:pt idx="10">
                  <c:v>5.4347800000000002E-2</c:v>
                </c:pt>
                <c:pt idx="11">
                  <c:v>0.28260869999999999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1-4A86-A898-A0180C317578}"/>
            </c:ext>
          </c:extLst>
        </c:ser>
        <c:ser>
          <c:idx val="1"/>
          <c:order val="1"/>
          <c:tx>
            <c:strRef>
              <c:f>'C2 Benefits'!$L$7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Benefits'!$J$8:$J$19</c:f>
              <c:strCache>
                <c:ptCount val="12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Restore degraded land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Other benefits</c:v>
                </c:pt>
                <c:pt idx="11">
                  <c:v>Less money spent on pesticides</c:v>
                </c:pt>
              </c:strCache>
            </c:strRef>
          </c:cat>
          <c:val>
            <c:numRef>
              <c:f>'C2 Benefits'!$L$8:$L$19</c:f>
              <c:numCache>
                <c:formatCode>0%</c:formatCode>
                <c:ptCount val="12"/>
                <c:pt idx="0">
                  <c:v>0.90243899999999999</c:v>
                </c:pt>
                <c:pt idx="1">
                  <c:v>0.32926830000000001</c:v>
                </c:pt>
                <c:pt idx="2">
                  <c:v>0.52439020000000003</c:v>
                </c:pt>
                <c:pt idx="3">
                  <c:v>0.34146339999999997</c:v>
                </c:pt>
                <c:pt idx="4">
                  <c:v>0.46341460000000001</c:v>
                </c:pt>
                <c:pt idx="5">
                  <c:v>0.37804880000000002</c:v>
                </c:pt>
                <c:pt idx="6">
                  <c:v>0.52439020000000003</c:v>
                </c:pt>
                <c:pt idx="7">
                  <c:v>0.2682927</c:v>
                </c:pt>
                <c:pt idx="8">
                  <c:v>0.21951219999999999</c:v>
                </c:pt>
                <c:pt idx="9">
                  <c:v>0.17073169999999999</c:v>
                </c:pt>
                <c:pt idx="10">
                  <c:v>1.21951E-2</c:v>
                </c:pt>
                <c:pt idx="11">
                  <c:v>0.25609759999999998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1-4A86-A898-A0180C317578}"/>
            </c:ext>
          </c:extLst>
        </c:ser>
        <c:ser>
          <c:idx val="2"/>
          <c:order val="2"/>
          <c:tx>
            <c:strRef>
              <c:f>'C2 Benefits'!$N$7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'C2 Benefits'!$J$8:$J$19</c:f>
              <c:strCache>
                <c:ptCount val="12"/>
                <c:pt idx="0">
                  <c:v>Improved yield</c:v>
                </c:pt>
                <c:pt idx="1">
                  <c:v>Less money spent on fertilizer</c:v>
                </c:pt>
                <c:pt idx="2">
                  <c:v>Improved soil quality</c:v>
                </c:pt>
                <c:pt idx="3">
                  <c:v>Restore degraded land</c:v>
                </c:pt>
                <c:pt idx="4">
                  <c:v>Have more food throughout the year</c:v>
                </c:pt>
                <c:pt idx="5">
                  <c:v>Are able to eat more meals each day</c:v>
                </c:pt>
                <c:pt idx="6">
                  <c:v>Children / Family is healthier</c:v>
                </c:pt>
                <c:pt idx="7">
                  <c:v>Can spend more time on other businesses</c:v>
                </c:pt>
                <c:pt idx="8">
                  <c:v>Crops better able to survive dry conditions / Soil holds moisture better</c:v>
                </c:pt>
                <c:pt idx="9">
                  <c:v>Fewer Pests Attacking Crops</c:v>
                </c:pt>
                <c:pt idx="10">
                  <c:v>Other benefits</c:v>
                </c:pt>
                <c:pt idx="11">
                  <c:v>Less money spent on pesticides</c:v>
                </c:pt>
              </c:strCache>
            </c:strRef>
          </c:cat>
          <c:val>
            <c:numRef>
              <c:f>'C2 Benefits'!$N$8:$N$19</c:f>
              <c:numCache>
                <c:formatCode>0%</c:formatCode>
                <c:ptCount val="12"/>
                <c:pt idx="0">
                  <c:v>0.91954020000000003</c:v>
                </c:pt>
                <c:pt idx="1">
                  <c:v>0.36781609999999998</c:v>
                </c:pt>
                <c:pt idx="2">
                  <c:v>0.48850569999999999</c:v>
                </c:pt>
                <c:pt idx="3">
                  <c:v>0.31609199999999998</c:v>
                </c:pt>
                <c:pt idx="4">
                  <c:v>0.48850569999999999</c:v>
                </c:pt>
                <c:pt idx="5">
                  <c:v>0.4482759</c:v>
                </c:pt>
                <c:pt idx="6">
                  <c:v>0.53448280000000004</c:v>
                </c:pt>
                <c:pt idx="7">
                  <c:v>0.27011489999999999</c:v>
                </c:pt>
                <c:pt idx="8">
                  <c:v>0.25287359999999998</c:v>
                </c:pt>
                <c:pt idx="9">
                  <c:v>0.2241379</c:v>
                </c:pt>
                <c:pt idx="10">
                  <c:v>3.4482800000000001E-2</c:v>
                </c:pt>
                <c:pt idx="11">
                  <c:v>0.27011489999999999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1-4A86-A898-A0180C31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4749824"/>
        <c:axId val="114751360"/>
      </c:barChart>
      <c:catAx>
        <c:axId val="1147498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751360"/>
        <c:crosses val="autoZero"/>
        <c:auto val="1"/>
        <c:lblAlgn val="ctr"/>
        <c:lblOffset val="100"/>
        <c:noMultiLvlLbl val="0"/>
      </c:catAx>
      <c:valAx>
        <c:axId val="11475136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47498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improved yield from adoption of sustainable agriculture practices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'C2 Income PMF110'!$L$6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Income PMF110'!$M$5</c:f>
              <c:strCache>
                <c:ptCount val="1"/>
                <c:pt idx="0">
                  <c:v>Number reporting improved yield</c:v>
                </c:pt>
              </c:strCache>
            </c:strRef>
          </c:cat>
          <c:val>
            <c:numRef>
              <c:f>'C2 Income PMF110'!$M$6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7-40C5-8F34-021391C2834F}"/>
            </c:ext>
          </c:extLst>
        </c:ser>
        <c:ser>
          <c:idx val="1"/>
          <c:order val="1"/>
          <c:tx>
            <c:strRef>
              <c:f>'C2 Income PMF110'!$L$7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Income PMF110'!$M$5</c:f>
              <c:strCache>
                <c:ptCount val="1"/>
                <c:pt idx="0">
                  <c:v>Number reporting improved yield</c:v>
                </c:pt>
              </c:strCache>
            </c:strRef>
          </c:cat>
          <c:val>
            <c:numRef>
              <c:f>'C2 Income PMF110'!$M$7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7-40C5-8F34-021391C2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60704"/>
        <c:axId val="114778880"/>
      </c:barChart>
      <c:catAx>
        <c:axId val="11476070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4778880"/>
        <c:crosses val="autoZero"/>
        <c:auto val="1"/>
        <c:lblAlgn val="ctr"/>
        <c:lblOffset val="100"/>
        <c:noMultiLvlLbl val="0"/>
      </c:catAx>
      <c:valAx>
        <c:axId val="114778880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476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improved yield from adoption of sustainable agriculture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'C2 Income PMF110'!$L$6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PMF110'!$N$6</c:f>
              <c:numCache>
                <c:formatCode>0.0%</c:formatCode>
                <c:ptCount val="1"/>
                <c:pt idx="0">
                  <c:v>0.93478260869565222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A78-A3CE-67A556218223}"/>
            </c:ext>
          </c:extLst>
        </c:ser>
        <c:ser>
          <c:idx val="1"/>
          <c:order val="1"/>
          <c:tx>
            <c:strRef>
              <c:f>'C2 Income PMF110'!$L$7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PMF110'!$N$7</c:f>
              <c:numCache>
                <c:formatCode>0.0%</c:formatCode>
                <c:ptCount val="1"/>
                <c:pt idx="0">
                  <c:v>0.90243902439024393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A78-A3CE-67A556218223}"/>
            </c:ext>
          </c:extLst>
        </c:ser>
        <c:ser>
          <c:idx val="2"/>
          <c:order val="2"/>
          <c:tx>
            <c:strRef>
              <c:f>'C2 Income PMF110'!$L$8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'C2 Income PMF110'!$N$5</c:f>
              <c:strCache>
                <c:ptCount val="1"/>
                <c:pt idx="0">
                  <c:v>% of respondents reporting improved yield</c:v>
                </c:pt>
              </c:strCache>
            </c:strRef>
          </c:cat>
          <c:val>
            <c:numRef>
              <c:f>'C2 Income PMF110'!$N$8</c:f>
              <c:numCache>
                <c:formatCode>0.0%</c:formatCode>
                <c:ptCount val="1"/>
                <c:pt idx="0">
                  <c:v>0.91954022988505746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A78-A3CE-67A5562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4792704"/>
        <c:axId val="114806784"/>
      </c:barChart>
      <c:catAx>
        <c:axId val="1147927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4806784"/>
        <c:crosses val="autoZero"/>
        <c:auto val="1"/>
        <c:lblAlgn val="ctr"/>
        <c:lblOffset val="100"/>
        <c:noMultiLvlLbl val="0"/>
      </c:catAx>
      <c:valAx>
        <c:axId val="114806784"/>
        <c:scaling>
          <c:orientation val="minMax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479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grew one of the diseaase resistant crops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'C4 Resistant PMF120-2'!$L$6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'C4 Resistant PMF120-2'!$M$5</c:f>
              <c:strCache>
                <c:ptCount val="1"/>
                <c:pt idx="0">
                  <c:v>Number growing a disease resistant crop</c:v>
                </c:pt>
              </c:strCache>
            </c:strRef>
          </c:cat>
          <c:val>
            <c:numRef>
              <c:f>'C4 Resistant PMF120-2'!$M$6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E-406D-8561-50A021F9FDC9}"/>
            </c:ext>
          </c:extLst>
        </c:ser>
        <c:ser>
          <c:idx val="1"/>
          <c:order val="1"/>
          <c:tx>
            <c:strRef>
              <c:f>'C4 Resistant PMF120-2'!$L$7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'C4 Resistant PMF120-2'!$M$5</c:f>
              <c:strCache>
                <c:ptCount val="1"/>
                <c:pt idx="0">
                  <c:v>Number growing a disease resistant crop</c:v>
                </c:pt>
              </c:strCache>
            </c:strRef>
          </c:cat>
          <c:val>
            <c:numRef>
              <c:f>'C4 Resistant PMF120-2'!$M$7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E-406D-8561-50A021F9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65280"/>
        <c:axId val="114866816"/>
      </c:barChart>
      <c:catAx>
        <c:axId val="11486528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4866816"/>
        <c:crosses val="autoZero"/>
        <c:auto val="1"/>
        <c:lblAlgn val="ctr"/>
        <c:lblOffset val="100"/>
        <c:noMultiLvlLbl val="0"/>
      </c:catAx>
      <c:valAx>
        <c:axId val="114866816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486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Gender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ProgramParticipation!$Q$5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ProgramParticipation!$Q$6:$Q$9</c:f>
              <c:numCache>
                <c:formatCode>General</c:formatCode>
                <c:ptCount val="4"/>
                <c:pt idx="0">
                  <c:v>84</c:v>
                </c:pt>
                <c:pt idx="1">
                  <c:v>52</c:v>
                </c:pt>
                <c:pt idx="2">
                  <c:v>94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8-4076-97F0-C607F222B858}"/>
            </c:ext>
          </c:extLst>
        </c:ser>
        <c:ser>
          <c:idx val="1"/>
          <c:order val="1"/>
          <c:tx>
            <c:strRef>
              <c:f>ProgramParticipation!$R$5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ProgramParticipation!$R$6:$R$9</c:f>
              <c:numCache>
                <c:formatCode>General</c:formatCode>
                <c:ptCount val="4"/>
                <c:pt idx="0">
                  <c:v>86</c:v>
                </c:pt>
                <c:pt idx="1">
                  <c:v>52</c:v>
                </c:pt>
                <c:pt idx="2">
                  <c:v>83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8-4076-97F0-C607F222B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500736"/>
        <c:axId val="54510720"/>
      </c:barChart>
      <c:catAx>
        <c:axId val="545007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510720"/>
        <c:crosses val="autoZero"/>
        <c:auto val="1"/>
        <c:lblAlgn val="ctr"/>
        <c:lblOffset val="100"/>
        <c:noMultiLvlLbl val="0"/>
      </c:catAx>
      <c:valAx>
        <c:axId val="545107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500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grew one of the diseaase resistant crops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'C4 Resistant PMF120-2'!$L$6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PMF120-2'!$N$6</c:f>
              <c:numCache>
                <c:formatCode>0.0%</c:formatCode>
                <c:ptCount val="1"/>
                <c:pt idx="0">
                  <c:v>0.97826086956521741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B-4AC7-B9DE-FE42840DB595}"/>
            </c:ext>
          </c:extLst>
        </c:ser>
        <c:ser>
          <c:idx val="1"/>
          <c:order val="1"/>
          <c:tx>
            <c:strRef>
              <c:f>'C4 Resistant PMF120-2'!$L$7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PMF120-2'!$N$7</c:f>
              <c:numCache>
                <c:formatCode>0.0%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B-4AC7-B9DE-FE42840DB595}"/>
            </c:ext>
          </c:extLst>
        </c:ser>
        <c:ser>
          <c:idx val="2"/>
          <c:order val="2"/>
          <c:tx>
            <c:strRef>
              <c:f>'C4 Resistant PMF120-2'!$L$8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'C4 Resistant PMF120-2'!$N$5</c:f>
              <c:strCache>
                <c:ptCount val="1"/>
                <c:pt idx="0">
                  <c:v>% of respondents growing a disease resistant crop</c:v>
                </c:pt>
              </c:strCache>
            </c:strRef>
          </c:cat>
          <c:val>
            <c:numRef>
              <c:f>'C4 Resistant PMF120-2'!$N$8</c:f>
              <c:numCache>
                <c:formatCode>0.0%</c:formatCode>
                <c:ptCount val="1"/>
                <c:pt idx="0">
                  <c:v>0.90697674418604646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B-4AC7-B9DE-FE42840D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032448"/>
        <c:axId val="115033984"/>
      </c:barChart>
      <c:catAx>
        <c:axId val="1150324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033984"/>
        <c:crosses val="autoZero"/>
        <c:auto val="1"/>
        <c:lblAlgn val="ctr"/>
        <c:lblOffset val="100"/>
        <c:noMultiLvlLbl val="0"/>
      </c:catAx>
      <c:valAx>
        <c:axId val="115033984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032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the use of various storage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'C7 Storage types'!$M$3</c:f>
              <c:strCache>
                <c:ptCount val="1"/>
                <c:pt idx="0">
                  <c:v>% of respondents reporting on storage use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'C7 Storage types'!$K$4:$K$7</c:f>
              <c:strCache>
                <c:ptCount val="4"/>
                <c:pt idx="0">
                  <c:v>Use traditional/regular bags</c:v>
                </c:pt>
                <c:pt idx="1">
                  <c:v>Use traditional (non-improved) silo</c:v>
                </c:pt>
                <c:pt idx="2">
                  <c:v>Use PICS bags (hermetically sealed)</c:v>
                </c:pt>
                <c:pt idx="3">
                  <c:v>Use metal silo or other improved silo</c:v>
                </c:pt>
              </c:strCache>
            </c:strRef>
          </c:cat>
          <c:val>
            <c:numRef>
              <c:f>'C7 Storage types'!$M$4:$M$7</c:f>
              <c:numCache>
                <c:formatCode>0%</c:formatCode>
                <c:ptCount val="4"/>
                <c:pt idx="0">
                  <c:v>0.2988505747126437</c:v>
                </c:pt>
                <c:pt idx="1">
                  <c:v>0.35632183908045978</c:v>
                </c:pt>
                <c:pt idx="2">
                  <c:v>0.21264367816091953</c:v>
                </c:pt>
                <c:pt idx="3">
                  <c:v>5.1724137931034482E-2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C-431C-95F5-390730B8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5067136"/>
        <c:axId val="115068928"/>
      </c:barChart>
      <c:catAx>
        <c:axId val="1150671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068928"/>
        <c:crosses val="autoZero"/>
        <c:auto val="1"/>
        <c:lblAlgn val="ctr"/>
        <c:lblOffset val="100"/>
        <c:noMultiLvlLbl val="0"/>
      </c:catAx>
      <c:valAx>
        <c:axId val="115068928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5067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used improved storage practices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'C7 Storage PMF116-1'!$L$6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('C7 Storage PMF116-1'!$M$5,'C7 Storage PMF116-1'!$P$5)</c:f>
              <c:strCache>
                <c:ptCount val="2"/>
                <c:pt idx="0">
                  <c:v>Number using improved storage*</c:v>
                </c:pt>
                <c:pt idx="1">
                  <c:v>Number using improved storage**</c:v>
                </c:pt>
              </c:strCache>
            </c:strRef>
          </c:cat>
          <c:val>
            <c:numRef>
              <c:f>('C7 Storage PMF116-1'!$M$6,'C7 Storage PMF116-1'!$P$6)</c:f>
              <c:numCache>
                <c:formatCode>General</c:formatCode>
                <c:ptCount val="2"/>
                <c:pt idx="0">
                  <c:v>17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2-4679-A922-773935FEBB02}"/>
            </c:ext>
          </c:extLst>
        </c:ser>
        <c:ser>
          <c:idx val="1"/>
          <c:order val="1"/>
          <c:tx>
            <c:strRef>
              <c:f>'C7 Storage PMF116-1'!$L$7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('C7 Storage PMF116-1'!$M$5,'C7 Storage PMF116-1'!$P$5)</c:f>
              <c:strCache>
                <c:ptCount val="2"/>
                <c:pt idx="0">
                  <c:v>Number using improved storage*</c:v>
                </c:pt>
                <c:pt idx="1">
                  <c:v>Number using improved storage**</c:v>
                </c:pt>
              </c:strCache>
            </c:strRef>
          </c:cat>
          <c:val>
            <c:numRef>
              <c:f>('C7 Storage PMF116-1'!$M$7,'C7 Storage PMF116-1'!$P$7)</c:f>
              <c:numCache>
                <c:formatCode>General</c:formatCode>
                <c:ptCount val="2"/>
                <c:pt idx="0">
                  <c:v>27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2-4679-A922-773935FE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5248"/>
        <c:axId val="115206784"/>
      </c:barChart>
      <c:catAx>
        <c:axId val="115205248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15206784"/>
        <c:crosses val="autoZero"/>
        <c:auto val="1"/>
        <c:lblAlgn val="ctr"/>
        <c:lblOffset val="100"/>
        <c:noMultiLvlLbl val="0"/>
      </c:catAx>
      <c:valAx>
        <c:axId val="115206784"/>
        <c:scaling>
          <c:orientation val="minMax"/>
          <c:min val="0"/>
        </c:scaling>
        <c:delete val="0"/>
        <c:axPos val="r"/>
        <c:majorGridlines/>
        <c:numFmt formatCode="General" sourceLinked="1"/>
        <c:majorTickMark val="none"/>
        <c:minorTickMark val="none"/>
        <c:tickLblPos val="nextTo"/>
        <c:crossAx val="11520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used improved storage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'C7 Storage PMF116-1'!$L$6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PMF116-1'!$N$6,'C7 Storage PMF116-1'!$Q$6)</c:f>
              <c:numCache>
                <c:formatCode>0.0%</c:formatCode>
                <c:ptCount val="2"/>
                <c:pt idx="0">
                  <c:v>0.18478260869565216</c:v>
                </c:pt>
                <c:pt idx="1">
                  <c:v>0.2391304347826087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A-4152-88B8-8210058B4090}"/>
            </c:ext>
          </c:extLst>
        </c:ser>
        <c:ser>
          <c:idx val="1"/>
          <c:order val="1"/>
          <c:tx>
            <c:strRef>
              <c:f>'C7 Storage PMF116-1'!$L$7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PMF116-1'!$N$7,'C7 Storage PMF116-1'!$Q$7)</c:f>
              <c:numCache>
                <c:formatCode>0.0%</c:formatCode>
                <c:ptCount val="2"/>
                <c:pt idx="0">
                  <c:v>0.32926829268292684</c:v>
                </c:pt>
                <c:pt idx="1">
                  <c:v>0.43902439024390244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A-4152-88B8-8210058B4090}"/>
            </c:ext>
          </c:extLst>
        </c:ser>
        <c:ser>
          <c:idx val="2"/>
          <c:order val="2"/>
          <c:tx>
            <c:strRef>
              <c:f>'C7 Storage PMF116-1'!$L$8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('C7 Storage PMF116-1'!$N$5,'C7 Storage PMF116-1'!$Q$5)</c:f>
              <c:strCache>
                <c:ptCount val="2"/>
                <c:pt idx="0">
                  <c:v>% of respondents using improved storage*</c:v>
                </c:pt>
                <c:pt idx="1">
                  <c:v>% of respondents using improved storage**</c:v>
                </c:pt>
              </c:strCache>
            </c:strRef>
          </c:cat>
          <c:val>
            <c:numRef>
              <c:f>('C7 Storage PMF116-1'!$N$8,'C7 Storage PMF116-1'!$Q$8)</c:f>
              <c:numCache>
                <c:formatCode>0.0%</c:formatCode>
                <c:ptCount val="2"/>
                <c:pt idx="0">
                  <c:v>0.25287356321839083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A-4152-88B8-8210058B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233152"/>
        <c:axId val="115234688"/>
      </c:barChart>
      <c:catAx>
        <c:axId val="1152331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234688"/>
        <c:crosses val="autoZero"/>
        <c:auto val="1"/>
        <c:lblAlgn val="ctr"/>
        <c:lblOffset val="100"/>
        <c:noMultiLvlLbl val="0"/>
      </c:catAx>
      <c:valAx>
        <c:axId val="115234688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233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practice some form of animal husbandry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'C8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('C8 Animal PMF130-1'!$M$5,'C8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('C8 Animal PMF130-1'!$M$6,'C8 Animal PMF130-1'!$P$6)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0-4C31-B04A-35543BE7D7EA}"/>
            </c:ext>
          </c:extLst>
        </c:ser>
        <c:ser>
          <c:idx val="1"/>
          <c:order val="1"/>
          <c:tx>
            <c:strRef>
              <c:f>'C8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('C8 Animal PMF130-1'!$M$5,'C8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('C8 Animal PMF130-1'!$M$7,'C8 Animal PMF130-1'!$P$7)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0-4C31-B04A-35543BE7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272704"/>
        <c:axId val="115344128"/>
      </c:barChart>
      <c:catAx>
        <c:axId val="1152727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344128"/>
        <c:crosses val="autoZero"/>
        <c:auto val="1"/>
        <c:lblAlgn val="ctr"/>
        <c:lblOffset val="100"/>
        <c:noMultiLvlLbl val="0"/>
      </c:catAx>
      <c:valAx>
        <c:axId val="115344128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272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practice some form of animal husbandry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'C8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PMF130-1'!$N$6,'C8 Animal PMF130-1'!$Q$6)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E-4257-8991-CD31CD562769}"/>
            </c:ext>
          </c:extLst>
        </c:ser>
        <c:ser>
          <c:idx val="1"/>
          <c:order val="1"/>
          <c:tx>
            <c:strRef>
              <c:f>'C8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PMF130-1'!$N$7,'C8 Animal PMF130-1'!$Q$7)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E-4257-8991-CD31CD562769}"/>
            </c:ext>
          </c:extLst>
        </c:ser>
        <c:ser>
          <c:idx val="2"/>
          <c:order val="2"/>
          <c:tx>
            <c:strRef>
              <c:f>'C8 Animal PMF130-1'!$L$8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('C8 Animal PMF130-1'!$N$5,'C8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('C8 Animal PMF130-1'!$N$8,'C8 Animal PMF130-1'!$Q$8)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DE-4257-8991-CD31CD562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366144"/>
        <c:axId val="115372032"/>
      </c:barChart>
      <c:catAx>
        <c:axId val="11536614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372032"/>
        <c:crosses val="autoZero"/>
        <c:auto val="1"/>
        <c:lblAlgn val="ctr"/>
        <c:lblOffset val="100"/>
        <c:noMultiLvlLbl val="0"/>
      </c:catAx>
      <c:valAx>
        <c:axId val="115372032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366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have used improved animal husbandry practices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'C9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('C9 Animal PMF130-1'!$M$5,'C9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('C9 Animal PMF130-1'!$M$6,'C9 Animal PMF130-1'!$P$6)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3-4327-8922-7A68152AA2D7}"/>
            </c:ext>
          </c:extLst>
        </c:ser>
        <c:ser>
          <c:idx val="1"/>
          <c:order val="1"/>
          <c:tx>
            <c:strRef>
              <c:f>'C9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('C9 Animal PMF130-1'!$M$5,'C9 Animal PMF130-1'!$P$5)</c:f>
              <c:strCache>
                <c:ptCount val="2"/>
                <c:pt idx="0">
                  <c:v>Number of respondents</c:v>
                </c:pt>
                <c:pt idx="1">
                  <c:v>Number of respondents</c:v>
                </c:pt>
              </c:strCache>
            </c:strRef>
          </c:cat>
          <c:val>
            <c:numRef>
              <c:f>('C9 Animal PMF130-1'!$M$7,'C9 Animal PMF130-1'!$P$7)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3-4327-8922-7A68152A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434624"/>
        <c:axId val="115436160"/>
      </c:barChart>
      <c:catAx>
        <c:axId val="11543462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436160"/>
        <c:crosses val="autoZero"/>
        <c:auto val="1"/>
        <c:lblAlgn val="ctr"/>
        <c:lblOffset val="100"/>
        <c:noMultiLvlLbl val="0"/>
      </c:catAx>
      <c:valAx>
        <c:axId val="11543616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5434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have used improved animal husbandry practices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'C9 Animal PMF130-1'!$L$6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PMF130-1'!$N$6,'C9 Animal PMF130-1'!$Q$6)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0-405E-A79B-130814F6C9CF}"/>
            </c:ext>
          </c:extLst>
        </c:ser>
        <c:ser>
          <c:idx val="1"/>
          <c:order val="1"/>
          <c:tx>
            <c:strRef>
              <c:f>'C9 Animal PMF130-1'!$L$7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PMF130-1'!$N$7,'C9 Animal PMF130-1'!$Q$7)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0-405E-A79B-130814F6C9CF}"/>
            </c:ext>
          </c:extLst>
        </c:ser>
        <c:ser>
          <c:idx val="2"/>
          <c:order val="2"/>
          <c:tx>
            <c:strRef>
              <c:f>'C9 Animal PMF130-1'!$L$8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('C9 Animal PMF130-1'!$N$5,'C9 Animal PMF130-1'!$Q$5)</c:f>
              <c:strCache>
                <c:ptCount val="2"/>
                <c:pt idx="0">
                  <c:v>% of respondents in agriculture program</c:v>
                </c:pt>
                <c:pt idx="1">
                  <c:v>% of all respondents</c:v>
                </c:pt>
              </c:strCache>
            </c:strRef>
          </c:cat>
          <c:val>
            <c:numRef>
              <c:f>('C9 Animal PMF130-1'!$N$8,'C9 Animal PMF130-1'!$Q$8)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0-405E-A79B-130814F6C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622272"/>
        <c:axId val="115623808"/>
      </c:barChart>
      <c:catAx>
        <c:axId val="1156222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623808"/>
        <c:crosses val="autoZero"/>
        <c:auto val="1"/>
        <c:lblAlgn val="ctr"/>
        <c:lblOffset val="100"/>
        <c:noMultiLvlLbl val="0"/>
      </c:catAx>
      <c:valAx>
        <c:axId val="115623808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15622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CA" sz="1400"/>
              <a:t>Mean familiarity score before and after project interventions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'C10-11 Knowledge'!$M$40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Knowledge'!$L$41:$L$43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'C10-11 Knowledge'!$M$41:$M$43</c:f>
              <c:numCache>
                <c:formatCode>0.00</c:formatCode>
                <c:ptCount val="3"/>
                <c:pt idx="0">
                  <c:v>1.4888889999999999</c:v>
                </c:pt>
                <c:pt idx="1">
                  <c:v>1.9125000000000001</c:v>
                </c:pt>
                <c:pt idx="2">
                  <c:v>1.6882349999999999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7-4231-A965-0B2AFC6E2B02}"/>
            </c:ext>
          </c:extLst>
        </c:ser>
        <c:ser>
          <c:idx val="1"/>
          <c:order val="1"/>
          <c:tx>
            <c:strRef>
              <c:f>'C10-11 Knowledge'!$N$40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Knowledge'!$L$41:$L$43</c:f>
              <c:strCache>
                <c:ptCount val="3"/>
                <c:pt idx="0">
                  <c:v>Female respondents</c:v>
                </c:pt>
                <c:pt idx="1">
                  <c:v>Male respondents</c:v>
                </c:pt>
                <c:pt idx="2">
                  <c:v>All respondents</c:v>
                </c:pt>
              </c:strCache>
            </c:strRef>
          </c:cat>
          <c:val>
            <c:numRef>
              <c:f>'C10-11 Knowledge'!$N$41:$N$43</c:f>
              <c:numCache>
                <c:formatCode>0.00</c:formatCode>
                <c:ptCount val="3"/>
                <c:pt idx="0">
                  <c:v>3.3444440000000002</c:v>
                </c:pt>
                <c:pt idx="1">
                  <c:v>3.3</c:v>
                </c:pt>
                <c:pt idx="2">
                  <c:v>3.3235290000000002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7-4231-A965-0B2AFC6E2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7728"/>
        <c:axId val="115667712"/>
      </c:barChart>
      <c:catAx>
        <c:axId val="11565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5667712"/>
        <c:crosses val="autoZero"/>
        <c:auto val="1"/>
        <c:lblAlgn val="ctr"/>
        <c:lblOffset val="100"/>
        <c:noMultiLvlLbl val="0"/>
      </c:catAx>
      <c:valAx>
        <c:axId val="115667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Level of familiarity (1-4)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565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Self-reported familiarity with sustainable agriculture methods - after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'C10-11 Knowledge'!$R$17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Knowledge'!$R$18:$R$21</c:f>
              <c:numCache>
                <c:formatCode>0%</c:formatCode>
                <c:ptCount val="4"/>
                <c:pt idx="0">
                  <c:v>0</c:v>
                </c:pt>
                <c:pt idx="1">
                  <c:v>0.14130434782608695</c:v>
                </c:pt>
                <c:pt idx="2">
                  <c:v>0.38043478260869568</c:v>
                </c:pt>
                <c:pt idx="3">
                  <c:v>0.47826086956521741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26E-93B6-6A0D66AE466C}"/>
            </c:ext>
          </c:extLst>
        </c:ser>
        <c:ser>
          <c:idx val="1"/>
          <c:order val="1"/>
          <c:tx>
            <c:strRef>
              <c:f>'C10-11 Knowledge'!$S$17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Knowledge'!$S$18:$S$21</c:f>
              <c:numCache>
                <c:formatCode>0%</c:formatCode>
                <c:ptCount val="4"/>
                <c:pt idx="0">
                  <c:v>6.097560975609756E-2</c:v>
                </c:pt>
                <c:pt idx="1">
                  <c:v>7.3170731707317069E-2</c:v>
                </c:pt>
                <c:pt idx="2">
                  <c:v>0.3902439024390244</c:v>
                </c:pt>
                <c:pt idx="3">
                  <c:v>0.47560975609756095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1-426E-93B6-6A0D66AE466C}"/>
            </c:ext>
          </c:extLst>
        </c:ser>
        <c:ser>
          <c:idx val="2"/>
          <c:order val="2"/>
          <c:tx>
            <c:strRef>
              <c:f>'C10-11 Knowledge'!$U$17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Knowledge'!$U$18:$U$21</c:f>
              <c:numCache>
                <c:formatCode>0%</c:formatCode>
                <c:ptCount val="4"/>
                <c:pt idx="0">
                  <c:v>2.8735632183908046E-2</c:v>
                </c:pt>
                <c:pt idx="1">
                  <c:v>0.10919540229885058</c:v>
                </c:pt>
                <c:pt idx="2">
                  <c:v>0.38505747126436779</c:v>
                </c:pt>
                <c:pt idx="3">
                  <c:v>0.47701149425287354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21-426E-93B6-6A0D66A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63840"/>
        <c:axId val="115769728"/>
      </c:barChart>
      <c:catAx>
        <c:axId val="1157638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15769728"/>
        <c:crosses val="autoZero"/>
        <c:auto val="1"/>
        <c:lblAlgn val="ctr"/>
        <c:lblOffset val="100"/>
        <c:noMultiLvlLbl val="0"/>
      </c:catAx>
      <c:valAx>
        <c:axId val="115769728"/>
        <c:scaling>
          <c:orientation val="minMax"/>
          <c:max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157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Age Group of Program Participants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ProgramParticipation!$T$5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ProgramParticipation!$T$6:$T$9</c:f>
              <c:numCache>
                <c:formatCode>General</c:formatCode>
                <c:ptCount val="4"/>
                <c:pt idx="0">
                  <c:v>50</c:v>
                </c:pt>
                <c:pt idx="1">
                  <c:v>35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F-4695-A7E8-47BBD85488C4}"/>
            </c:ext>
          </c:extLst>
        </c:ser>
        <c:ser>
          <c:idx val="1"/>
          <c:order val="1"/>
          <c:tx>
            <c:strRef>
              <c:f>ProgramParticipation!$U$5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ProgramParticipation!$U$6:$U$9</c:f>
              <c:numCache>
                <c:formatCode>General</c:formatCode>
                <c:ptCount val="4"/>
                <c:pt idx="0">
                  <c:v>79</c:v>
                </c:pt>
                <c:pt idx="1">
                  <c:v>42</c:v>
                </c:pt>
                <c:pt idx="2">
                  <c:v>88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F-4695-A7E8-47BBD85488C4}"/>
            </c:ext>
          </c:extLst>
        </c:ser>
        <c:ser>
          <c:idx val="2"/>
          <c:order val="2"/>
          <c:tx>
            <c:strRef>
              <c:f>ProgramParticipation!$V$5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ProgramParticipation!$P$6:$P$9</c:f>
              <c:strCache>
                <c:ptCount val="4"/>
                <c:pt idx="0">
                  <c:v>Savings Program</c:v>
                </c:pt>
                <c:pt idx="1">
                  <c:v>Community Leadership Program</c:v>
                </c:pt>
                <c:pt idx="2">
                  <c:v>Agriculture Program</c:v>
                </c:pt>
                <c:pt idx="3">
                  <c:v>Literacy Program</c:v>
                </c:pt>
              </c:strCache>
            </c:strRef>
          </c:cat>
          <c:val>
            <c:numRef>
              <c:f>ProgramParticipation!$V$6:$V$9</c:f>
              <c:numCache>
                <c:formatCode>General</c:formatCode>
                <c:ptCount val="4"/>
                <c:pt idx="0">
                  <c:v>41</c:v>
                </c:pt>
                <c:pt idx="1">
                  <c:v>27</c:v>
                </c:pt>
                <c:pt idx="2">
                  <c:v>47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F-4695-A7E8-47BBD854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520832"/>
        <c:axId val="54600448"/>
      </c:barChart>
      <c:catAx>
        <c:axId val="5452083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600448"/>
        <c:crosses val="autoZero"/>
        <c:auto val="1"/>
        <c:lblAlgn val="ctr"/>
        <c:lblOffset val="100"/>
        <c:noMultiLvlLbl val="0"/>
      </c:catAx>
      <c:valAx>
        <c:axId val="546004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520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Self-reported familiarity with sustainable agriculture methods - before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'C10-11 Knowledge'!$M$17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Knowledge'!$M$18:$M$21</c:f>
              <c:numCache>
                <c:formatCode>0%</c:formatCode>
                <c:ptCount val="4"/>
                <c:pt idx="0">
                  <c:v>0.72527472527472525</c:v>
                </c:pt>
                <c:pt idx="1">
                  <c:v>0.12087912087912088</c:v>
                </c:pt>
                <c:pt idx="2">
                  <c:v>9.8901098901098897E-2</c:v>
                </c:pt>
                <c:pt idx="3">
                  <c:v>5.4945054945054944E-2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9-4A4A-9FAD-9AA8CF6330B4}"/>
            </c:ext>
          </c:extLst>
        </c:ser>
        <c:ser>
          <c:idx val="1"/>
          <c:order val="1"/>
          <c:tx>
            <c:strRef>
              <c:f>'C10-11 Knowledge'!$N$17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Knowledge'!$N$18:$N$21</c:f>
              <c:numCache>
                <c:formatCode>0%</c:formatCode>
                <c:ptCount val="4"/>
                <c:pt idx="0">
                  <c:v>0.5625</c:v>
                </c:pt>
                <c:pt idx="1">
                  <c:v>0.15</c:v>
                </c:pt>
                <c:pt idx="2">
                  <c:v>0.1</c:v>
                </c:pt>
                <c:pt idx="3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9-4A4A-9FAD-9AA8CF6330B4}"/>
            </c:ext>
          </c:extLst>
        </c:ser>
        <c:ser>
          <c:idx val="2"/>
          <c:order val="2"/>
          <c:tx>
            <c:strRef>
              <c:f>'C10-11 Knowledge'!$P$17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'C10-11 Knowledge'!$L$18:$L$21</c:f>
              <c:strCache>
                <c:ptCount val="4"/>
                <c:pt idx="0">
                  <c:v>No knowledge (1)</c:v>
                </c:pt>
                <c:pt idx="1">
                  <c:v>Little knowledge (2)</c:v>
                </c:pt>
                <c:pt idx="2">
                  <c:v>Some knowledge (3)</c:v>
                </c:pt>
                <c:pt idx="3">
                  <c:v>Know and able to teach others (4)</c:v>
                </c:pt>
              </c:strCache>
            </c:strRef>
          </c:cat>
          <c:val>
            <c:numRef>
              <c:f>'C10-11 Knowledge'!$P$18:$P$21</c:f>
              <c:numCache>
                <c:formatCode>0%</c:formatCode>
                <c:ptCount val="4"/>
                <c:pt idx="0">
                  <c:v>0.64912280701754388</c:v>
                </c:pt>
                <c:pt idx="1">
                  <c:v>0.13450292397660818</c:v>
                </c:pt>
                <c:pt idx="2">
                  <c:v>9.9415204678362568E-2</c:v>
                </c:pt>
                <c:pt idx="3">
                  <c:v>0.11695906432748537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9-4A4A-9FAD-9AA8CF63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18400"/>
        <c:axId val="128524288"/>
      </c:barChart>
      <c:catAx>
        <c:axId val="128518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524288"/>
        <c:crosses val="autoZero"/>
        <c:auto val="1"/>
        <c:lblAlgn val="ctr"/>
        <c:lblOffset val="100"/>
        <c:noMultiLvlLbl val="0"/>
      </c:catAx>
      <c:valAx>
        <c:axId val="128524288"/>
        <c:scaling>
          <c:orientation val="minMax"/>
          <c:max val="1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Percent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85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Perceived usefulness of sustainable agriculture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'C12 Usefulness'!$L$6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'C12 Usefulness'!$M$5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'C12 Usefulness'!$M$6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6-40B0-A58F-B90A8DC07C3C}"/>
            </c:ext>
          </c:extLst>
        </c:ser>
        <c:ser>
          <c:idx val="1"/>
          <c:order val="1"/>
          <c:tx>
            <c:strRef>
              <c:f>'C12 Usefulness'!$L$7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'C12 Usefulness'!$M$5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'C12 Usefulness'!$M$7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6-40B0-A58F-B90A8DC07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661376"/>
        <c:axId val="128662912"/>
      </c:barChart>
      <c:catAx>
        <c:axId val="1286613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662912"/>
        <c:crosses val="autoZero"/>
        <c:auto val="1"/>
        <c:lblAlgn val="ctr"/>
        <c:lblOffset val="100"/>
        <c:noMultiLvlLbl val="0"/>
      </c:catAx>
      <c:valAx>
        <c:axId val="12866291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8661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Perceived usefulness of sustainable agriculture methods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'C12 Usefulness'!$L$6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Usefulness'!$N$6</c:f>
              <c:numCache>
                <c:formatCode>0.0%</c:formatCode>
                <c:ptCount val="1"/>
                <c:pt idx="0">
                  <c:v>0.9885057471264368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A-4E5E-A7AB-65B3167975EB}"/>
            </c:ext>
          </c:extLst>
        </c:ser>
        <c:ser>
          <c:idx val="1"/>
          <c:order val="1"/>
          <c:tx>
            <c:strRef>
              <c:f>'C12 Usefulness'!$L$7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Usefulness'!$N$7</c:f>
              <c:numCache>
                <c:formatCode>0.0%</c:formatCode>
                <c:ptCount val="1"/>
                <c:pt idx="0">
                  <c:v>0.98701298701298701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A-4E5E-A7AB-65B3167975EB}"/>
            </c:ext>
          </c:extLst>
        </c:ser>
        <c:ser>
          <c:idx val="2"/>
          <c:order val="2"/>
          <c:tx>
            <c:strRef>
              <c:f>'C12 Usefulness'!$L$8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'C12 Usefulness'!$N$5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'C12 Usefulness'!$N$8</c:f>
              <c:numCache>
                <c:formatCode>0.0%</c:formatCode>
                <c:ptCount val="1"/>
                <c:pt idx="0">
                  <c:v>0.98780487804878048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A-4E5E-A7AB-65B31679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28701568"/>
        <c:axId val="128703104"/>
      </c:barChart>
      <c:catAx>
        <c:axId val="12870156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28703104"/>
        <c:crosses val="autoZero"/>
        <c:auto val="1"/>
        <c:lblAlgn val="ctr"/>
        <c:lblOffset val="100"/>
        <c:noMultiLvlLbl val="0"/>
      </c:catAx>
      <c:valAx>
        <c:axId val="128703104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28701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Confidence that one can access seed and fertilizer as easily as men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'C14 Seed Access'!$L$6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'C14 Seed Access'!$M$5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'C14 Seed Access'!$M$6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D-43B1-9DDB-E2E37401B23F}"/>
            </c:ext>
          </c:extLst>
        </c:ser>
        <c:ser>
          <c:idx val="1"/>
          <c:order val="1"/>
          <c:tx>
            <c:strRef>
              <c:f>'C14 Seed Access'!$L$7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'C14 Seed Access'!$M$5</c:f>
              <c:strCache>
                <c:ptCount val="1"/>
                <c:pt idx="0">
                  <c:v>Number reporting they are useful</c:v>
                </c:pt>
              </c:strCache>
            </c:strRef>
          </c:cat>
          <c:val>
            <c:numRef>
              <c:f>'C14 Seed Access'!$M$7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3B1-9DDB-E2E37401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9742336"/>
        <c:axId val="169743872"/>
      </c:barChart>
      <c:catAx>
        <c:axId val="1697423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69743872"/>
        <c:crosses val="autoZero"/>
        <c:auto val="1"/>
        <c:lblAlgn val="ctr"/>
        <c:lblOffset val="100"/>
        <c:noMultiLvlLbl val="0"/>
      </c:catAx>
      <c:valAx>
        <c:axId val="16974387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9742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Confidence that one can access seed and fertilizer as easily as men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'C14 Seed Access'!$L$6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Access'!$N$6</c:f>
              <c:numCache>
                <c:formatCode>0.0%</c:formatCode>
                <c:ptCount val="1"/>
                <c:pt idx="0">
                  <c:v>0.97802197802197799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4-4294-BD6A-544B5E668F5A}"/>
            </c:ext>
          </c:extLst>
        </c:ser>
        <c:ser>
          <c:idx val="1"/>
          <c:order val="1"/>
          <c:tx>
            <c:strRef>
              <c:f>'C14 Seed Access'!$L$7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Access'!$N$7</c:f>
              <c:numCache>
                <c:formatCode>0.0%</c:formatCode>
                <c:ptCount val="1"/>
                <c:pt idx="0">
                  <c:v>0.86585365853658536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4-4294-BD6A-544B5E668F5A}"/>
            </c:ext>
          </c:extLst>
        </c:ser>
        <c:ser>
          <c:idx val="2"/>
          <c:order val="2"/>
          <c:tx>
            <c:strRef>
              <c:f>'C14 Seed Access'!$L$8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'C14 Seed Access'!$N$5</c:f>
              <c:strCache>
                <c:ptCount val="1"/>
                <c:pt idx="0">
                  <c:v>% reporting they are useful</c:v>
                </c:pt>
              </c:strCache>
            </c:strRef>
          </c:cat>
          <c:val>
            <c:numRef>
              <c:f>'C14 Seed Access'!$N$8</c:f>
              <c:numCache>
                <c:formatCode>0.0%</c:formatCode>
                <c:ptCount val="1"/>
                <c:pt idx="0">
                  <c:v>0.92485549132947975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F4-4294-BD6A-544B5E66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138048"/>
        <c:axId val="171143936"/>
      </c:barChart>
      <c:catAx>
        <c:axId val="17113804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143936"/>
        <c:crosses val="autoZero"/>
        <c:auto val="1"/>
        <c:lblAlgn val="ctr"/>
        <c:lblOffset val="100"/>
        <c:noMultiLvlLbl val="0"/>
      </c:catAx>
      <c:valAx>
        <c:axId val="171143936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113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Percent of farmers reporting various land tenure arrangements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Tenure'!$K$8:$K$12</c:f>
              <c:numCache>
                <c:formatCode>0%</c:formatCode>
                <c:ptCount val="5"/>
                <c:pt idx="0">
                  <c:v>0.40659339999999999</c:v>
                </c:pt>
                <c:pt idx="1">
                  <c:v>1.0989000000000001E-2</c:v>
                </c:pt>
                <c:pt idx="2">
                  <c:v>3.2967000000000003E-2</c:v>
                </c:pt>
                <c:pt idx="3">
                  <c:v>0.20879120000000001</c:v>
                </c:pt>
                <c:pt idx="4">
                  <c:v>0.37362640000000003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E-4B23-AD99-964A37ED9C3D}"/>
            </c:ext>
          </c:extLst>
        </c:ser>
        <c:ser>
          <c:idx val="1"/>
          <c:order val="1"/>
          <c:tx>
            <c:strRef>
              <c:f>'C15 Tenure'!$L$7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Tenure'!$L$8:$L$12</c:f>
              <c:numCache>
                <c:formatCode>0%</c:formatCode>
                <c:ptCount val="5"/>
                <c:pt idx="0">
                  <c:v>0.39240510000000001</c:v>
                </c:pt>
                <c:pt idx="1">
                  <c:v>3.79747E-2</c:v>
                </c:pt>
                <c:pt idx="2">
                  <c:v>0.1012658</c:v>
                </c:pt>
                <c:pt idx="3">
                  <c:v>0.34177220000000003</c:v>
                </c:pt>
                <c:pt idx="4">
                  <c:v>0.3037975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E-4B23-AD99-964A37ED9C3D}"/>
            </c:ext>
          </c:extLst>
        </c:ser>
        <c:ser>
          <c:idx val="2"/>
          <c:order val="2"/>
          <c:tx>
            <c:strRef>
              <c:f>'C15 Tenure'!$N$7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'C15 Tenure'!$J$8:$J$12</c:f>
              <c:strCache>
                <c:ptCount val="5"/>
                <c:pt idx="0">
                  <c:v>No title or agreement of any kind</c:v>
                </c:pt>
                <c:pt idx="1">
                  <c:v>Formal land title (from government)</c:v>
                </c:pt>
                <c:pt idx="2">
                  <c:v>Short-term lease/borrowing</c:v>
                </c:pt>
                <c:pt idx="3">
                  <c:v>Traditional land title (from village council, chief, tribe, etc.)</c:v>
                </c:pt>
                <c:pt idx="4">
                  <c:v>Long-term lease</c:v>
                </c:pt>
              </c:strCache>
            </c:strRef>
          </c:cat>
          <c:val>
            <c:numRef>
              <c:f>'C15 Tenure'!$N$8:$N$12</c:f>
              <c:numCache>
                <c:formatCode>0%</c:formatCode>
                <c:ptCount val="5"/>
                <c:pt idx="0">
                  <c:v>0.4</c:v>
                </c:pt>
                <c:pt idx="1">
                  <c:v>2.3529399999999999E-2</c:v>
                </c:pt>
                <c:pt idx="2">
                  <c:v>6.4705899999999997E-2</c:v>
                </c:pt>
                <c:pt idx="3">
                  <c:v>0.2705882</c:v>
                </c:pt>
                <c:pt idx="4">
                  <c:v>0.34117649999999999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E-4B23-AD99-964A37ED9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1231872"/>
        <c:axId val="171241856"/>
      </c:barChart>
      <c:catAx>
        <c:axId val="1712318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241856"/>
        <c:crosses val="autoZero"/>
        <c:auto val="1"/>
        <c:lblAlgn val="ctr"/>
        <c:lblOffset val="100"/>
        <c:noMultiLvlLbl val="0"/>
      </c:catAx>
      <c:valAx>
        <c:axId val="171241856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7123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reporting that they have secure land tenure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  PMF140-2'!$L$6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  PMF140-2'!$M$5</c:f>
              <c:strCache>
                <c:ptCount val="1"/>
                <c:pt idx="0">
                  <c:v>Number with secure tenure</c:v>
                </c:pt>
              </c:strCache>
            </c:strRef>
          </c:cat>
          <c:val>
            <c:numRef>
              <c:f>'C15 Tenure  PMF140-2'!$M$6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F-435D-BFCF-CF015CC2CDFA}"/>
            </c:ext>
          </c:extLst>
        </c:ser>
        <c:ser>
          <c:idx val="1"/>
          <c:order val="1"/>
          <c:tx>
            <c:strRef>
              <c:f>'C15 Tenure  PMF140-2'!$L$7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  PMF140-2'!$M$5</c:f>
              <c:strCache>
                <c:ptCount val="1"/>
                <c:pt idx="0">
                  <c:v>Number with secure tenure</c:v>
                </c:pt>
              </c:strCache>
            </c:strRef>
          </c:cat>
          <c:val>
            <c:numRef>
              <c:f>'C15 Tenure  PMF140-2'!$M$7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0F-435D-BFCF-CF015CC2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275776"/>
        <c:axId val="171277312"/>
      </c:barChart>
      <c:catAx>
        <c:axId val="1712757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1277312"/>
        <c:crosses val="autoZero"/>
        <c:auto val="1"/>
        <c:lblAlgn val="ctr"/>
        <c:lblOffset val="100"/>
        <c:noMultiLvlLbl val="0"/>
      </c:catAx>
      <c:valAx>
        <c:axId val="17127731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1275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Farmers reporting that they have secure land tenure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'C15 Tenure  PMF140-2'!$L$6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PMF140-2'!$N$6</c:f>
              <c:numCache>
                <c:formatCode>0.0%</c:formatCode>
                <c:ptCount val="1"/>
                <c:pt idx="0">
                  <c:v>0.59340659340659341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73B-861C-F43544A79E07}"/>
            </c:ext>
          </c:extLst>
        </c:ser>
        <c:ser>
          <c:idx val="1"/>
          <c:order val="1"/>
          <c:tx>
            <c:strRef>
              <c:f>'C15 Tenure  PMF140-2'!$L$7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PMF140-2'!$N$7</c:f>
              <c:numCache>
                <c:formatCode>0.0%</c:formatCode>
                <c:ptCount val="1"/>
                <c:pt idx="0">
                  <c:v>0.60759493670886078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2-473B-861C-F43544A79E07}"/>
            </c:ext>
          </c:extLst>
        </c:ser>
        <c:ser>
          <c:idx val="2"/>
          <c:order val="2"/>
          <c:tx>
            <c:strRef>
              <c:f>'C15 Tenure  PMF140-2'!$L$8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'C15 Tenure  PMF140-2'!$N$5</c:f>
              <c:strCache>
                <c:ptCount val="1"/>
                <c:pt idx="0">
                  <c:v>% with secure tenure</c:v>
                </c:pt>
              </c:strCache>
            </c:strRef>
          </c:cat>
          <c:val>
            <c:numRef>
              <c:f>'C15 Tenure  PMF140-2'!$N$8</c:f>
              <c:numCache>
                <c:formatCode>0.0%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2-473B-861C-F43544A7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097152"/>
        <c:axId val="174098688"/>
      </c:barChart>
      <c:catAx>
        <c:axId val="17409715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098688"/>
        <c:crosses val="autoZero"/>
        <c:auto val="1"/>
        <c:lblAlgn val="ctr"/>
        <c:lblOffset val="100"/>
        <c:noMultiLvlLbl val="0"/>
      </c:catAx>
      <c:valAx>
        <c:axId val="174098688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097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Ways in which respondents made use of literacy skills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'D8 Lit Skills'!$K$7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Skills'!$K$8:$K$14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B-4033-84A1-7F841E47F67A}"/>
            </c:ext>
          </c:extLst>
        </c:ser>
        <c:ser>
          <c:idx val="1"/>
          <c:order val="1"/>
          <c:tx>
            <c:strRef>
              <c:f>'D8 Lit Skills'!$L$7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Skills'!$L$8:$L$14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B-4033-84A1-7F841E47F67A}"/>
            </c:ext>
          </c:extLst>
        </c:ser>
        <c:ser>
          <c:idx val="2"/>
          <c:order val="2"/>
          <c:tx>
            <c:strRef>
              <c:f>'D8 Lit Skills'!$N$7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'D8 Lit Skills'!$J$8:$J$14</c:f>
              <c:strCache>
                <c:ptCount val="7"/>
                <c:pt idx="0">
                  <c:v>Used for managing my household finances</c:v>
                </c:pt>
                <c:pt idx="1">
                  <c:v>Used for managing my small enterprise</c:v>
                </c:pt>
                <c:pt idx="2">
                  <c:v>Used for personal benefits</c:v>
                </c:pt>
                <c:pt idx="3">
                  <c:v>Used with my children</c:v>
                </c:pt>
                <c:pt idx="4">
                  <c:v>Provides increased self-esteem and/or confidence</c:v>
                </c:pt>
                <c:pt idx="5">
                  <c:v>Helps to receive more respect in my household/community</c:v>
                </c:pt>
                <c:pt idx="6">
                  <c:v>Used with my community group</c:v>
                </c:pt>
              </c:strCache>
            </c:strRef>
          </c:cat>
          <c:val>
            <c:numRef>
              <c:f>'D8 Lit Skills'!$N$8:$N$14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B-4033-84A1-7F841E47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4252416"/>
        <c:axId val="174253952"/>
      </c:barChart>
      <c:catAx>
        <c:axId val="17425241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253952"/>
        <c:crosses val="autoZero"/>
        <c:auto val="1"/>
        <c:lblAlgn val="ctr"/>
        <c:lblOffset val="100"/>
        <c:noMultiLvlLbl val="0"/>
      </c:catAx>
      <c:valAx>
        <c:axId val="174253952"/>
        <c:scaling>
          <c:orientation val="minMax"/>
          <c:max val="1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74252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benefited from literacy training</a:t>
            </a:r>
          </a:p>
        </c:rich>
      </c:tx>
      <c:layout>
        <c:manualLayout>
          <c:xMode val="edge"/>
          <c:yMode val="edge"/>
          <c:x val="0.16374074820614246"/>
          <c:y val="3.0518159907147898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'D7-8 Lit Skills (2)'!$L$6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('D7-8 Lit Skills (2)'!$M$5,'D7-8 Lit Skills (2)'!$P$5)</c:f>
              <c:strCache>
                <c:ptCount val="2"/>
                <c:pt idx="0">
                  <c:v>Number who say the training helped them</c:v>
                </c:pt>
                <c:pt idx="1">
                  <c:v>Number of respondents indicating skills were used in their business*</c:v>
                </c:pt>
              </c:strCache>
            </c:strRef>
          </c:cat>
          <c:val>
            <c:numRef>
              <c:f>('D7-8 Lit Skills (2)'!$M$6,'D7-8 Lit Skills (2)'!$P$6)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8C2-8DE6-E4E742B9F24E}"/>
            </c:ext>
          </c:extLst>
        </c:ser>
        <c:ser>
          <c:idx val="1"/>
          <c:order val="1"/>
          <c:tx>
            <c:strRef>
              <c:f>'D7-8 Lit Skills (2)'!$L$7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('D7-8 Lit Skills (2)'!$M$5,'D7-8 Lit Skills (2)'!$P$5)</c:f>
              <c:strCache>
                <c:ptCount val="2"/>
                <c:pt idx="0">
                  <c:v>Number who say the training helped them</c:v>
                </c:pt>
                <c:pt idx="1">
                  <c:v>Number of respondents indicating skills were used in their business*</c:v>
                </c:pt>
              </c:strCache>
            </c:strRef>
          </c:cat>
          <c:val>
            <c:numRef>
              <c:f>('D7-8 Lit Skills (2)'!$M$7,'D7-8 Lit Skills (2)'!$P$7)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B-48C2-8DE6-E4E742B9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283776"/>
        <c:axId val="174297856"/>
      </c:barChart>
      <c:catAx>
        <c:axId val="1742837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297856"/>
        <c:crosses val="autoZero"/>
        <c:auto val="1"/>
        <c:lblAlgn val="ctr"/>
        <c:lblOffset val="100"/>
        <c:noMultiLvlLbl val="0"/>
      </c:catAx>
      <c:valAx>
        <c:axId val="17429785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42837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ProgPart2!$Q$5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ProgPart2!$P$6:$P$8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ProgPart2!$Q$6:$Q$8</c:f>
              <c:numCache>
                <c:formatCode>General</c:formatCode>
                <c:ptCount val="3"/>
                <c:pt idx="0">
                  <c:v>105</c:v>
                </c:pt>
                <c:pt idx="1">
                  <c:v>34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9-4898-8633-584893ED4134}"/>
            </c:ext>
          </c:extLst>
        </c:ser>
        <c:ser>
          <c:idx val="1"/>
          <c:order val="1"/>
          <c:tx>
            <c:strRef>
              <c:f>ProgPart2!$R$5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ProgPart2!$P$6:$P$8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ProgPart2!$R$6:$R$8</c:f>
              <c:numCache>
                <c:formatCode>General</c:formatCode>
                <c:ptCount val="3"/>
                <c:pt idx="0">
                  <c:v>126</c:v>
                </c:pt>
                <c:pt idx="1">
                  <c:v>28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99-4898-8633-584893ED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667520"/>
        <c:axId val="54685696"/>
      </c:barChart>
      <c:catAx>
        <c:axId val="5466752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685696"/>
        <c:crosses val="autoZero"/>
        <c:auto val="1"/>
        <c:lblAlgn val="ctr"/>
        <c:lblOffset val="100"/>
        <c:noMultiLvlLbl val="0"/>
      </c:catAx>
      <c:valAx>
        <c:axId val="546856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667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who benefited from literacy training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'D7-8 Lit Skills (2)'!$L$6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(2)'!$N$6,'D7-8 Lit Skills (2)'!$Q$6)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7-456C-98B0-6D25D3CF55F1}"/>
            </c:ext>
          </c:extLst>
        </c:ser>
        <c:ser>
          <c:idx val="1"/>
          <c:order val="1"/>
          <c:tx>
            <c:strRef>
              <c:f>'D7-8 Lit Skills (2)'!$L$7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(2)'!$N$7,'D7-8 Lit Skills (2)'!$Q$7)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17-456C-98B0-6D25D3CF55F1}"/>
            </c:ext>
          </c:extLst>
        </c:ser>
        <c:ser>
          <c:idx val="2"/>
          <c:order val="2"/>
          <c:tx>
            <c:strRef>
              <c:f>'D7-8 Lit Skills (2)'!$L$8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('D7-8 Lit Skills (2)'!$N$5,'D7-8 Lit Skills (2)'!$Q$5)</c:f>
              <c:strCache>
                <c:ptCount val="2"/>
                <c:pt idx="0">
                  <c:v>% of respondents who say the training helped them</c:v>
                </c:pt>
                <c:pt idx="1">
                  <c:v>% of respondents indicating skills were used in their business</c:v>
                </c:pt>
              </c:strCache>
            </c:strRef>
          </c:cat>
          <c:val>
            <c:numRef>
              <c:f>('D7-8 Lit Skills (2)'!$N$8,'D7-8 Lit Skills (2)'!$Q$8)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17-456C-98B0-6D25D3CF5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524672"/>
        <c:axId val="174530560"/>
      </c:barChart>
      <c:catAx>
        <c:axId val="17452467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530560"/>
        <c:crosses val="autoZero"/>
        <c:auto val="1"/>
        <c:lblAlgn val="ctr"/>
        <c:lblOffset val="100"/>
        <c:noMultiLvlLbl val="0"/>
      </c:catAx>
      <c:valAx>
        <c:axId val="174530560"/>
        <c:scaling>
          <c:orientation val="minMax"/>
          <c:max val="1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524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received a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'E3 VSLA Loan'!$L$6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'E3 VSLA Loan'!$M$5</c:f>
              <c:strCache>
                <c:ptCount val="1"/>
                <c:pt idx="0">
                  <c:v>Number who received a loan</c:v>
                </c:pt>
              </c:strCache>
            </c:strRef>
          </c:cat>
          <c:val>
            <c:numRef>
              <c:f>'E3 VSLA Loan'!$M$6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B-4237-84B1-7CD06B4C03C7}"/>
            </c:ext>
          </c:extLst>
        </c:ser>
        <c:ser>
          <c:idx val="1"/>
          <c:order val="1"/>
          <c:tx>
            <c:strRef>
              <c:f>'E3 VSLA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'E3 VSLA Loan'!$M$5</c:f>
              <c:strCache>
                <c:ptCount val="1"/>
                <c:pt idx="0">
                  <c:v>Number who received a loan</c:v>
                </c:pt>
              </c:strCache>
            </c:strRef>
          </c:cat>
          <c:val>
            <c:numRef>
              <c:f>'E3 VSLA Loan'!$M$7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B-4237-84B1-7CD06B4C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662400"/>
        <c:axId val="174663936"/>
      </c:barChart>
      <c:catAx>
        <c:axId val="174662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663936"/>
        <c:crosses val="autoZero"/>
        <c:auto val="1"/>
        <c:lblAlgn val="ctr"/>
        <c:lblOffset val="100"/>
        <c:noMultiLvlLbl val="0"/>
      </c:catAx>
      <c:valAx>
        <c:axId val="174663936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4662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received a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'E3 VSLA Loan'!$L$6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Loan'!$N$6</c:f>
              <c:numCache>
                <c:formatCode>0.0%</c:formatCode>
                <c:ptCount val="1"/>
                <c:pt idx="0">
                  <c:v>0.78481012658227844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5-4703-A5F9-709B707222DE}"/>
            </c:ext>
          </c:extLst>
        </c:ser>
        <c:ser>
          <c:idx val="1"/>
          <c:order val="1"/>
          <c:tx>
            <c:strRef>
              <c:f>'E3 VSLA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Loan'!$N$7</c:f>
              <c:numCache>
                <c:formatCode>0.0%</c:formatCode>
                <c:ptCount val="1"/>
                <c:pt idx="0">
                  <c:v>0.75342465753424659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5-4703-A5F9-709B707222DE}"/>
            </c:ext>
          </c:extLst>
        </c:ser>
        <c:ser>
          <c:idx val="2"/>
          <c:order val="2"/>
          <c:tx>
            <c:strRef>
              <c:f>'E3 VSLA Loan'!$L$8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'E3 VSLA Loan'!$N$5</c:f>
              <c:strCache>
                <c:ptCount val="1"/>
                <c:pt idx="0">
                  <c:v>% who received a loan</c:v>
                </c:pt>
              </c:strCache>
            </c:strRef>
          </c:cat>
          <c:val>
            <c:numRef>
              <c:f>'E3 VSLA Loan'!$N$8</c:f>
              <c:numCache>
                <c:formatCode>0.0%</c:formatCode>
                <c:ptCount val="1"/>
                <c:pt idx="0">
                  <c:v>0.76973684210526316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5-4703-A5F9-709B7072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714880"/>
        <c:axId val="174716416"/>
      </c:barChart>
      <c:catAx>
        <c:axId val="17471488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716416"/>
        <c:crosses val="autoZero"/>
        <c:auto val="1"/>
        <c:lblAlgn val="ctr"/>
        <c:lblOffset val="100"/>
        <c:noMultiLvlLbl val="0"/>
      </c:catAx>
      <c:valAx>
        <c:axId val="174716416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71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200"/>
              <a:t>Ways in which respondents made use of their loan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'E4 Use of loan'!$K$7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loan'!$K$8:$K$15</c:f>
              <c:numCache>
                <c:formatCode>0%</c:formatCode>
                <c:ptCount val="8"/>
                <c:pt idx="0">
                  <c:v>0.37704919999999997</c:v>
                </c:pt>
                <c:pt idx="1">
                  <c:v>0.78688519999999995</c:v>
                </c:pt>
                <c:pt idx="2">
                  <c:v>0.27868850000000001</c:v>
                </c:pt>
                <c:pt idx="3">
                  <c:v>0.50819669999999995</c:v>
                </c:pt>
                <c:pt idx="4">
                  <c:v>0.14754100000000001</c:v>
                </c:pt>
                <c:pt idx="5">
                  <c:v>0.2459016</c:v>
                </c:pt>
                <c:pt idx="6">
                  <c:v>0.27868850000000001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1-4762-9343-28399F7F0060}"/>
            </c:ext>
          </c:extLst>
        </c:ser>
        <c:ser>
          <c:idx val="1"/>
          <c:order val="1"/>
          <c:tx>
            <c:strRef>
              <c:f>'E4 Use of loan'!$L$7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loan'!$L$8:$L$15</c:f>
              <c:numCache>
                <c:formatCode>0%</c:formatCode>
                <c:ptCount val="8"/>
                <c:pt idx="0">
                  <c:v>0.1090909</c:v>
                </c:pt>
                <c:pt idx="1">
                  <c:v>0.83636359999999998</c:v>
                </c:pt>
                <c:pt idx="2">
                  <c:v>9.0909100000000007E-2</c:v>
                </c:pt>
                <c:pt idx="3">
                  <c:v>0.14545449999999999</c:v>
                </c:pt>
                <c:pt idx="4">
                  <c:v>3.6363600000000003E-2</c:v>
                </c:pt>
                <c:pt idx="5">
                  <c:v>0.21818180000000001</c:v>
                </c:pt>
                <c:pt idx="6">
                  <c:v>0.27272730000000001</c:v>
                </c:pt>
                <c:pt idx="7">
                  <c:v>1.8181800000000001E-2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1-4762-9343-28399F7F0060}"/>
            </c:ext>
          </c:extLst>
        </c:ser>
        <c:ser>
          <c:idx val="2"/>
          <c:order val="2"/>
          <c:tx>
            <c:strRef>
              <c:f>'E4 Use of loan'!$N$7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'E4 Use of loan'!$J$8:$J$15</c:f>
              <c:strCache>
                <c:ptCount val="8"/>
                <c:pt idx="0">
                  <c:v>Used money for purchase of agricultural inputs</c:v>
                </c:pt>
                <c:pt idx="1">
                  <c:v>Used money for for income generating activity</c:v>
                </c:pt>
                <c:pt idx="2">
                  <c:v>Used money for medical needs</c:v>
                </c:pt>
                <c:pt idx="3">
                  <c:v>Used money for school fees/school uniforms</c:v>
                </c:pt>
                <c:pt idx="4">
                  <c:v>Used money for wedding/funeral</c:v>
                </c:pt>
                <c:pt idx="5">
                  <c:v>Used money for home improvement or repair</c:v>
                </c:pt>
                <c:pt idx="6">
                  <c:v>Used money for to purchase food</c:v>
                </c:pt>
                <c:pt idx="7">
                  <c:v>Used money for other things</c:v>
                </c:pt>
              </c:strCache>
            </c:strRef>
          </c:cat>
          <c:val>
            <c:numRef>
              <c:f>'E4 Use of loan'!$N$8:$N$15</c:f>
              <c:numCache>
                <c:formatCode>0%</c:formatCode>
                <c:ptCount val="8"/>
                <c:pt idx="0">
                  <c:v>0.25</c:v>
                </c:pt>
                <c:pt idx="1">
                  <c:v>0.81034479999999998</c:v>
                </c:pt>
                <c:pt idx="2">
                  <c:v>0.1896552</c:v>
                </c:pt>
                <c:pt idx="3">
                  <c:v>0.33620689999999998</c:v>
                </c:pt>
                <c:pt idx="4">
                  <c:v>9.4827599999999998E-2</c:v>
                </c:pt>
                <c:pt idx="5">
                  <c:v>0.23275860000000001</c:v>
                </c:pt>
                <c:pt idx="6">
                  <c:v>0.2758621</c:v>
                </c:pt>
                <c:pt idx="7">
                  <c:v>8.6207000000000002E-3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1-4762-9343-28399F7F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4742912"/>
        <c:axId val="174748800"/>
      </c:barChart>
      <c:catAx>
        <c:axId val="174742912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748800"/>
        <c:crosses val="autoZero"/>
        <c:auto val="1"/>
        <c:lblAlgn val="ctr"/>
        <c:lblOffset val="100"/>
        <c:noMultiLvlLbl val="0"/>
      </c:catAx>
      <c:valAx>
        <c:axId val="174748800"/>
        <c:scaling>
          <c:orientation val="minMax"/>
        </c:scaling>
        <c:delete val="0"/>
        <c:axPos val="t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747429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have repaid the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'E5 Repayment'!$L$6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'E5 Repayment'!$M$5</c:f>
              <c:strCache>
                <c:ptCount val="1"/>
                <c:pt idx="0">
                  <c:v>Number who repaid their loan</c:v>
                </c:pt>
              </c:strCache>
            </c:strRef>
          </c:cat>
          <c:val>
            <c:numRef>
              <c:f>'E5 Repayment'!$M$6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6-4A94-AE98-1B59C87E114C}"/>
            </c:ext>
          </c:extLst>
        </c:ser>
        <c:ser>
          <c:idx val="1"/>
          <c:order val="1"/>
          <c:tx>
            <c:strRef>
              <c:f>'E5 Repayment'!$L$7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'E5 Repayment'!$M$5</c:f>
              <c:strCache>
                <c:ptCount val="1"/>
                <c:pt idx="0">
                  <c:v>Number who repaid their loan</c:v>
                </c:pt>
              </c:strCache>
            </c:strRef>
          </c:cat>
          <c:val>
            <c:numRef>
              <c:f>'E5 Repayment'!$M$7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6-4A94-AE98-1B59C87E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921984"/>
        <c:axId val="174927872"/>
      </c:barChart>
      <c:catAx>
        <c:axId val="17492198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927872"/>
        <c:crosses val="autoZero"/>
        <c:auto val="1"/>
        <c:lblAlgn val="ctr"/>
        <c:lblOffset val="100"/>
        <c:noMultiLvlLbl val="0"/>
      </c:catAx>
      <c:valAx>
        <c:axId val="174927872"/>
        <c:scaling>
          <c:orientation val="minMax"/>
          <c:min val="0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4921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Respondents reporting that they have repaid the loan from their VSLA Group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'E5 Repayment'!$L$6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Repayment'!$N$6</c:f>
              <c:numCache>
                <c:formatCode>0.0%</c:formatCode>
                <c:ptCount val="1"/>
                <c:pt idx="0">
                  <c:v>0.82258064516129037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9-4176-8F13-A6CA13CF55D1}"/>
            </c:ext>
          </c:extLst>
        </c:ser>
        <c:ser>
          <c:idx val="1"/>
          <c:order val="1"/>
          <c:tx>
            <c:strRef>
              <c:f>'E5 Repayment'!$L$7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Repayment'!$N$7</c:f>
              <c:numCache>
                <c:formatCode>0.0%</c:formatCode>
                <c:ptCount val="1"/>
                <c:pt idx="0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D9-4176-8F13-A6CA13CF55D1}"/>
            </c:ext>
          </c:extLst>
        </c:ser>
        <c:ser>
          <c:idx val="2"/>
          <c:order val="2"/>
          <c:tx>
            <c:strRef>
              <c:f>'E5 Repayment'!$L$8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'E5 Repayment'!$N$5</c:f>
              <c:strCache>
                <c:ptCount val="1"/>
                <c:pt idx="0">
                  <c:v>% who repaid their loan</c:v>
                </c:pt>
              </c:strCache>
            </c:strRef>
          </c:cat>
          <c:val>
            <c:numRef>
              <c:f>'E5 Repayment'!$N$8</c:f>
              <c:numCache>
                <c:formatCode>0.0%</c:formatCode>
                <c:ptCount val="1"/>
                <c:pt idx="0">
                  <c:v>0.81896551724137934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D9-4176-8F13-A6CA13CF5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4953984"/>
        <c:axId val="174955520"/>
      </c:barChart>
      <c:catAx>
        <c:axId val="17495398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174955520"/>
        <c:crosses val="autoZero"/>
        <c:auto val="1"/>
        <c:lblAlgn val="ctr"/>
        <c:lblOffset val="100"/>
        <c:noMultiLvlLbl val="0"/>
      </c:catAx>
      <c:valAx>
        <c:axId val="174955520"/>
        <c:scaling>
          <c:orientation val="minMax"/>
          <c:max val="1"/>
          <c:min val="0"/>
        </c:scaling>
        <c:delete val="0"/>
        <c:axPos val="t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9539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ProgPart2!$T$5</c:f>
              <c:strCache>
                <c:ptCount val="1"/>
                <c:pt idx="0">
                  <c:v>Under 30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ProgPart2!$P$6:$P$8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ProgPart2!$T$6:$T$8</c:f>
              <c:numCache>
                <c:formatCode>General</c:formatCode>
                <c:ptCount val="3"/>
                <c:pt idx="0">
                  <c:v>64</c:v>
                </c:pt>
                <c:pt idx="1">
                  <c:v>15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B-4EB1-91AF-C9FCDA028614}"/>
            </c:ext>
          </c:extLst>
        </c:ser>
        <c:ser>
          <c:idx val="1"/>
          <c:order val="1"/>
          <c:tx>
            <c:strRef>
              <c:f>ProgPart2!$U$5</c:f>
              <c:strCache>
                <c:ptCount val="1"/>
                <c:pt idx="0">
                  <c:v>Between 30 and 49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ProgPart2!$P$6:$P$8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ProgPart2!$U$6:$U$8</c:f>
              <c:numCache>
                <c:formatCode>General</c:formatCode>
                <c:ptCount val="3"/>
                <c:pt idx="0">
                  <c:v>115</c:v>
                </c:pt>
                <c:pt idx="1">
                  <c:v>29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B-4EB1-91AF-C9FCDA028614}"/>
            </c:ext>
          </c:extLst>
        </c:ser>
        <c:ser>
          <c:idx val="2"/>
          <c:order val="2"/>
          <c:tx>
            <c:strRef>
              <c:f>ProgPart2!$V$5</c:f>
              <c:strCache>
                <c:ptCount val="1"/>
                <c:pt idx="0">
                  <c:v>50 and Over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ProgPart2!$P$6:$P$8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ProgPart2!$V$6:$V$8</c:f>
              <c:numCache>
                <c:formatCode>General</c:formatCode>
                <c:ptCount val="3"/>
                <c:pt idx="0">
                  <c:v>52</c:v>
                </c:pt>
                <c:pt idx="1">
                  <c:v>18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B-4EB1-91AF-C9FCDA028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4699904"/>
        <c:axId val="54701440"/>
      </c:barChart>
      <c:catAx>
        <c:axId val="546999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4701440"/>
        <c:crosses val="autoZero"/>
        <c:auto val="1"/>
        <c:lblAlgn val="ctr"/>
        <c:lblOffset val="100"/>
        <c:noMultiLvlLbl val="0"/>
      </c:catAx>
      <c:valAx>
        <c:axId val="5470144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respondents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54699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ProgPart2!$P$34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ProgPart2!$Q$33:$R$33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ProgPart2!$Q$34:$R$34</c:f>
              <c:numCache>
                <c:formatCode>0%</c:formatCode>
                <c:ptCount val="2"/>
                <c:pt idx="0">
                  <c:v>0.66455696202531644</c:v>
                </c:pt>
                <c:pt idx="1">
                  <c:v>0.75449101796407181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6-4F47-926C-4B9CFC52E352}"/>
            </c:ext>
          </c:extLst>
        </c:ser>
        <c:ser>
          <c:idx val="1"/>
          <c:order val="1"/>
          <c:tx>
            <c:strRef>
              <c:f>ProgPart2!$P$35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ProgPart2!$Q$33:$R$33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ProgPart2!$Q$35:$R$35</c:f>
              <c:numCache>
                <c:formatCode>0%</c:formatCode>
                <c:ptCount val="2"/>
                <c:pt idx="0">
                  <c:v>0.21518987341772153</c:v>
                </c:pt>
                <c:pt idx="1">
                  <c:v>0.16766467065868262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6-4F47-926C-4B9CFC52E352}"/>
            </c:ext>
          </c:extLst>
        </c:ser>
        <c:ser>
          <c:idx val="2"/>
          <c:order val="2"/>
          <c:tx>
            <c:strRef>
              <c:f>ProgPart2!$P$36</c:f>
              <c:strCache>
                <c:ptCount val="1"/>
                <c:pt idx="0">
                  <c:v>Three</c:v>
                </c:pt>
              </c:strCache>
            </c:strRef>
          </c:tx>
          <c:spPr>
            <a:solidFill>
              <a:srgbClr val="418FDE"/>
            </a:solidFill>
            <a:ln>
              <a:solidFill>
                <a:srgbClr val="418FDE"/>
              </a:solidFill>
            </a:ln>
          </c:spPr>
          <c:invertIfNegative val="0"/>
          <c:cat>
            <c:strRef>
              <c:f>ProgPart2!$Q$33:$R$33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ProgPart2!$Q$36:$R$36</c:f>
              <c:numCache>
                <c:formatCode>0%</c:formatCode>
                <c:ptCount val="2"/>
                <c:pt idx="0">
                  <c:v>0.12025316455696203</c:v>
                </c:pt>
                <c:pt idx="1">
                  <c:v>7.7844311377245512E-2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6-4F47-926C-4B9CFC52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382976"/>
        <c:axId val="56384512"/>
      </c:barChart>
      <c:catAx>
        <c:axId val="5638297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6384512"/>
        <c:crosses val="autoZero"/>
        <c:auto val="1"/>
        <c:lblAlgn val="ctr"/>
        <c:lblOffset val="100"/>
        <c:noMultiLvlLbl val="0"/>
      </c:catAx>
      <c:valAx>
        <c:axId val="5638451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6382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Respondents participating in one, two, three or all four activities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ProgPart2!$P$34</c:f>
              <c:strCache>
                <c:ptCount val="1"/>
                <c:pt idx="0">
                  <c:v>One</c:v>
                </c:pt>
              </c:strCache>
            </c:strRef>
          </c:tx>
          <c:spPr>
            <a:solidFill>
              <a:srgbClr val="B7BF10"/>
            </a:solidFill>
          </c:spPr>
          <c:invertIfNegative val="0"/>
          <c:cat>
            <c:strRef>
              <c:f>ProgPart2!$T$33:$V$33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ProgPart2!$T$34:$V$34</c:f>
              <c:numCache>
                <c:formatCode>0%</c:formatCode>
                <c:ptCount val="3"/>
                <c:pt idx="0">
                  <c:v>0.71111111111111114</c:v>
                </c:pt>
                <c:pt idx="1">
                  <c:v>0.73717948717948723</c:v>
                </c:pt>
                <c:pt idx="2">
                  <c:v>0.65822784810126578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5-42F3-8141-02A3A19C763C}"/>
            </c:ext>
          </c:extLst>
        </c:ser>
        <c:ser>
          <c:idx val="1"/>
          <c:order val="1"/>
          <c:tx>
            <c:strRef>
              <c:f>ProgPart2!$P$35</c:f>
              <c:strCache>
                <c:ptCount val="1"/>
                <c:pt idx="0">
                  <c:v>Two</c:v>
                </c:pt>
              </c:strCache>
            </c:strRef>
          </c:tx>
          <c:spPr>
            <a:solidFill>
              <a:srgbClr val="59315F"/>
            </a:solidFill>
          </c:spPr>
          <c:invertIfNegative val="0"/>
          <c:cat>
            <c:strRef>
              <c:f>ProgPart2!$T$33:$V$33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ProgPart2!$T$35:$V$35</c:f>
              <c:numCache>
                <c:formatCode>0%</c:formatCode>
                <c:ptCount val="3"/>
                <c:pt idx="0">
                  <c:v>0.16666666666666666</c:v>
                </c:pt>
                <c:pt idx="1">
                  <c:v>0.1858974358974359</c:v>
                </c:pt>
                <c:pt idx="2">
                  <c:v>0.22784810126582278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5-42F3-8141-02A3A19C763C}"/>
            </c:ext>
          </c:extLst>
        </c:ser>
        <c:ser>
          <c:idx val="2"/>
          <c:order val="2"/>
          <c:tx>
            <c:strRef>
              <c:f>ProgPart2!$P$36</c:f>
              <c:strCache>
                <c:ptCount val="1"/>
                <c:pt idx="0">
                  <c:v>Three</c:v>
                </c:pt>
              </c:strCache>
            </c:strRef>
          </c:tx>
          <c:spPr>
            <a:solidFill>
              <a:srgbClr val="418FDE"/>
            </a:solidFill>
          </c:spPr>
          <c:invertIfNegative val="0"/>
          <c:cat>
            <c:strRef>
              <c:f>ProgPart2!$T$33:$V$33</c:f>
              <c:strCache>
                <c:ptCount val="3"/>
                <c:pt idx="0">
                  <c:v>Under 30</c:v>
                </c:pt>
                <c:pt idx="1">
                  <c:v>Between 30 and 49</c:v>
                </c:pt>
                <c:pt idx="2">
                  <c:v>50 and Over</c:v>
                </c:pt>
              </c:strCache>
            </c:strRef>
          </c:cat>
          <c:val>
            <c:numRef>
              <c:f>ProgPart2!$T$36:$V$36</c:f>
              <c:numCache>
                <c:formatCode>0%</c:formatCode>
                <c:ptCount val="3"/>
                <c:pt idx="0">
                  <c:v>0.12222222222222222</c:v>
                </c:pt>
                <c:pt idx="1">
                  <c:v>7.6923076923076927E-2</c:v>
                </c:pt>
                <c:pt idx="2">
                  <c:v>0.11392405063291139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5-42F3-8141-02A3A19C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6415360"/>
        <c:axId val="56416896"/>
      </c:barChart>
      <c:catAx>
        <c:axId val="5641536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56416896"/>
        <c:crosses val="autoZero"/>
        <c:auto val="1"/>
        <c:lblAlgn val="ctr"/>
        <c:lblOffset val="100"/>
        <c:noMultiLvlLbl val="0"/>
      </c:catAx>
      <c:valAx>
        <c:axId val="5641689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</a:t>
                </a:r>
                <a:r>
                  <a:rPr lang="en-US"/>
                  <a:t>of respondents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56415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510117</xdr:colOff>
      <xdr:row>3</xdr:row>
      <xdr:rowOff>15345</xdr:rowOff>
    </xdr:from>
    <xdr:to>
      <xdr:col>22</xdr:col>
      <xdr:colOff>105834</xdr:colOff>
      <xdr:row>16</xdr:row>
      <xdr:rowOff>30162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529166</xdr:colOff>
      <xdr:row>17</xdr:row>
      <xdr:rowOff>41274</xdr:rowOff>
    </xdr:from>
    <xdr:to>
      <xdr:col>22</xdr:col>
      <xdr:colOff>190500</xdr:colOff>
      <xdr:row>31</xdr:row>
      <xdr:rowOff>32807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32</xdr:row>
      <xdr:rowOff>31750</xdr:rowOff>
    </xdr:from>
    <xdr:to>
      <xdr:col>22</xdr:col>
      <xdr:colOff>232834</xdr:colOff>
      <xdr:row>46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20</xdr:col>
      <xdr:colOff>347662</xdr:colOff>
      <xdr:row>21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20</xdr:col>
      <xdr:colOff>347662</xdr:colOff>
      <xdr:row>16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47624</xdr:rowOff>
    </xdr:from>
    <xdr:to>
      <xdr:col>21</xdr:col>
      <xdr:colOff>47625</xdr:colOff>
      <xdr:row>18</xdr:row>
      <xdr:rowOff>83344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17857</xdr:colOff>
      <xdr:row>19</xdr:row>
      <xdr:rowOff>21431</xdr:rowOff>
    </xdr:from>
    <xdr:to>
      <xdr:col>21</xdr:col>
      <xdr:colOff>47624</xdr:colOff>
      <xdr:row>35</xdr:row>
      <xdr:rowOff>59530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2644245</xdr:colOff>
      <xdr:row>21</xdr:row>
      <xdr:rowOff>120649</xdr:rowOff>
    </xdr:from>
    <xdr:to>
      <xdr:col>19</xdr:col>
      <xdr:colOff>434446</xdr:colOff>
      <xdr:row>37</xdr:row>
      <xdr:rowOff>179916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69586</xdr:colOff>
      <xdr:row>7</xdr:row>
      <xdr:rowOff>39158</xdr:rowOff>
    </xdr:from>
    <xdr:to>
      <xdr:col>25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35719</xdr:colOff>
      <xdr:row>21</xdr:row>
      <xdr:rowOff>154782</xdr:rowOff>
    </xdr:from>
    <xdr:to>
      <xdr:col>25</xdr:col>
      <xdr:colOff>245269</xdr:colOff>
      <xdr:row>34</xdr:row>
      <xdr:rowOff>175156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506017</xdr:colOff>
      <xdr:row>11</xdr:row>
      <xdr:rowOff>116681</xdr:rowOff>
    </xdr:from>
    <xdr:to>
      <xdr:col>24</xdr:col>
      <xdr:colOff>220267</xdr:colOff>
      <xdr:row>26</xdr:row>
      <xdr:rowOff>2381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535780</xdr:colOff>
      <xdr:row>27</xdr:row>
      <xdr:rowOff>190500</xdr:rowOff>
    </xdr:from>
    <xdr:to>
      <xdr:col>24</xdr:col>
      <xdr:colOff>250030</xdr:colOff>
      <xdr:row>42</xdr:row>
      <xdr:rowOff>4762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214313</xdr:colOff>
      <xdr:row>5</xdr:row>
      <xdr:rowOff>0</xdr:rowOff>
    </xdr:from>
    <xdr:to>
      <xdr:col>23</xdr:col>
      <xdr:colOff>357187</xdr:colOff>
      <xdr:row>26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585787</xdr:colOff>
      <xdr:row>10</xdr:row>
      <xdr:rowOff>142874</xdr:rowOff>
    </xdr:from>
    <xdr:to>
      <xdr:col>24</xdr:col>
      <xdr:colOff>280987</xdr:colOff>
      <xdr:row>25</xdr:row>
      <xdr:rowOff>121443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535781</xdr:colOff>
      <xdr:row>37</xdr:row>
      <xdr:rowOff>154782</xdr:rowOff>
    </xdr:from>
    <xdr:to>
      <xdr:col>24</xdr:col>
      <xdr:colOff>230981</xdr:colOff>
      <xdr:row>52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29766</xdr:colOff>
      <xdr:row>11</xdr:row>
      <xdr:rowOff>116681</xdr:rowOff>
    </xdr:from>
    <xdr:to>
      <xdr:col>19</xdr:col>
      <xdr:colOff>398860</xdr:colOff>
      <xdr:row>26</xdr:row>
      <xdr:rowOff>2381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416719</xdr:colOff>
      <xdr:row>11</xdr:row>
      <xdr:rowOff>107156</xdr:rowOff>
    </xdr:from>
    <xdr:to>
      <xdr:col>28</xdr:col>
      <xdr:colOff>428625</xdr:colOff>
      <xdr:row>25</xdr:row>
      <xdr:rowOff>183356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2</xdr:row>
      <xdr:rowOff>166687</xdr:rowOff>
    </xdr:from>
    <xdr:to>
      <xdr:col>24</xdr:col>
      <xdr:colOff>316706</xdr:colOff>
      <xdr:row>16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-1</xdr:colOff>
      <xdr:row>17</xdr:row>
      <xdr:rowOff>130971</xdr:rowOff>
    </xdr:from>
    <xdr:to>
      <xdr:col>24</xdr:col>
      <xdr:colOff>302418</xdr:colOff>
      <xdr:row>30</xdr:row>
      <xdr:rowOff>180977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5</xdr:row>
      <xdr:rowOff>71438</xdr:rowOff>
    </xdr:from>
    <xdr:to>
      <xdr:col>24</xdr:col>
      <xdr:colOff>500062</xdr:colOff>
      <xdr:row>25</xdr:row>
      <xdr:rowOff>35718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498211</xdr:colOff>
      <xdr:row>4</xdr:row>
      <xdr:rowOff>420158</xdr:rowOff>
    </xdr:from>
    <xdr:to>
      <xdr:col>25</xdr:col>
      <xdr:colOff>100542</xdr:colOff>
      <xdr:row>16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19</xdr:row>
      <xdr:rowOff>107156</xdr:rowOff>
    </xdr:from>
    <xdr:to>
      <xdr:col>25</xdr:col>
      <xdr:colOff>173831</xdr:colOff>
      <xdr:row>34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498211</xdr:colOff>
      <xdr:row>4</xdr:row>
      <xdr:rowOff>420158</xdr:rowOff>
    </xdr:from>
    <xdr:to>
      <xdr:col>25</xdr:col>
      <xdr:colOff>100542</xdr:colOff>
      <xdr:row>16</xdr:row>
      <xdr:rowOff>11907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500062</xdr:colOff>
      <xdr:row>19</xdr:row>
      <xdr:rowOff>142875</xdr:rowOff>
    </xdr:from>
    <xdr:to>
      <xdr:col>25</xdr:col>
      <xdr:colOff>102393</xdr:colOff>
      <xdr:row>34</xdr:row>
      <xdr:rowOff>130968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2026708</xdr:colOff>
      <xdr:row>11</xdr:row>
      <xdr:rowOff>35983</xdr:rowOff>
    </xdr:from>
    <xdr:to>
      <xdr:col>17</xdr:col>
      <xdr:colOff>174625</xdr:colOff>
      <xdr:row>25</xdr:row>
      <xdr:rowOff>112183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569649</xdr:colOff>
      <xdr:row>2</xdr:row>
      <xdr:rowOff>158220</xdr:rowOff>
    </xdr:from>
    <xdr:to>
      <xdr:col>25</xdr:col>
      <xdr:colOff>171980</xdr:colOff>
      <xdr:row>11</xdr:row>
      <xdr:rowOff>130969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571501</xdr:colOff>
      <xdr:row>12</xdr:row>
      <xdr:rowOff>333374</xdr:rowOff>
    </xdr:from>
    <xdr:to>
      <xdr:col>25</xdr:col>
      <xdr:colOff>173832</xdr:colOff>
      <xdr:row>27</xdr:row>
      <xdr:rowOff>71436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1284024</xdr:colOff>
      <xdr:row>11</xdr:row>
      <xdr:rowOff>146314</xdr:rowOff>
    </xdr:from>
    <xdr:to>
      <xdr:col>21</xdr:col>
      <xdr:colOff>279136</xdr:colOff>
      <xdr:row>24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28</xdr:row>
      <xdr:rowOff>178594</xdr:rowOff>
    </xdr:from>
    <xdr:to>
      <xdr:col>21</xdr:col>
      <xdr:colOff>316707</xdr:colOff>
      <xdr:row>42</xdr:row>
      <xdr:rowOff>8468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2929995</xdr:colOff>
      <xdr:row>45</xdr:row>
      <xdr:rowOff>144461</xdr:rowOff>
    </xdr:from>
    <xdr:to>
      <xdr:col>21</xdr:col>
      <xdr:colOff>43657</xdr:colOff>
      <xdr:row>62</xdr:row>
      <xdr:rowOff>13228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243417</xdr:colOff>
      <xdr:row>22</xdr:row>
      <xdr:rowOff>0</xdr:rowOff>
    </xdr:from>
    <xdr:to>
      <xdr:col>22</xdr:col>
      <xdr:colOff>107950</xdr:colOff>
      <xdr:row>36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148167</xdr:colOff>
      <xdr:row>22</xdr:row>
      <xdr:rowOff>31750</xdr:rowOff>
    </xdr:from>
    <xdr:to>
      <xdr:col>13</xdr:col>
      <xdr:colOff>55033</xdr:colOff>
      <xdr:row>36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29766</xdr:colOff>
      <xdr:row>10</xdr:row>
      <xdr:rowOff>116680</xdr:rowOff>
    </xdr:from>
    <xdr:to>
      <xdr:col>19</xdr:col>
      <xdr:colOff>398860</xdr:colOff>
      <xdr:row>27</xdr:row>
      <xdr:rowOff>178593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416719</xdr:colOff>
      <xdr:row>10</xdr:row>
      <xdr:rowOff>107155</xdr:rowOff>
    </xdr:from>
    <xdr:to>
      <xdr:col>28</xdr:col>
      <xdr:colOff>428625</xdr:colOff>
      <xdr:row>28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38</xdr:row>
      <xdr:rowOff>0</xdr:rowOff>
    </xdr:from>
    <xdr:to>
      <xdr:col>19</xdr:col>
      <xdr:colOff>369094</xdr:colOff>
      <xdr:row>55</xdr:row>
      <xdr:rowOff>107156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71438</xdr:colOff>
      <xdr:row>38</xdr:row>
      <xdr:rowOff>11906</xdr:rowOff>
    </xdr:from>
    <xdr:to>
      <xdr:col>28</xdr:col>
      <xdr:colOff>83344</xdr:colOff>
      <xdr:row>55</xdr:row>
      <xdr:rowOff>107155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71438</xdr:rowOff>
    </xdr:from>
    <xdr:to>
      <xdr:col>24</xdr:col>
      <xdr:colOff>500062</xdr:colOff>
      <xdr:row>19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71438</xdr:rowOff>
    </xdr:from>
    <xdr:to>
      <xdr:col>24</xdr:col>
      <xdr:colOff>500062</xdr:colOff>
      <xdr:row>22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141024</xdr:colOff>
      <xdr:row>11</xdr:row>
      <xdr:rowOff>39158</xdr:rowOff>
    </xdr:from>
    <xdr:to>
      <xdr:col>23</xdr:col>
      <xdr:colOff>422012</xdr:colOff>
      <xdr:row>24</xdr:row>
      <xdr:rowOff>59532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250032</xdr:colOff>
      <xdr:row>25</xdr:row>
      <xdr:rowOff>107156</xdr:rowOff>
    </xdr:from>
    <xdr:to>
      <xdr:col>23</xdr:col>
      <xdr:colOff>531020</xdr:colOff>
      <xdr:row>38</xdr:row>
      <xdr:rowOff>127530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357187</xdr:colOff>
      <xdr:row>5</xdr:row>
      <xdr:rowOff>71437</xdr:rowOff>
    </xdr:from>
    <xdr:to>
      <xdr:col>24</xdr:col>
      <xdr:colOff>500062</xdr:colOff>
      <xdr:row>21</xdr:row>
      <xdr:rowOff>130967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69586</xdr:colOff>
      <xdr:row>7</xdr:row>
      <xdr:rowOff>39158</xdr:rowOff>
    </xdr:from>
    <xdr:to>
      <xdr:col>22</xdr:col>
      <xdr:colOff>279136</xdr:colOff>
      <xdr:row>20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35719</xdr:colOff>
      <xdr:row>21</xdr:row>
      <xdr:rowOff>154782</xdr:rowOff>
    </xdr:from>
    <xdr:to>
      <xdr:col>22</xdr:col>
      <xdr:colOff>245269</xdr:colOff>
      <xdr:row>34</xdr:row>
      <xdr:rowOff>175156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1</xdr:row>
      <xdr:rowOff>47625</xdr:rowOff>
    </xdr:from>
    <xdr:to>
      <xdr:col>20</xdr:col>
      <xdr:colOff>347662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3</xdr:row>
      <xdr:rowOff>71438</xdr:rowOff>
    </xdr:from>
    <xdr:to>
      <xdr:col>20</xdr:col>
      <xdr:colOff>240506</xdr:colOff>
      <xdr:row>17</xdr:row>
      <xdr:rowOff>147638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3</xdr:row>
      <xdr:rowOff>0</xdr:rowOff>
    </xdr:from>
    <xdr:to>
      <xdr:col>22</xdr:col>
      <xdr:colOff>488157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5</xdr:row>
      <xdr:rowOff>1</xdr:rowOff>
    </xdr:from>
    <xdr:to>
      <xdr:col>20</xdr:col>
      <xdr:colOff>347662</xdr:colOff>
      <xdr:row>19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411162</xdr:colOff>
      <xdr:row>13</xdr:row>
      <xdr:rowOff>57150</xdr:rowOff>
    </xdr:from>
    <xdr:to>
      <xdr:col>15</xdr:col>
      <xdr:colOff>106362</xdr:colOff>
      <xdr:row>27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42861</xdr:colOff>
      <xdr:row>5</xdr:row>
      <xdr:rowOff>1</xdr:rowOff>
    </xdr:from>
    <xdr:to>
      <xdr:col>20</xdr:col>
      <xdr:colOff>347662</xdr:colOff>
      <xdr:row>21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7"/>
  <sheetViews>
    <sheetView zoomScale="90" zoomScaleNormal="90" workbookViewId="0">
      <selection activeCell="E20" sqref="E20"/>
    </sheetView>
  </sheetViews>
  <sheetFormatPr defaultRowHeight="15" x14ac:dyDescent="0.25"/>
  <cols>
    <col min="1" max="1" width="36.42578125" bestFit="1" customWidth="1"/>
    <col min="8" max="8" width="19.42578125" customWidth="1"/>
    <col min="9" max="9" width="13.85546875" customWidth="1"/>
    <col min="10" max="10" width="12.140625" bestFit="1" customWidth="1"/>
    <col min="11" max="13" width="7.7109375" customWidth="1"/>
  </cols>
  <sheetData>
    <row r="3" spans="1:10" x14ac:dyDescent="0.25">
      <c r="A3" t="s">
        <v>1</v>
      </c>
    </row>
    <row r="4" spans="1:10" ht="18" thickBot="1" x14ac:dyDescent="0.35">
      <c r="H4" s="110" t="s">
        <v>9</v>
      </c>
      <c r="I4" s="110"/>
      <c r="J4" s="110"/>
    </row>
    <row r="5" spans="1:10" ht="31.5" thickTop="1" thickBot="1" x14ac:dyDescent="0.3">
      <c r="A5" t="s">
        <v>795</v>
      </c>
      <c r="C5" t="s">
        <v>2</v>
      </c>
      <c r="D5" t="s">
        <v>3</v>
      </c>
      <c r="E5" t="s">
        <v>4</v>
      </c>
      <c r="F5" t="s">
        <v>646</v>
      </c>
      <c r="H5" s="112" t="s">
        <v>2</v>
      </c>
      <c r="I5" s="112" t="s">
        <v>12</v>
      </c>
      <c r="J5" s="72" t="s">
        <v>13</v>
      </c>
    </row>
    <row r="6" spans="1:10" x14ac:dyDescent="0.25">
      <c r="A6" t="s">
        <v>796</v>
      </c>
      <c r="C6" t="s">
        <v>6</v>
      </c>
      <c r="D6" t="s">
        <v>22</v>
      </c>
      <c r="E6" t="s">
        <v>5</v>
      </c>
      <c r="F6" t="s">
        <v>22</v>
      </c>
      <c r="H6" s="95" t="s">
        <v>799</v>
      </c>
      <c r="I6" s="24">
        <f>D7</f>
        <v>325</v>
      </c>
      <c r="J6" s="61">
        <f>E7</f>
        <v>100</v>
      </c>
    </row>
    <row r="7" spans="1:10" x14ac:dyDescent="0.25">
      <c r="A7" t="s">
        <v>797</v>
      </c>
      <c r="C7" t="s">
        <v>799</v>
      </c>
      <c r="D7">
        <v>325</v>
      </c>
      <c r="E7">
        <v>100</v>
      </c>
      <c r="F7">
        <v>100</v>
      </c>
      <c r="H7" s="43"/>
      <c r="I7" s="24">
        <f>D8</f>
        <v>0</v>
      </c>
      <c r="J7" s="61">
        <f>E8</f>
        <v>0</v>
      </c>
    </row>
    <row r="8" spans="1:10" ht="15.75" thickBot="1" x14ac:dyDescent="0.3">
      <c r="H8" s="22" t="s">
        <v>8</v>
      </c>
      <c r="I8" s="27">
        <f>D10</f>
        <v>325</v>
      </c>
      <c r="J8" s="27">
        <f>E10</f>
        <v>100</v>
      </c>
    </row>
    <row r="9" spans="1:10" ht="15.75" thickTop="1" x14ac:dyDescent="0.25">
      <c r="A9" t="s">
        <v>796</v>
      </c>
      <c r="C9" t="s">
        <v>6</v>
      </c>
      <c r="D9" t="s">
        <v>22</v>
      </c>
      <c r="E9" t="s">
        <v>5</v>
      </c>
      <c r="F9" t="s">
        <v>22</v>
      </c>
    </row>
    <row r="10" spans="1:10" x14ac:dyDescent="0.25">
      <c r="A10" t="s">
        <v>798</v>
      </c>
      <c r="C10" t="s">
        <v>8</v>
      </c>
      <c r="D10">
        <v>325</v>
      </c>
      <c r="E10">
        <v>100</v>
      </c>
    </row>
    <row r="18" spans="1:14" x14ac:dyDescent="0.25">
      <c r="A18" t="s">
        <v>14</v>
      </c>
    </row>
    <row r="20" spans="1:14" x14ac:dyDescent="0.25">
      <c r="A20" t="s">
        <v>15</v>
      </c>
      <c r="C20" t="s">
        <v>18</v>
      </c>
    </row>
    <row r="21" spans="1:14" x14ac:dyDescent="0.25">
      <c r="A21" t="s">
        <v>16</v>
      </c>
      <c r="C21" t="s">
        <v>19</v>
      </c>
      <c r="D21" t="s">
        <v>290</v>
      </c>
      <c r="E21" t="s">
        <v>291</v>
      </c>
    </row>
    <row r="22" spans="1:14" x14ac:dyDescent="0.25">
      <c r="A22" t="s">
        <v>705</v>
      </c>
      <c r="C22" t="s">
        <v>21</v>
      </c>
      <c r="D22" t="s">
        <v>706</v>
      </c>
      <c r="E22" t="s">
        <v>707</v>
      </c>
      <c r="F22" t="s">
        <v>8</v>
      </c>
    </row>
    <row r="23" spans="1:14" ht="18" thickBot="1" x14ac:dyDescent="0.35">
      <c r="A23" t="s">
        <v>17</v>
      </c>
      <c r="C23" t="s">
        <v>7</v>
      </c>
      <c r="D23" t="s">
        <v>7</v>
      </c>
      <c r="E23" t="s">
        <v>7</v>
      </c>
      <c r="F23" t="s">
        <v>50</v>
      </c>
      <c r="H23" s="110" t="s">
        <v>28</v>
      </c>
      <c r="I23" s="110"/>
      <c r="J23" s="110"/>
      <c r="K23" s="110"/>
      <c r="L23" s="110"/>
      <c r="M23" s="110"/>
      <c r="N23" s="75"/>
    </row>
    <row r="24" spans="1:14" ht="16.5" thickTop="1" thickBot="1" x14ac:dyDescent="0.3">
      <c r="A24" t="s">
        <v>800</v>
      </c>
      <c r="C24" t="s">
        <v>25</v>
      </c>
      <c r="D24">
        <v>32</v>
      </c>
      <c r="E24">
        <v>58</v>
      </c>
      <c r="F24">
        <v>90</v>
      </c>
      <c r="H24" s="74"/>
      <c r="I24" s="111" t="s">
        <v>33</v>
      </c>
      <c r="J24" s="111"/>
      <c r="K24" s="111" t="s">
        <v>32</v>
      </c>
      <c r="L24" s="111"/>
      <c r="M24" s="111" t="s">
        <v>8</v>
      </c>
      <c r="N24" s="111"/>
    </row>
    <row r="25" spans="1:14" ht="15.75" thickBot="1" x14ac:dyDescent="0.3">
      <c r="A25" t="s">
        <v>801</v>
      </c>
      <c r="C25" t="s">
        <v>26</v>
      </c>
      <c r="D25">
        <v>78</v>
      </c>
      <c r="E25">
        <v>78</v>
      </c>
      <c r="F25">
        <v>156</v>
      </c>
      <c r="H25" s="73" t="s">
        <v>34</v>
      </c>
      <c r="I25" s="72" t="s">
        <v>11</v>
      </c>
      <c r="J25" s="72" t="s">
        <v>10</v>
      </c>
      <c r="K25" s="72" t="s">
        <v>11</v>
      </c>
      <c r="L25" s="72" t="s">
        <v>10</v>
      </c>
      <c r="M25" s="72" t="s">
        <v>11</v>
      </c>
      <c r="N25" s="72" t="s">
        <v>10</v>
      </c>
    </row>
    <row r="26" spans="1:14" x14ac:dyDescent="0.25">
      <c r="A26" t="s">
        <v>802</v>
      </c>
      <c r="C26" t="s">
        <v>27</v>
      </c>
      <c r="D26">
        <v>48</v>
      </c>
      <c r="E26">
        <v>31</v>
      </c>
      <c r="F26">
        <v>79</v>
      </c>
      <c r="H26" s="23" t="s">
        <v>29</v>
      </c>
      <c r="I26" s="24">
        <f>D24</f>
        <v>32</v>
      </c>
      <c r="J26" s="62">
        <f>I26/I$29</f>
        <v>0.20253164556962025</v>
      </c>
      <c r="K26" s="24">
        <f>E24</f>
        <v>58</v>
      </c>
      <c r="L26" s="62">
        <f>K26/K$29</f>
        <v>0.3473053892215569</v>
      </c>
      <c r="M26" s="61">
        <f>I26+K26</f>
        <v>90</v>
      </c>
      <c r="N26" s="62">
        <f>M26/M$29</f>
        <v>0.27692307692307694</v>
      </c>
    </row>
    <row r="27" spans="1:14" x14ac:dyDescent="0.25">
      <c r="A27" t="s">
        <v>17</v>
      </c>
      <c r="C27" t="s">
        <v>7</v>
      </c>
      <c r="D27" t="s">
        <v>7</v>
      </c>
      <c r="E27" t="s">
        <v>7</v>
      </c>
      <c r="F27" t="s">
        <v>50</v>
      </c>
      <c r="H27" s="23" t="s">
        <v>30</v>
      </c>
      <c r="I27" s="24">
        <f>D25</f>
        <v>78</v>
      </c>
      <c r="J27" s="62">
        <f>I27/I$29</f>
        <v>0.49367088607594939</v>
      </c>
      <c r="K27" s="24">
        <f>E25</f>
        <v>78</v>
      </c>
      <c r="L27" s="62">
        <f t="shared" ref="L27:L29" si="0">K27/K$29</f>
        <v>0.46706586826347307</v>
      </c>
      <c r="M27" s="61">
        <f>I27+K27</f>
        <v>156</v>
      </c>
      <c r="N27" s="62">
        <f t="shared" ref="N27" si="1">M27/M$29</f>
        <v>0.48</v>
      </c>
    </row>
    <row r="28" spans="1:14" x14ac:dyDescent="0.25">
      <c r="A28" t="s">
        <v>803</v>
      </c>
      <c r="C28" t="s">
        <v>8</v>
      </c>
      <c r="D28">
        <v>158</v>
      </c>
      <c r="E28">
        <v>167</v>
      </c>
      <c r="F28">
        <v>325</v>
      </c>
      <c r="H28" s="23" t="s">
        <v>31</v>
      </c>
      <c r="I28" s="24">
        <f>D26</f>
        <v>48</v>
      </c>
      <c r="J28" s="62">
        <f>I28/I$29</f>
        <v>0.30379746835443039</v>
      </c>
      <c r="K28" s="24">
        <f>E26</f>
        <v>31</v>
      </c>
      <c r="L28" s="62">
        <f t="shared" si="0"/>
        <v>0.18562874251497005</v>
      </c>
      <c r="M28" s="61">
        <f>I28+K28</f>
        <v>79</v>
      </c>
      <c r="N28" s="62">
        <f t="shared" ref="N28" si="2">M28/M$29</f>
        <v>0.24307692307692308</v>
      </c>
    </row>
    <row r="29" spans="1:14" ht="15.75" thickBot="1" x14ac:dyDescent="0.3">
      <c r="H29" s="22" t="s">
        <v>8</v>
      </c>
      <c r="I29" s="27">
        <f>SUM(I26:I28)</f>
        <v>158</v>
      </c>
      <c r="J29" s="63">
        <f>I29/I$29</f>
        <v>1</v>
      </c>
      <c r="K29" s="27">
        <f t="shared" ref="K29:M29" si="3">SUM(K26:K28)</f>
        <v>167</v>
      </c>
      <c r="L29" s="63">
        <f t="shared" si="0"/>
        <v>1</v>
      </c>
      <c r="M29" s="96">
        <f t="shared" si="3"/>
        <v>325</v>
      </c>
      <c r="N29" s="63">
        <f t="shared" ref="N29" si="4">M29/M$29</f>
        <v>1</v>
      </c>
    </row>
    <row r="30" spans="1:14" ht="15.75" thickTop="1" x14ac:dyDescent="0.25"/>
    <row r="31" spans="1:14" x14ac:dyDescent="0.25">
      <c r="H31" t="s">
        <v>28</v>
      </c>
    </row>
    <row r="32" spans="1:14" x14ac:dyDescent="0.25">
      <c r="I32" t="s">
        <v>33</v>
      </c>
      <c r="J32" t="s">
        <v>32</v>
      </c>
      <c r="K32" t="s">
        <v>35</v>
      </c>
    </row>
    <row r="33" spans="8:11" x14ac:dyDescent="0.25">
      <c r="H33" t="s">
        <v>34</v>
      </c>
      <c r="I33" t="s">
        <v>33</v>
      </c>
      <c r="J33" t="s">
        <v>32</v>
      </c>
      <c r="K33" t="s">
        <v>35</v>
      </c>
    </row>
    <row r="34" spans="8:11" x14ac:dyDescent="0.25">
      <c r="H34" t="s">
        <v>29</v>
      </c>
      <c r="I34" s="16">
        <f>J26</f>
        <v>0.20253164556962025</v>
      </c>
      <c r="J34" s="16">
        <f>L26</f>
        <v>0.3473053892215569</v>
      </c>
      <c r="K34" s="16">
        <f>N26</f>
        <v>0.27692307692307694</v>
      </c>
    </row>
    <row r="35" spans="8:11" x14ac:dyDescent="0.25">
      <c r="H35" t="s">
        <v>30</v>
      </c>
      <c r="I35" s="16">
        <f t="shared" ref="I35:I37" si="5">J27</f>
        <v>0.49367088607594939</v>
      </c>
      <c r="J35" s="16">
        <f t="shared" ref="J35:J37" si="6">L27</f>
        <v>0.46706586826347307</v>
      </c>
      <c r="K35" s="16">
        <f t="shared" ref="K35:K37" si="7">N27</f>
        <v>0.48</v>
      </c>
    </row>
    <row r="36" spans="8:11" x14ac:dyDescent="0.25">
      <c r="H36" t="s">
        <v>31</v>
      </c>
      <c r="I36" s="16">
        <f t="shared" si="5"/>
        <v>0.30379746835443039</v>
      </c>
      <c r="J36" s="16">
        <f t="shared" si="6"/>
        <v>0.18562874251497005</v>
      </c>
      <c r="K36" s="16">
        <f t="shared" si="7"/>
        <v>0.24307692307692308</v>
      </c>
    </row>
    <row r="37" spans="8:11" x14ac:dyDescent="0.25">
      <c r="H37" t="s">
        <v>8</v>
      </c>
      <c r="I37" s="16">
        <f t="shared" si="5"/>
        <v>1</v>
      </c>
      <c r="J37" s="16">
        <f t="shared" si="6"/>
        <v>1</v>
      </c>
      <c r="K37" s="16">
        <f t="shared" si="7"/>
        <v>1</v>
      </c>
    </row>
  </sheetData>
  <mergeCells count="7">
    <mergeCell ref="H4:J4"/>
    <mergeCell ref="I24:J24"/>
    <mergeCell ref="K24:L24"/>
    <mergeCell ref="M24:N24"/>
    <mergeCell ref="H23:J23"/>
    <mergeCell ref="K23:M23"/>
    <mergeCell ref="H5:I5"/>
  </mergeCells>
  <pageMargins left="0.7" right="0.7" top="0.75" bottom="0.75" header="0.3" footer="0.3"/>
  <pageSetup orientation="portrait" r:id="rId1"/>
  <ignoredErrors>
    <ignoredError sqref="K29 M29 L29 J29 K26:K28 M26:M28" 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80" zoomScaleNormal="80" workbookViewId="0">
      <selection activeCell="G44" sqref="G44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7.140625" customWidth="1"/>
  </cols>
  <sheetData>
    <row r="1" spans="1:11" x14ac:dyDescent="0.25">
      <c r="A1" t="s">
        <v>613</v>
      </c>
    </row>
    <row r="3" spans="1:11" x14ac:dyDescent="0.25">
      <c r="A3" t="s">
        <v>214</v>
      </c>
      <c r="C3" t="s">
        <v>218</v>
      </c>
    </row>
    <row r="4" spans="1:11" x14ac:dyDescent="0.25">
      <c r="A4" t="s">
        <v>215</v>
      </c>
      <c r="C4" t="s">
        <v>219</v>
      </c>
      <c r="D4" t="s">
        <v>20</v>
      </c>
    </row>
    <row r="5" spans="1:11" x14ac:dyDescent="0.25">
      <c r="A5" t="s">
        <v>722</v>
      </c>
      <c r="C5" t="s">
        <v>220</v>
      </c>
      <c r="D5" t="s">
        <v>706</v>
      </c>
      <c r="E5" t="s">
        <v>707</v>
      </c>
      <c r="F5" t="s">
        <v>8</v>
      </c>
    </row>
    <row r="6" spans="1:11" x14ac:dyDescent="0.25">
      <c r="A6" t="s">
        <v>17</v>
      </c>
      <c r="C6" t="s">
        <v>7</v>
      </c>
      <c r="D6" t="s">
        <v>6</v>
      </c>
      <c r="E6" t="s">
        <v>95</v>
      </c>
      <c r="F6" t="s">
        <v>7</v>
      </c>
      <c r="H6" t="s">
        <v>222</v>
      </c>
      <c r="I6" t="s">
        <v>33</v>
      </c>
      <c r="J6" t="s">
        <v>32</v>
      </c>
      <c r="K6" t="s">
        <v>35</v>
      </c>
    </row>
    <row r="7" spans="1:11" x14ac:dyDescent="0.25">
      <c r="A7" t="s">
        <v>921</v>
      </c>
      <c r="C7">
        <v>1</v>
      </c>
      <c r="D7">
        <v>53</v>
      </c>
      <c r="E7">
        <v>18</v>
      </c>
      <c r="F7">
        <v>71</v>
      </c>
      <c r="H7">
        <f>C7</f>
        <v>1</v>
      </c>
      <c r="I7" s="3">
        <f t="shared" ref="I7:K11" si="0">D7/D$18</f>
        <v>0.33544303797468356</v>
      </c>
      <c r="J7" s="3">
        <f t="shared" si="0"/>
        <v>0.10778443113772455</v>
      </c>
      <c r="K7" s="3">
        <f t="shared" si="0"/>
        <v>0.21846153846153846</v>
      </c>
    </row>
    <row r="8" spans="1:11" x14ac:dyDescent="0.25">
      <c r="A8" t="s">
        <v>922</v>
      </c>
      <c r="C8">
        <v>2</v>
      </c>
      <c r="D8">
        <v>44</v>
      </c>
      <c r="E8">
        <v>50</v>
      </c>
      <c r="F8">
        <v>94</v>
      </c>
      <c r="H8">
        <f t="shared" ref="H8:H15" si="1">C8</f>
        <v>2</v>
      </c>
      <c r="I8" s="3">
        <f t="shared" si="0"/>
        <v>0.27848101265822783</v>
      </c>
      <c r="J8" s="3">
        <f t="shared" si="0"/>
        <v>0.29940119760479039</v>
      </c>
      <c r="K8" s="3">
        <f t="shared" si="0"/>
        <v>0.28923076923076924</v>
      </c>
    </row>
    <row r="9" spans="1:11" x14ac:dyDescent="0.25">
      <c r="A9" t="s">
        <v>923</v>
      </c>
      <c r="C9">
        <v>3</v>
      </c>
      <c r="D9">
        <v>32</v>
      </c>
      <c r="E9">
        <v>45</v>
      </c>
      <c r="F9">
        <v>77</v>
      </c>
      <c r="H9">
        <f t="shared" si="1"/>
        <v>3</v>
      </c>
      <c r="I9" s="3">
        <f t="shared" si="0"/>
        <v>0.20253164556962025</v>
      </c>
      <c r="J9" s="3">
        <f t="shared" si="0"/>
        <v>0.26946107784431139</v>
      </c>
      <c r="K9" s="3">
        <f t="shared" si="0"/>
        <v>0.23692307692307693</v>
      </c>
    </row>
    <row r="10" spans="1:11" x14ac:dyDescent="0.25">
      <c r="A10" t="s">
        <v>924</v>
      </c>
      <c r="C10">
        <v>4</v>
      </c>
      <c r="D10">
        <v>13</v>
      </c>
      <c r="E10">
        <v>20</v>
      </c>
      <c r="F10">
        <v>33</v>
      </c>
      <c r="H10">
        <f t="shared" si="1"/>
        <v>4</v>
      </c>
      <c r="I10" s="3">
        <f t="shared" si="0"/>
        <v>8.2278481012658222E-2</v>
      </c>
      <c r="J10" s="3">
        <f t="shared" si="0"/>
        <v>0.11976047904191617</v>
      </c>
      <c r="K10" s="3">
        <f t="shared" si="0"/>
        <v>0.10153846153846154</v>
      </c>
    </row>
    <row r="11" spans="1:11" x14ac:dyDescent="0.25">
      <c r="A11" t="s">
        <v>925</v>
      </c>
      <c r="C11">
        <v>5</v>
      </c>
      <c r="D11">
        <v>1</v>
      </c>
      <c r="E11">
        <v>13</v>
      </c>
      <c r="F11">
        <v>14</v>
      </c>
      <c r="H11">
        <f t="shared" si="1"/>
        <v>5</v>
      </c>
      <c r="I11" s="3">
        <f t="shared" si="0"/>
        <v>6.3291139240506328E-3</v>
      </c>
      <c r="J11" s="3">
        <f t="shared" si="0"/>
        <v>7.7844311377245512E-2</v>
      </c>
      <c r="K11" s="3">
        <f t="shared" si="0"/>
        <v>4.3076923076923075E-2</v>
      </c>
    </row>
    <row r="12" spans="1:11" x14ac:dyDescent="0.25">
      <c r="A12" t="s">
        <v>926</v>
      </c>
      <c r="C12">
        <v>6</v>
      </c>
      <c r="D12">
        <v>1</v>
      </c>
      <c r="E12">
        <v>10</v>
      </c>
      <c r="F12">
        <v>11</v>
      </c>
      <c r="H12">
        <f t="shared" si="1"/>
        <v>6</v>
      </c>
      <c r="I12" s="3">
        <f t="shared" ref="I12:I15" si="2">D12/D$18</f>
        <v>6.3291139240506328E-3</v>
      </c>
      <c r="J12" s="3">
        <f t="shared" ref="J12:J15" si="3">E12/E$18</f>
        <v>5.9880239520958084E-2</v>
      </c>
      <c r="K12" s="3">
        <f t="shared" ref="K12:K15" si="4">F12/F$18</f>
        <v>3.3846153846153845E-2</v>
      </c>
    </row>
    <row r="13" spans="1:11" x14ac:dyDescent="0.25">
      <c r="A13" t="s">
        <v>927</v>
      </c>
      <c r="C13">
        <v>7</v>
      </c>
      <c r="D13">
        <v>0</v>
      </c>
      <c r="E13">
        <v>8</v>
      </c>
      <c r="F13">
        <v>8</v>
      </c>
      <c r="H13">
        <f t="shared" si="1"/>
        <v>7</v>
      </c>
      <c r="I13" s="3">
        <f t="shared" si="2"/>
        <v>0</v>
      </c>
      <c r="J13" s="3">
        <f t="shared" si="3"/>
        <v>4.790419161676647E-2</v>
      </c>
      <c r="K13" s="3">
        <f t="shared" si="4"/>
        <v>2.4615384615384615E-2</v>
      </c>
    </row>
    <row r="14" spans="1:11" x14ac:dyDescent="0.25">
      <c r="A14" t="s">
        <v>864</v>
      </c>
      <c r="C14">
        <v>8</v>
      </c>
      <c r="D14">
        <v>0</v>
      </c>
      <c r="E14">
        <v>1</v>
      </c>
      <c r="F14">
        <v>1</v>
      </c>
      <c r="H14">
        <f t="shared" si="1"/>
        <v>8</v>
      </c>
      <c r="I14" s="3">
        <f t="shared" si="2"/>
        <v>0</v>
      </c>
      <c r="J14" s="3">
        <f t="shared" si="3"/>
        <v>5.9880239520958087E-3</v>
      </c>
      <c r="K14" s="3">
        <f t="shared" si="4"/>
        <v>3.0769230769230769E-3</v>
      </c>
    </row>
    <row r="15" spans="1:11" x14ac:dyDescent="0.25">
      <c r="A15" t="s">
        <v>928</v>
      </c>
      <c r="C15">
        <v>9</v>
      </c>
      <c r="D15">
        <v>1</v>
      </c>
      <c r="E15">
        <v>2</v>
      </c>
      <c r="F15">
        <v>3</v>
      </c>
      <c r="H15">
        <f t="shared" si="1"/>
        <v>9</v>
      </c>
      <c r="I15" s="3">
        <f t="shared" si="2"/>
        <v>6.3291139240506328E-3</v>
      </c>
      <c r="J15" s="3">
        <f t="shared" si="3"/>
        <v>1.1976047904191617E-2</v>
      </c>
      <c r="K15" s="3">
        <f t="shared" si="4"/>
        <v>9.2307692307692316E-3</v>
      </c>
    </row>
    <row r="16" spans="1:11" x14ac:dyDescent="0.25">
      <c r="A16" t="s">
        <v>929</v>
      </c>
      <c r="C16">
        <v>10</v>
      </c>
      <c r="D16">
        <v>13</v>
      </c>
      <c r="E16">
        <v>0</v>
      </c>
      <c r="F16">
        <v>13</v>
      </c>
      <c r="H16">
        <f>C16</f>
        <v>10</v>
      </c>
      <c r="I16" s="3">
        <f>D16/D$18</f>
        <v>8.2278481012658222E-2</v>
      </c>
      <c r="J16" s="3">
        <f>E16/E$18</f>
        <v>0</v>
      </c>
      <c r="K16" s="3">
        <f>F16/F$18</f>
        <v>0.04</v>
      </c>
    </row>
    <row r="17" spans="1:11" x14ac:dyDescent="0.25">
      <c r="A17" t="s">
        <v>17</v>
      </c>
      <c r="C17" t="s">
        <v>7</v>
      </c>
      <c r="D17" t="s">
        <v>6</v>
      </c>
      <c r="E17" t="s">
        <v>95</v>
      </c>
      <c r="F17" t="s">
        <v>7</v>
      </c>
      <c r="I17" s="3"/>
      <c r="J17" s="3"/>
      <c r="K17" s="3"/>
    </row>
    <row r="18" spans="1:11" x14ac:dyDescent="0.25">
      <c r="A18" t="s">
        <v>803</v>
      </c>
      <c r="C18" t="s">
        <v>8</v>
      </c>
      <c r="D18">
        <v>158</v>
      </c>
      <c r="E18">
        <v>167</v>
      </c>
      <c r="F18">
        <v>325</v>
      </c>
      <c r="I18" s="3">
        <f>D18/D$18</f>
        <v>1</v>
      </c>
      <c r="J18" s="3">
        <f>E18/E$18</f>
        <v>1</v>
      </c>
      <c r="K18" s="3">
        <f>F18/F$18</f>
        <v>1</v>
      </c>
    </row>
    <row r="23" spans="1:11" x14ac:dyDescent="0.25">
      <c r="A23" t="s">
        <v>216</v>
      </c>
    </row>
    <row r="25" spans="1:11" ht="18" thickBot="1" x14ac:dyDescent="0.35">
      <c r="A25" t="s">
        <v>217</v>
      </c>
      <c r="D25" t="s">
        <v>117</v>
      </c>
      <c r="E25" t="s">
        <v>936</v>
      </c>
      <c r="F25" t="s">
        <v>937</v>
      </c>
      <c r="I25" s="110" t="s">
        <v>236</v>
      </c>
      <c r="J25" s="110"/>
    </row>
    <row r="26" spans="1:11" ht="16.5" thickTop="1" thickBot="1" x14ac:dyDescent="0.3">
      <c r="A26" t="s">
        <v>68</v>
      </c>
      <c r="C26" t="s">
        <v>20</v>
      </c>
      <c r="D26" t="s">
        <v>76</v>
      </c>
      <c r="E26" t="s">
        <v>77</v>
      </c>
      <c r="F26" t="s">
        <v>3</v>
      </c>
      <c r="I26" s="77" t="s">
        <v>101</v>
      </c>
      <c r="J26" s="71" t="s">
        <v>78</v>
      </c>
    </row>
    <row r="27" spans="1:11" x14ac:dyDescent="0.25">
      <c r="A27" t="s">
        <v>69</v>
      </c>
      <c r="C27" t="s">
        <v>22</v>
      </c>
      <c r="D27" t="s">
        <v>22</v>
      </c>
      <c r="E27" t="s">
        <v>98</v>
      </c>
      <c r="F27" t="s">
        <v>22</v>
      </c>
      <c r="I27" s="43" t="s">
        <v>33</v>
      </c>
      <c r="J27" s="66">
        <f>D28</f>
        <v>2.7784810000000002</v>
      </c>
    </row>
    <row r="28" spans="1:11" x14ac:dyDescent="0.25">
      <c r="A28" t="s">
        <v>930</v>
      </c>
      <c r="C28" t="s">
        <v>706</v>
      </c>
      <c r="D28">
        <v>2.7784810000000002</v>
      </c>
      <c r="E28">
        <v>2.456302</v>
      </c>
      <c r="F28">
        <v>158</v>
      </c>
      <c r="I28" s="43" t="s">
        <v>32</v>
      </c>
      <c r="J28" s="66">
        <f>D29</f>
        <v>3.2335329000000002</v>
      </c>
    </row>
    <row r="29" spans="1:11" ht="15.75" thickBot="1" x14ac:dyDescent="0.3">
      <c r="A29" t="s">
        <v>931</v>
      </c>
      <c r="C29" t="s">
        <v>707</v>
      </c>
      <c r="D29">
        <v>3.2335329000000002</v>
      </c>
      <c r="E29">
        <v>1.7353383</v>
      </c>
      <c r="F29">
        <v>167</v>
      </c>
      <c r="I29" s="22" t="s">
        <v>35</v>
      </c>
      <c r="J29" s="67">
        <f>D31</f>
        <v>3.0123077</v>
      </c>
    </row>
    <row r="30" spans="1:11" ht="15.75" thickTop="1" x14ac:dyDescent="0.25">
      <c r="A30" t="s">
        <v>69</v>
      </c>
      <c r="C30" t="s">
        <v>22</v>
      </c>
      <c r="D30" t="s">
        <v>22</v>
      </c>
      <c r="E30" t="s">
        <v>98</v>
      </c>
      <c r="F30" t="s">
        <v>22</v>
      </c>
      <c r="I30" t="str">
        <f>IF(I36="*","Male and female scores are different at the 10% level of significance",IF(I36="**","Male and female scores are different at the 5% level of significance",IF(I36="***","Male and female scores are different at the 1% level of significance","Means are not significantly different at either 1%, 5% or 10%")))</f>
        <v>Male and female scores are different at the 10% level of significance</v>
      </c>
    </row>
    <row r="31" spans="1:11" x14ac:dyDescent="0.25">
      <c r="A31" t="s">
        <v>932</v>
      </c>
      <c r="C31" t="s">
        <v>8</v>
      </c>
      <c r="D31">
        <v>3.0123077</v>
      </c>
      <c r="E31">
        <v>2.125645</v>
      </c>
      <c r="F31">
        <v>325</v>
      </c>
    </row>
    <row r="33" spans="1:11" x14ac:dyDescent="0.25">
      <c r="A33" t="s">
        <v>70</v>
      </c>
      <c r="C33" t="s">
        <v>70</v>
      </c>
    </row>
    <row r="34" spans="1:11" x14ac:dyDescent="0.25">
      <c r="A34" t="s">
        <v>71</v>
      </c>
      <c r="C34" t="s">
        <v>80</v>
      </c>
      <c r="D34" t="s">
        <v>81</v>
      </c>
      <c r="E34" t="s">
        <v>82</v>
      </c>
      <c r="F34" t="s">
        <v>83</v>
      </c>
      <c r="G34" t="s">
        <v>84</v>
      </c>
      <c r="H34" t="s">
        <v>85</v>
      </c>
    </row>
    <row r="35" spans="1:11" x14ac:dyDescent="0.25">
      <c r="A35" t="s">
        <v>72</v>
      </c>
      <c r="C35" t="s">
        <v>120</v>
      </c>
      <c r="D35" t="s">
        <v>23</v>
      </c>
      <c r="E35" t="s">
        <v>143</v>
      </c>
      <c r="F35" t="s">
        <v>23</v>
      </c>
      <c r="G35" t="s">
        <v>22</v>
      </c>
      <c r="H35" t="s">
        <v>7</v>
      </c>
    </row>
    <row r="36" spans="1:11" x14ac:dyDescent="0.25">
      <c r="A36" t="s">
        <v>933</v>
      </c>
      <c r="C36" t="s">
        <v>86</v>
      </c>
      <c r="D36">
        <v>16.811718200000001</v>
      </c>
      <c r="E36">
        <v>1</v>
      </c>
      <c r="F36">
        <v>16.811718200000001</v>
      </c>
      <c r="G36">
        <v>3.75</v>
      </c>
      <c r="H36">
        <v>5.3600000000000002E-2</v>
      </c>
      <c r="I36" s="4" t="str">
        <f t="shared" ref="I36" si="5">IF(H36&lt;=0.01,"***",IF(H36&lt;=0.05,"**",IF(H36&lt;=0.1,"*","-")))</f>
        <v>*</v>
      </c>
      <c r="J36" t="s">
        <v>88</v>
      </c>
    </row>
    <row r="37" spans="1:11" x14ac:dyDescent="0.25">
      <c r="A37" t="s">
        <v>934</v>
      </c>
      <c r="C37" t="s">
        <v>87</v>
      </c>
      <c r="D37">
        <v>1447.13905</v>
      </c>
      <c r="E37">
        <v>323</v>
      </c>
      <c r="F37">
        <v>4.4803066600000001</v>
      </c>
      <c r="J37" t="s">
        <v>89</v>
      </c>
    </row>
    <row r="38" spans="1:11" x14ac:dyDescent="0.25">
      <c r="A38" t="s">
        <v>72</v>
      </c>
      <c r="C38" t="s">
        <v>120</v>
      </c>
      <c r="D38" t="s">
        <v>23</v>
      </c>
      <c r="E38" t="s">
        <v>143</v>
      </c>
      <c r="F38" t="s">
        <v>23</v>
      </c>
      <c r="G38" t="s">
        <v>22</v>
      </c>
      <c r="H38" t="s">
        <v>7</v>
      </c>
    </row>
    <row r="39" spans="1:11" x14ac:dyDescent="0.25">
      <c r="A39" t="s">
        <v>935</v>
      </c>
      <c r="C39" t="s">
        <v>8</v>
      </c>
      <c r="D39">
        <v>1463.9507699999999</v>
      </c>
      <c r="E39">
        <v>324</v>
      </c>
      <c r="F39">
        <v>4.5183665700000004</v>
      </c>
    </row>
    <row r="40" spans="1:11" x14ac:dyDescent="0.25">
      <c r="I40" s="17"/>
      <c r="J40" s="17"/>
      <c r="K40" s="17"/>
    </row>
    <row r="41" spans="1:11" x14ac:dyDescent="0.25">
      <c r="I41" s="17"/>
      <c r="J41" s="17"/>
      <c r="K41" s="17"/>
    </row>
    <row r="42" spans="1:11" x14ac:dyDescent="0.25">
      <c r="I42" s="17"/>
      <c r="J42" s="17"/>
      <c r="K42" s="17"/>
    </row>
  </sheetData>
  <mergeCells count="1">
    <mergeCell ref="I25:J2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H39" sqref="H39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3.42578125" customWidth="1"/>
  </cols>
  <sheetData>
    <row r="1" spans="1:11" x14ac:dyDescent="0.25">
      <c r="A1" t="s">
        <v>614</v>
      </c>
    </row>
    <row r="3" spans="1:11" x14ac:dyDescent="0.25">
      <c r="A3" t="s">
        <v>223</v>
      </c>
      <c r="C3" t="s">
        <v>218</v>
      </c>
      <c r="D3" t="s">
        <v>20</v>
      </c>
    </row>
    <row r="4" spans="1:11" x14ac:dyDescent="0.25">
      <c r="A4" t="s">
        <v>723</v>
      </c>
      <c r="C4" t="s">
        <v>226</v>
      </c>
      <c r="D4" t="s">
        <v>706</v>
      </c>
      <c r="E4" t="s">
        <v>707</v>
      </c>
      <c r="F4" t="s">
        <v>8</v>
      </c>
    </row>
    <row r="5" spans="1:11" x14ac:dyDescent="0.25">
      <c r="A5" t="s">
        <v>17</v>
      </c>
      <c r="C5" t="s">
        <v>7</v>
      </c>
      <c r="D5" t="s">
        <v>50</v>
      </c>
      <c r="E5" t="s">
        <v>22</v>
      </c>
      <c r="F5" t="s">
        <v>50</v>
      </c>
      <c r="H5" t="s">
        <v>221</v>
      </c>
      <c r="I5" t="s">
        <v>33</v>
      </c>
      <c r="J5" t="s">
        <v>32</v>
      </c>
      <c r="K5" t="s">
        <v>35</v>
      </c>
    </row>
    <row r="6" spans="1:11" x14ac:dyDescent="0.25">
      <c r="A6" t="s">
        <v>938</v>
      </c>
      <c r="C6">
        <v>1</v>
      </c>
      <c r="D6">
        <v>35</v>
      </c>
      <c r="E6">
        <v>18</v>
      </c>
      <c r="F6">
        <v>53</v>
      </c>
      <c r="H6">
        <f>C6</f>
        <v>1</v>
      </c>
      <c r="I6" s="3">
        <f t="shared" ref="I6:I15" si="0">D6/D$17</f>
        <v>0.22151898734177214</v>
      </c>
      <c r="J6" s="3">
        <f t="shared" ref="J6:J15" si="1">E6/E$17</f>
        <v>0.10778443113772455</v>
      </c>
      <c r="K6" s="3">
        <f t="shared" ref="K6:K15" si="2">F6/F$17</f>
        <v>0.16307692307692306</v>
      </c>
    </row>
    <row r="7" spans="1:11" x14ac:dyDescent="0.25">
      <c r="A7" t="s">
        <v>939</v>
      </c>
      <c r="C7">
        <v>2</v>
      </c>
      <c r="D7">
        <v>50</v>
      </c>
      <c r="E7">
        <v>42</v>
      </c>
      <c r="F7">
        <v>92</v>
      </c>
      <c r="H7">
        <f>C7</f>
        <v>2</v>
      </c>
      <c r="I7" s="3">
        <f t="shared" si="0"/>
        <v>0.31645569620253167</v>
      </c>
      <c r="J7" s="3">
        <f t="shared" si="1"/>
        <v>0.25149700598802394</v>
      </c>
      <c r="K7" s="3">
        <f t="shared" si="2"/>
        <v>0.28307692307692306</v>
      </c>
    </row>
    <row r="8" spans="1:11" x14ac:dyDescent="0.25">
      <c r="A8" t="s">
        <v>940</v>
      </c>
      <c r="C8">
        <v>3</v>
      </c>
      <c r="D8">
        <v>44</v>
      </c>
      <c r="E8">
        <v>44</v>
      </c>
      <c r="F8">
        <v>88</v>
      </c>
      <c r="H8">
        <f t="shared" ref="H8:H15" si="3">C8</f>
        <v>3</v>
      </c>
      <c r="I8" s="3">
        <f t="shared" si="0"/>
        <v>0.27848101265822783</v>
      </c>
      <c r="J8" s="3">
        <f t="shared" si="1"/>
        <v>0.26347305389221559</v>
      </c>
      <c r="K8" s="3">
        <f t="shared" si="2"/>
        <v>0.27076923076923076</v>
      </c>
    </row>
    <row r="9" spans="1:11" x14ac:dyDescent="0.25">
      <c r="A9" t="s">
        <v>941</v>
      </c>
      <c r="C9">
        <v>4</v>
      </c>
      <c r="D9">
        <v>9</v>
      </c>
      <c r="E9">
        <v>30</v>
      </c>
      <c r="F9">
        <v>39</v>
      </c>
      <c r="H9">
        <f t="shared" si="3"/>
        <v>4</v>
      </c>
      <c r="I9" s="3">
        <f t="shared" si="0"/>
        <v>5.6962025316455694E-2</v>
      </c>
      <c r="J9" s="3">
        <f t="shared" si="1"/>
        <v>0.17964071856287425</v>
      </c>
      <c r="K9" s="3">
        <f t="shared" si="2"/>
        <v>0.12</v>
      </c>
    </row>
    <row r="10" spans="1:11" x14ac:dyDescent="0.25">
      <c r="A10" t="s">
        <v>942</v>
      </c>
      <c r="C10">
        <v>5</v>
      </c>
      <c r="D10">
        <v>4</v>
      </c>
      <c r="E10">
        <v>9</v>
      </c>
      <c r="F10">
        <v>13</v>
      </c>
      <c r="H10">
        <f t="shared" si="3"/>
        <v>5</v>
      </c>
      <c r="I10" s="3">
        <f t="shared" si="0"/>
        <v>2.5316455696202531E-2</v>
      </c>
      <c r="J10" s="3">
        <f t="shared" si="1"/>
        <v>5.3892215568862277E-2</v>
      </c>
      <c r="K10" s="3">
        <f t="shared" si="2"/>
        <v>0.04</v>
      </c>
    </row>
    <row r="11" spans="1:11" x14ac:dyDescent="0.25">
      <c r="A11" t="s">
        <v>943</v>
      </c>
      <c r="C11">
        <v>6</v>
      </c>
      <c r="D11">
        <v>0</v>
      </c>
      <c r="E11">
        <v>13</v>
      </c>
      <c r="F11">
        <v>13</v>
      </c>
      <c r="H11">
        <f t="shared" si="3"/>
        <v>6</v>
      </c>
      <c r="I11" s="3">
        <f t="shared" si="0"/>
        <v>0</v>
      </c>
      <c r="J11" s="3">
        <f t="shared" si="1"/>
        <v>7.7844311377245512E-2</v>
      </c>
      <c r="K11" s="3">
        <f t="shared" si="2"/>
        <v>0.04</v>
      </c>
    </row>
    <row r="12" spans="1:11" x14ac:dyDescent="0.25">
      <c r="A12" t="s">
        <v>944</v>
      </c>
      <c r="C12">
        <v>7</v>
      </c>
      <c r="D12">
        <v>1</v>
      </c>
      <c r="E12">
        <v>7</v>
      </c>
      <c r="F12">
        <v>8</v>
      </c>
      <c r="H12">
        <v>7</v>
      </c>
      <c r="I12" s="3">
        <f t="shared" si="0"/>
        <v>6.3291139240506328E-3</v>
      </c>
      <c r="J12" s="3">
        <f t="shared" si="1"/>
        <v>4.1916167664670656E-2</v>
      </c>
      <c r="K12" s="3">
        <f t="shared" si="2"/>
        <v>2.4615384615384615E-2</v>
      </c>
    </row>
    <row r="13" spans="1:11" x14ac:dyDescent="0.25">
      <c r="A13" t="s">
        <v>945</v>
      </c>
      <c r="C13">
        <v>8</v>
      </c>
      <c r="D13">
        <v>1</v>
      </c>
      <c r="E13">
        <v>3</v>
      </c>
      <c r="F13">
        <v>4</v>
      </c>
      <c r="H13">
        <f t="shared" si="3"/>
        <v>8</v>
      </c>
      <c r="I13" s="3">
        <f t="shared" si="0"/>
        <v>6.3291139240506328E-3</v>
      </c>
      <c r="J13" s="3">
        <f t="shared" si="1"/>
        <v>1.7964071856287425E-2</v>
      </c>
      <c r="K13" s="3">
        <f t="shared" si="2"/>
        <v>1.2307692307692308E-2</v>
      </c>
    </row>
    <row r="14" spans="1:11" x14ac:dyDescent="0.25">
      <c r="C14">
        <v>9</v>
      </c>
      <c r="H14">
        <v>8</v>
      </c>
      <c r="I14" s="3">
        <f t="shared" si="0"/>
        <v>0</v>
      </c>
      <c r="J14" s="3">
        <f t="shared" si="1"/>
        <v>0</v>
      </c>
      <c r="K14" s="3">
        <f t="shared" si="2"/>
        <v>0</v>
      </c>
    </row>
    <row r="15" spans="1:11" x14ac:dyDescent="0.25">
      <c r="A15" t="s">
        <v>946</v>
      </c>
      <c r="C15">
        <v>10</v>
      </c>
      <c r="D15">
        <v>14</v>
      </c>
      <c r="E15">
        <v>1</v>
      </c>
      <c r="F15">
        <v>15</v>
      </c>
      <c r="H15">
        <f t="shared" si="3"/>
        <v>10</v>
      </c>
      <c r="I15" s="3">
        <f t="shared" si="0"/>
        <v>8.8607594936708861E-2</v>
      </c>
      <c r="J15" s="3">
        <f t="shared" si="1"/>
        <v>5.9880239520958087E-3</v>
      </c>
      <c r="K15" s="3">
        <f t="shared" si="2"/>
        <v>4.6153846153846156E-2</v>
      </c>
    </row>
    <row r="16" spans="1:11" x14ac:dyDescent="0.25">
      <c r="A16" t="s">
        <v>17</v>
      </c>
      <c r="C16" t="s">
        <v>7</v>
      </c>
      <c r="D16" t="s">
        <v>50</v>
      </c>
      <c r="E16" t="s">
        <v>22</v>
      </c>
      <c r="F16" t="s">
        <v>50</v>
      </c>
      <c r="I16" s="3"/>
      <c r="J16" s="3"/>
      <c r="K16" s="3"/>
    </row>
    <row r="17" spans="1:11" x14ac:dyDescent="0.25">
      <c r="A17" t="s">
        <v>803</v>
      </c>
      <c r="C17" t="s">
        <v>8</v>
      </c>
      <c r="D17">
        <v>158</v>
      </c>
      <c r="E17">
        <v>167</v>
      </c>
      <c r="F17">
        <v>325</v>
      </c>
      <c r="I17" s="3">
        <f>D17/D$17</f>
        <v>1</v>
      </c>
      <c r="J17" s="3">
        <f>E17/E$17</f>
        <v>1</v>
      </c>
      <c r="K17" s="3">
        <f>F17/F$17</f>
        <v>1</v>
      </c>
    </row>
    <row r="19" spans="1:11" x14ac:dyDescent="0.25">
      <c r="A19" t="s">
        <v>224</v>
      </c>
    </row>
    <row r="21" spans="1:11" ht="18" thickBot="1" x14ac:dyDescent="0.35">
      <c r="A21" t="s">
        <v>225</v>
      </c>
      <c r="D21" t="s">
        <v>117</v>
      </c>
      <c r="E21" t="s">
        <v>724</v>
      </c>
      <c r="F21" t="s">
        <v>228</v>
      </c>
      <c r="I21" s="115" t="s">
        <v>236</v>
      </c>
      <c r="J21" s="115"/>
    </row>
    <row r="22" spans="1:11" ht="16.5" thickTop="1" thickBot="1" x14ac:dyDescent="0.3">
      <c r="A22" t="s">
        <v>68</v>
      </c>
      <c r="C22" t="s">
        <v>20</v>
      </c>
      <c r="D22" t="s">
        <v>76</v>
      </c>
      <c r="E22" t="s">
        <v>77</v>
      </c>
      <c r="F22" t="s">
        <v>3</v>
      </c>
      <c r="I22" s="77" t="s">
        <v>101</v>
      </c>
      <c r="J22" s="71" t="s">
        <v>78</v>
      </c>
    </row>
    <row r="23" spans="1:11" x14ac:dyDescent="0.25">
      <c r="A23" t="s">
        <v>69</v>
      </c>
      <c r="C23" t="s">
        <v>22</v>
      </c>
      <c r="D23" t="s">
        <v>5</v>
      </c>
      <c r="E23" t="s">
        <v>22</v>
      </c>
      <c r="F23" t="s">
        <v>5</v>
      </c>
      <c r="I23" s="20" t="s">
        <v>33</v>
      </c>
      <c r="J23" s="21">
        <f>D24</f>
        <v>3.0253165000000002</v>
      </c>
    </row>
    <row r="24" spans="1:11" x14ac:dyDescent="0.25">
      <c r="A24" t="s">
        <v>947</v>
      </c>
      <c r="C24" t="s">
        <v>706</v>
      </c>
      <c r="D24">
        <v>3.0253165000000002</v>
      </c>
      <c r="E24">
        <v>2.4493581</v>
      </c>
      <c r="F24">
        <v>158</v>
      </c>
      <c r="I24" s="20" t="s">
        <v>32</v>
      </c>
      <c r="J24" s="21">
        <f>D25</f>
        <v>3.3532934000000001</v>
      </c>
    </row>
    <row r="25" spans="1:11" ht="15.75" thickBot="1" x14ac:dyDescent="0.3">
      <c r="A25" t="s">
        <v>948</v>
      </c>
      <c r="C25" t="s">
        <v>707</v>
      </c>
      <c r="D25">
        <v>3.3532934000000001</v>
      </c>
      <c r="E25">
        <v>1.7564952</v>
      </c>
      <c r="F25">
        <v>167</v>
      </c>
      <c r="I25" s="18" t="s">
        <v>35</v>
      </c>
      <c r="J25" s="19">
        <f>D27</f>
        <v>3.1938461999999999</v>
      </c>
    </row>
    <row r="26" spans="1:11" ht="15.75" thickTop="1" x14ac:dyDescent="0.25">
      <c r="A26" t="s">
        <v>69</v>
      </c>
      <c r="C26" t="s">
        <v>22</v>
      </c>
      <c r="D26" t="s">
        <v>5</v>
      </c>
      <c r="E26" t="s">
        <v>22</v>
      </c>
      <c r="F26" t="s">
        <v>5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Means are not significantly different at either 1%, 5% or 10%</v>
      </c>
    </row>
    <row r="27" spans="1:11" x14ac:dyDescent="0.25">
      <c r="A27" t="s">
        <v>949</v>
      </c>
      <c r="C27" t="s">
        <v>8</v>
      </c>
      <c r="D27">
        <v>3.1938461999999999</v>
      </c>
      <c r="E27">
        <v>2.1248003999999998</v>
      </c>
      <c r="F27">
        <v>325</v>
      </c>
    </row>
    <row r="29" spans="1:11" x14ac:dyDescent="0.25">
      <c r="A29" t="s">
        <v>70</v>
      </c>
      <c r="C29" t="s">
        <v>70</v>
      </c>
    </row>
    <row r="30" spans="1:11" x14ac:dyDescent="0.25">
      <c r="A30" t="s">
        <v>71</v>
      </c>
      <c r="C30" t="s">
        <v>80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</row>
    <row r="31" spans="1:11" x14ac:dyDescent="0.25">
      <c r="A31" t="s">
        <v>72</v>
      </c>
      <c r="C31" t="s">
        <v>752</v>
      </c>
      <c r="D31" t="s">
        <v>98</v>
      </c>
      <c r="E31" t="s">
        <v>50</v>
      </c>
      <c r="F31" t="s">
        <v>23</v>
      </c>
      <c r="G31" t="s">
        <v>143</v>
      </c>
      <c r="H31" t="s">
        <v>22</v>
      </c>
    </row>
    <row r="32" spans="1:11" x14ac:dyDescent="0.25">
      <c r="A32" t="s">
        <v>950</v>
      </c>
      <c r="C32" t="s">
        <v>86</v>
      </c>
      <c r="D32">
        <v>8.7332695099999995</v>
      </c>
      <c r="E32">
        <v>1</v>
      </c>
      <c r="F32">
        <v>8.7332695099999995</v>
      </c>
      <c r="G32">
        <v>1.94</v>
      </c>
      <c r="H32">
        <v>0.1646</v>
      </c>
      <c r="I32" s="4" t="str">
        <f t="shared" ref="I32" si="4">IF(H32&lt;=0.01,"***",IF(H32&lt;=0.05,"**",IF(H32&lt;=0.1,"*","-")))</f>
        <v>-</v>
      </c>
      <c r="J32" t="s">
        <v>88</v>
      </c>
    </row>
    <row r="33" spans="1:10" x14ac:dyDescent="0.25">
      <c r="A33" t="s">
        <v>951</v>
      </c>
      <c r="C33" t="s">
        <v>87</v>
      </c>
      <c r="D33">
        <v>1454.0544199999999</v>
      </c>
      <c r="E33">
        <v>323</v>
      </c>
      <c r="F33">
        <v>4.5017164799999998</v>
      </c>
      <c r="J33" t="s">
        <v>89</v>
      </c>
    </row>
    <row r="34" spans="1:10" x14ac:dyDescent="0.25">
      <c r="A34" t="s">
        <v>72</v>
      </c>
      <c r="C34" t="s">
        <v>752</v>
      </c>
      <c r="D34" t="s">
        <v>98</v>
      </c>
      <c r="E34" t="s">
        <v>50</v>
      </c>
      <c r="F34" t="s">
        <v>23</v>
      </c>
      <c r="G34" t="s">
        <v>143</v>
      </c>
      <c r="H34" t="s">
        <v>22</v>
      </c>
    </row>
    <row r="35" spans="1:10" x14ac:dyDescent="0.25">
      <c r="A35" t="s">
        <v>952</v>
      </c>
      <c r="C35" t="s">
        <v>8</v>
      </c>
      <c r="D35">
        <v>1462.7876900000001</v>
      </c>
      <c r="E35">
        <v>324</v>
      </c>
      <c r="F35">
        <v>4.5147768299999997</v>
      </c>
    </row>
  </sheetData>
  <mergeCells count="1">
    <mergeCell ref="I21:J2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0" zoomScaleNormal="80" workbookViewId="0">
      <selection activeCell="A39" sqref="A39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1.42578125" customWidth="1"/>
    <col min="10" max="10" width="30.140625" customWidth="1"/>
    <col min="11" max="11" width="14" customWidth="1"/>
    <col min="12" max="12" width="17.28515625" customWidth="1"/>
    <col min="13" max="13" width="16.7109375" customWidth="1"/>
  </cols>
  <sheetData>
    <row r="1" spans="1:11" x14ac:dyDescent="0.25">
      <c r="A1" t="s">
        <v>615</v>
      </c>
    </row>
    <row r="3" spans="1:11" x14ac:dyDescent="0.25">
      <c r="A3" t="s">
        <v>230</v>
      </c>
      <c r="C3" t="s">
        <v>233</v>
      </c>
      <c r="D3" t="s">
        <v>20</v>
      </c>
    </row>
    <row r="4" spans="1:11" x14ac:dyDescent="0.25">
      <c r="A4" t="s">
        <v>725</v>
      </c>
      <c r="C4" t="s">
        <v>234</v>
      </c>
      <c r="D4" t="s">
        <v>706</v>
      </c>
      <c r="E4" t="s">
        <v>707</v>
      </c>
      <c r="F4" t="s">
        <v>8</v>
      </c>
    </row>
    <row r="5" spans="1:11" x14ac:dyDescent="0.25">
      <c r="A5" t="s">
        <v>17</v>
      </c>
      <c r="C5" t="s">
        <v>7</v>
      </c>
      <c r="D5" t="s">
        <v>98</v>
      </c>
      <c r="E5" t="s">
        <v>143</v>
      </c>
      <c r="F5" t="s">
        <v>24</v>
      </c>
      <c r="H5" t="s">
        <v>229</v>
      </c>
      <c r="I5" t="s">
        <v>33</v>
      </c>
      <c r="J5" t="s">
        <v>32</v>
      </c>
      <c r="K5" t="s">
        <v>35</v>
      </c>
    </row>
    <row r="6" spans="1:11" x14ac:dyDescent="0.25">
      <c r="A6" t="s">
        <v>953</v>
      </c>
      <c r="C6">
        <v>-4</v>
      </c>
      <c r="D6">
        <v>0</v>
      </c>
      <c r="E6">
        <v>1</v>
      </c>
      <c r="F6">
        <v>1</v>
      </c>
      <c r="H6">
        <f>C6</f>
        <v>-4</v>
      </c>
      <c r="I6" s="3">
        <f t="shared" ref="I6:I14" si="0">D6/D$16</f>
        <v>0</v>
      </c>
      <c r="J6" s="3">
        <f t="shared" ref="J6:J14" si="1">E6/E$16</f>
        <v>5.9880239520958087E-3</v>
      </c>
      <c r="K6" s="3">
        <f t="shared" ref="K6:K14" si="2">F6/F$16</f>
        <v>3.0769230769230769E-3</v>
      </c>
    </row>
    <row r="7" spans="1:11" x14ac:dyDescent="0.25">
      <c r="A7" t="s">
        <v>954</v>
      </c>
      <c r="C7">
        <v>-3</v>
      </c>
      <c r="D7">
        <v>0</v>
      </c>
      <c r="E7">
        <v>3</v>
      </c>
      <c r="F7">
        <v>3</v>
      </c>
      <c r="H7">
        <f>C7</f>
        <v>-3</v>
      </c>
      <c r="I7" s="3">
        <f t="shared" si="0"/>
        <v>0</v>
      </c>
      <c r="J7" s="3">
        <f t="shared" si="1"/>
        <v>1.7964071856287425E-2</v>
      </c>
      <c r="K7" s="3">
        <f t="shared" si="2"/>
        <v>9.2307692307692316E-3</v>
      </c>
    </row>
    <row r="8" spans="1:11" x14ac:dyDescent="0.25">
      <c r="A8" t="s">
        <v>955</v>
      </c>
      <c r="C8">
        <v>-2</v>
      </c>
      <c r="D8">
        <v>3</v>
      </c>
      <c r="E8">
        <v>8</v>
      </c>
      <c r="F8">
        <v>11</v>
      </c>
      <c r="H8">
        <f t="shared" ref="H8:H10" si="3">C8</f>
        <v>-2</v>
      </c>
      <c r="I8" s="3">
        <f t="shared" si="0"/>
        <v>1.8987341772151899E-2</v>
      </c>
      <c r="J8" s="3">
        <f t="shared" si="1"/>
        <v>4.790419161676647E-2</v>
      </c>
      <c r="K8" s="3">
        <f t="shared" si="2"/>
        <v>3.3846153846153845E-2</v>
      </c>
    </row>
    <row r="9" spans="1:11" x14ac:dyDescent="0.25">
      <c r="A9" t="s">
        <v>956</v>
      </c>
      <c r="C9">
        <v>-1</v>
      </c>
      <c r="D9">
        <v>18</v>
      </c>
      <c r="E9">
        <v>21</v>
      </c>
      <c r="F9">
        <v>39</v>
      </c>
      <c r="H9">
        <f t="shared" si="3"/>
        <v>-1</v>
      </c>
      <c r="I9" s="3">
        <f t="shared" si="0"/>
        <v>0.11392405063291139</v>
      </c>
      <c r="J9" s="3">
        <f t="shared" si="1"/>
        <v>0.12574850299401197</v>
      </c>
      <c r="K9" s="3">
        <f t="shared" si="2"/>
        <v>0.12</v>
      </c>
    </row>
    <row r="10" spans="1:11" x14ac:dyDescent="0.25">
      <c r="A10" t="s">
        <v>957</v>
      </c>
      <c r="C10">
        <v>0</v>
      </c>
      <c r="D10">
        <v>94</v>
      </c>
      <c r="E10">
        <v>78</v>
      </c>
      <c r="F10">
        <v>172</v>
      </c>
      <c r="H10">
        <f t="shared" si="3"/>
        <v>0</v>
      </c>
      <c r="I10" s="3">
        <f t="shared" si="0"/>
        <v>0.59493670886075944</v>
      </c>
      <c r="J10" s="3">
        <f t="shared" si="1"/>
        <v>0.46706586826347307</v>
      </c>
      <c r="K10" s="3">
        <f t="shared" si="2"/>
        <v>0.52923076923076928</v>
      </c>
    </row>
    <row r="11" spans="1:11" x14ac:dyDescent="0.25">
      <c r="A11" t="s">
        <v>958</v>
      </c>
      <c r="C11">
        <v>1</v>
      </c>
      <c r="D11">
        <v>29</v>
      </c>
      <c r="E11">
        <v>43</v>
      </c>
      <c r="F11">
        <v>72</v>
      </c>
      <c r="H11">
        <f t="shared" ref="H11:H13" si="4">C11</f>
        <v>1</v>
      </c>
      <c r="I11" s="3">
        <f t="shared" si="0"/>
        <v>0.18354430379746836</v>
      </c>
      <c r="J11" s="3">
        <f t="shared" si="1"/>
        <v>0.25748502994011974</v>
      </c>
      <c r="K11" s="3">
        <f t="shared" si="2"/>
        <v>0.22153846153846155</v>
      </c>
    </row>
    <row r="12" spans="1:11" x14ac:dyDescent="0.25">
      <c r="A12" t="s">
        <v>959</v>
      </c>
      <c r="C12">
        <v>2</v>
      </c>
      <c r="D12">
        <v>9</v>
      </c>
      <c r="E12">
        <v>12</v>
      </c>
      <c r="F12">
        <v>21</v>
      </c>
      <c r="H12">
        <f t="shared" si="4"/>
        <v>2</v>
      </c>
      <c r="I12" s="3">
        <f t="shared" si="0"/>
        <v>5.6962025316455694E-2</v>
      </c>
      <c r="J12" s="3">
        <f t="shared" si="1"/>
        <v>7.1856287425149698E-2</v>
      </c>
      <c r="K12" s="3">
        <f t="shared" si="2"/>
        <v>6.4615384615384616E-2</v>
      </c>
    </row>
    <row r="13" spans="1:11" x14ac:dyDescent="0.25">
      <c r="A13" t="s">
        <v>960</v>
      </c>
      <c r="C13">
        <v>3</v>
      </c>
      <c r="D13">
        <v>4</v>
      </c>
      <c r="E13">
        <v>1</v>
      </c>
      <c r="F13">
        <v>5</v>
      </c>
      <c r="H13">
        <f t="shared" si="4"/>
        <v>3</v>
      </c>
      <c r="I13" s="3">
        <f t="shared" si="0"/>
        <v>2.5316455696202531E-2</v>
      </c>
      <c r="J13" s="3">
        <f t="shared" si="1"/>
        <v>5.9880239520958087E-3</v>
      </c>
      <c r="K13" s="3">
        <f t="shared" si="2"/>
        <v>1.5384615384615385E-2</v>
      </c>
    </row>
    <row r="14" spans="1:11" x14ac:dyDescent="0.25">
      <c r="A14" t="s">
        <v>961</v>
      </c>
      <c r="C14">
        <v>4</v>
      </c>
      <c r="D14">
        <v>1</v>
      </c>
      <c r="E14">
        <v>0</v>
      </c>
      <c r="F14">
        <v>1</v>
      </c>
      <c r="H14">
        <f>C14</f>
        <v>4</v>
      </c>
      <c r="I14" s="3">
        <f t="shared" si="0"/>
        <v>6.3291139240506328E-3</v>
      </c>
      <c r="J14" s="3">
        <f t="shared" si="1"/>
        <v>0</v>
      </c>
      <c r="K14" s="3">
        <f t="shared" si="2"/>
        <v>3.0769230769230769E-3</v>
      </c>
    </row>
    <row r="15" spans="1:11" x14ac:dyDescent="0.25">
      <c r="A15" t="s">
        <v>17</v>
      </c>
      <c r="C15" t="s">
        <v>7</v>
      </c>
      <c r="D15" t="s">
        <v>98</v>
      </c>
      <c r="E15" t="s">
        <v>143</v>
      </c>
      <c r="F15" t="s">
        <v>24</v>
      </c>
      <c r="I15" s="3"/>
      <c r="J15" s="3"/>
      <c r="K15" s="3"/>
    </row>
    <row r="16" spans="1:11" x14ac:dyDescent="0.25">
      <c r="A16" t="s">
        <v>803</v>
      </c>
      <c r="C16" t="s">
        <v>8</v>
      </c>
      <c r="D16">
        <v>158</v>
      </c>
      <c r="E16">
        <v>167</v>
      </c>
      <c r="F16">
        <v>325</v>
      </c>
      <c r="I16" s="3">
        <f>D16/D$16</f>
        <v>1</v>
      </c>
      <c r="J16" s="3">
        <f>E16/E$16</f>
        <v>1</v>
      </c>
      <c r="K16" s="3">
        <f>F16/F$16</f>
        <v>1</v>
      </c>
    </row>
    <row r="19" spans="1:10" x14ac:dyDescent="0.25">
      <c r="A19" t="s">
        <v>231</v>
      </c>
    </row>
    <row r="21" spans="1:10" ht="18" thickBot="1" x14ac:dyDescent="0.35">
      <c r="A21" t="s">
        <v>232</v>
      </c>
      <c r="D21" t="s">
        <v>73</v>
      </c>
      <c r="E21" t="s">
        <v>227</v>
      </c>
      <c r="F21" t="s">
        <v>228</v>
      </c>
      <c r="I21" s="110" t="s">
        <v>235</v>
      </c>
      <c r="J21" s="110"/>
    </row>
    <row r="22" spans="1:10" ht="16.5" thickTop="1" thickBot="1" x14ac:dyDescent="0.3">
      <c r="A22" t="s">
        <v>68</v>
      </c>
      <c r="C22" t="s">
        <v>20</v>
      </c>
      <c r="D22" t="s">
        <v>76</v>
      </c>
      <c r="E22" t="s">
        <v>77</v>
      </c>
      <c r="F22" t="s">
        <v>3</v>
      </c>
      <c r="I22" s="77" t="s">
        <v>101</v>
      </c>
      <c r="J22" s="71" t="s">
        <v>78</v>
      </c>
    </row>
    <row r="23" spans="1:10" x14ac:dyDescent="0.25">
      <c r="A23" t="s">
        <v>69</v>
      </c>
      <c r="C23" t="s">
        <v>22</v>
      </c>
      <c r="D23" t="s">
        <v>5</v>
      </c>
      <c r="E23" t="s">
        <v>5</v>
      </c>
      <c r="F23" t="s">
        <v>22</v>
      </c>
      <c r="I23" s="43" t="s">
        <v>33</v>
      </c>
      <c r="J23" s="66">
        <f>D24</f>
        <v>0.24683543999999999</v>
      </c>
    </row>
    <row r="24" spans="1:10" x14ac:dyDescent="0.25">
      <c r="A24" t="s">
        <v>962</v>
      </c>
      <c r="C24" t="s">
        <v>706</v>
      </c>
      <c r="D24">
        <v>0.24683543999999999</v>
      </c>
      <c r="E24">
        <v>0.93540895999999996</v>
      </c>
      <c r="F24">
        <v>158</v>
      </c>
      <c r="I24" s="43" t="s">
        <v>32</v>
      </c>
      <c r="J24" s="66">
        <f>D25</f>
        <v>0.11976048</v>
      </c>
    </row>
    <row r="25" spans="1:10" ht="15.75" thickBot="1" x14ac:dyDescent="0.3">
      <c r="A25" t="s">
        <v>963</v>
      </c>
      <c r="C25" t="s">
        <v>707</v>
      </c>
      <c r="D25">
        <v>0.11976048</v>
      </c>
      <c r="E25">
        <v>1.0799509</v>
      </c>
      <c r="F25">
        <v>167</v>
      </c>
      <c r="I25" s="22" t="s">
        <v>35</v>
      </c>
      <c r="J25" s="67">
        <f>D27</f>
        <v>0.18153846000000001</v>
      </c>
    </row>
    <row r="26" spans="1:10" ht="15.75" thickTop="1" x14ac:dyDescent="0.25">
      <c r="A26" t="s">
        <v>69</v>
      </c>
      <c r="C26" t="s">
        <v>22</v>
      </c>
      <c r="D26" t="s">
        <v>5</v>
      </c>
      <c r="E26" t="s">
        <v>5</v>
      </c>
      <c r="F26" t="s">
        <v>22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Means are not significantly different at either 1%, 5% or 10%</v>
      </c>
    </row>
    <row r="27" spans="1:10" x14ac:dyDescent="0.25">
      <c r="A27" t="s">
        <v>964</v>
      </c>
      <c r="C27" t="s">
        <v>8</v>
      </c>
      <c r="D27">
        <v>0.18153846000000001</v>
      </c>
      <c r="E27">
        <v>1.0127112</v>
      </c>
      <c r="F27">
        <v>325</v>
      </c>
    </row>
    <row r="29" spans="1:10" x14ac:dyDescent="0.25">
      <c r="A29" t="s">
        <v>70</v>
      </c>
      <c r="C29" t="s">
        <v>70</v>
      </c>
    </row>
    <row r="30" spans="1:10" x14ac:dyDescent="0.25">
      <c r="A30" t="s">
        <v>71</v>
      </c>
      <c r="C30" t="s">
        <v>80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</row>
    <row r="31" spans="1:10" x14ac:dyDescent="0.25">
      <c r="A31" t="s">
        <v>72</v>
      </c>
      <c r="C31" t="s">
        <v>107</v>
      </c>
      <c r="D31" t="s">
        <v>98</v>
      </c>
      <c r="E31" t="s">
        <v>50</v>
      </c>
      <c r="F31" t="s">
        <v>22</v>
      </c>
      <c r="G31" t="s">
        <v>22</v>
      </c>
      <c r="H31" t="s">
        <v>22</v>
      </c>
    </row>
    <row r="32" spans="1:10" x14ac:dyDescent="0.25">
      <c r="A32" t="s">
        <v>965</v>
      </c>
      <c r="C32" t="s">
        <v>86</v>
      </c>
      <c r="D32">
        <v>1.3110226300000001</v>
      </c>
      <c r="E32">
        <v>1</v>
      </c>
      <c r="F32">
        <v>1.3110226300000001</v>
      </c>
      <c r="G32">
        <v>1.28</v>
      </c>
      <c r="H32">
        <v>0.25879999999999997</v>
      </c>
      <c r="I32" s="4" t="str">
        <f t="shared" ref="I32" si="5">IF(H32&lt;=0.01,"***",IF(H32&lt;=0.05,"**",IF(H32&lt;=0.1,"*","-")))</f>
        <v>-</v>
      </c>
      <c r="J32" t="s">
        <v>88</v>
      </c>
    </row>
    <row r="33" spans="1:13" x14ac:dyDescent="0.25">
      <c r="A33" t="s">
        <v>966</v>
      </c>
      <c r="C33" t="s">
        <v>87</v>
      </c>
      <c r="D33">
        <v>330.978208</v>
      </c>
      <c r="E33">
        <v>323</v>
      </c>
      <c r="F33">
        <v>1.0247003299999999</v>
      </c>
      <c r="J33" t="s">
        <v>89</v>
      </c>
    </row>
    <row r="34" spans="1:13" x14ac:dyDescent="0.25">
      <c r="A34" t="s">
        <v>72</v>
      </c>
      <c r="C34" t="s">
        <v>107</v>
      </c>
      <c r="D34" t="s">
        <v>98</v>
      </c>
      <c r="E34" t="s">
        <v>50</v>
      </c>
      <c r="F34" t="s">
        <v>22</v>
      </c>
      <c r="G34" t="s">
        <v>22</v>
      </c>
      <c r="H34" t="s">
        <v>22</v>
      </c>
    </row>
    <row r="35" spans="1:13" x14ac:dyDescent="0.25">
      <c r="A35" t="s">
        <v>967</v>
      </c>
      <c r="C35" t="s">
        <v>8</v>
      </c>
      <c r="D35">
        <v>332.28923099999997</v>
      </c>
      <c r="E35">
        <v>324</v>
      </c>
      <c r="F35">
        <v>1.02558405</v>
      </c>
    </row>
    <row r="38" spans="1:13" ht="44.25" customHeight="1" x14ac:dyDescent="0.25">
      <c r="C38" s="12" t="s">
        <v>237</v>
      </c>
      <c r="D38" s="12" t="s">
        <v>12</v>
      </c>
      <c r="E38" s="12" t="s">
        <v>238</v>
      </c>
      <c r="F38" s="12" t="s">
        <v>12</v>
      </c>
      <c r="H38" s="10" t="s">
        <v>239</v>
      </c>
      <c r="I38" s="10" t="s">
        <v>241</v>
      </c>
      <c r="J38" s="10" t="s">
        <v>242</v>
      </c>
      <c r="K38" s="10" t="s">
        <v>239</v>
      </c>
      <c r="L38" s="10" t="s">
        <v>243</v>
      </c>
      <c r="M38" s="10" t="s">
        <v>244</v>
      </c>
    </row>
    <row r="39" spans="1:13" x14ac:dyDescent="0.25">
      <c r="C39" s="12">
        <f>'B1 Prior Income Sources'!C7</f>
        <v>1</v>
      </c>
      <c r="D39" s="12">
        <f>'B1 Prior Income Sources'!F7</f>
        <v>71</v>
      </c>
      <c r="E39" s="12">
        <f>'B2 Income Sources Now'!C6</f>
        <v>1</v>
      </c>
      <c r="F39" s="12">
        <f>'B2 Income Sources Now'!F6</f>
        <v>53</v>
      </c>
      <c r="H39">
        <v>1</v>
      </c>
      <c r="I39">
        <f>D39</f>
        <v>71</v>
      </c>
      <c r="J39">
        <f t="shared" ref="J39:J48" si="6">F39</f>
        <v>53</v>
      </c>
      <c r="K39">
        <v>1</v>
      </c>
      <c r="L39" s="11">
        <f>I39/I$49</f>
        <v>0.21846153846153846</v>
      </c>
      <c r="M39" s="11">
        <f>J39/J$49</f>
        <v>0.16307692307692306</v>
      </c>
    </row>
    <row r="40" spans="1:13" x14ac:dyDescent="0.25">
      <c r="C40" s="12">
        <f>'B1 Prior Income Sources'!C8</f>
        <v>2</v>
      </c>
      <c r="D40" s="12">
        <f>'B1 Prior Income Sources'!F8</f>
        <v>94</v>
      </c>
      <c r="E40" s="12">
        <f>'B2 Income Sources Now'!C7</f>
        <v>2</v>
      </c>
      <c r="F40" s="12">
        <f>'B2 Income Sources Now'!F7</f>
        <v>92</v>
      </c>
      <c r="H40">
        <v>2</v>
      </c>
      <c r="I40">
        <f t="shared" ref="I40:I48" si="7">D40</f>
        <v>94</v>
      </c>
      <c r="J40">
        <f t="shared" si="6"/>
        <v>92</v>
      </c>
      <c r="K40">
        <v>2</v>
      </c>
      <c r="L40" s="11">
        <f t="shared" ref="L40:L48" si="8">I40/I$49</f>
        <v>0.28923076923076924</v>
      </c>
      <c r="M40" s="11">
        <f t="shared" ref="M40:M48" si="9">J40/J$49</f>
        <v>0.28307692307692306</v>
      </c>
    </row>
    <row r="41" spans="1:13" x14ac:dyDescent="0.25">
      <c r="C41" s="12">
        <f>'B1 Prior Income Sources'!C9</f>
        <v>3</v>
      </c>
      <c r="D41" s="12">
        <f>'B1 Prior Income Sources'!F9</f>
        <v>77</v>
      </c>
      <c r="E41" s="12">
        <f>'B2 Income Sources Now'!C8</f>
        <v>3</v>
      </c>
      <c r="F41" s="12">
        <f>'B2 Income Sources Now'!F8</f>
        <v>88</v>
      </c>
      <c r="H41">
        <v>3</v>
      </c>
      <c r="I41">
        <f t="shared" si="7"/>
        <v>77</v>
      </c>
      <c r="J41">
        <f t="shared" si="6"/>
        <v>88</v>
      </c>
      <c r="K41">
        <v>3</v>
      </c>
      <c r="L41" s="11">
        <f t="shared" si="8"/>
        <v>0.23692307692307693</v>
      </c>
      <c r="M41" s="11">
        <f t="shared" si="9"/>
        <v>0.27076923076923076</v>
      </c>
    </row>
    <row r="42" spans="1:13" x14ac:dyDescent="0.25">
      <c r="C42" s="12">
        <f>'B1 Prior Income Sources'!C10</f>
        <v>4</v>
      </c>
      <c r="D42" s="12">
        <f>'B1 Prior Income Sources'!F10</f>
        <v>33</v>
      </c>
      <c r="E42" s="12">
        <f>'B2 Income Sources Now'!C9</f>
        <v>4</v>
      </c>
      <c r="F42" s="12">
        <f>'B2 Income Sources Now'!F9</f>
        <v>39</v>
      </c>
      <c r="H42">
        <v>4</v>
      </c>
      <c r="I42">
        <f t="shared" si="7"/>
        <v>33</v>
      </c>
      <c r="J42">
        <f t="shared" si="6"/>
        <v>39</v>
      </c>
      <c r="K42">
        <v>4</v>
      </c>
      <c r="L42" s="11">
        <f t="shared" si="8"/>
        <v>0.10153846153846154</v>
      </c>
      <c r="M42" s="11">
        <f t="shared" si="9"/>
        <v>0.12</v>
      </c>
    </row>
    <row r="43" spans="1:13" x14ac:dyDescent="0.25">
      <c r="C43" s="12">
        <f>'B1 Prior Income Sources'!C11</f>
        <v>5</v>
      </c>
      <c r="D43" s="12">
        <f>'B1 Prior Income Sources'!F11</f>
        <v>14</v>
      </c>
      <c r="E43" s="12">
        <f>'B2 Income Sources Now'!C10</f>
        <v>5</v>
      </c>
      <c r="F43" s="12">
        <f>'B2 Income Sources Now'!F10</f>
        <v>13</v>
      </c>
      <c r="H43">
        <v>5</v>
      </c>
      <c r="I43">
        <f t="shared" si="7"/>
        <v>14</v>
      </c>
      <c r="J43">
        <f t="shared" si="6"/>
        <v>13</v>
      </c>
      <c r="K43">
        <v>5</v>
      </c>
      <c r="L43" s="11">
        <f t="shared" si="8"/>
        <v>4.3076923076923075E-2</v>
      </c>
      <c r="M43" s="11">
        <f t="shared" si="9"/>
        <v>0.04</v>
      </c>
    </row>
    <row r="44" spans="1:13" x14ac:dyDescent="0.25">
      <c r="C44" s="12">
        <f>'B1 Prior Income Sources'!C12</f>
        <v>6</v>
      </c>
      <c r="D44" s="12">
        <f>'B1 Prior Income Sources'!F12</f>
        <v>11</v>
      </c>
      <c r="E44" s="12">
        <f>'B2 Income Sources Now'!C11</f>
        <v>6</v>
      </c>
      <c r="F44" s="12">
        <f>'B2 Income Sources Now'!F11</f>
        <v>13</v>
      </c>
      <c r="H44">
        <v>6</v>
      </c>
      <c r="I44">
        <f t="shared" si="7"/>
        <v>11</v>
      </c>
      <c r="J44">
        <f t="shared" si="6"/>
        <v>13</v>
      </c>
      <c r="K44">
        <v>6</v>
      </c>
      <c r="L44" s="11">
        <f t="shared" si="8"/>
        <v>3.3846153846153845E-2</v>
      </c>
      <c r="M44" s="11">
        <f t="shared" si="9"/>
        <v>0.04</v>
      </c>
    </row>
    <row r="45" spans="1:13" x14ac:dyDescent="0.25">
      <c r="C45" s="12">
        <f>'B1 Prior Income Sources'!C13</f>
        <v>7</v>
      </c>
      <c r="D45" s="12">
        <f>'B1 Prior Income Sources'!F13</f>
        <v>8</v>
      </c>
      <c r="E45" s="12">
        <f>'B2 Income Sources Now'!C12</f>
        <v>7</v>
      </c>
      <c r="F45" s="12">
        <f>'B2 Income Sources Now'!F12</f>
        <v>8</v>
      </c>
      <c r="H45">
        <v>7</v>
      </c>
      <c r="I45">
        <f t="shared" si="7"/>
        <v>8</v>
      </c>
      <c r="J45">
        <f t="shared" si="6"/>
        <v>8</v>
      </c>
      <c r="K45">
        <v>7</v>
      </c>
      <c r="L45" s="11">
        <f t="shared" si="8"/>
        <v>2.4615384615384615E-2</v>
      </c>
      <c r="M45" s="11">
        <f t="shared" si="9"/>
        <v>2.4615384615384615E-2</v>
      </c>
    </row>
    <row r="46" spans="1:13" x14ac:dyDescent="0.25">
      <c r="C46" s="12">
        <f>'B1 Prior Income Sources'!C14</f>
        <v>8</v>
      </c>
      <c r="D46" s="12">
        <f>'B1 Prior Income Sources'!F14</f>
        <v>1</v>
      </c>
      <c r="E46" s="12">
        <f>'B2 Income Sources Now'!C13</f>
        <v>8</v>
      </c>
      <c r="F46" s="12">
        <f>'B2 Income Sources Now'!F13</f>
        <v>4</v>
      </c>
      <c r="H46">
        <v>8</v>
      </c>
      <c r="I46">
        <f t="shared" si="7"/>
        <v>1</v>
      </c>
      <c r="J46">
        <f t="shared" si="6"/>
        <v>4</v>
      </c>
      <c r="K46">
        <v>8</v>
      </c>
      <c r="L46" s="11">
        <f t="shared" si="8"/>
        <v>3.0769230769230769E-3</v>
      </c>
      <c r="M46" s="11">
        <f t="shared" si="9"/>
        <v>1.2307692307692308E-2</v>
      </c>
    </row>
    <row r="47" spans="1:13" x14ac:dyDescent="0.25">
      <c r="C47" s="12">
        <f>'B1 Prior Income Sources'!C15</f>
        <v>9</v>
      </c>
      <c r="D47" s="12">
        <f>'B1 Prior Income Sources'!F15</f>
        <v>3</v>
      </c>
      <c r="E47" s="12">
        <f>'B2 Income Sources Now'!C14</f>
        <v>9</v>
      </c>
      <c r="F47" s="12">
        <f>'B2 Income Sources Now'!F14</f>
        <v>0</v>
      </c>
      <c r="H47">
        <v>9</v>
      </c>
      <c r="I47">
        <f t="shared" si="7"/>
        <v>3</v>
      </c>
      <c r="J47">
        <f t="shared" si="6"/>
        <v>0</v>
      </c>
      <c r="K47">
        <v>9</v>
      </c>
      <c r="L47" s="11">
        <f t="shared" si="8"/>
        <v>9.2307692307692316E-3</v>
      </c>
      <c r="M47" s="11">
        <f t="shared" si="9"/>
        <v>0</v>
      </c>
    </row>
    <row r="48" spans="1:13" x14ac:dyDescent="0.25">
      <c r="C48" s="12">
        <f>'B1 Prior Income Sources'!C16</f>
        <v>10</v>
      </c>
      <c r="D48" s="12">
        <f>'B1 Prior Income Sources'!F16</f>
        <v>13</v>
      </c>
      <c r="E48" s="12">
        <f>'B2 Income Sources Now'!C15</f>
        <v>10</v>
      </c>
      <c r="F48" s="12">
        <f>'B2 Income Sources Now'!F15</f>
        <v>15</v>
      </c>
      <c r="H48">
        <v>10</v>
      </c>
      <c r="I48">
        <f t="shared" si="7"/>
        <v>13</v>
      </c>
      <c r="J48">
        <f t="shared" si="6"/>
        <v>15</v>
      </c>
      <c r="K48">
        <v>10</v>
      </c>
      <c r="L48" s="11">
        <f t="shared" si="8"/>
        <v>0.04</v>
      </c>
      <c r="M48" s="11">
        <f t="shared" si="9"/>
        <v>4.6153846153846156E-2</v>
      </c>
    </row>
    <row r="49" spans="3:13" x14ac:dyDescent="0.25">
      <c r="C49" s="12" t="str">
        <f>'B1 Prior Income Sources'!C17</f>
        <v>----------</v>
      </c>
      <c r="D49" s="12" t="str">
        <f>'B1 Prior Income Sources'!F17</f>
        <v>----------</v>
      </c>
      <c r="E49" s="12" t="str">
        <f>'B2 Income Sources Now'!C16</f>
        <v>----------</v>
      </c>
      <c r="F49" s="12" t="str">
        <f>'B2 Income Sources Now'!F16</f>
        <v>---------</v>
      </c>
      <c r="H49" t="s">
        <v>240</v>
      </c>
      <c r="I49">
        <f>SUM(I39:I48)</f>
        <v>325</v>
      </c>
      <c r="J49">
        <f>SUM(J39:J48)</f>
        <v>325</v>
      </c>
      <c r="L49" s="11">
        <f>I49/I$49</f>
        <v>1</v>
      </c>
      <c r="M49" s="11">
        <f>J49/J$49</f>
        <v>1</v>
      </c>
    </row>
    <row r="50" spans="3:13" x14ac:dyDescent="0.25">
      <c r="C50" s="12" t="str">
        <f>'B1 Prior Income Sources'!C18</f>
        <v>Total</v>
      </c>
      <c r="D50" s="12">
        <f>'B1 Prior Income Sources'!F18</f>
        <v>325</v>
      </c>
      <c r="E50" s="12" t="str">
        <f>'B2 Income Sources Now'!C17</f>
        <v>Total</v>
      </c>
      <c r="F50" s="12">
        <f>'B2 Income Sources Now'!F17</f>
        <v>325</v>
      </c>
    </row>
  </sheetData>
  <mergeCells count="1">
    <mergeCell ref="I21:J2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2"/>
  <sheetViews>
    <sheetView topLeftCell="A7" zoomScale="80" zoomScaleNormal="80" workbookViewId="0">
      <selection activeCell="L53" sqref="L53"/>
    </sheetView>
  </sheetViews>
  <sheetFormatPr defaultRowHeight="15" x14ac:dyDescent="0.25"/>
  <cols>
    <col min="1" max="1" width="73.42578125" bestFit="1" customWidth="1"/>
    <col min="12" max="12" width="44.42578125" bestFit="1" customWidth="1"/>
    <col min="13" max="14" width="8.140625" customWidth="1"/>
    <col min="15" max="15" width="4.7109375" bestFit="1" customWidth="1"/>
  </cols>
  <sheetData>
    <row r="3" spans="1:16" ht="18" thickBot="1" x14ac:dyDescent="0.35">
      <c r="A3" t="s">
        <v>245</v>
      </c>
      <c r="L3" s="110" t="s">
        <v>277</v>
      </c>
      <c r="M3" s="110"/>
      <c r="N3" s="110"/>
      <c r="O3" s="110"/>
      <c r="P3" s="110"/>
    </row>
    <row r="4" spans="1:16" ht="31.5" customHeight="1" thickTop="1" thickBot="1" x14ac:dyDescent="0.3">
      <c r="M4" s="111" t="s">
        <v>239</v>
      </c>
      <c r="N4" s="111"/>
    </row>
    <row r="5" spans="1:16" ht="15.75" thickBot="1" x14ac:dyDescent="0.3">
      <c r="A5" t="s">
        <v>246</v>
      </c>
      <c r="L5" s="77"/>
      <c r="M5" s="71" t="s">
        <v>243</v>
      </c>
      <c r="N5" s="71" t="s">
        <v>244</v>
      </c>
      <c r="O5" s="70"/>
      <c r="P5" s="72" t="s">
        <v>276</v>
      </c>
    </row>
    <row r="6" spans="1:16" ht="17.25" x14ac:dyDescent="0.25">
      <c r="A6" t="s">
        <v>247</v>
      </c>
      <c r="L6" s="23" t="s">
        <v>273</v>
      </c>
      <c r="M6" s="97">
        <f>E27</f>
        <v>2.7784810000000002</v>
      </c>
      <c r="N6" s="97">
        <f>E26</f>
        <v>3.0253160000000001</v>
      </c>
      <c r="O6" s="5" t="str">
        <f>K18</f>
        <v>***</v>
      </c>
      <c r="P6" s="66">
        <f>E29</f>
        <v>0.24683540000000001</v>
      </c>
    </row>
    <row r="7" spans="1:16" ht="17.25" x14ac:dyDescent="0.25">
      <c r="A7" t="s">
        <v>248</v>
      </c>
      <c r="C7" t="s">
        <v>254</v>
      </c>
      <c r="D7" t="s">
        <v>255</v>
      </c>
      <c r="E7" t="s">
        <v>76</v>
      </c>
      <c r="F7" t="s">
        <v>256</v>
      </c>
      <c r="G7" t="s">
        <v>77</v>
      </c>
      <c r="H7" t="s">
        <v>257</v>
      </c>
      <c r="I7" t="s">
        <v>258</v>
      </c>
      <c r="L7" s="23" t="s">
        <v>274</v>
      </c>
      <c r="M7" s="97">
        <f>E44</f>
        <v>3.233533</v>
      </c>
      <c r="N7" s="97">
        <f>E43</f>
        <v>3.3532929999999999</v>
      </c>
      <c r="O7" s="5" t="str">
        <f>K35</f>
        <v>***</v>
      </c>
      <c r="P7" s="66">
        <f>E46</f>
        <v>0.11976050000000001</v>
      </c>
    </row>
    <row r="8" spans="1:16" ht="17.25" x14ac:dyDescent="0.25">
      <c r="A8" t="s">
        <v>249</v>
      </c>
      <c r="C8" t="s">
        <v>50</v>
      </c>
      <c r="D8" t="s">
        <v>95</v>
      </c>
      <c r="E8" t="s">
        <v>5</v>
      </c>
      <c r="F8" t="s">
        <v>98</v>
      </c>
      <c r="G8" t="s">
        <v>5</v>
      </c>
      <c r="H8" t="s">
        <v>98</v>
      </c>
      <c r="I8" t="s">
        <v>7</v>
      </c>
      <c r="L8" s="25" t="s">
        <v>275</v>
      </c>
      <c r="M8" s="98">
        <f>E10</f>
        <v>3.012308</v>
      </c>
      <c r="N8" s="98">
        <f>E9</f>
        <v>3.1938460000000002</v>
      </c>
      <c r="O8" s="26" t="str">
        <f>K52</f>
        <v>*</v>
      </c>
      <c r="P8" s="99">
        <f>E12</f>
        <v>0.18153849999999999</v>
      </c>
    </row>
    <row r="9" spans="1:16" x14ac:dyDescent="0.25">
      <c r="A9" t="s">
        <v>968</v>
      </c>
      <c r="C9" t="s">
        <v>259</v>
      </c>
      <c r="D9">
        <v>325</v>
      </c>
      <c r="E9">
        <v>3.1938460000000002</v>
      </c>
      <c r="F9">
        <v>0.1178627</v>
      </c>
      <c r="G9">
        <v>2.1248</v>
      </c>
      <c r="H9">
        <v>2.961973</v>
      </c>
      <c r="I9">
        <v>3.425719</v>
      </c>
      <c r="L9" s="6" t="s">
        <v>122</v>
      </c>
    </row>
    <row r="10" spans="1:16" x14ac:dyDescent="0.25">
      <c r="A10" t="s">
        <v>969</v>
      </c>
      <c r="C10" t="s">
        <v>260</v>
      </c>
      <c r="D10">
        <v>325</v>
      </c>
      <c r="E10">
        <v>3.012308</v>
      </c>
      <c r="F10">
        <v>0.1179096</v>
      </c>
      <c r="G10">
        <v>2.125645</v>
      </c>
      <c r="H10">
        <v>2.7803429999999998</v>
      </c>
      <c r="I10">
        <v>3.2442730000000002</v>
      </c>
    </row>
    <row r="11" spans="1:16" x14ac:dyDescent="0.25">
      <c r="A11" t="s">
        <v>249</v>
      </c>
      <c r="C11" t="s">
        <v>50</v>
      </c>
      <c r="D11" t="s">
        <v>95</v>
      </c>
      <c r="E11" t="s">
        <v>5</v>
      </c>
      <c r="F11" t="s">
        <v>98</v>
      </c>
      <c r="G11" t="s">
        <v>5</v>
      </c>
      <c r="H11" t="s">
        <v>98</v>
      </c>
      <c r="I11" t="s">
        <v>7</v>
      </c>
    </row>
    <row r="12" spans="1:16" x14ac:dyDescent="0.25">
      <c r="A12" t="s">
        <v>970</v>
      </c>
      <c r="C12" t="s">
        <v>261</v>
      </c>
      <c r="D12">
        <v>325</v>
      </c>
      <c r="E12">
        <v>0.18153849999999999</v>
      </c>
      <c r="F12">
        <v>5.6175099999999999E-2</v>
      </c>
      <c r="G12">
        <v>1.0127109999999999</v>
      </c>
      <c r="H12">
        <v>7.1024400000000001E-2</v>
      </c>
      <c r="I12">
        <v>0.29205249999999999</v>
      </c>
    </row>
    <row r="13" spans="1:16" x14ac:dyDescent="0.25">
      <c r="A13" t="s">
        <v>247</v>
      </c>
    </row>
    <row r="14" spans="1:16" x14ac:dyDescent="0.25">
      <c r="A14" t="s">
        <v>971</v>
      </c>
    </row>
    <row r="15" spans="1:16" x14ac:dyDescent="0.25">
      <c r="A15" t="s">
        <v>972</v>
      </c>
    </row>
    <row r="17" spans="1:12" x14ac:dyDescent="0.25">
      <c r="A17" t="s">
        <v>250</v>
      </c>
      <c r="C17" t="s">
        <v>271</v>
      </c>
      <c r="D17" t="s">
        <v>763</v>
      </c>
      <c r="E17" t="s">
        <v>269</v>
      </c>
      <c r="F17" t="s">
        <v>270</v>
      </c>
      <c r="G17" t="s">
        <v>264</v>
      </c>
      <c r="H17" t="s">
        <v>762</v>
      </c>
    </row>
    <row r="18" spans="1:12" x14ac:dyDescent="0.25">
      <c r="A18" t="s">
        <v>973</v>
      </c>
      <c r="C18" t="s">
        <v>266</v>
      </c>
      <c r="D18">
        <v>0.99929999999999997</v>
      </c>
      <c r="E18" t="s">
        <v>267</v>
      </c>
      <c r="F18">
        <v>1.4E-3</v>
      </c>
      <c r="G18" t="s">
        <v>268</v>
      </c>
      <c r="H18">
        <v>6.9999999999999999E-4</v>
      </c>
      <c r="K18" s="4" t="str">
        <f>IF(H18&lt;=0.01,"***",IF(H18&lt;=0.05,"**",IF(H18&lt;=0.1,"*","-")))</f>
        <v>***</v>
      </c>
      <c r="L18" t="s">
        <v>88</v>
      </c>
    </row>
    <row r="19" spans="1:12" x14ac:dyDescent="0.25">
      <c r="L19" t="s">
        <v>89</v>
      </c>
    </row>
    <row r="20" spans="1:12" x14ac:dyDescent="0.25">
      <c r="A20" t="s">
        <v>252</v>
      </c>
    </row>
    <row r="22" spans="1:12" x14ac:dyDescent="0.25">
      <c r="A22" t="s">
        <v>246</v>
      </c>
    </row>
    <row r="23" spans="1:12" x14ac:dyDescent="0.25">
      <c r="A23" t="s">
        <v>247</v>
      </c>
    </row>
    <row r="24" spans="1:12" x14ac:dyDescent="0.25">
      <c r="A24" t="s">
        <v>248</v>
      </c>
      <c r="C24" t="s">
        <v>254</v>
      </c>
      <c r="D24" t="s">
        <v>255</v>
      </c>
      <c r="E24" t="s">
        <v>76</v>
      </c>
      <c r="F24" t="s">
        <v>256</v>
      </c>
      <c r="G24" t="s">
        <v>77</v>
      </c>
      <c r="H24" t="s">
        <v>257</v>
      </c>
      <c r="I24" t="s">
        <v>258</v>
      </c>
    </row>
    <row r="25" spans="1:12" x14ac:dyDescent="0.25">
      <c r="A25" t="s">
        <v>249</v>
      </c>
      <c r="C25" t="s">
        <v>50</v>
      </c>
      <c r="D25" t="s">
        <v>50</v>
      </c>
      <c r="E25" t="s">
        <v>22</v>
      </c>
      <c r="F25" t="s">
        <v>5</v>
      </c>
      <c r="G25" t="s">
        <v>5</v>
      </c>
      <c r="H25" t="s">
        <v>98</v>
      </c>
      <c r="I25" t="s">
        <v>7</v>
      </c>
    </row>
    <row r="26" spans="1:12" x14ac:dyDescent="0.25">
      <c r="A26" t="s">
        <v>974</v>
      </c>
      <c r="C26" t="s">
        <v>259</v>
      </c>
      <c r="D26">
        <v>158</v>
      </c>
      <c r="E26">
        <v>3.0253160000000001</v>
      </c>
      <c r="F26">
        <v>0.19486049999999999</v>
      </c>
      <c r="G26">
        <v>2.4493580000000001</v>
      </c>
      <c r="H26">
        <v>2.6404299999999998</v>
      </c>
      <c r="I26">
        <v>3.4102030000000001</v>
      </c>
    </row>
    <row r="27" spans="1:12" x14ac:dyDescent="0.25">
      <c r="A27" t="s">
        <v>975</v>
      </c>
      <c r="C27" t="s">
        <v>260</v>
      </c>
      <c r="D27">
        <v>158</v>
      </c>
      <c r="E27">
        <v>2.7784810000000002</v>
      </c>
      <c r="F27">
        <v>0.1954129</v>
      </c>
      <c r="G27">
        <v>2.456302</v>
      </c>
      <c r="H27">
        <v>2.3925040000000002</v>
      </c>
      <c r="I27">
        <v>3.1644580000000002</v>
      </c>
    </row>
    <row r="28" spans="1:12" x14ac:dyDescent="0.25">
      <c r="A28" t="s">
        <v>249</v>
      </c>
      <c r="C28" t="s">
        <v>50</v>
      </c>
      <c r="D28" t="s">
        <v>50</v>
      </c>
      <c r="E28" t="s">
        <v>22</v>
      </c>
      <c r="F28" t="s">
        <v>5</v>
      </c>
      <c r="G28" t="s">
        <v>5</v>
      </c>
      <c r="H28" t="s">
        <v>98</v>
      </c>
      <c r="I28" t="s">
        <v>7</v>
      </c>
    </row>
    <row r="29" spans="1:12" x14ac:dyDescent="0.25">
      <c r="A29" t="s">
        <v>976</v>
      </c>
      <c r="C29" t="s">
        <v>261</v>
      </c>
      <c r="D29">
        <v>158</v>
      </c>
      <c r="E29">
        <v>0.24683540000000001</v>
      </c>
      <c r="F29">
        <v>7.44171E-2</v>
      </c>
      <c r="G29">
        <v>0.93540900000000005</v>
      </c>
      <c r="H29">
        <v>9.9847500000000006E-2</v>
      </c>
      <c r="I29">
        <v>0.39382339999999999</v>
      </c>
    </row>
    <row r="30" spans="1:12" x14ac:dyDescent="0.25">
      <c r="A30" t="s">
        <v>247</v>
      </c>
    </row>
    <row r="31" spans="1:12" x14ac:dyDescent="0.25">
      <c r="A31" t="s">
        <v>977</v>
      </c>
    </row>
    <row r="32" spans="1:12" x14ac:dyDescent="0.25">
      <c r="A32" t="s">
        <v>978</v>
      </c>
    </row>
    <row r="34" spans="1:11" x14ac:dyDescent="0.25">
      <c r="A34" t="s">
        <v>250</v>
      </c>
      <c r="C34" t="s">
        <v>271</v>
      </c>
      <c r="D34" t="s">
        <v>763</v>
      </c>
      <c r="E34" t="s">
        <v>695</v>
      </c>
      <c r="F34" t="s">
        <v>696</v>
      </c>
      <c r="G34" t="s">
        <v>271</v>
      </c>
      <c r="H34" t="s">
        <v>272</v>
      </c>
    </row>
    <row r="35" spans="1:11" x14ac:dyDescent="0.25">
      <c r="A35" t="s">
        <v>979</v>
      </c>
      <c r="C35" t="s">
        <v>266</v>
      </c>
      <c r="D35">
        <v>0.99939999999999996</v>
      </c>
      <c r="E35" t="s">
        <v>267</v>
      </c>
      <c r="F35">
        <v>1.1000000000000001E-3</v>
      </c>
      <c r="G35" t="s">
        <v>268</v>
      </c>
      <c r="H35">
        <v>5.9999999999999995E-4</v>
      </c>
      <c r="K35" s="4" t="str">
        <f>IF(H35&lt;=0.01,"***",IF(H35&lt;=0.05,"**",IF(H35&lt;=0.1,"*","-")))</f>
        <v>***</v>
      </c>
    </row>
    <row r="37" spans="1:11" x14ac:dyDescent="0.25">
      <c r="A37" t="s">
        <v>253</v>
      </c>
    </row>
    <row r="39" spans="1:11" x14ac:dyDescent="0.25">
      <c r="A39" t="s">
        <v>246</v>
      </c>
    </row>
    <row r="40" spans="1:11" x14ac:dyDescent="0.25">
      <c r="A40" t="s">
        <v>247</v>
      </c>
    </row>
    <row r="41" spans="1:11" x14ac:dyDescent="0.25">
      <c r="A41" t="s">
        <v>248</v>
      </c>
      <c r="C41" t="s">
        <v>254</v>
      </c>
      <c r="D41" t="s">
        <v>255</v>
      </c>
      <c r="E41" t="s">
        <v>76</v>
      </c>
      <c r="F41" t="s">
        <v>262</v>
      </c>
      <c r="G41" t="s">
        <v>263</v>
      </c>
      <c r="H41" t="s">
        <v>257</v>
      </c>
      <c r="I41" t="s">
        <v>258</v>
      </c>
    </row>
    <row r="42" spans="1:11" x14ac:dyDescent="0.25">
      <c r="A42" t="s">
        <v>249</v>
      </c>
      <c r="C42" t="s">
        <v>24</v>
      </c>
      <c r="D42" t="s">
        <v>50</v>
      </c>
      <c r="E42" t="s">
        <v>5</v>
      </c>
      <c r="F42" t="s">
        <v>22</v>
      </c>
      <c r="G42" t="s">
        <v>23</v>
      </c>
      <c r="H42" t="s">
        <v>5</v>
      </c>
      <c r="I42" t="s">
        <v>7</v>
      </c>
    </row>
    <row r="43" spans="1:11" x14ac:dyDescent="0.25">
      <c r="A43" t="s">
        <v>980</v>
      </c>
      <c r="C43" t="s">
        <v>259</v>
      </c>
      <c r="D43">
        <v>167</v>
      </c>
      <c r="E43">
        <v>3.3532929999999999</v>
      </c>
      <c r="F43">
        <v>0.13592170000000001</v>
      </c>
      <c r="G43">
        <v>1.7564949999999999</v>
      </c>
      <c r="H43">
        <v>3.0849350000000002</v>
      </c>
      <c r="I43">
        <v>3.621651</v>
      </c>
    </row>
    <row r="44" spans="1:11" x14ac:dyDescent="0.25">
      <c r="A44" t="s">
        <v>981</v>
      </c>
      <c r="C44" t="s">
        <v>260</v>
      </c>
      <c r="D44">
        <v>167</v>
      </c>
      <c r="E44">
        <v>3.233533</v>
      </c>
      <c r="F44">
        <v>0.1342845</v>
      </c>
      <c r="G44">
        <v>1.735338</v>
      </c>
      <c r="H44">
        <v>2.968407</v>
      </c>
      <c r="I44">
        <v>3.498659</v>
      </c>
    </row>
    <row r="45" spans="1:11" x14ac:dyDescent="0.25">
      <c r="A45" t="s">
        <v>249</v>
      </c>
      <c r="C45" t="s">
        <v>24</v>
      </c>
      <c r="D45" t="s">
        <v>50</v>
      </c>
      <c r="E45" t="s">
        <v>5</v>
      </c>
      <c r="F45" t="s">
        <v>22</v>
      </c>
      <c r="G45" t="s">
        <v>23</v>
      </c>
      <c r="H45" t="s">
        <v>5</v>
      </c>
      <c r="I45" t="s">
        <v>7</v>
      </c>
    </row>
    <row r="46" spans="1:11" x14ac:dyDescent="0.25">
      <c r="A46" t="s">
        <v>982</v>
      </c>
      <c r="C46" t="s">
        <v>261</v>
      </c>
      <c r="D46">
        <v>167</v>
      </c>
      <c r="E46">
        <v>0.11976050000000001</v>
      </c>
      <c r="F46">
        <v>8.3569099999999993E-2</v>
      </c>
      <c r="G46">
        <v>1.0799510000000001</v>
      </c>
      <c r="H46">
        <v>-4.5234799999999999E-2</v>
      </c>
      <c r="I46">
        <v>0.2847558</v>
      </c>
    </row>
    <row r="47" spans="1:11" x14ac:dyDescent="0.25">
      <c r="A47" t="s">
        <v>247</v>
      </c>
    </row>
    <row r="48" spans="1:11" x14ac:dyDescent="0.25">
      <c r="A48" t="s">
        <v>983</v>
      </c>
    </row>
    <row r="49" spans="1:12" x14ac:dyDescent="0.25">
      <c r="A49" t="s">
        <v>984</v>
      </c>
    </row>
    <row r="50" spans="1:12" x14ac:dyDescent="0.25">
      <c r="L50" s="17"/>
    </row>
    <row r="51" spans="1:12" x14ac:dyDescent="0.25">
      <c r="A51" t="s">
        <v>250</v>
      </c>
      <c r="C51" t="s">
        <v>271</v>
      </c>
      <c r="D51" t="s">
        <v>763</v>
      </c>
      <c r="E51" t="s">
        <v>269</v>
      </c>
      <c r="F51" t="s">
        <v>270</v>
      </c>
      <c r="G51" t="s">
        <v>264</v>
      </c>
      <c r="H51" t="s">
        <v>762</v>
      </c>
    </row>
    <row r="52" spans="1:12" x14ac:dyDescent="0.25">
      <c r="A52" t="s">
        <v>985</v>
      </c>
      <c r="C52" t="s">
        <v>266</v>
      </c>
      <c r="D52">
        <v>0.92310000000000003</v>
      </c>
      <c r="E52" t="s">
        <v>267</v>
      </c>
      <c r="F52">
        <v>0.1537</v>
      </c>
      <c r="G52" t="s">
        <v>268</v>
      </c>
      <c r="H52">
        <v>7.6899999999999996E-2</v>
      </c>
      <c r="K52" s="4" t="str">
        <f>IF(H52&lt;=0.01,"***",IF(H52&lt;=0.05,"**",IF(H52&lt;=0.1,"*","-")))</f>
        <v>*</v>
      </c>
      <c r="L52" s="17" t="s">
        <v>986</v>
      </c>
    </row>
  </sheetData>
  <mergeCells count="2">
    <mergeCell ref="L3:P3"/>
    <mergeCell ref="M4:N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2"/>
  <sheetViews>
    <sheetView zoomScale="80" zoomScaleNormal="80" workbookViewId="0">
      <selection activeCell="K33" sqref="K3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3.5703125" customWidth="1"/>
    <col min="17" max="17" width="26" customWidth="1"/>
  </cols>
  <sheetData>
    <row r="2" spans="1:17" x14ac:dyDescent="0.25">
      <c r="A2" t="s">
        <v>123</v>
      </c>
    </row>
    <row r="4" spans="1:17" ht="18" thickBot="1" x14ac:dyDescent="0.35">
      <c r="A4" t="s">
        <v>124</v>
      </c>
      <c r="C4" t="s">
        <v>135</v>
      </c>
      <c r="L4" s="110" t="s">
        <v>138</v>
      </c>
      <c r="M4" s="110"/>
      <c r="N4" s="110"/>
      <c r="O4" s="110"/>
      <c r="P4" s="110"/>
      <c r="Q4" s="75"/>
    </row>
    <row r="5" spans="1:17" ht="61.5" thickTop="1" thickBot="1" x14ac:dyDescent="0.3">
      <c r="A5" t="s">
        <v>125</v>
      </c>
      <c r="C5" t="s">
        <v>136</v>
      </c>
      <c r="D5" t="s">
        <v>697</v>
      </c>
      <c r="E5" t="s">
        <v>698</v>
      </c>
      <c r="L5" s="77" t="s">
        <v>101</v>
      </c>
      <c r="M5" s="72" t="s">
        <v>139</v>
      </c>
      <c r="N5" s="72" t="s">
        <v>144</v>
      </c>
      <c r="O5" s="70"/>
      <c r="P5" s="72" t="s">
        <v>140</v>
      </c>
      <c r="Q5" s="72" t="s">
        <v>145</v>
      </c>
    </row>
    <row r="6" spans="1:17" x14ac:dyDescent="0.25">
      <c r="A6" t="s">
        <v>726</v>
      </c>
      <c r="C6" t="s">
        <v>137</v>
      </c>
      <c r="D6" t="s">
        <v>706</v>
      </c>
      <c r="E6" t="s">
        <v>707</v>
      </c>
      <c r="F6" t="s">
        <v>8</v>
      </c>
      <c r="L6" s="23" t="s">
        <v>33</v>
      </c>
      <c r="M6" s="24">
        <f>D9</f>
        <v>140</v>
      </c>
      <c r="N6" s="28">
        <f>M6/D11</f>
        <v>0.88607594936708856</v>
      </c>
      <c r="O6" s="23"/>
      <c r="P6" s="24">
        <f>D41</f>
        <v>136</v>
      </c>
      <c r="Q6" s="28">
        <f>P6/D43</f>
        <v>0.97142857142857142</v>
      </c>
    </row>
    <row r="7" spans="1:17" x14ac:dyDescent="0.25">
      <c r="A7" t="s">
        <v>17</v>
      </c>
      <c r="C7" t="s">
        <v>7</v>
      </c>
      <c r="D7" t="s">
        <v>5</v>
      </c>
      <c r="E7" t="s">
        <v>24</v>
      </c>
      <c r="F7" t="s">
        <v>50</v>
      </c>
      <c r="L7" s="23" t="s">
        <v>32</v>
      </c>
      <c r="M7" s="24">
        <f>E9</f>
        <v>131</v>
      </c>
      <c r="N7" s="28">
        <f>M7/E11</f>
        <v>0.78443113772455086</v>
      </c>
      <c r="O7" s="23"/>
      <c r="P7" s="24">
        <f>E41</f>
        <v>123</v>
      </c>
      <c r="Q7" s="28">
        <f>P7/E43</f>
        <v>0.93893129770992367</v>
      </c>
    </row>
    <row r="8" spans="1:17" ht="15.75" thickBot="1" x14ac:dyDescent="0.3">
      <c r="A8" t="s">
        <v>987</v>
      </c>
      <c r="C8" t="s">
        <v>713</v>
      </c>
      <c r="D8">
        <v>18</v>
      </c>
      <c r="E8">
        <v>36</v>
      </c>
      <c r="F8">
        <v>54</v>
      </c>
      <c r="L8" s="22" t="s">
        <v>35</v>
      </c>
      <c r="M8" s="27">
        <f>F9</f>
        <v>271</v>
      </c>
      <c r="N8" s="29">
        <f>M8/F11</f>
        <v>0.83384615384615379</v>
      </c>
      <c r="O8" s="27"/>
      <c r="P8" s="27">
        <f>F41</f>
        <v>259</v>
      </c>
      <c r="Q8" s="29">
        <f>P8/F43</f>
        <v>0.955719557195572</v>
      </c>
    </row>
    <row r="9" spans="1:17" ht="15.75" thickTop="1" x14ac:dyDescent="0.25">
      <c r="A9" t="s">
        <v>988</v>
      </c>
      <c r="C9" t="s">
        <v>714</v>
      </c>
      <c r="D9">
        <v>140</v>
      </c>
      <c r="E9">
        <v>131</v>
      </c>
      <c r="F9">
        <v>271</v>
      </c>
      <c r="L9" t="str">
        <f>CONCATENATE("N = ",F11)</f>
        <v>N = 325</v>
      </c>
      <c r="P9" t="str">
        <f>CONCATENATE("N = ",F43)</f>
        <v>N = 271</v>
      </c>
    </row>
    <row r="10" spans="1:17" ht="29.25" customHeight="1" x14ac:dyDescent="0.25">
      <c r="A10" t="s">
        <v>17</v>
      </c>
      <c r="C10" t="s">
        <v>7</v>
      </c>
      <c r="D10" t="s">
        <v>5</v>
      </c>
      <c r="E10" t="s">
        <v>24</v>
      </c>
      <c r="F10" t="s">
        <v>50</v>
      </c>
      <c r="L10" s="116" t="str">
        <f>IF(I27="*","Male and female scores are different at the 10% level of significance",IF(I27="**","Male and female scores are different at the 5% level of significance",IF(L16="***","Male and female scores are different at the 1% level of significance","Means are not significantly different at either 1%, 5% or 10%")))</f>
        <v>Male and female scores are different at the 5% level of significance</v>
      </c>
      <c r="M10" s="116"/>
      <c r="N10" s="116"/>
      <c r="P10" s="116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6"/>
    </row>
    <row r="11" spans="1:17" x14ac:dyDescent="0.25">
      <c r="A11" t="s">
        <v>803</v>
      </c>
      <c r="C11" t="s">
        <v>8</v>
      </c>
      <c r="D11">
        <v>158</v>
      </c>
      <c r="E11">
        <v>167</v>
      </c>
      <c r="F11">
        <v>325</v>
      </c>
    </row>
    <row r="13" spans="1:17" x14ac:dyDescent="0.25">
      <c r="A13" t="s">
        <v>126</v>
      </c>
    </row>
    <row r="15" spans="1:17" x14ac:dyDescent="0.25">
      <c r="A15" t="s">
        <v>127</v>
      </c>
    </row>
    <row r="16" spans="1:17" x14ac:dyDescent="0.25">
      <c r="A16" t="s">
        <v>128</v>
      </c>
    </row>
    <row r="17" spans="1:10" x14ac:dyDescent="0.25">
      <c r="A17" t="s">
        <v>68</v>
      </c>
    </row>
    <row r="18" spans="1:10" x14ac:dyDescent="0.25">
      <c r="A18" t="s">
        <v>69</v>
      </c>
    </row>
    <row r="19" spans="1:10" x14ac:dyDescent="0.25">
      <c r="A19" t="s">
        <v>989</v>
      </c>
    </row>
    <row r="20" spans="1:10" x14ac:dyDescent="0.25">
      <c r="A20" t="s">
        <v>990</v>
      </c>
    </row>
    <row r="21" spans="1:10" x14ac:dyDescent="0.25">
      <c r="A21" t="s">
        <v>69</v>
      </c>
    </row>
    <row r="22" spans="1:10" x14ac:dyDescent="0.25">
      <c r="A22" t="s">
        <v>991</v>
      </c>
    </row>
    <row r="24" spans="1:10" x14ac:dyDescent="0.25">
      <c r="A24" t="s">
        <v>70</v>
      </c>
    </row>
    <row r="25" spans="1:10" x14ac:dyDescent="0.25">
      <c r="A25" t="s">
        <v>71</v>
      </c>
      <c r="C25" t="s">
        <v>80</v>
      </c>
      <c r="D25" t="s">
        <v>81</v>
      </c>
      <c r="E25" t="s">
        <v>82</v>
      </c>
      <c r="F25" t="s">
        <v>83</v>
      </c>
      <c r="G25" t="s">
        <v>84</v>
      </c>
      <c r="H25" t="s">
        <v>85</v>
      </c>
    </row>
    <row r="26" spans="1:10" x14ac:dyDescent="0.25">
      <c r="A26" t="s">
        <v>72</v>
      </c>
      <c r="C26" t="s">
        <v>107</v>
      </c>
      <c r="D26" t="s">
        <v>98</v>
      </c>
      <c r="E26" t="s">
        <v>24</v>
      </c>
      <c r="F26" t="s">
        <v>98</v>
      </c>
      <c r="G26" t="s">
        <v>50</v>
      </c>
      <c r="H26" t="s">
        <v>5</v>
      </c>
    </row>
    <row r="27" spans="1:10" x14ac:dyDescent="0.25">
      <c r="A27" t="s">
        <v>992</v>
      </c>
      <c r="C27" t="s">
        <v>86</v>
      </c>
      <c r="D27">
        <v>0.83880426100000005</v>
      </c>
      <c r="E27">
        <v>1</v>
      </c>
      <c r="F27">
        <v>0.83880426100000005</v>
      </c>
      <c r="G27">
        <v>6.13</v>
      </c>
      <c r="H27">
        <v>1.38E-2</v>
      </c>
      <c r="I27" s="4" t="str">
        <f t="shared" ref="I27" si="0">IF(H27&lt;=0.01,"***",IF(H27&lt;=0.05,"**",IF(H27&lt;=0.1,"*","-")))</f>
        <v>**</v>
      </c>
      <c r="J27" t="s">
        <v>88</v>
      </c>
    </row>
    <row r="28" spans="1:10" x14ac:dyDescent="0.25">
      <c r="A28" t="s">
        <v>993</v>
      </c>
      <c r="C28" t="s">
        <v>87</v>
      </c>
      <c r="D28">
        <v>44.188887999999999</v>
      </c>
      <c r="E28">
        <v>323</v>
      </c>
      <c r="F28">
        <v>0.136807703</v>
      </c>
      <c r="J28" t="s">
        <v>89</v>
      </c>
    </row>
    <row r="29" spans="1:10" x14ac:dyDescent="0.25">
      <c r="A29" t="s">
        <v>72</v>
      </c>
      <c r="C29" t="s">
        <v>107</v>
      </c>
      <c r="D29" t="s">
        <v>98</v>
      </c>
      <c r="E29" t="s">
        <v>24</v>
      </c>
      <c r="F29" t="s">
        <v>98</v>
      </c>
      <c r="G29" t="s">
        <v>50</v>
      </c>
      <c r="H29" t="s">
        <v>5</v>
      </c>
    </row>
    <row r="30" spans="1:10" x14ac:dyDescent="0.25">
      <c r="A30" t="s">
        <v>994</v>
      </c>
      <c r="C30" t="s">
        <v>8</v>
      </c>
      <c r="D30">
        <v>45.027692299999998</v>
      </c>
      <c r="E30">
        <v>324</v>
      </c>
      <c r="F30">
        <v>0.13897435899999999</v>
      </c>
    </row>
    <row r="32" spans="1:10" x14ac:dyDescent="0.25">
      <c r="A32" t="s">
        <v>129</v>
      </c>
    </row>
    <row r="34" spans="1:6" x14ac:dyDescent="0.25">
      <c r="A34" t="s">
        <v>124</v>
      </c>
      <c r="C34" t="s">
        <v>135</v>
      </c>
    </row>
    <row r="35" spans="1:6" x14ac:dyDescent="0.25">
      <c r="A35" t="s">
        <v>130</v>
      </c>
      <c r="C35" t="s">
        <v>136</v>
      </c>
    </row>
    <row r="36" spans="1:6" x14ac:dyDescent="0.25">
      <c r="A36" t="s">
        <v>131</v>
      </c>
      <c r="C36" t="s">
        <v>137</v>
      </c>
    </row>
    <row r="37" spans="1:6" x14ac:dyDescent="0.25">
      <c r="A37" t="s">
        <v>132</v>
      </c>
      <c r="C37" t="s">
        <v>141</v>
      </c>
      <c r="D37" t="s">
        <v>697</v>
      </c>
      <c r="E37" t="s">
        <v>698</v>
      </c>
    </row>
    <row r="38" spans="1:6" x14ac:dyDescent="0.25">
      <c r="A38" t="s">
        <v>727</v>
      </c>
      <c r="C38" t="s">
        <v>142</v>
      </c>
      <c r="D38" t="s">
        <v>706</v>
      </c>
      <c r="E38" t="s">
        <v>707</v>
      </c>
      <c r="F38" t="s">
        <v>8</v>
      </c>
    </row>
    <row r="39" spans="1:6" x14ac:dyDescent="0.25">
      <c r="A39" t="s">
        <v>17</v>
      </c>
      <c r="C39" t="s">
        <v>7</v>
      </c>
      <c r="D39" t="s">
        <v>22</v>
      </c>
      <c r="E39" t="s">
        <v>7</v>
      </c>
      <c r="F39" t="s">
        <v>50</v>
      </c>
    </row>
    <row r="40" spans="1:6" x14ac:dyDescent="0.25">
      <c r="A40" t="s">
        <v>995</v>
      </c>
      <c r="C40" t="s">
        <v>713</v>
      </c>
      <c r="D40">
        <v>4</v>
      </c>
      <c r="E40">
        <v>8</v>
      </c>
      <c r="F40">
        <v>12</v>
      </c>
    </row>
    <row r="41" spans="1:6" x14ac:dyDescent="0.25">
      <c r="A41" t="s">
        <v>996</v>
      </c>
      <c r="C41" t="s">
        <v>714</v>
      </c>
      <c r="D41">
        <v>136</v>
      </c>
      <c r="E41">
        <v>123</v>
      </c>
      <c r="F41">
        <v>259</v>
      </c>
    </row>
    <row r="42" spans="1:6" x14ac:dyDescent="0.25">
      <c r="A42" t="s">
        <v>17</v>
      </c>
      <c r="C42" t="s">
        <v>7</v>
      </c>
      <c r="D42" t="s">
        <v>22</v>
      </c>
      <c r="E42" t="s">
        <v>7</v>
      </c>
      <c r="F42" t="s">
        <v>50</v>
      </c>
    </row>
    <row r="43" spans="1:6" x14ac:dyDescent="0.25">
      <c r="A43" t="s">
        <v>997</v>
      </c>
      <c r="C43" t="s">
        <v>8</v>
      </c>
      <c r="D43">
        <v>140</v>
      </c>
      <c r="E43">
        <v>131</v>
      </c>
      <c r="F43">
        <v>271</v>
      </c>
    </row>
    <row r="45" spans="1:6" x14ac:dyDescent="0.25">
      <c r="A45" t="s">
        <v>133</v>
      </c>
    </row>
    <row r="47" spans="1:6" x14ac:dyDescent="0.25">
      <c r="A47" t="s">
        <v>127</v>
      </c>
    </row>
    <row r="48" spans="1:6" x14ac:dyDescent="0.25">
      <c r="A48" t="s">
        <v>134</v>
      </c>
    </row>
    <row r="49" spans="1:10" x14ac:dyDescent="0.25">
      <c r="A49" t="s">
        <v>68</v>
      </c>
    </row>
    <row r="50" spans="1:10" x14ac:dyDescent="0.25">
      <c r="A50" t="s">
        <v>69</v>
      </c>
    </row>
    <row r="51" spans="1:10" x14ac:dyDescent="0.25">
      <c r="A51" t="s">
        <v>998</v>
      </c>
    </row>
    <row r="52" spans="1:10" x14ac:dyDescent="0.25">
      <c r="A52" t="s">
        <v>999</v>
      </c>
    </row>
    <row r="53" spans="1:10" x14ac:dyDescent="0.25">
      <c r="A53" t="s">
        <v>69</v>
      </c>
    </row>
    <row r="54" spans="1:10" x14ac:dyDescent="0.25">
      <c r="A54" t="s">
        <v>1000</v>
      </c>
    </row>
    <row r="56" spans="1:10" x14ac:dyDescent="0.25">
      <c r="A56" t="s">
        <v>70</v>
      </c>
    </row>
    <row r="57" spans="1:10" x14ac:dyDescent="0.25">
      <c r="A57" t="s">
        <v>71</v>
      </c>
      <c r="C57" t="s">
        <v>80</v>
      </c>
      <c r="D57" t="s">
        <v>81</v>
      </c>
      <c r="E57" t="s">
        <v>82</v>
      </c>
      <c r="F57" t="s">
        <v>83</v>
      </c>
      <c r="G57" t="s">
        <v>84</v>
      </c>
      <c r="H57" t="s">
        <v>85</v>
      </c>
    </row>
    <row r="58" spans="1:10" x14ac:dyDescent="0.25">
      <c r="A58" t="s">
        <v>72</v>
      </c>
      <c r="C58" t="s">
        <v>107</v>
      </c>
      <c r="D58" t="s">
        <v>6</v>
      </c>
      <c r="E58" t="s">
        <v>143</v>
      </c>
      <c r="F58" t="s">
        <v>22</v>
      </c>
      <c r="G58" t="s">
        <v>22</v>
      </c>
      <c r="H58" t="s">
        <v>22</v>
      </c>
    </row>
    <row r="59" spans="1:10" x14ac:dyDescent="0.25">
      <c r="A59" t="s">
        <v>1001</v>
      </c>
      <c r="C59" t="s">
        <v>86</v>
      </c>
      <c r="D59">
        <v>7.1470018999999996E-2</v>
      </c>
      <c r="E59">
        <v>1</v>
      </c>
      <c r="F59">
        <v>7.1470018999999996E-2</v>
      </c>
      <c r="G59">
        <v>1.69</v>
      </c>
      <c r="H59">
        <v>0.1951</v>
      </c>
      <c r="I59" s="4" t="str">
        <f t="shared" ref="I59" si="1">IF(H59&lt;=0.01,"***",IF(H59&lt;=0.05,"**",IF(H59&lt;=0.1,"*","-")))</f>
        <v>-</v>
      </c>
      <c r="J59" t="s">
        <v>88</v>
      </c>
    </row>
    <row r="60" spans="1:10" x14ac:dyDescent="0.25">
      <c r="A60" t="s">
        <v>1002</v>
      </c>
      <c r="C60" t="s">
        <v>87</v>
      </c>
      <c r="D60">
        <v>11.397164699999999</v>
      </c>
      <c r="E60">
        <v>269</v>
      </c>
      <c r="F60">
        <v>4.2368641999999998E-2</v>
      </c>
      <c r="J60" t="s">
        <v>89</v>
      </c>
    </row>
    <row r="61" spans="1:10" x14ac:dyDescent="0.25">
      <c r="A61" t="s">
        <v>72</v>
      </c>
      <c r="C61" t="s">
        <v>107</v>
      </c>
      <c r="D61" t="s">
        <v>6</v>
      </c>
      <c r="E61" t="s">
        <v>143</v>
      </c>
      <c r="F61" t="s">
        <v>22</v>
      </c>
      <c r="G61" t="s">
        <v>22</v>
      </c>
      <c r="H61" t="s">
        <v>22</v>
      </c>
    </row>
    <row r="62" spans="1:10" x14ac:dyDescent="0.25">
      <c r="A62" t="s">
        <v>1003</v>
      </c>
      <c r="C62" t="s">
        <v>8</v>
      </c>
      <c r="D62">
        <v>11.468634700000001</v>
      </c>
      <c r="E62">
        <v>270</v>
      </c>
      <c r="F62">
        <v>4.2476424999999998E-2</v>
      </c>
    </row>
  </sheetData>
  <mergeCells count="3">
    <mergeCell ref="L4:P4"/>
    <mergeCell ref="L10:N10"/>
    <mergeCell ref="P10:Q10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9"/>
  <sheetViews>
    <sheetView topLeftCell="A11" zoomScale="80" zoomScaleNormal="80" workbookViewId="0">
      <selection activeCell="J57" sqref="J57"/>
    </sheetView>
  </sheetViews>
  <sheetFormatPr defaultRowHeight="15" x14ac:dyDescent="0.25"/>
  <cols>
    <col min="1" max="1" width="64.140625" bestFit="1" customWidth="1"/>
    <col min="10" max="10" width="44.5703125" bestFit="1" customWidth="1"/>
    <col min="11" max="11" width="7.85546875" bestFit="1" customWidth="1"/>
    <col min="12" max="12" width="7" customWidth="1"/>
    <col min="13" max="13" width="7.28515625" customWidth="1"/>
    <col min="14" max="14" width="7" customWidth="1"/>
    <col min="15" max="15" width="8" customWidth="1"/>
    <col min="16" max="16" width="5.42578125" customWidth="1"/>
  </cols>
  <sheetData>
    <row r="2" spans="1:16" x14ac:dyDescent="0.25">
      <c r="A2" s="2" t="s">
        <v>59</v>
      </c>
      <c r="C2" s="2" t="s">
        <v>60</v>
      </c>
    </row>
    <row r="3" spans="1:16" ht="18" thickBot="1" x14ac:dyDescent="0.35">
      <c r="J3" s="110" t="s">
        <v>56</v>
      </c>
      <c r="K3" s="110"/>
      <c r="L3" s="110"/>
      <c r="M3" s="110"/>
      <c r="N3" s="110"/>
      <c r="O3" s="110"/>
      <c r="P3" s="110"/>
    </row>
    <row r="4" spans="1:16" ht="15.75" thickTop="1" x14ac:dyDescent="0.25">
      <c r="A4" s="2" t="s">
        <v>147</v>
      </c>
      <c r="C4" s="2" t="s">
        <v>162</v>
      </c>
      <c r="D4" t="s">
        <v>20</v>
      </c>
    </row>
    <row r="5" spans="1:16" ht="15.75" thickBot="1" x14ac:dyDescent="0.3">
      <c r="A5" s="2" t="s">
        <v>728</v>
      </c>
      <c r="C5" s="2" t="s">
        <v>163</v>
      </c>
      <c r="D5" t="s">
        <v>706</v>
      </c>
      <c r="E5" t="s">
        <v>707</v>
      </c>
      <c r="F5" t="s">
        <v>8</v>
      </c>
      <c r="J5" s="77"/>
      <c r="K5" s="71" t="s">
        <v>33</v>
      </c>
      <c r="L5" s="71" t="s">
        <v>11</v>
      </c>
      <c r="M5" s="71" t="s">
        <v>32</v>
      </c>
      <c r="N5" s="71" t="s">
        <v>11</v>
      </c>
      <c r="O5" s="71" t="s">
        <v>35</v>
      </c>
      <c r="P5" s="71" t="s">
        <v>11</v>
      </c>
    </row>
    <row r="6" spans="1:16" x14ac:dyDescent="0.25">
      <c r="A6" t="s">
        <v>17</v>
      </c>
      <c r="C6" t="s">
        <v>7</v>
      </c>
      <c r="D6" t="s">
        <v>98</v>
      </c>
      <c r="E6" t="s">
        <v>143</v>
      </c>
      <c r="F6" t="s">
        <v>50</v>
      </c>
      <c r="J6" s="23" t="s">
        <v>146</v>
      </c>
      <c r="K6" s="24">
        <f>D8</f>
        <v>84</v>
      </c>
      <c r="L6" s="1">
        <f>D10</f>
        <v>101</v>
      </c>
      <c r="M6" s="24">
        <f>E8</f>
        <v>71</v>
      </c>
      <c r="N6" s="1">
        <f>E10</f>
        <v>100</v>
      </c>
      <c r="O6" s="24">
        <f>F8</f>
        <v>155</v>
      </c>
      <c r="P6" s="1">
        <f>F10</f>
        <v>201</v>
      </c>
    </row>
    <row r="7" spans="1:16" x14ac:dyDescent="0.25">
      <c r="A7" t="s">
        <v>1004</v>
      </c>
      <c r="C7" t="s">
        <v>713</v>
      </c>
      <c r="D7">
        <v>17</v>
      </c>
      <c r="E7">
        <v>29</v>
      </c>
      <c r="F7">
        <v>46</v>
      </c>
      <c r="J7" s="23" t="s">
        <v>616</v>
      </c>
      <c r="K7" s="24">
        <f>D16</f>
        <v>56</v>
      </c>
      <c r="L7" s="1">
        <f>D18</f>
        <v>93</v>
      </c>
      <c r="M7" s="24">
        <f>E16</f>
        <v>63</v>
      </c>
      <c r="N7" s="1">
        <f>E18</f>
        <v>93</v>
      </c>
      <c r="O7" s="24">
        <f>F16</f>
        <v>119</v>
      </c>
      <c r="P7" s="1">
        <f>F18</f>
        <v>186</v>
      </c>
    </row>
    <row r="8" spans="1:16" x14ac:dyDescent="0.25">
      <c r="A8" t="s">
        <v>1005</v>
      </c>
      <c r="C8" t="s">
        <v>714</v>
      </c>
      <c r="D8">
        <v>84</v>
      </c>
      <c r="E8">
        <v>71</v>
      </c>
      <c r="F8">
        <v>155</v>
      </c>
      <c r="J8" s="23" t="s">
        <v>155</v>
      </c>
      <c r="K8" s="24">
        <f>D24</f>
        <v>43</v>
      </c>
      <c r="L8" s="1">
        <f>D26</f>
        <v>63</v>
      </c>
      <c r="M8" s="24">
        <f>E24</f>
        <v>46</v>
      </c>
      <c r="N8" s="1">
        <f>E26</f>
        <v>99</v>
      </c>
      <c r="O8" s="24">
        <f>F24</f>
        <v>89</v>
      </c>
      <c r="P8" s="1">
        <f>F26</f>
        <v>162</v>
      </c>
    </row>
    <row r="9" spans="1:16" x14ac:dyDescent="0.25">
      <c r="A9" t="s">
        <v>17</v>
      </c>
      <c r="C9" t="s">
        <v>7</v>
      </c>
      <c r="D9" t="s">
        <v>98</v>
      </c>
      <c r="E9" t="s">
        <v>143</v>
      </c>
      <c r="F9" t="s">
        <v>50</v>
      </c>
      <c r="J9" s="25" t="s">
        <v>159</v>
      </c>
      <c r="K9" s="33">
        <f>D31</f>
        <v>19</v>
      </c>
      <c r="L9" s="34">
        <f>D33</f>
        <v>26</v>
      </c>
      <c r="M9" s="33">
        <f>E31</f>
        <v>50</v>
      </c>
      <c r="N9" s="34">
        <f>E33</f>
        <v>63</v>
      </c>
      <c r="O9" s="33">
        <f>F31</f>
        <v>69</v>
      </c>
      <c r="P9" s="34">
        <f>F33</f>
        <v>89</v>
      </c>
    </row>
    <row r="10" spans="1:16" x14ac:dyDescent="0.25">
      <c r="A10" t="s">
        <v>1006</v>
      </c>
      <c r="C10" t="s">
        <v>8</v>
      </c>
      <c r="D10">
        <v>101</v>
      </c>
      <c r="E10">
        <v>100</v>
      </c>
      <c r="F10">
        <v>201</v>
      </c>
      <c r="J10" s="32"/>
      <c r="K10" s="32"/>
      <c r="L10" s="32"/>
      <c r="M10" s="32"/>
      <c r="N10" s="32"/>
      <c r="O10" s="32"/>
      <c r="P10" s="32"/>
    </row>
    <row r="11" spans="1:16" x14ac:dyDescent="0.25">
      <c r="A11" s="2" t="s">
        <v>150</v>
      </c>
      <c r="C11" s="2" t="s">
        <v>164</v>
      </c>
      <c r="J11" s="7"/>
      <c r="K11" s="7"/>
      <c r="L11" s="7"/>
      <c r="M11" s="7"/>
      <c r="N11" s="7"/>
      <c r="O11" s="7"/>
      <c r="P11" s="7"/>
    </row>
    <row r="12" spans="1:16" x14ac:dyDescent="0.25">
      <c r="A12" s="2" t="s">
        <v>151</v>
      </c>
      <c r="C12" s="2" t="s">
        <v>165</v>
      </c>
      <c r="D12" t="s">
        <v>20</v>
      </c>
    </row>
    <row r="13" spans="1:16" x14ac:dyDescent="0.25">
      <c r="A13" s="2" t="s">
        <v>729</v>
      </c>
      <c r="C13" s="2" t="s">
        <v>166</v>
      </c>
      <c r="D13" t="s">
        <v>706</v>
      </c>
      <c r="E13" t="s">
        <v>707</v>
      </c>
      <c r="F13" t="s">
        <v>8</v>
      </c>
    </row>
    <row r="14" spans="1:16" x14ac:dyDescent="0.25">
      <c r="A14" t="s">
        <v>17</v>
      </c>
      <c r="C14" t="s">
        <v>7</v>
      </c>
      <c r="D14" t="s">
        <v>98</v>
      </c>
      <c r="E14" t="s">
        <v>143</v>
      </c>
      <c r="F14" t="s">
        <v>50</v>
      </c>
    </row>
    <row r="15" spans="1:16" x14ac:dyDescent="0.25">
      <c r="A15" t="s">
        <v>1013</v>
      </c>
      <c r="C15" t="s">
        <v>713</v>
      </c>
      <c r="D15">
        <v>37</v>
      </c>
      <c r="E15">
        <v>30</v>
      </c>
      <c r="F15">
        <v>67</v>
      </c>
    </row>
    <row r="16" spans="1:16" x14ac:dyDescent="0.25">
      <c r="A16" t="s">
        <v>1014</v>
      </c>
      <c r="C16" t="s">
        <v>714</v>
      </c>
      <c r="D16">
        <v>56</v>
      </c>
      <c r="E16">
        <v>63</v>
      </c>
      <c r="F16">
        <v>119</v>
      </c>
    </row>
    <row r="17" spans="1:14" x14ac:dyDescent="0.25">
      <c r="A17" t="s">
        <v>17</v>
      </c>
      <c r="C17" t="s">
        <v>7</v>
      </c>
      <c r="D17" t="s">
        <v>98</v>
      </c>
      <c r="E17" t="s">
        <v>143</v>
      </c>
      <c r="F17" t="s">
        <v>50</v>
      </c>
    </row>
    <row r="18" spans="1:14" x14ac:dyDescent="0.25">
      <c r="A18" t="s">
        <v>1015</v>
      </c>
      <c r="C18" t="s">
        <v>8</v>
      </c>
      <c r="D18">
        <v>93</v>
      </c>
      <c r="E18">
        <v>93</v>
      </c>
      <c r="F18">
        <v>186</v>
      </c>
    </row>
    <row r="19" spans="1:14" x14ac:dyDescent="0.25">
      <c r="A19" s="2"/>
      <c r="C19" s="2"/>
    </row>
    <row r="20" spans="1:14" x14ac:dyDescent="0.25">
      <c r="A20" s="2" t="s">
        <v>156</v>
      </c>
      <c r="C20" s="2" t="s">
        <v>167</v>
      </c>
      <c r="D20" t="s">
        <v>20</v>
      </c>
    </row>
    <row r="21" spans="1:14" x14ac:dyDescent="0.25">
      <c r="A21" s="2" t="s">
        <v>730</v>
      </c>
      <c r="C21" s="2" t="s">
        <v>168</v>
      </c>
      <c r="D21" t="s">
        <v>706</v>
      </c>
      <c r="E21" t="s">
        <v>707</v>
      </c>
      <c r="F21" t="s">
        <v>8</v>
      </c>
    </row>
    <row r="22" spans="1:14" x14ac:dyDescent="0.25">
      <c r="A22" t="s">
        <v>17</v>
      </c>
      <c r="C22" t="s">
        <v>7</v>
      </c>
      <c r="D22" t="s">
        <v>98</v>
      </c>
      <c r="E22" t="s">
        <v>143</v>
      </c>
      <c r="F22" t="s">
        <v>50</v>
      </c>
    </row>
    <row r="23" spans="1:14" x14ac:dyDescent="0.25">
      <c r="A23" t="s">
        <v>1022</v>
      </c>
      <c r="C23" t="s">
        <v>713</v>
      </c>
      <c r="D23">
        <v>20</v>
      </c>
      <c r="E23">
        <v>53</v>
      </c>
      <c r="F23">
        <v>73</v>
      </c>
    </row>
    <row r="24" spans="1:14" x14ac:dyDescent="0.25">
      <c r="A24" t="s">
        <v>1023</v>
      </c>
      <c r="C24" t="s">
        <v>714</v>
      </c>
      <c r="D24">
        <v>43</v>
      </c>
      <c r="E24">
        <v>46</v>
      </c>
      <c r="F24">
        <v>89</v>
      </c>
    </row>
    <row r="25" spans="1:14" x14ac:dyDescent="0.25">
      <c r="A25" t="s">
        <v>17</v>
      </c>
      <c r="C25" t="s">
        <v>7</v>
      </c>
      <c r="D25" t="s">
        <v>98</v>
      </c>
      <c r="E25" t="s">
        <v>143</v>
      </c>
      <c r="F25" t="s">
        <v>50</v>
      </c>
    </row>
    <row r="26" spans="1:14" x14ac:dyDescent="0.25">
      <c r="A26" t="s">
        <v>1024</v>
      </c>
      <c r="C26" t="s">
        <v>8</v>
      </c>
      <c r="D26">
        <v>63</v>
      </c>
      <c r="E26">
        <v>99</v>
      </c>
      <c r="F26">
        <v>162</v>
      </c>
    </row>
    <row r="27" spans="1:14" x14ac:dyDescent="0.25">
      <c r="A27" s="2" t="s">
        <v>147</v>
      </c>
      <c r="C27" s="2" t="s">
        <v>162</v>
      </c>
      <c r="D27" t="s">
        <v>20</v>
      </c>
    </row>
    <row r="28" spans="1:14" ht="18" thickBot="1" x14ac:dyDescent="0.35">
      <c r="A28" s="2" t="s">
        <v>731</v>
      </c>
      <c r="C28" s="2" t="s">
        <v>169</v>
      </c>
      <c r="D28" t="s">
        <v>706</v>
      </c>
      <c r="E28" t="s">
        <v>707</v>
      </c>
      <c r="F28" t="s">
        <v>8</v>
      </c>
      <c r="J28" s="110" t="s">
        <v>56</v>
      </c>
      <c r="K28" s="110"/>
      <c r="L28" s="110"/>
      <c r="M28" s="110"/>
      <c r="N28" s="110"/>
    </row>
    <row r="29" spans="1:14" ht="16.5" thickTop="1" thickBot="1" x14ac:dyDescent="0.3">
      <c r="A29" t="s">
        <v>17</v>
      </c>
      <c r="C29" t="s">
        <v>7</v>
      </c>
      <c r="D29" t="s">
        <v>98</v>
      </c>
      <c r="E29" t="s">
        <v>143</v>
      </c>
      <c r="F29" t="s">
        <v>50</v>
      </c>
      <c r="K29" s="113" t="s">
        <v>20</v>
      </c>
      <c r="L29" s="113"/>
    </row>
    <row r="30" spans="1:14" ht="15.75" thickBot="1" x14ac:dyDescent="0.3">
      <c r="A30" t="s">
        <v>1031</v>
      </c>
      <c r="C30" t="s">
        <v>713</v>
      </c>
      <c r="D30">
        <v>7</v>
      </c>
      <c r="E30">
        <v>13</v>
      </c>
      <c r="F30">
        <v>20</v>
      </c>
      <c r="J30" s="77"/>
      <c r="K30" s="71" t="s">
        <v>33</v>
      </c>
      <c r="L30" s="71" t="s">
        <v>32</v>
      </c>
      <c r="M30" s="70"/>
      <c r="N30" s="72" t="s">
        <v>35</v>
      </c>
    </row>
    <row r="31" spans="1:14" ht="17.25" x14ac:dyDescent="0.25">
      <c r="A31" t="s">
        <v>1032</v>
      </c>
      <c r="C31" t="s">
        <v>714</v>
      </c>
      <c r="D31">
        <v>19</v>
      </c>
      <c r="E31">
        <v>50</v>
      </c>
      <c r="F31">
        <v>69</v>
      </c>
      <c r="J31" s="23" t="s">
        <v>146</v>
      </c>
      <c r="K31" s="28">
        <f>K6/L6</f>
        <v>0.83168316831683164</v>
      </c>
      <c r="L31" s="28">
        <f>M6/N6</f>
        <v>0.71</v>
      </c>
      <c r="M31" s="8" t="str">
        <f>I48</f>
        <v>**</v>
      </c>
      <c r="N31" s="28">
        <f>O6/P6</f>
        <v>0.77114427860696522</v>
      </c>
    </row>
    <row r="32" spans="1:14" ht="17.25" x14ac:dyDescent="0.25">
      <c r="A32" t="s">
        <v>17</v>
      </c>
      <c r="C32" t="s">
        <v>7</v>
      </c>
      <c r="D32" t="s">
        <v>98</v>
      </c>
      <c r="E32" t="s">
        <v>143</v>
      </c>
      <c r="F32" t="s">
        <v>50</v>
      </c>
      <c r="J32" s="23" t="s">
        <v>616</v>
      </c>
      <c r="K32" s="28">
        <f>K7/L7</f>
        <v>0.60215053763440862</v>
      </c>
      <c r="L32" s="28">
        <f>M7/N7</f>
        <v>0.67741935483870963</v>
      </c>
      <c r="M32" s="8" t="str">
        <f>I68</f>
        <v>-</v>
      </c>
      <c r="N32" s="28">
        <f>O7/P7</f>
        <v>0.63978494623655913</v>
      </c>
    </row>
    <row r="33" spans="1:15" ht="17.25" x14ac:dyDescent="0.25">
      <c r="A33" t="s">
        <v>1033</v>
      </c>
      <c r="C33" t="s">
        <v>8</v>
      </c>
      <c r="D33">
        <v>26</v>
      </c>
      <c r="E33">
        <v>63</v>
      </c>
      <c r="F33">
        <v>89</v>
      </c>
      <c r="J33" s="23" t="s">
        <v>155</v>
      </c>
      <c r="K33" s="28">
        <f t="shared" ref="K33:K34" si="0">K8/L8</f>
        <v>0.68253968253968256</v>
      </c>
      <c r="L33" s="28">
        <f>M8/N8</f>
        <v>0.46464646464646464</v>
      </c>
      <c r="M33" s="8" t="str">
        <f>I87</f>
        <v>***</v>
      </c>
      <c r="N33" s="28">
        <f t="shared" ref="N33" si="1">O8/P8</f>
        <v>0.54938271604938271</v>
      </c>
    </row>
    <row r="34" spans="1:15" ht="17.25" x14ac:dyDescent="0.25">
      <c r="J34" s="25" t="s">
        <v>159</v>
      </c>
      <c r="K34" s="100">
        <f t="shared" si="0"/>
        <v>0.73076923076923073</v>
      </c>
      <c r="L34" s="100">
        <f>M9/N9</f>
        <v>0.79365079365079361</v>
      </c>
      <c r="M34" s="37" t="str">
        <f>I106</f>
        <v>-</v>
      </c>
      <c r="N34" s="100">
        <f t="shared" ref="N34" si="2">O9/P9</f>
        <v>0.7752808988764045</v>
      </c>
    </row>
    <row r="35" spans="1:15" x14ac:dyDescent="0.25">
      <c r="A35" s="2" t="s">
        <v>148</v>
      </c>
      <c r="J35" s="35" t="s">
        <v>173</v>
      </c>
      <c r="K35" s="36"/>
      <c r="L35" s="36"/>
      <c r="M35" s="36"/>
      <c r="N35" s="32"/>
    </row>
    <row r="36" spans="1:15" x14ac:dyDescent="0.25">
      <c r="J36" s="7"/>
      <c r="K36" s="7"/>
      <c r="L36" s="7"/>
      <c r="M36" s="7"/>
      <c r="N36" s="7"/>
      <c r="O36" s="7"/>
    </row>
    <row r="37" spans="1:15" x14ac:dyDescent="0.25">
      <c r="A37" t="s">
        <v>149</v>
      </c>
    </row>
    <row r="38" spans="1:15" x14ac:dyDescent="0.25">
      <c r="A38" t="s">
        <v>68</v>
      </c>
    </row>
    <row r="39" spans="1:15" x14ac:dyDescent="0.25">
      <c r="A39" t="s">
        <v>69</v>
      </c>
    </row>
    <row r="40" spans="1:15" x14ac:dyDescent="0.25">
      <c r="A40" t="s">
        <v>1007</v>
      </c>
    </row>
    <row r="41" spans="1:15" x14ac:dyDescent="0.25">
      <c r="A41" t="s">
        <v>1008</v>
      </c>
    </row>
    <row r="42" spans="1:15" x14ac:dyDescent="0.25">
      <c r="A42" t="s">
        <v>69</v>
      </c>
    </row>
    <row r="43" spans="1:15" x14ac:dyDescent="0.25">
      <c r="A43" t="s">
        <v>1009</v>
      </c>
    </row>
    <row r="45" spans="1:15" x14ac:dyDescent="0.25">
      <c r="A45" t="s">
        <v>70</v>
      </c>
      <c r="C45" t="s">
        <v>70</v>
      </c>
      <c r="D45" t="s">
        <v>170</v>
      </c>
      <c r="E45" t="s">
        <v>171</v>
      </c>
      <c r="F45" t="s">
        <v>172</v>
      </c>
    </row>
    <row r="46" spans="1:15" x14ac:dyDescent="0.25">
      <c r="A46" t="s">
        <v>71</v>
      </c>
      <c r="C46" t="s">
        <v>80</v>
      </c>
      <c r="D46" t="s">
        <v>81</v>
      </c>
      <c r="E46" t="s">
        <v>82</v>
      </c>
      <c r="F46" t="s">
        <v>83</v>
      </c>
      <c r="G46" t="s">
        <v>84</v>
      </c>
      <c r="H46" t="s">
        <v>85</v>
      </c>
    </row>
    <row r="47" spans="1:15" x14ac:dyDescent="0.25">
      <c r="A47" t="s">
        <v>72</v>
      </c>
      <c r="C47" t="s">
        <v>120</v>
      </c>
      <c r="D47" t="s">
        <v>120</v>
      </c>
      <c r="E47" t="s">
        <v>143</v>
      </c>
      <c r="F47" t="s">
        <v>98</v>
      </c>
      <c r="G47" t="s">
        <v>50</v>
      </c>
      <c r="H47" t="s">
        <v>22</v>
      </c>
    </row>
    <row r="48" spans="1:15" x14ac:dyDescent="0.25">
      <c r="A48" t="s">
        <v>1010</v>
      </c>
      <c r="C48" t="s">
        <v>86</v>
      </c>
      <c r="D48">
        <v>0.74402295500000004</v>
      </c>
      <c r="E48">
        <v>1</v>
      </c>
      <c r="F48">
        <v>0.74402295500000004</v>
      </c>
      <c r="G48">
        <v>4.26</v>
      </c>
      <c r="H48">
        <v>4.02E-2</v>
      </c>
      <c r="I48" s="4" t="str">
        <f t="shared" ref="I48" si="3">IF(H48&lt;=0.01,"***",IF(H48&lt;=0.05,"**",IF(H48&lt;=0.1,"*","-")))</f>
        <v>**</v>
      </c>
      <c r="J48" t="s">
        <v>88</v>
      </c>
    </row>
    <row r="49" spans="1:10" x14ac:dyDescent="0.25">
      <c r="A49" t="s">
        <v>1011</v>
      </c>
      <c r="C49" t="s">
        <v>87</v>
      </c>
      <c r="D49">
        <v>34.728613899999999</v>
      </c>
      <c r="E49">
        <v>199</v>
      </c>
      <c r="F49">
        <v>0.174515648</v>
      </c>
      <c r="J49" t="s">
        <v>89</v>
      </c>
    </row>
    <row r="50" spans="1:10" x14ac:dyDescent="0.25">
      <c r="A50" t="s">
        <v>72</v>
      </c>
      <c r="C50" t="s">
        <v>120</v>
      </c>
      <c r="D50" t="s">
        <v>120</v>
      </c>
      <c r="E50" t="s">
        <v>143</v>
      </c>
      <c r="F50" t="s">
        <v>98</v>
      </c>
      <c r="G50" t="s">
        <v>50</v>
      </c>
      <c r="H50" t="s">
        <v>22</v>
      </c>
    </row>
    <row r="51" spans="1:10" x14ac:dyDescent="0.25">
      <c r="A51" t="s">
        <v>1012</v>
      </c>
      <c r="C51" t="s">
        <v>8</v>
      </c>
      <c r="D51">
        <v>35.472636799999997</v>
      </c>
      <c r="E51">
        <v>200</v>
      </c>
      <c r="F51">
        <v>0.17736318400000001</v>
      </c>
    </row>
    <row r="54" spans="1:10" x14ac:dyDescent="0.25">
      <c r="A54" s="2" t="s">
        <v>152</v>
      </c>
    </row>
    <row r="56" spans="1:10" x14ac:dyDescent="0.25">
      <c r="A56" t="s">
        <v>153</v>
      </c>
    </row>
    <row r="57" spans="1:10" x14ac:dyDescent="0.25">
      <c r="A57" t="s">
        <v>154</v>
      </c>
    </row>
    <row r="58" spans="1:10" x14ac:dyDescent="0.25">
      <c r="A58" t="s">
        <v>68</v>
      </c>
    </row>
    <row r="59" spans="1:10" x14ac:dyDescent="0.25">
      <c r="A59" t="s">
        <v>69</v>
      </c>
    </row>
    <row r="60" spans="1:10" x14ac:dyDescent="0.25">
      <c r="A60" t="s">
        <v>1016</v>
      </c>
    </row>
    <row r="61" spans="1:10" x14ac:dyDescent="0.25">
      <c r="A61" t="s">
        <v>1017</v>
      </c>
    </row>
    <row r="62" spans="1:10" x14ac:dyDescent="0.25">
      <c r="A62" t="s">
        <v>69</v>
      </c>
    </row>
    <row r="63" spans="1:10" x14ac:dyDescent="0.25">
      <c r="A63" t="s">
        <v>1018</v>
      </c>
    </row>
    <row r="65" spans="1:10" x14ac:dyDescent="0.25">
      <c r="A65" t="s">
        <v>70</v>
      </c>
      <c r="D65" t="s">
        <v>170</v>
      </c>
      <c r="E65" t="s">
        <v>171</v>
      </c>
      <c r="F65" t="s">
        <v>172</v>
      </c>
    </row>
    <row r="66" spans="1:10" x14ac:dyDescent="0.25">
      <c r="A66" t="s">
        <v>71</v>
      </c>
      <c r="C66" t="s">
        <v>80</v>
      </c>
      <c r="D66" t="s">
        <v>81</v>
      </c>
      <c r="E66" t="s">
        <v>82</v>
      </c>
      <c r="F66" t="s">
        <v>83</v>
      </c>
      <c r="G66" t="s">
        <v>84</v>
      </c>
      <c r="H66" t="s">
        <v>85</v>
      </c>
    </row>
    <row r="67" spans="1:10" x14ac:dyDescent="0.25">
      <c r="A67" t="s">
        <v>72</v>
      </c>
      <c r="C67" t="s">
        <v>120</v>
      </c>
      <c r="D67" t="s">
        <v>120</v>
      </c>
      <c r="E67" t="s">
        <v>143</v>
      </c>
      <c r="F67" t="s">
        <v>98</v>
      </c>
      <c r="G67" t="s">
        <v>50</v>
      </c>
      <c r="H67" t="s">
        <v>22</v>
      </c>
    </row>
    <row r="68" spans="1:10" x14ac:dyDescent="0.25">
      <c r="A68" t="s">
        <v>1019</v>
      </c>
      <c r="C68" t="s">
        <v>86</v>
      </c>
      <c r="D68">
        <v>0.26344086</v>
      </c>
      <c r="E68">
        <v>1</v>
      </c>
      <c r="F68">
        <v>0.26344086</v>
      </c>
      <c r="G68">
        <v>1.1399999999999999</v>
      </c>
      <c r="H68">
        <v>0.28749999999999998</v>
      </c>
      <c r="I68" s="4" t="str">
        <f t="shared" ref="I68" si="4">IF(H68&lt;=0.01,"***",IF(H68&lt;=0.05,"**",IF(H68&lt;=0.1,"*","-")))</f>
        <v>-</v>
      </c>
      <c r="J68" t="s">
        <v>88</v>
      </c>
    </row>
    <row r="69" spans="1:10" x14ac:dyDescent="0.25">
      <c r="A69" t="s">
        <v>1020</v>
      </c>
      <c r="C69" t="s">
        <v>87</v>
      </c>
      <c r="D69">
        <v>42.6021505</v>
      </c>
      <c r="E69">
        <v>184</v>
      </c>
      <c r="F69">
        <v>0.23153342700000001</v>
      </c>
      <c r="J69" t="s">
        <v>89</v>
      </c>
    </row>
    <row r="70" spans="1:10" x14ac:dyDescent="0.25">
      <c r="A70" t="s">
        <v>72</v>
      </c>
      <c r="C70" t="s">
        <v>120</v>
      </c>
      <c r="D70" t="s">
        <v>120</v>
      </c>
      <c r="E70" t="s">
        <v>143</v>
      </c>
      <c r="F70" t="s">
        <v>98</v>
      </c>
      <c r="G70" t="s">
        <v>50</v>
      </c>
      <c r="H70" t="s">
        <v>22</v>
      </c>
    </row>
    <row r="71" spans="1:10" x14ac:dyDescent="0.25">
      <c r="A71" t="s">
        <v>1021</v>
      </c>
      <c r="C71" t="s">
        <v>8</v>
      </c>
      <c r="D71">
        <v>42.8655914</v>
      </c>
      <c r="E71">
        <v>185</v>
      </c>
      <c r="F71">
        <v>0.23170589899999999</v>
      </c>
    </row>
    <row r="74" spans="1:10" x14ac:dyDescent="0.25">
      <c r="A74" s="2" t="s">
        <v>157</v>
      </c>
    </row>
    <row r="76" spans="1:10" x14ac:dyDescent="0.25">
      <c r="A76" t="s">
        <v>158</v>
      </c>
    </row>
    <row r="77" spans="1:10" x14ac:dyDescent="0.25">
      <c r="A77" t="s">
        <v>68</v>
      </c>
    </row>
    <row r="78" spans="1:10" x14ac:dyDescent="0.25">
      <c r="A78" t="s">
        <v>69</v>
      </c>
    </row>
    <row r="79" spans="1:10" x14ac:dyDescent="0.25">
      <c r="A79" t="s">
        <v>1025</v>
      </c>
    </row>
    <row r="80" spans="1:10" x14ac:dyDescent="0.25">
      <c r="A80" t="s">
        <v>1026</v>
      </c>
    </row>
    <row r="81" spans="1:10" x14ac:dyDescent="0.25">
      <c r="A81" t="s">
        <v>69</v>
      </c>
    </row>
    <row r="82" spans="1:10" x14ac:dyDescent="0.25">
      <c r="A82" t="s">
        <v>1027</v>
      </c>
    </row>
    <row r="84" spans="1:10" x14ac:dyDescent="0.25">
      <c r="A84" t="s">
        <v>70</v>
      </c>
    </row>
    <row r="85" spans="1:10" x14ac:dyDescent="0.25">
      <c r="A85" t="s">
        <v>71</v>
      </c>
      <c r="C85" t="s">
        <v>80</v>
      </c>
      <c r="D85" t="s">
        <v>81</v>
      </c>
      <c r="E85" t="s">
        <v>82</v>
      </c>
      <c r="F85" t="s">
        <v>83</v>
      </c>
      <c r="G85" t="s">
        <v>84</v>
      </c>
      <c r="H85" t="s">
        <v>85</v>
      </c>
    </row>
    <row r="86" spans="1:10" x14ac:dyDescent="0.25">
      <c r="A86" t="s">
        <v>72</v>
      </c>
      <c r="C86" t="s">
        <v>120</v>
      </c>
      <c r="D86" t="s">
        <v>120</v>
      </c>
      <c r="E86" t="s">
        <v>143</v>
      </c>
      <c r="F86" t="s">
        <v>98</v>
      </c>
      <c r="G86" t="s">
        <v>50</v>
      </c>
      <c r="H86" t="s">
        <v>22</v>
      </c>
    </row>
    <row r="87" spans="1:10" x14ac:dyDescent="0.25">
      <c r="A87" t="s">
        <v>1028</v>
      </c>
      <c r="C87" t="s">
        <v>86</v>
      </c>
      <c r="D87">
        <v>1.8278819900000001</v>
      </c>
      <c r="E87">
        <v>1</v>
      </c>
      <c r="F87">
        <v>1.8278819900000001</v>
      </c>
      <c r="G87">
        <v>7.64</v>
      </c>
      <c r="H87">
        <v>6.4000000000000003E-3</v>
      </c>
      <c r="I87" s="4" t="str">
        <f t="shared" ref="I87" si="5">IF(H87&lt;=0.01,"***",IF(H87&lt;=0.05,"**",IF(H87&lt;=0.1,"*","-")))</f>
        <v>***</v>
      </c>
      <c r="J87" t="s">
        <v>88</v>
      </c>
    </row>
    <row r="88" spans="1:10" x14ac:dyDescent="0.25">
      <c r="A88" t="s">
        <v>1029</v>
      </c>
      <c r="C88" t="s">
        <v>87</v>
      </c>
      <c r="D88">
        <v>38.277056299999998</v>
      </c>
      <c r="E88">
        <v>160</v>
      </c>
      <c r="F88">
        <v>0.23923160199999999</v>
      </c>
      <c r="J88" t="s">
        <v>89</v>
      </c>
    </row>
    <row r="89" spans="1:10" x14ac:dyDescent="0.25">
      <c r="A89" t="s">
        <v>72</v>
      </c>
      <c r="C89" t="s">
        <v>120</v>
      </c>
      <c r="D89" t="s">
        <v>120</v>
      </c>
      <c r="E89" t="s">
        <v>143</v>
      </c>
      <c r="F89" t="s">
        <v>98</v>
      </c>
      <c r="G89" t="s">
        <v>50</v>
      </c>
      <c r="H89" t="s">
        <v>22</v>
      </c>
    </row>
    <row r="90" spans="1:10" x14ac:dyDescent="0.25">
      <c r="A90" t="s">
        <v>1030</v>
      </c>
      <c r="C90" t="s">
        <v>8</v>
      </c>
      <c r="D90">
        <v>40.104938300000001</v>
      </c>
      <c r="E90">
        <v>161</v>
      </c>
      <c r="F90">
        <v>0.24909899499999999</v>
      </c>
    </row>
    <row r="93" spans="1:10" x14ac:dyDescent="0.25">
      <c r="A93" s="2" t="s">
        <v>160</v>
      </c>
    </row>
    <row r="95" spans="1:10" x14ac:dyDescent="0.25">
      <c r="A95" t="s">
        <v>161</v>
      </c>
    </row>
    <row r="96" spans="1:10" x14ac:dyDescent="0.25">
      <c r="A96" t="s">
        <v>68</v>
      </c>
    </row>
    <row r="97" spans="1:10" x14ac:dyDescent="0.25">
      <c r="A97" t="s">
        <v>69</v>
      </c>
    </row>
    <row r="98" spans="1:10" x14ac:dyDescent="0.25">
      <c r="A98" t="s">
        <v>1034</v>
      </c>
    </row>
    <row r="99" spans="1:10" x14ac:dyDescent="0.25">
      <c r="A99" t="s">
        <v>1035</v>
      </c>
    </row>
    <row r="100" spans="1:10" x14ac:dyDescent="0.25">
      <c r="A100" t="s">
        <v>69</v>
      </c>
    </row>
    <row r="101" spans="1:10" x14ac:dyDescent="0.25">
      <c r="A101" t="s">
        <v>1036</v>
      </c>
    </row>
    <row r="103" spans="1:10" x14ac:dyDescent="0.25">
      <c r="A103" t="s">
        <v>70</v>
      </c>
    </row>
    <row r="104" spans="1:10" x14ac:dyDescent="0.25">
      <c r="A104" t="s">
        <v>71</v>
      </c>
      <c r="C104" t="s">
        <v>80</v>
      </c>
      <c r="D104" t="s">
        <v>81</v>
      </c>
      <c r="E104" t="s">
        <v>82</v>
      </c>
      <c r="F104" t="s">
        <v>83</v>
      </c>
      <c r="G104" t="s">
        <v>84</v>
      </c>
      <c r="H104" t="s">
        <v>85</v>
      </c>
    </row>
    <row r="105" spans="1:10" x14ac:dyDescent="0.25">
      <c r="A105" t="s">
        <v>72</v>
      </c>
      <c r="C105" t="s">
        <v>120</v>
      </c>
      <c r="D105" t="s">
        <v>120</v>
      </c>
      <c r="E105" t="s">
        <v>143</v>
      </c>
      <c r="F105" t="s">
        <v>98</v>
      </c>
      <c r="G105" t="s">
        <v>50</v>
      </c>
      <c r="H105" t="s">
        <v>22</v>
      </c>
    </row>
    <row r="106" spans="1:10" x14ac:dyDescent="0.25">
      <c r="A106" t="s">
        <v>1037</v>
      </c>
      <c r="C106" t="s">
        <v>86</v>
      </c>
      <c r="D106">
        <v>7.2773044999999995E-2</v>
      </c>
      <c r="E106">
        <v>1</v>
      </c>
      <c r="F106">
        <v>7.2773044999999995E-2</v>
      </c>
      <c r="G106">
        <v>0.41</v>
      </c>
      <c r="H106">
        <v>0.52349999999999997</v>
      </c>
      <c r="I106" s="4" t="str">
        <f t="shared" ref="I106" si="6">IF(H106&lt;=0.01,"***",IF(H106&lt;=0.05,"**",IF(H106&lt;=0.1,"*","-")))</f>
        <v>-</v>
      </c>
      <c r="J106" t="s">
        <v>88</v>
      </c>
    </row>
    <row r="107" spans="1:10" x14ac:dyDescent="0.25">
      <c r="A107" t="s">
        <v>1038</v>
      </c>
      <c r="C107" t="s">
        <v>87</v>
      </c>
      <c r="D107">
        <v>15.432844899999999</v>
      </c>
      <c r="E107">
        <v>87</v>
      </c>
      <c r="F107">
        <v>0.17738902200000001</v>
      </c>
      <c r="J107" t="s">
        <v>89</v>
      </c>
    </row>
    <row r="108" spans="1:10" x14ac:dyDescent="0.25">
      <c r="A108" t="s">
        <v>72</v>
      </c>
      <c r="C108" t="s">
        <v>120</v>
      </c>
      <c r="D108" t="s">
        <v>120</v>
      </c>
      <c r="E108" t="s">
        <v>143</v>
      </c>
      <c r="F108" t="s">
        <v>98</v>
      </c>
      <c r="G108" t="s">
        <v>50</v>
      </c>
      <c r="H108" t="s">
        <v>22</v>
      </c>
    </row>
    <row r="109" spans="1:10" x14ac:dyDescent="0.25">
      <c r="A109" t="s">
        <v>1039</v>
      </c>
      <c r="C109" t="s">
        <v>8</v>
      </c>
      <c r="D109">
        <v>15.505618</v>
      </c>
      <c r="E109">
        <v>88</v>
      </c>
      <c r="F109">
        <v>0.176200204</v>
      </c>
    </row>
  </sheetData>
  <mergeCells count="4">
    <mergeCell ref="K29:L29"/>
    <mergeCell ref="J28:N28"/>
    <mergeCell ref="J3:N3"/>
    <mergeCell ref="O3:P3"/>
  </mergeCells>
  <pageMargins left="0.7" right="0.7" top="0.75" bottom="0.75" header="0.3" footer="0.3"/>
  <pageSetup orientation="portrait" r:id="rId1"/>
  <ignoredErrors>
    <ignoredError sqref="M31:M34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6"/>
  <sheetViews>
    <sheetView zoomScale="80" zoomScaleNormal="80" workbookViewId="0">
      <selection activeCell="K53" sqref="K5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9.42578125" customWidth="1"/>
    <col min="17" max="17" width="26" customWidth="1"/>
  </cols>
  <sheetData>
    <row r="2" spans="1:18" x14ac:dyDescent="0.25">
      <c r="A2" t="s">
        <v>174</v>
      </c>
    </row>
    <row r="4" spans="1:18" ht="18" thickBot="1" x14ac:dyDescent="0.35">
      <c r="A4" t="s">
        <v>15</v>
      </c>
      <c r="C4" t="s">
        <v>18</v>
      </c>
      <c r="L4" s="110" t="s">
        <v>180</v>
      </c>
      <c r="M4" s="110"/>
      <c r="N4" s="110"/>
      <c r="O4" s="110"/>
      <c r="P4" s="110"/>
      <c r="Q4" s="75"/>
    </row>
    <row r="5" spans="1:18" ht="46.5" thickTop="1" thickBot="1" x14ac:dyDescent="0.3">
      <c r="A5" t="s">
        <v>733</v>
      </c>
      <c r="C5" t="s">
        <v>738</v>
      </c>
      <c r="L5" s="77" t="s">
        <v>101</v>
      </c>
      <c r="M5" s="72" t="s">
        <v>193</v>
      </c>
      <c r="N5" s="72" t="s">
        <v>194</v>
      </c>
      <c r="O5" s="72"/>
      <c r="P5" s="72" t="s">
        <v>195</v>
      </c>
      <c r="Q5" s="72" t="s">
        <v>196</v>
      </c>
    </row>
    <row r="6" spans="1:18" x14ac:dyDescent="0.25">
      <c r="A6" t="s">
        <v>175</v>
      </c>
      <c r="C6" t="s">
        <v>177</v>
      </c>
      <c r="D6" t="s">
        <v>20</v>
      </c>
      <c r="L6" s="23" t="s">
        <v>33</v>
      </c>
      <c r="M6" s="24">
        <f>D10</f>
        <v>129</v>
      </c>
      <c r="N6" s="28">
        <f>M6/D12</f>
        <v>0.81645569620253167</v>
      </c>
      <c r="P6" s="24">
        <f>D45</f>
        <v>130</v>
      </c>
      <c r="Q6" s="28">
        <f>P6/D47</f>
        <v>0.82278481012658233</v>
      </c>
    </row>
    <row r="7" spans="1:18" x14ac:dyDescent="0.25">
      <c r="A7" t="s">
        <v>734</v>
      </c>
      <c r="C7" t="s">
        <v>739</v>
      </c>
      <c r="D7" t="s">
        <v>706</v>
      </c>
      <c r="E7" t="s">
        <v>707</v>
      </c>
      <c r="F7" t="s">
        <v>8</v>
      </c>
      <c r="L7" s="23" t="s">
        <v>32</v>
      </c>
      <c r="M7" s="24">
        <f>E10</f>
        <v>145</v>
      </c>
      <c r="N7" s="28">
        <f>M7/E12</f>
        <v>0.86826347305389218</v>
      </c>
      <c r="O7" s="1"/>
      <c r="P7" s="24">
        <f>E45</f>
        <v>150</v>
      </c>
      <c r="Q7" s="28">
        <f>P7/E47</f>
        <v>0.89820359281437123</v>
      </c>
    </row>
    <row r="8" spans="1:18" ht="15.75" thickBot="1" x14ac:dyDescent="0.3">
      <c r="A8" t="s">
        <v>17</v>
      </c>
      <c r="C8" t="s">
        <v>7</v>
      </c>
      <c r="D8" t="s">
        <v>98</v>
      </c>
      <c r="E8" t="s">
        <v>24</v>
      </c>
      <c r="F8" t="s">
        <v>24</v>
      </c>
      <c r="L8" s="22" t="s">
        <v>35</v>
      </c>
      <c r="M8" s="27">
        <f>F10</f>
        <v>274</v>
      </c>
      <c r="N8" s="29">
        <f>M8/F12</f>
        <v>0.84307692307692306</v>
      </c>
      <c r="O8" s="27"/>
      <c r="P8" s="27">
        <f>F45</f>
        <v>280</v>
      </c>
      <c r="Q8" s="29">
        <f>P8/F47</f>
        <v>0.86153846153846159</v>
      </c>
    </row>
    <row r="9" spans="1:18" ht="15.75" thickTop="1" x14ac:dyDescent="0.25">
      <c r="A9" t="s">
        <v>1040</v>
      </c>
      <c r="C9" t="s">
        <v>178</v>
      </c>
      <c r="D9">
        <v>29</v>
      </c>
      <c r="E9">
        <v>22</v>
      </c>
      <c r="F9">
        <v>51</v>
      </c>
      <c r="L9" t="str">
        <f>CONCATENATE("N = ",F12)</f>
        <v>N = 325</v>
      </c>
      <c r="P9" t="str">
        <f>CONCATENATE("N = ",F47)</f>
        <v>N = 325</v>
      </c>
    </row>
    <row r="10" spans="1:18" ht="29.25" customHeight="1" x14ac:dyDescent="0.25">
      <c r="A10" t="s">
        <v>1041</v>
      </c>
      <c r="C10" t="s">
        <v>179</v>
      </c>
      <c r="D10">
        <v>129</v>
      </c>
      <c r="E10">
        <v>145</v>
      </c>
      <c r="F10">
        <v>274</v>
      </c>
      <c r="L10" s="117" t="str">
        <f>IF(I30="*","Male and female percentages are different at the 10% level of significance",IF(I30="**","Male and female percentages are different at the 5% level of significance",IF(I30="***","Male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  <c r="P10" s="117" t="str">
        <f>IF(I63="*","Male and female percentages are different at the 10% level of significance",IF(I63="**","Male and female percentages are different at the 5% level of significance",IF(I63="***","Male and female percentages are different at the 1% level of significance","Percentages are not significantly different at either 1%, 5% or 10%")))</f>
        <v>Male and female percentages are different at the 5% level of significance</v>
      </c>
      <c r="Q10" s="117"/>
      <c r="R10" s="9"/>
    </row>
    <row r="11" spans="1:18" x14ac:dyDescent="0.25">
      <c r="A11" t="s">
        <v>17</v>
      </c>
      <c r="C11" t="s">
        <v>7</v>
      </c>
      <c r="D11" t="s">
        <v>98</v>
      </c>
      <c r="E11" t="s">
        <v>24</v>
      </c>
      <c r="F11" t="s">
        <v>24</v>
      </c>
    </row>
    <row r="12" spans="1:18" x14ac:dyDescent="0.25">
      <c r="A12" t="s">
        <v>803</v>
      </c>
      <c r="C12" t="s">
        <v>8</v>
      </c>
      <c r="D12">
        <v>158</v>
      </c>
      <c r="E12">
        <v>167</v>
      </c>
      <c r="F12">
        <v>325</v>
      </c>
    </row>
    <row r="16" spans="1:18" x14ac:dyDescent="0.25">
      <c r="A16" t="s">
        <v>176</v>
      </c>
    </row>
    <row r="18" spans="1:10" x14ac:dyDescent="0.25">
      <c r="A18" t="s">
        <v>735</v>
      </c>
    </row>
    <row r="19" spans="1:10" x14ac:dyDescent="0.25">
      <c r="A19" t="s">
        <v>736</v>
      </c>
    </row>
    <row r="20" spans="1:10" x14ac:dyDescent="0.25">
      <c r="A20" t="s">
        <v>68</v>
      </c>
    </row>
    <row r="21" spans="1:10" x14ac:dyDescent="0.25">
      <c r="A21" t="s">
        <v>69</v>
      </c>
    </row>
    <row r="22" spans="1:10" x14ac:dyDescent="0.25">
      <c r="A22" t="s">
        <v>1042</v>
      </c>
    </row>
    <row r="23" spans="1:10" x14ac:dyDescent="0.25">
      <c r="A23" t="s">
        <v>1043</v>
      </c>
    </row>
    <row r="24" spans="1:10" x14ac:dyDescent="0.25">
      <c r="A24" t="s">
        <v>69</v>
      </c>
    </row>
    <row r="25" spans="1:10" x14ac:dyDescent="0.25">
      <c r="A25" t="s">
        <v>1044</v>
      </c>
    </row>
    <row r="27" spans="1:10" x14ac:dyDescent="0.25">
      <c r="A27" t="s">
        <v>70</v>
      </c>
    </row>
    <row r="28" spans="1:10" x14ac:dyDescent="0.25">
      <c r="A28" t="s">
        <v>71</v>
      </c>
      <c r="C28" t="s">
        <v>80</v>
      </c>
      <c r="D28" t="s">
        <v>81</v>
      </c>
      <c r="E28" t="s">
        <v>82</v>
      </c>
      <c r="F28" t="s">
        <v>83</v>
      </c>
      <c r="G28" t="s">
        <v>84</v>
      </c>
      <c r="H28" t="s">
        <v>85</v>
      </c>
    </row>
    <row r="29" spans="1:10" x14ac:dyDescent="0.25">
      <c r="A29" t="s">
        <v>72</v>
      </c>
      <c r="C29" t="s">
        <v>120</v>
      </c>
      <c r="D29" t="s">
        <v>6</v>
      </c>
      <c r="E29" t="s">
        <v>95</v>
      </c>
      <c r="F29" t="s">
        <v>98</v>
      </c>
      <c r="G29" t="s">
        <v>7</v>
      </c>
      <c r="H29" t="s">
        <v>5</v>
      </c>
    </row>
    <row r="30" spans="1:10" x14ac:dyDescent="0.25">
      <c r="A30" t="s">
        <v>1045</v>
      </c>
      <c r="C30" t="s">
        <v>86</v>
      </c>
      <c r="D30">
        <v>2179.1147999999998</v>
      </c>
      <c r="E30">
        <v>1</v>
      </c>
      <c r="F30">
        <v>2179.1147999999998</v>
      </c>
      <c r="G30">
        <v>1.65</v>
      </c>
      <c r="H30">
        <v>0.20050000000000001</v>
      </c>
      <c r="I30" s="4" t="str">
        <f t="shared" ref="I30" si="0">IF(H30&lt;=0.01,"***",IF(H30&lt;=0.05,"**",IF(H30&lt;=0.1,"*","-")))</f>
        <v>-</v>
      </c>
      <c r="J30" t="s">
        <v>88</v>
      </c>
    </row>
    <row r="31" spans="1:10" x14ac:dyDescent="0.25">
      <c r="A31" t="s">
        <v>1046</v>
      </c>
      <c r="C31" t="s">
        <v>87</v>
      </c>
      <c r="D31">
        <v>427790.11599999998</v>
      </c>
      <c r="E31">
        <v>323</v>
      </c>
      <c r="F31">
        <v>1324.4276</v>
      </c>
      <c r="J31" t="s">
        <v>89</v>
      </c>
    </row>
    <row r="32" spans="1:10" x14ac:dyDescent="0.25">
      <c r="A32" t="s">
        <v>72</v>
      </c>
      <c r="C32" t="s">
        <v>120</v>
      </c>
      <c r="D32" t="s">
        <v>6</v>
      </c>
      <c r="E32" t="s">
        <v>95</v>
      </c>
      <c r="F32" t="s">
        <v>98</v>
      </c>
      <c r="G32" t="s">
        <v>7</v>
      </c>
      <c r="H32" t="s">
        <v>5</v>
      </c>
    </row>
    <row r="33" spans="1:6" x14ac:dyDescent="0.25">
      <c r="A33" t="s">
        <v>1047</v>
      </c>
      <c r="C33" t="s">
        <v>8</v>
      </c>
      <c r="D33">
        <v>429969.23100000003</v>
      </c>
      <c r="E33">
        <v>324</v>
      </c>
      <c r="F33">
        <v>1327.0655300000001</v>
      </c>
    </row>
    <row r="36" spans="1:6" x14ac:dyDescent="0.25">
      <c r="A36" t="s">
        <v>181</v>
      </c>
    </row>
    <row r="38" spans="1:6" x14ac:dyDescent="0.25">
      <c r="A38" t="s">
        <v>182</v>
      </c>
      <c r="C38" t="s">
        <v>18</v>
      </c>
    </row>
    <row r="39" spans="1:6" x14ac:dyDescent="0.25">
      <c r="A39" t="s">
        <v>183</v>
      </c>
      <c r="C39" t="s">
        <v>187</v>
      </c>
    </row>
    <row r="40" spans="1:6" x14ac:dyDescent="0.25">
      <c r="A40" t="s">
        <v>184</v>
      </c>
      <c r="C40" t="s">
        <v>188</v>
      </c>
    </row>
    <row r="41" spans="1:6" x14ac:dyDescent="0.25">
      <c r="A41" t="s">
        <v>185</v>
      </c>
      <c r="C41" t="s">
        <v>189</v>
      </c>
      <c r="D41" t="s">
        <v>20</v>
      </c>
    </row>
    <row r="42" spans="1:6" x14ac:dyDescent="0.25">
      <c r="A42" t="s">
        <v>737</v>
      </c>
      <c r="C42" t="s">
        <v>190</v>
      </c>
      <c r="D42" t="s">
        <v>706</v>
      </c>
      <c r="E42" t="s">
        <v>707</v>
      </c>
      <c r="F42" t="s">
        <v>8</v>
      </c>
    </row>
    <row r="43" spans="1:6" x14ac:dyDescent="0.25">
      <c r="A43" t="s">
        <v>186</v>
      </c>
      <c r="C43" t="s">
        <v>98</v>
      </c>
      <c r="D43" t="s">
        <v>50</v>
      </c>
      <c r="E43" t="s">
        <v>22</v>
      </c>
      <c r="F43" t="s">
        <v>7</v>
      </c>
    </row>
    <row r="44" spans="1:6" x14ac:dyDescent="0.25">
      <c r="A44" t="s">
        <v>1048</v>
      </c>
      <c r="C44" t="s">
        <v>191</v>
      </c>
      <c r="D44">
        <v>28</v>
      </c>
      <c r="E44">
        <v>17</v>
      </c>
      <c r="F44">
        <v>45</v>
      </c>
    </row>
    <row r="45" spans="1:6" x14ac:dyDescent="0.25">
      <c r="A45" t="s">
        <v>1049</v>
      </c>
      <c r="C45" t="s">
        <v>192</v>
      </c>
      <c r="D45">
        <v>130</v>
      </c>
      <c r="E45">
        <v>150</v>
      </c>
      <c r="F45">
        <v>280</v>
      </c>
    </row>
    <row r="46" spans="1:6" x14ac:dyDescent="0.25">
      <c r="A46" t="s">
        <v>186</v>
      </c>
      <c r="C46" t="s">
        <v>98</v>
      </c>
      <c r="D46" t="s">
        <v>50</v>
      </c>
      <c r="E46" t="s">
        <v>22</v>
      </c>
      <c r="F46" t="s">
        <v>7</v>
      </c>
    </row>
    <row r="47" spans="1:6" x14ac:dyDescent="0.25">
      <c r="A47" t="s">
        <v>1050</v>
      </c>
      <c r="C47" t="s">
        <v>8</v>
      </c>
      <c r="D47">
        <v>158</v>
      </c>
      <c r="E47">
        <v>167</v>
      </c>
      <c r="F47">
        <v>325</v>
      </c>
    </row>
    <row r="49" spans="1:10" x14ac:dyDescent="0.25">
      <c r="A49" t="s">
        <v>197</v>
      </c>
    </row>
    <row r="51" spans="1:10" x14ac:dyDescent="0.25">
      <c r="A51" t="s">
        <v>198</v>
      </c>
    </row>
    <row r="52" spans="1:10" x14ac:dyDescent="0.25">
      <c r="A52" t="s">
        <v>199</v>
      </c>
    </row>
    <row r="53" spans="1:10" x14ac:dyDescent="0.25">
      <c r="A53" t="s">
        <v>68</v>
      </c>
    </row>
    <row r="54" spans="1:10" x14ac:dyDescent="0.25">
      <c r="A54" t="s">
        <v>69</v>
      </c>
    </row>
    <row r="55" spans="1:10" x14ac:dyDescent="0.25">
      <c r="A55" t="s">
        <v>1051</v>
      </c>
    </row>
    <row r="56" spans="1:10" x14ac:dyDescent="0.25">
      <c r="A56" t="s">
        <v>1052</v>
      </c>
    </row>
    <row r="57" spans="1:10" x14ac:dyDescent="0.25">
      <c r="A57" t="s">
        <v>69</v>
      </c>
    </row>
    <row r="58" spans="1:10" x14ac:dyDescent="0.25">
      <c r="A58" t="s">
        <v>1053</v>
      </c>
    </row>
    <row r="60" spans="1:10" x14ac:dyDescent="0.25">
      <c r="A60" t="s">
        <v>70</v>
      </c>
    </row>
    <row r="61" spans="1:10" x14ac:dyDescent="0.25">
      <c r="A61" t="s">
        <v>71</v>
      </c>
      <c r="C61" t="s">
        <v>80</v>
      </c>
      <c r="D61" t="s">
        <v>81</v>
      </c>
      <c r="E61" t="s">
        <v>82</v>
      </c>
      <c r="F61" t="s">
        <v>83</v>
      </c>
      <c r="G61" t="s">
        <v>84</v>
      </c>
      <c r="H61" t="s">
        <v>85</v>
      </c>
    </row>
    <row r="62" spans="1:10" x14ac:dyDescent="0.25">
      <c r="A62" t="s">
        <v>72</v>
      </c>
      <c r="C62" t="s">
        <v>23</v>
      </c>
      <c r="D62" t="s">
        <v>107</v>
      </c>
      <c r="E62" t="s">
        <v>143</v>
      </c>
      <c r="F62" t="s">
        <v>5</v>
      </c>
      <c r="G62" t="s">
        <v>7</v>
      </c>
      <c r="H62" t="s">
        <v>5</v>
      </c>
    </row>
    <row r="63" spans="1:10" x14ac:dyDescent="0.25">
      <c r="A63" t="s">
        <v>1054</v>
      </c>
      <c r="C63" t="s">
        <v>86</v>
      </c>
      <c r="D63">
        <v>4617.9500799999996</v>
      </c>
      <c r="E63">
        <v>1</v>
      </c>
      <c r="F63">
        <v>4617.9500799999996</v>
      </c>
      <c r="G63">
        <v>3.89</v>
      </c>
      <c r="H63">
        <v>4.9299999999999997E-2</v>
      </c>
      <c r="I63" s="4" t="str">
        <f t="shared" ref="I63" si="1">IF(H63&lt;=0.01,"***",IF(H63&lt;=0.05,"**",IF(H63&lt;=0.1,"*","-")))</f>
        <v>**</v>
      </c>
      <c r="J63" t="s">
        <v>88</v>
      </c>
    </row>
    <row r="64" spans="1:10" x14ac:dyDescent="0.25">
      <c r="A64" t="s">
        <v>1055</v>
      </c>
      <c r="C64" t="s">
        <v>87</v>
      </c>
      <c r="D64">
        <v>383074.35800000001</v>
      </c>
      <c r="E64">
        <v>323</v>
      </c>
      <c r="F64">
        <v>1185.9887200000001</v>
      </c>
      <c r="J64" t="s">
        <v>89</v>
      </c>
    </row>
    <row r="65" spans="1:8" x14ac:dyDescent="0.25">
      <c r="A65" t="s">
        <v>72</v>
      </c>
      <c r="C65" t="s">
        <v>23</v>
      </c>
      <c r="D65" t="s">
        <v>107</v>
      </c>
      <c r="E65" t="s">
        <v>143</v>
      </c>
      <c r="F65" t="s">
        <v>5</v>
      </c>
      <c r="G65" t="s">
        <v>7</v>
      </c>
      <c r="H65" t="s">
        <v>5</v>
      </c>
    </row>
    <row r="66" spans="1:8" x14ac:dyDescent="0.25">
      <c r="A66" t="s">
        <v>1056</v>
      </c>
      <c r="C66" t="s">
        <v>8</v>
      </c>
      <c r="D66">
        <v>387692.30800000002</v>
      </c>
      <c r="E66">
        <v>324</v>
      </c>
      <c r="F66">
        <v>1196.5812000000001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6"/>
  <sheetViews>
    <sheetView zoomScale="80" zoomScaleNormal="80" workbookViewId="0">
      <selection activeCell="S42" sqref="S42"/>
    </sheetView>
  </sheetViews>
  <sheetFormatPr defaultRowHeight="15" x14ac:dyDescent="0.25"/>
  <cols>
    <col min="1" max="1" width="65.28515625" bestFit="1" customWidth="1"/>
    <col min="10" max="10" width="77.140625" customWidth="1"/>
    <col min="11" max="12" width="8.140625" customWidth="1"/>
    <col min="13" max="13" width="2.42578125" bestFit="1" customWidth="1"/>
  </cols>
  <sheetData>
    <row r="3" spans="1:14" x14ac:dyDescent="0.25">
      <c r="A3" t="s">
        <v>1071</v>
      </c>
    </row>
    <row r="5" spans="1:14" ht="18" thickBot="1" x14ac:dyDescent="0.35">
      <c r="A5" t="s">
        <v>319</v>
      </c>
      <c r="C5" t="s">
        <v>254</v>
      </c>
      <c r="D5" t="s">
        <v>255</v>
      </c>
      <c r="E5" t="s">
        <v>76</v>
      </c>
      <c r="F5" t="s">
        <v>77</v>
      </c>
      <c r="G5" t="s">
        <v>321</v>
      </c>
      <c r="H5" t="s">
        <v>322</v>
      </c>
      <c r="J5" s="110" t="s">
        <v>339</v>
      </c>
      <c r="K5" s="110"/>
      <c r="L5" s="110"/>
      <c r="M5" s="110"/>
      <c r="N5" s="110"/>
    </row>
    <row r="6" spans="1:14" ht="16.5" thickTop="1" thickBot="1" x14ac:dyDescent="0.3">
      <c r="A6" t="s">
        <v>320</v>
      </c>
      <c r="C6" t="s">
        <v>5</v>
      </c>
      <c r="D6" t="s">
        <v>7</v>
      </c>
      <c r="E6" t="s">
        <v>98</v>
      </c>
      <c r="F6" t="s">
        <v>6</v>
      </c>
      <c r="G6" t="s">
        <v>143</v>
      </c>
      <c r="H6" t="s">
        <v>22</v>
      </c>
      <c r="K6" s="113" t="s">
        <v>20</v>
      </c>
      <c r="L6" s="113"/>
    </row>
    <row r="7" spans="1:14" ht="15.75" thickBot="1" x14ac:dyDescent="0.3">
      <c r="A7" t="s">
        <v>1072</v>
      </c>
      <c r="C7" t="s">
        <v>1058</v>
      </c>
      <c r="D7">
        <v>175</v>
      </c>
      <c r="E7">
        <v>0.58285710000000002</v>
      </c>
      <c r="F7">
        <v>0.49450179999999999</v>
      </c>
      <c r="G7">
        <v>0</v>
      </c>
      <c r="H7">
        <v>1</v>
      </c>
      <c r="J7" s="77"/>
      <c r="K7" s="71" t="s">
        <v>33</v>
      </c>
      <c r="L7" s="71" t="s">
        <v>32</v>
      </c>
      <c r="M7" s="70"/>
      <c r="N7" s="72" t="s">
        <v>35</v>
      </c>
    </row>
    <row r="8" spans="1:14" ht="17.25" x14ac:dyDescent="0.25">
      <c r="A8" t="s">
        <v>1073</v>
      </c>
      <c r="C8" t="s">
        <v>1101</v>
      </c>
      <c r="D8">
        <v>175</v>
      </c>
      <c r="E8">
        <v>0.64</v>
      </c>
      <c r="F8">
        <v>0.48137730000000001</v>
      </c>
      <c r="G8">
        <v>0</v>
      </c>
      <c r="H8">
        <v>1</v>
      </c>
      <c r="J8" s="23" t="s">
        <v>1059</v>
      </c>
      <c r="K8" s="41">
        <f>E32</f>
        <v>0.64516130000000005</v>
      </c>
      <c r="L8" s="41">
        <f>E57</f>
        <v>0.51219510000000001</v>
      </c>
      <c r="M8" s="13"/>
      <c r="N8" s="38">
        <f>E7</f>
        <v>0.58285710000000002</v>
      </c>
    </row>
    <row r="9" spans="1:14" ht="17.25" x14ac:dyDescent="0.25">
      <c r="A9" t="s">
        <v>1074</v>
      </c>
      <c r="C9" t="s">
        <v>1102</v>
      </c>
      <c r="D9">
        <v>175</v>
      </c>
      <c r="E9">
        <v>0.36</v>
      </c>
      <c r="F9">
        <v>0.48137730000000001</v>
      </c>
      <c r="G9">
        <v>0</v>
      </c>
      <c r="H9">
        <v>1</v>
      </c>
      <c r="J9" s="23" t="s">
        <v>1061</v>
      </c>
      <c r="K9" s="41">
        <f>E33</f>
        <v>0.52688170000000001</v>
      </c>
      <c r="L9" s="41">
        <f>E58</f>
        <v>0.76829270000000005</v>
      </c>
      <c r="M9" s="13"/>
      <c r="N9" s="38">
        <f t="shared" ref="N9:N12" si="0">E8</f>
        <v>0.64</v>
      </c>
    </row>
    <row r="10" spans="1:14" ht="17.25" x14ac:dyDescent="0.25">
      <c r="A10" t="s">
        <v>1075</v>
      </c>
      <c r="C10" t="s">
        <v>1062</v>
      </c>
      <c r="D10">
        <v>175</v>
      </c>
      <c r="E10">
        <v>0.51428569999999996</v>
      </c>
      <c r="F10">
        <v>0.50122999999999995</v>
      </c>
      <c r="G10">
        <v>0</v>
      </c>
      <c r="H10">
        <v>1</v>
      </c>
      <c r="J10" s="23" t="s">
        <v>1070</v>
      </c>
      <c r="K10" s="41">
        <f>E34</f>
        <v>0.3333333</v>
      </c>
      <c r="L10" s="41">
        <f>E59</f>
        <v>0.39024389999999998</v>
      </c>
      <c r="M10" s="13"/>
      <c r="N10" s="38">
        <f t="shared" si="0"/>
        <v>0.36</v>
      </c>
    </row>
    <row r="11" spans="1:14" ht="17.25" x14ac:dyDescent="0.25">
      <c r="A11" t="s">
        <v>1076</v>
      </c>
      <c r="C11" t="s">
        <v>323</v>
      </c>
      <c r="D11">
        <v>175</v>
      </c>
      <c r="E11">
        <v>0.42857139999999999</v>
      </c>
      <c r="F11">
        <v>0.4962917</v>
      </c>
      <c r="G11">
        <v>0</v>
      </c>
      <c r="H11">
        <v>1</v>
      </c>
      <c r="J11" s="43" t="s">
        <v>1063</v>
      </c>
      <c r="K11" s="41">
        <f>E35</f>
        <v>0.54838710000000002</v>
      </c>
      <c r="L11" s="41">
        <f>E60</f>
        <v>0.47560980000000003</v>
      </c>
      <c r="M11" s="13"/>
      <c r="N11" s="38">
        <f t="shared" si="0"/>
        <v>0.51428569999999996</v>
      </c>
    </row>
    <row r="12" spans="1:14" ht="17.25" x14ac:dyDescent="0.25">
      <c r="A12" t="s">
        <v>320</v>
      </c>
      <c r="C12" t="s">
        <v>5</v>
      </c>
      <c r="D12" t="s">
        <v>7</v>
      </c>
      <c r="E12" t="s">
        <v>98</v>
      </c>
      <c r="F12" t="s">
        <v>6</v>
      </c>
      <c r="G12" t="s">
        <v>143</v>
      </c>
      <c r="H12" t="s">
        <v>22</v>
      </c>
      <c r="J12" s="23" t="s">
        <v>325</v>
      </c>
      <c r="K12" s="41">
        <f>E36</f>
        <v>0.31182799999999999</v>
      </c>
      <c r="L12" s="41">
        <f>E61</f>
        <v>0.56097560000000002</v>
      </c>
      <c r="M12" s="13"/>
      <c r="N12" s="38">
        <f t="shared" si="0"/>
        <v>0.42857139999999999</v>
      </c>
    </row>
    <row r="13" spans="1:14" ht="17.25" x14ac:dyDescent="0.25">
      <c r="A13" t="s">
        <v>1077</v>
      </c>
      <c r="C13" t="s">
        <v>324</v>
      </c>
      <c r="D13">
        <v>175</v>
      </c>
      <c r="E13">
        <v>0.17142859999999999</v>
      </c>
      <c r="F13">
        <v>0.37796449999999998</v>
      </c>
      <c r="G13">
        <v>0</v>
      </c>
      <c r="H13">
        <v>1</v>
      </c>
      <c r="J13" s="23" t="s">
        <v>326</v>
      </c>
      <c r="K13" s="41">
        <f>E38</f>
        <v>0.20430110000000001</v>
      </c>
      <c r="L13" s="41">
        <f>E63</f>
        <v>0.1341463</v>
      </c>
      <c r="M13" s="13"/>
      <c r="N13" s="38">
        <f>E13</f>
        <v>0.17142859999999999</v>
      </c>
    </row>
    <row r="14" spans="1:14" ht="17.25" x14ac:dyDescent="0.25">
      <c r="A14" t="s">
        <v>1078</v>
      </c>
      <c r="C14" t="s">
        <v>1103</v>
      </c>
      <c r="D14">
        <v>175</v>
      </c>
      <c r="E14">
        <v>0.2457143</v>
      </c>
      <c r="F14">
        <v>0.4317452</v>
      </c>
      <c r="G14">
        <v>0</v>
      </c>
      <c r="H14">
        <v>1</v>
      </c>
      <c r="J14" s="23" t="s">
        <v>1065</v>
      </c>
      <c r="K14" s="41">
        <f t="shared" ref="K14:K15" si="1">E39</f>
        <v>0.27956989999999998</v>
      </c>
      <c r="L14" s="41">
        <f t="shared" ref="L14:L15" si="2">E64</f>
        <v>0.2073171</v>
      </c>
      <c r="M14" s="13"/>
      <c r="N14" s="38">
        <f t="shared" ref="N14:N15" si="3">E14</f>
        <v>0.2457143</v>
      </c>
    </row>
    <row r="15" spans="1:14" ht="17.25" x14ac:dyDescent="0.25">
      <c r="A15" t="s">
        <v>1079</v>
      </c>
      <c r="C15" t="s">
        <v>1104</v>
      </c>
      <c r="D15">
        <v>175</v>
      </c>
      <c r="E15">
        <v>0.57142859999999995</v>
      </c>
      <c r="F15">
        <v>0.4962917</v>
      </c>
      <c r="G15">
        <v>0</v>
      </c>
      <c r="H15">
        <v>1</v>
      </c>
      <c r="J15" s="23" t="s">
        <v>1067</v>
      </c>
      <c r="K15" s="41">
        <f t="shared" si="1"/>
        <v>0.59139779999999997</v>
      </c>
      <c r="L15" s="41">
        <f t="shared" si="2"/>
        <v>0.5487805</v>
      </c>
      <c r="M15" s="13"/>
      <c r="N15" s="38">
        <f t="shared" si="3"/>
        <v>0.57142859999999995</v>
      </c>
    </row>
    <row r="16" spans="1:14" ht="17.25" x14ac:dyDescent="0.25">
      <c r="A16" t="s">
        <v>1080</v>
      </c>
      <c r="C16" t="s">
        <v>1068</v>
      </c>
      <c r="D16">
        <v>175</v>
      </c>
      <c r="E16">
        <v>0.28000000000000003</v>
      </c>
      <c r="F16">
        <v>0.4502873</v>
      </c>
      <c r="G16">
        <v>0</v>
      </c>
      <c r="H16">
        <v>1</v>
      </c>
      <c r="J16" s="25" t="s">
        <v>1069</v>
      </c>
      <c r="K16" s="42">
        <f>E41</f>
        <v>0.3225806</v>
      </c>
      <c r="L16" s="42">
        <f>E66</f>
        <v>0.2317073</v>
      </c>
      <c r="M16" s="39"/>
      <c r="N16" s="40">
        <f>E16</f>
        <v>0.28000000000000003</v>
      </c>
    </row>
    <row r="17" spans="1:11" x14ac:dyDescent="0.25">
      <c r="J17" t="str">
        <f>CONCATENATE("N = ",D32," (f), ",D57," (m), ",D7," (all)")</f>
        <v>N = 93 (f), 82 (m), 175 (all)</v>
      </c>
    </row>
    <row r="28" spans="1:11" x14ac:dyDescent="0.25">
      <c r="A28" t="s">
        <v>1081</v>
      </c>
    </row>
    <row r="30" spans="1:11" x14ac:dyDescent="0.25">
      <c r="A30" t="s">
        <v>319</v>
      </c>
      <c r="C30" t="s">
        <v>254</v>
      </c>
      <c r="D30" t="s">
        <v>255</v>
      </c>
      <c r="E30" t="s">
        <v>76</v>
      </c>
      <c r="F30" t="s">
        <v>77</v>
      </c>
      <c r="G30" t="s">
        <v>321</v>
      </c>
      <c r="H30" t="s">
        <v>322</v>
      </c>
      <c r="J30" t="s">
        <v>1058</v>
      </c>
      <c r="K30" t="s">
        <v>1059</v>
      </c>
    </row>
    <row r="31" spans="1:11" x14ac:dyDescent="0.25">
      <c r="A31" t="s">
        <v>320</v>
      </c>
      <c r="C31" t="s">
        <v>5</v>
      </c>
      <c r="D31" t="s">
        <v>7</v>
      </c>
      <c r="E31" t="s">
        <v>98</v>
      </c>
      <c r="F31" t="s">
        <v>6</v>
      </c>
      <c r="G31" t="s">
        <v>143</v>
      </c>
      <c r="H31" t="s">
        <v>22</v>
      </c>
      <c r="J31" t="s">
        <v>1060</v>
      </c>
      <c r="K31" t="s">
        <v>1061</v>
      </c>
    </row>
    <row r="32" spans="1:11" x14ac:dyDescent="0.25">
      <c r="A32" t="s">
        <v>1082</v>
      </c>
      <c r="C32" t="s">
        <v>1058</v>
      </c>
      <c r="D32">
        <v>93</v>
      </c>
      <c r="E32">
        <v>0.64516130000000005</v>
      </c>
      <c r="F32">
        <v>0.48105769999999998</v>
      </c>
      <c r="G32">
        <v>0</v>
      </c>
      <c r="H32">
        <v>1</v>
      </c>
      <c r="J32" t="s">
        <v>1057</v>
      </c>
      <c r="K32" t="s">
        <v>1070</v>
      </c>
    </row>
    <row r="33" spans="1:11" x14ac:dyDescent="0.25">
      <c r="A33" t="s">
        <v>1083</v>
      </c>
      <c r="C33" t="s">
        <v>1101</v>
      </c>
      <c r="D33">
        <v>93</v>
      </c>
      <c r="E33">
        <v>0.52688170000000001</v>
      </c>
      <c r="F33">
        <v>0.50198299999999996</v>
      </c>
      <c r="G33">
        <v>0</v>
      </c>
      <c r="H33">
        <v>1</v>
      </c>
      <c r="J33" t="s">
        <v>1062</v>
      </c>
      <c r="K33" t="s">
        <v>1063</v>
      </c>
    </row>
    <row r="34" spans="1:11" x14ac:dyDescent="0.25">
      <c r="A34" t="s">
        <v>1084</v>
      </c>
      <c r="C34" t="s">
        <v>1102</v>
      </c>
      <c r="D34">
        <v>93</v>
      </c>
      <c r="E34">
        <v>0.3333333</v>
      </c>
      <c r="F34">
        <v>0.47395959999999998</v>
      </c>
      <c r="G34">
        <v>0</v>
      </c>
      <c r="H34">
        <v>1</v>
      </c>
      <c r="J34" t="s">
        <v>323</v>
      </c>
      <c r="K34" t="s">
        <v>325</v>
      </c>
    </row>
    <row r="35" spans="1:11" x14ac:dyDescent="0.25">
      <c r="A35" t="s">
        <v>1085</v>
      </c>
      <c r="C35" t="s">
        <v>1062</v>
      </c>
      <c r="D35">
        <v>93</v>
      </c>
      <c r="E35">
        <v>0.54838710000000002</v>
      </c>
      <c r="F35">
        <v>0.50035050000000003</v>
      </c>
      <c r="G35">
        <v>0</v>
      </c>
      <c r="H35">
        <v>1</v>
      </c>
      <c r="J35" t="s">
        <v>324</v>
      </c>
      <c r="K35" t="s">
        <v>326</v>
      </c>
    </row>
    <row r="36" spans="1:11" x14ac:dyDescent="0.25">
      <c r="A36" t="s">
        <v>1086</v>
      </c>
      <c r="C36" t="s">
        <v>323</v>
      </c>
      <c r="D36">
        <v>93</v>
      </c>
      <c r="E36">
        <v>0.31182799999999999</v>
      </c>
      <c r="F36">
        <v>0.46575080000000002</v>
      </c>
      <c r="G36">
        <v>0</v>
      </c>
      <c r="H36">
        <v>1</v>
      </c>
      <c r="J36" t="s">
        <v>1064</v>
      </c>
      <c r="K36" t="s">
        <v>1065</v>
      </c>
    </row>
    <row r="37" spans="1:11" x14ac:dyDescent="0.25">
      <c r="A37" t="s">
        <v>320</v>
      </c>
      <c r="C37" t="s">
        <v>5</v>
      </c>
      <c r="D37" t="s">
        <v>7</v>
      </c>
      <c r="E37" t="s">
        <v>98</v>
      </c>
      <c r="F37" t="s">
        <v>6</v>
      </c>
      <c r="G37" t="s">
        <v>143</v>
      </c>
      <c r="H37" t="s">
        <v>22</v>
      </c>
      <c r="J37" t="s">
        <v>1066</v>
      </c>
      <c r="K37" t="s">
        <v>1067</v>
      </c>
    </row>
    <row r="38" spans="1:11" x14ac:dyDescent="0.25">
      <c r="A38" t="s">
        <v>1087</v>
      </c>
      <c r="C38" t="s">
        <v>324</v>
      </c>
      <c r="D38">
        <v>93</v>
      </c>
      <c r="E38">
        <v>0.20430110000000001</v>
      </c>
      <c r="F38">
        <v>0.40537529999999999</v>
      </c>
      <c r="G38">
        <v>0</v>
      </c>
      <c r="H38">
        <v>1</v>
      </c>
      <c r="J38" t="s">
        <v>1068</v>
      </c>
      <c r="K38" t="s">
        <v>1069</v>
      </c>
    </row>
    <row r="39" spans="1:11" x14ac:dyDescent="0.25">
      <c r="A39" t="s">
        <v>1088</v>
      </c>
      <c r="C39" t="s">
        <v>1103</v>
      </c>
      <c r="D39">
        <v>93</v>
      </c>
      <c r="E39">
        <v>0.27956989999999998</v>
      </c>
      <c r="F39">
        <v>0.45122040000000002</v>
      </c>
      <c r="G39">
        <v>0</v>
      </c>
      <c r="H39">
        <v>1</v>
      </c>
    </row>
    <row r="40" spans="1:11" x14ac:dyDescent="0.25">
      <c r="A40" t="s">
        <v>1089</v>
      </c>
      <c r="C40" t="s">
        <v>1104</v>
      </c>
      <c r="D40">
        <v>93</v>
      </c>
      <c r="E40">
        <v>0.59139779999999997</v>
      </c>
      <c r="F40">
        <v>0.49423980000000001</v>
      </c>
      <c r="G40">
        <v>0</v>
      </c>
      <c r="H40">
        <v>1</v>
      </c>
    </row>
    <row r="41" spans="1:11" x14ac:dyDescent="0.25">
      <c r="A41" t="s">
        <v>1090</v>
      </c>
      <c r="C41" t="s">
        <v>1068</v>
      </c>
      <c r="D41">
        <v>93</v>
      </c>
      <c r="E41">
        <v>0.3225806</v>
      </c>
      <c r="F41">
        <v>0.46999750000000001</v>
      </c>
      <c r="G41">
        <v>0</v>
      </c>
      <c r="H41">
        <v>1</v>
      </c>
    </row>
    <row r="53" spans="1:8" x14ac:dyDescent="0.25">
      <c r="A53" t="s">
        <v>1091</v>
      </c>
    </row>
    <row r="55" spans="1:8" x14ac:dyDescent="0.25">
      <c r="A55" t="s">
        <v>319</v>
      </c>
      <c r="C55" t="s">
        <v>254</v>
      </c>
      <c r="D55" t="s">
        <v>255</v>
      </c>
      <c r="E55" t="s">
        <v>76</v>
      </c>
      <c r="F55" t="s">
        <v>77</v>
      </c>
      <c r="G55" t="s">
        <v>321</v>
      </c>
      <c r="H55" t="s">
        <v>322</v>
      </c>
    </row>
    <row r="56" spans="1:8" x14ac:dyDescent="0.25">
      <c r="A56" t="s">
        <v>320</v>
      </c>
      <c r="C56" t="s">
        <v>5</v>
      </c>
      <c r="D56" t="s">
        <v>7</v>
      </c>
      <c r="E56" t="s">
        <v>98</v>
      </c>
      <c r="F56" t="s">
        <v>6</v>
      </c>
      <c r="G56" t="s">
        <v>143</v>
      </c>
      <c r="H56" t="s">
        <v>22</v>
      </c>
    </row>
    <row r="57" spans="1:8" x14ac:dyDescent="0.25">
      <c r="A57" t="s">
        <v>1092</v>
      </c>
      <c r="C57" t="s">
        <v>1058</v>
      </c>
      <c r="D57">
        <v>82</v>
      </c>
      <c r="E57">
        <v>0.51219510000000001</v>
      </c>
      <c r="F57">
        <v>0.50292729999999997</v>
      </c>
      <c r="G57">
        <v>0</v>
      </c>
      <c r="H57">
        <v>1</v>
      </c>
    </row>
    <row r="58" spans="1:8" x14ac:dyDescent="0.25">
      <c r="A58" t="s">
        <v>1093</v>
      </c>
      <c r="C58" t="s">
        <v>1101</v>
      </c>
      <c r="D58">
        <v>82</v>
      </c>
      <c r="E58">
        <v>0.76829270000000005</v>
      </c>
      <c r="F58">
        <v>0.42451949999999999</v>
      </c>
      <c r="G58">
        <v>0</v>
      </c>
      <c r="H58">
        <v>1</v>
      </c>
    </row>
    <row r="59" spans="1:8" x14ac:dyDescent="0.25">
      <c r="A59" t="s">
        <v>1094</v>
      </c>
      <c r="C59" t="s">
        <v>1102</v>
      </c>
      <c r="D59">
        <v>82</v>
      </c>
      <c r="E59">
        <v>0.39024389999999998</v>
      </c>
      <c r="F59">
        <v>0.49080679999999999</v>
      </c>
      <c r="G59">
        <v>0</v>
      </c>
      <c r="H59">
        <v>1</v>
      </c>
    </row>
    <row r="60" spans="1:8" x14ac:dyDescent="0.25">
      <c r="A60" t="s">
        <v>1095</v>
      </c>
      <c r="C60" t="s">
        <v>1062</v>
      </c>
      <c r="D60">
        <v>82</v>
      </c>
      <c r="E60">
        <v>0.47560980000000003</v>
      </c>
      <c r="F60">
        <v>0.50247810000000004</v>
      </c>
      <c r="G60">
        <v>0</v>
      </c>
      <c r="H60">
        <v>1</v>
      </c>
    </row>
    <row r="61" spans="1:8" x14ac:dyDescent="0.25">
      <c r="A61" t="s">
        <v>1096</v>
      </c>
      <c r="C61" t="s">
        <v>323</v>
      </c>
      <c r="D61">
        <v>82</v>
      </c>
      <c r="E61">
        <v>0.56097560000000002</v>
      </c>
      <c r="F61">
        <v>0.49932199999999999</v>
      </c>
      <c r="G61">
        <v>0</v>
      </c>
      <c r="H61">
        <v>1</v>
      </c>
    </row>
    <row r="62" spans="1:8" x14ac:dyDescent="0.25">
      <c r="A62" t="s">
        <v>320</v>
      </c>
      <c r="C62" t="s">
        <v>5</v>
      </c>
      <c r="D62" t="s">
        <v>7</v>
      </c>
      <c r="E62" t="s">
        <v>98</v>
      </c>
      <c r="F62" t="s">
        <v>6</v>
      </c>
      <c r="G62" t="s">
        <v>143</v>
      </c>
      <c r="H62" t="s">
        <v>22</v>
      </c>
    </row>
    <row r="63" spans="1:8" x14ac:dyDescent="0.25">
      <c r="A63" t="s">
        <v>1097</v>
      </c>
      <c r="C63" t="s">
        <v>324</v>
      </c>
      <c r="D63">
        <v>82</v>
      </c>
      <c r="E63">
        <v>0.1341463</v>
      </c>
      <c r="F63">
        <v>0.34290680000000001</v>
      </c>
      <c r="G63">
        <v>0</v>
      </c>
      <c r="H63">
        <v>1</v>
      </c>
    </row>
    <row r="64" spans="1:8" x14ac:dyDescent="0.25">
      <c r="A64" t="s">
        <v>1098</v>
      </c>
      <c r="C64" t="s">
        <v>1103</v>
      </c>
      <c r="D64">
        <v>82</v>
      </c>
      <c r="E64">
        <v>0.2073171</v>
      </c>
      <c r="F64">
        <v>0.4078793</v>
      </c>
      <c r="G64">
        <v>0</v>
      </c>
      <c r="H64">
        <v>1</v>
      </c>
    </row>
    <row r="65" spans="1:8" x14ac:dyDescent="0.25">
      <c r="A65" t="s">
        <v>1099</v>
      </c>
      <c r="C65" t="s">
        <v>1104</v>
      </c>
      <c r="D65">
        <v>82</v>
      </c>
      <c r="E65">
        <v>0.5487805</v>
      </c>
      <c r="F65">
        <v>0.50067700000000004</v>
      </c>
      <c r="G65">
        <v>0</v>
      </c>
      <c r="H65">
        <v>1</v>
      </c>
    </row>
    <row r="66" spans="1:8" x14ac:dyDescent="0.25">
      <c r="A66" t="s">
        <v>1100</v>
      </c>
      <c r="C66" t="s">
        <v>1068</v>
      </c>
      <c r="D66">
        <v>82</v>
      </c>
      <c r="E66">
        <v>0.2317073</v>
      </c>
      <c r="F66">
        <v>0.42451949999999999</v>
      </c>
      <c r="G66">
        <v>0</v>
      </c>
      <c r="H66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zoomScale="80" zoomScaleNormal="80" workbookViewId="0">
      <selection activeCell="C57" sqref="C57:C6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26" customWidth="1"/>
  </cols>
  <sheetData>
    <row r="4" spans="1:18" ht="18" thickBot="1" x14ac:dyDescent="0.35">
      <c r="A4" t="s">
        <v>327</v>
      </c>
      <c r="L4" s="110" t="s">
        <v>331</v>
      </c>
      <c r="M4" s="110"/>
      <c r="N4" s="110"/>
      <c r="O4" s="110"/>
      <c r="P4" s="110"/>
      <c r="Q4" s="75"/>
    </row>
    <row r="5" spans="1:18" ht="31.5" thickTop="1" thickBot="1" x14ac:dyDescent="0.3">
      <c r="L5" s="77" t="s">
        <v>101</v>
      </c>
      <c r="M5" s="72" t="s">
        <v>12</v>
      </c>
      <c r="N5" s="72" t="s">
        <v>340</v>
      </c>
      <c r="O5" s="30"/>
      <c r="P5" s="72" t="s">
        <v>12</v>
      </c>
      <c r="Q5" s="72" t="s">
        <v>332</v>
      </c>
    </row>
    <row r="6" spans="1:18" x14ac:dyDescent="0.25">
      <c r="A6" t="s">
        <v>328</v>
      </c>
      <c r="C6" t="s">
        <v>336</v>
      </c>
      <c r="D6" t="s">
        <v>20</v>
      </c>
      <c r="L6" s="43" t="s">
        <v>33</v>
      </c>
      <c r="M6" s="24">
        <f>D10</f>
        <v>93</v>
      </c>
      <c r="N6" s="44">
        <f>M6/D12</f>
        <v>0.58860759493670889</v>
      </c>
      <c r="P6" s="24">
        <f>D41</f>
        <v>93</v>
      </c>
      <c r="Q6" s="44">
        <f>P6/D43</f>
        <v>0.98936170212765961</v>
      </c>
    </row>
    <row r="7" spans="1:18" x14ac:dyDescent="0.25">
      <c r="A7" t="s">
        <v>740</v>
      </c>
      <c r="C7" t="s">
        <v>337</v>
      </c>
      <c r="D7" t="s">
        <v>706</v>
      </c>
      <c r="E7" t="s">
        <v>707</v>
      </c>
      <c r="F7" t="s">
        <v>8</v>
      </c>
      <c r="L7" s="43" t="s">
        <v>32</v>
      </c>
      <c r="M7" s="24">
        <f>E10</f>
        <v>82</v>
      </c>
      <c r="N7" s="44">
        <f>M7/E12</f>
        <v>0.49101796407185627</v>
      </c>
      <c r="P7" s="24">
        <f>E41</f>
        <v>82</v>
      </c>
      <c r="Q7" s="44">
        <f>P7/E43</f>
        <v>0.98795180722891562</v>
      </c>
    </row>
    <row r="8" spans="1:18" ht="15.75" thickBot="1" x14ac:dyDescent="0.3">
      <c r="A8" t="s">
        <v>17</v>
      </c>
      <c r="C8" t="s">
        <v>7</v>
      </c>
      <c r="D8" t="s">
        <v>6</v>
      </c>
      <c r="E8" t="s">
        <v>95</v>
      </c>
      <c r="F8" t="s">
        <v>7</v>
      </c>
      <c r="L8" s="22" t="s">
        <v>35</v>
      </c>
      <c r="M8" s="27">
        <f>F10</f>
        <v>175</v>
      </c>
      <c r="N8" s="45">
        <f>M8/F12</f>
        <v>0.53846153846153844</v>
      </c>
      <c r="O8" s="22"/>
      <c r="P8" s="27">
        <f>F41</f>
        <v>175</v>
      </c>
      <c r="Q8" s="45">
        <f>P8/F43</f>
        <v>0.98870056497175141</v>
      </c>
    </row>
    <row r="9" spans="1:18" ht="15.75" thickTop="1" x14ac:dyDescent="0.25">
      <c r="A9" t="s">
        <v>1105</v>
      </c>
      <c r="C9">
        <v>0</v>
      </c>
      <c r="D9">
        <v>65</v>
      </c>
      <c r="E9">
        <v>85</v>
      </c>
      <c r="F9">
        <v>150</v>
      </c>
      <c r="L9" t="str">
        <f>CONCATENATE("N = ",F12)</f>
        <v>N = 325</v>
      </c>
      <c r="P9" t="str">
        <f>CONCATENATE("N = ",F43)</f>
        <v>N = 177</v>
      </c>
    </row>
    <row r="10" spans="1:18" ht="29.25" customHeight="1" x14ac:dyDescent="0.25">
      <c r="A10" t="s">
        <v>1106</v>
      </c>
      <c r="C10">
        <v>1</v>
      </c>
      <c r="D10">
        <v>93</v>
      </c>
      <c r="E10">
        <v>82</v>
      </c>
      <c r="F10">
        <v>175</v>
      </c>
      <c r="L10" s="117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Male and female percentages are different at the 10% level of significance</v>
      </c>
      <c r="M10" s="117"/>
      <c r="N10" s="117"/>
      <c r="P10" s="117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7"/>
      <c r="R10" s="9"/>
    </row>
    <row r="11" spans="1:18" x14ac:dyDescent="0.25">
      <c r="A11" t="s">
        <v>17</v>
      </c>
      <c r="C11" t="s">
        <v>7</v>
      </c>
      <c r="D11" t="s">
        <v>6</v>
      </c>
      <c r="E11" t="s">
        <v>95</v>
      </c>
      <c r="F11" t="s">
        <v>7</v>
      </c>
    </row>
    <row r="12" spans="1:18" x14ac:dyDescent="0.25">
      <c r="A12" t="s">
        <v>803</v>
      </c>
      <c r="C12" t="s">
        <v>8</v>
      </c>
      <c r="D12">
        <v>158</v>
      </c>
      <c r="E12">
        <v>167</v>
      </c>
      <c r="F12">
        <v>325</v>
      </c>
    </row>
    <row r="15" spans="1:18" x14ac:dyDescent="0.25">
      <c r="A15" t="s">
        <v>329</v>
      </c>
    </row>
    <row r="17" spans="1:10" x14ac:dyDescent="0.25">
      <c r="A17" t="s">
        <v>330</v>
      </c>
    </row>
    <row r="18" spans="1:10" x14ac:dyDescent="0.25">
      <c r="A18" t="s">
        <v>68</v>
      </c>
    </row>
    <row r="19" spans="1:10" x14ac:dyDescent="0.25">
      <c r="A19" t="s">
        <v>69</v>
      </c>
    </row>
    <row r="20" spans="1:10" x14ac:dyDescent="0.25">
      <c r="A20" t="s">
        <v>1107</v>
      </c>
    </row>
    <row r="21" spans="1:10" x14ac:dyDescent="0.25">
      <c r="A21" t="s">
        <v>1108</v>
      </c>
    </row>
    <row r="22" spans="1:10" x14ac:dyDescent="0.25">
      <c r="A22" t="s">
        <v>69</v>
      </c>
    </row>
    <row r="23" spans="1:10" x14ac:dyDescent="0.25">
      <c r="A23" t="s">
        <v>1109</v>
      </c>
    </row>
    <row r="25" spans="1:10" x14ac:dyDescent="0.25">
      <c r="A25" t="s">
        <v>70</v>
      </c>
    </row>
    <row r="26" spans="1:10" x14ac:dyDescent="0.25">
      <c r="A26" t="s">
        <v>71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</row>
    <row r="27" spans="1:10" x14ac:dyDescent="0.25">
      <c r="A27" t="s">
        <v>72</v>
      </c>
      <c r="C27" t="s">
        <v>752</v>
      </c>
      <c r="D27" t="s">
        <v>98</v>
      </c>
      <c r="E27" t="s">
        <v>24</v>
      </c>
      <c r="F27" t="s">
        <v>5</v>
      </c>
      <c r="G27" t="s">
        <v>7</v>
      </c>
      <c r="H27" t="s">
        <v>22</v>
      </c>
    </row>
    <row r="28" spans="1:10" x14ac:dyDescent="0.25">
      <c r="A28" t="s">
        <v>1110</v>
      </c>
      <c r="C28" t="s">
        <v>86</v>
      </c>
      <c r="D28">
        <v>0.77321015199999998</v>
      </c>
      <c r="E28">
        <v>1</v>
      </c>
      <c r="F28">
        <v>0.77321015199999998</v>
      </c>
      <c r="G28">
        <v>3.12</v>
      </c>
      <c r="H28">
        <v>7.8200000000000006E-2</v>
      </c>
      <c r="I28" s="4" t="str">
        <f t="shared" ref="I28" si="0">IF(H28&lt;=0.01,"***",IF(H28&lt;=0.05,"**",IF(H28&lt;=0.1,"*","-")))</f>
        <v>*</v>
      </c>
      <c r="J28" t="s">
        <v>88</v>
      </c>
    </row>
    <row r="29" spans="1:10" x14ac:dyDescent="0.25">
      <c r="A29" t="s">
        <v>1111</v>
      </c>
      <c r="C29" t="s">
        <v>87</v>
      </c>
      <c r="D29">
        <v>79.996020599999994</v>
      </c>
      <c r="E29">
        <v>323</v>
      </c>
      <c r="F29">
        <v>0.24766569899999999</v>
      </c>
      <c r="J29" t="s">
        <v>89</v>
      </c>
    </row>
    <row r="30" spans="1:10" x14ac:dyDescent="0.25">
      <c r="A30" t="s">
        <v>72</v>
      </c>
      <c r="C30" t="s">
        <v>752</v>
      </c>
      <c r="D30" t="s">
        <v>98</v>
      </c>
      <c r="E30" t="s">
        <v>24</v>
      </c>
      <c r="F30" t="s">
        <v>5</v>
      </c>
      <c r="G30" t="s">
        <v>7</v>
      </c>
      <c r="H30" t="s">
        <v>22</v>
      </c>
    </row>
    <row r="31" spans="1:10" x14ac:dyDescent="0.25">
      <c r="A31" t="s">
        <v>1112</v>
      </c>
      <c r="C31" t="s">
        <v>8</v>
      </c>
      <c r="D31">
        <v>80.769230800000003</v>
      </c>
      <c r="E31">
        <v>324</v>
      </c>
      <c r="F31">
        <v>0.249287749</v>
      </c>
    </row>
    <row r="35" spans="1:6" x14ac:dyDescent="0.25">
      <c r="A35" t="s">
        <v>333</v>
      </c>
    </row>
    <row r="37" spans="1:6" x14ac:dyDescent="0.25">
      <c r="A37" t="s">
        <v>328</v>
      </c>
      <c r="C37" t="s">
        <v>336</v>
      </c>
      <c r="D37" t="s">
        <v>20</v>
      </c>
    </row>
    <row r="38" spans="1:6" x14ac:dyDescent="0.25">
      <c r="A38" t="s">
        <v>742</v>
      </c>
      <c r="C38" t="s">
        <v>338</v>
      </c>
      <c r="D38" t="s">
        <v>706</v>
      </c>
      <c r="E38" t="s">
        <v>707</v>
      </c>
      <c r="F38" t="s">
        <v>8</v>
      </c>
    </row>
    <row r="39" spans="1:6" x14ac:dyDescent="0.25">
      <c r="A39" t="s">
        <v>17</v>
      </c>
      <c r="C39" t="s">
        <v>7</v>
      </c>
      <c r="D39" t="s">
        <v>23</v>
      </c>
      <c r="E39" t="s">
        <v>24</v>
      </c>
      <c r="F39" t="s">
        <v>143</v>
      </c>
    </row>
    <row r="40" spans="1:6" x14ac:dyDescent="0.25">
      <c r="A40" t="s">
        <v>1113</v>
      </c>
      <c r="C40">
        <v>0</v>
      </c>
      <c r="D40">
        <v>1</v>
      </c>
      <c r="E40">
        <v>1</v>
      </c>
      <c r="F40">
        <v>2</v>
      </c>
    </row>
    <row r="41" spans="1:6" x14ac:dyDescent="0.25">
      <c r="A41" t="s">
        <v>1106</v>
      </c>
      <c r="C41">
        <v>1</v>
      </c>
      <c r="D41">
        <v>93</v>
      </c>
      <c r="E41">
        <v>82</v>
      </c>
      <c r="F41">
        <v>175</v>
      </c>
    </row>
    <row r="42" spans="1:6" x14ac:dyDescent="0.25">
      <c r="A42" t="s">
        <v>17</v>
      </c>
      <c r="C42" t="s">
        <v>7</v>
      </c>
      <c r="D42" t="s">
        <v>23</v>
      </c>
      <c r="E42" t="s">
        <v>24</v>
      </c>
      <c r="F42" t="s">
        <v>143</v>
      </c>
    </row>
    <row r="43" spans="1:6" x14ac:dyDescent="0.25">
      <c r="A43" t="s">
        <v>1114</v>
      </c>
      <c r="C43" t="s">
        <v>8</v>
      </c>
      <c r="D43">
        <v>94</v>
      </c>
      <c r="E43">
        <v>83</v>
      </c>
      <c r="F43">
        <v>177</v>
      </c>
    </row>
    <row r="46" spans="1:6" x14ac:dyDescent="0.25">
      <c r="A46" t="s">
        <v>334</v>
      </c>
    </row>
    <row r="48" spans="1:6" x14ac:dyDescent="0.25">
      <c r="A48" t="s">
        <v>335</v>
      </c>
    </row>
    <row r="49" spans="1:10" x14ac:dyDescent="0.25">
      <c r="A49" t="s">
        <v>68</v>
      </c>
    </row>
    <row r="50" spans="1:10" x14ac:dyDescent="0.25">
      <c r="A50" t="s">
        <v>69</v>
      </c>
    </row>
    <row r="51" spans="1:10" x14ac:dyDescent="0.25">
      <c r="A51" t="s">
        <v>1115</v>
      </c>
    </row>
    <row r="52" spans="1:10" x14ac:dyDescent="0.25">
      <c r="A52" t="s">
        <v>1116</v>
      </c>
    </row>
    <row r="53" spans="1:10" x14ac:dyDescent="0.25">
      <c r="A53" t="s">
        <v>69</v>
      </c>
    </row>
    <row r="54" spans="1:10" x14ac:dyDescent="0.25">
      <c r="A54" t="s">
        <v>1117</v>
      </c>
    </row>
    <row r="56" spans="1:10" x14ac:dyDescent="0.25">
      <c r="A56" t="s">
        <v>70</v>
      </c>
    </row>
    <row r="57" spans="1:10" x14ac:dyDescent="0.25">
      <c r="A57" t="s">
        <v>71</v>
      </c>
      <c r="C57" t="s">
        <v>80</v>
      </c>
      <c r="D57" t="s">
        <v>81</v>
      </c>
      <c r="E57" t="s">
        <v>82</v>
      </c>
      <c r="F57" t="s">
        <v>83</v>
      </c>
      <c r="G57" t="s">
        <v>84</v>
      </c>
      <c r="H57" t="s">
        <v>85</v>
      </c>
    </row>
    <row r="58" spans="1:10" x14ac:dyDescent="0.25">
      <c r="A58" t="s">
        <v>72</v>
      </c>
      <c r="C58" t="s">
        <v>107</v>
      </c>
      <c r="D58" t="s">
        <v>23</v>
      </c>
      <c r="E58" t="s">
        <v>143</v>
      </c>
      <c r="F58" t="s">
        <v>23</v>
      </c>
      <c r="G58" t="s">
        <v>24</v>
      </c>
      <c r="H58" t="s">
        <v>5</v>
      </c>
    </row>
    <row r="59" spans="1:10" x14ac:dyDescent="0.25">
      <c r="A59" t="s">
        <v>1118</v>
      </c>
      <c r="C59" t="s">
        <v>86</v>
      </c>
      <c r="D59">
        <v>8.7620999999999993E-5</v>
      </c>
      <c r="E59">
        <v>1</v>
      </c>
      <c r="F59">
        <v>8.7620999999999993E-5</v>
      </c>
      <c r="G59">
        <v>0.01</v>
      </c>
      <c r="H59">
        <v>0.92989999999999995</v>
      </c>
      <c r="I59" s="4" t="str">
        <f t="shared" ref="I59" si="1">IF(H59&lt;=0.01,"***",IF(H59&lt;=0.05,"**",IF(H59&lt;=0.1,"*","-")))</f>
        <v>-</v>
      </c>
      <c r="J59" t="s">
        <v>88</v>
      </c>
    </row>
    <row r="60" spans="1:10" x14ac:dyDescent="0.25">
      <c r="A60" t="s">
        <v>1119</v>
      </c>
      <c r="C60" t="s">
        <v>87</v>
      </c>
      <c r="D60">
        <v>1.9773135100000001</v>
      </c>
      <c r="E60">
        <v>175</v>
      </c>
      <c r="F60">
        <v>1.1298934E-2</v>
      </c>
      <c r="J60" t="s">
        <v>89</v>
      </c>
    </row>
    <row r="61" spans="1:10" x14ac:dyDescent="0.25">
      <c r="A61" t="s">
        <v>72</v>
      </c>
      <c r="C61" t="s">
        <v>107</v>
      </c>
      <c r="D61" t="s">
        <v>23</v>
      </c>
      <c r="E61" t="s">
        <v>143</v>
      </c>
      <c r="F61" t="s">
        <v>23</v>
      </c>
      <c r="G61" t="s">
        <v>24</v>
      </c>
      <c r="H61" t="s">
        <v>5</v>
      </c>
    </row>
    <row r="62" spans="1:10" x14ac:dyDescent="0.25">
      <c r="A62" t="s">
        <v>1120</v>
      </c>
      <c r="C62" t="s">
        <v>8</v>
      </c>
      <c r="D62">
        <v>1.9774011300000001</v>
      </c>
      <c r="E62">
        <v>176</v>
      </c>
      <c r="F62">
        <v>1.1235234E-2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1"/>
  <sheetViews>
    <sheetView zoomScale="80" zoomScaleNormal="80" workbookViewId="0">
      <selection activeCell="C86" sqref="C86:C91"/>
    </sheetView>
  </sheetViews>
  <sheetFormatPr defaultRowHeight="15" x14ac:dyDescent="0.25"/>
  <cols>
    <col min="1" max="1" width="65.28515625" bestFit="1" customWidth="1"/>
    <col min="12" max="12" width="51.28515625" customWidth="1"/>
    <col min="13" max="14" width="8.140625" customWidth="1"/>
    <col min="15" max="15" width="2.42578125" bestFit="1" customWidth="1"/>
  </cols>
  <sheetData>
    <row r="2" spans="1:16" x14ac:dyDescent="0.25">
      <c r="A2" t="s">
        <v>278</v>
      </c>
    </row>
    <row r="3" spans="1:16" ht="18" thickBot="1" x14ac:dyDescent="0.35">
      <c r="L3" s="110" t="s">
        <v>284</v>
      </c>
      <c r="M3" s="110"/>
      <c r="N3" s="110"/>
      <c r="O3" s="110"/>
      <c r="P3" s="110"/>
    </row>
    <row r="4" spans="1:16" ht="16.5" thickTop="1" thickBot="1" x14ac:dyDescent="0.3">
      <c r="A4" t="s">
        <v>1121</v>
      </c>
      <c r="C4" t="s">
        <v>288</v>
      </c>
      <c r="D4" t="s">
        <v>20</v>
      </c>
      <c r="M4" s="113" t="s">
        <v>20</v>
      </c>
      <c r="N4" s="113"/>
    </row>
    <row r="5" spans="1:16" ht="15.75" thickBot="1" x14ac:dyDescent="0.3">
      <c r="A5" t="s">
        <v>1122</v>
      </c>
      <c r="C5" t="s">
        <v>289</v>
      </c>
      <c r="D5" t="s">
        <v>706</v>
      </c>
      <c r="E5" t="s">
        <v>707</v>
      </c>
      <c r="F5" t="s">
        <v>8</v>
      </c>
      <c r="L5" s="77"/>
      <c r="M5" s="71" t="s">
        <v>33</v>
      </c>
      <c r="N5" s="71" t="s">
        <v>32</v>
      </c>
      <c r="O5" s="70"/>
      <c r="P5" s="72" t="s">
        <v>35</v>
      </c>
    </row>
    <row r="6" spans="1:16" ht="17.25" x14ac:dyDescent="0.25">
      <c r="A6" t="s">
        <v>17</v>
      </c>
      <c r="C6" t="s">
        <v>7</v>
      </c>
      <c r="D6" t="s">
        <v>7</v>
      </c>
      <c r="E6" t="s">
        <v>22</v>
      </c>
      <c r="F6" t="s">
        <v>50</v>
      </c>
      <c r="L6" s="43" t="s">
        <v>285</v>
      </c>
      <c r="M6" s="46">
        <f>D8</f>
        <v>60</v>
      </c>
      <c r="N6" s="46">
        <f>E8</f>
        <v>42</v>
      </c>
      <c r="O6" s="13" t="str">
        <f>I26</f>
        <v>*</v>
      </c>
      <c r="P6" s="46">
        <f>F8</f>
        <v>102</v>
      </c>
    </row>
    <row r="7" spans="1:16" ht="17.25" x14ac:dyDescent="0.25">
      <c r="A7" t="s">
        <v>1123</v>
      </c>
      <c r="C7">
        <v>0</v>
      </c>
      <c r="D7">
        <v>33</v>
      </c>
      <c r="E7">
        <v>40</v>
      </c>
      <c r="F7">
        <v>73</v>
      </c>
      <c r="L7" s="43" t="s">
        <v>286</v>
      </c>
      <c r="M7" s="46">
        <f>D39</f>
        <v>49</v>
      </c>
      <c r="N7" s="46">
        <f>E39</f>
        <v>63</v>
      </c>
      <c r="O7" s="13" t="str">
        <f>I57</f>
        <v>***</v>
      </c>
      <c r="P7" s="46">
        <f>F39</f>
        <v>112</v>
      </c>
    </row>
    <row r="8" spans="1:16" ht="17.25" x14ac:dyDescent="0.25">
      <c r="A8" t="s">
        <v>1124</v>
      </c>
      <c r="C8">
        <v>1</v>
      </c>
      <c r="D8">
        <v>60</v>
      </c>
      <c r="E8">
        <v>42</v>
      </c>
      <c r="F8">
        <v>102</v>
      </c>
      <c r="L8" s="47" t="s">
        <v>287</v>
      </c>
      <c r="M8" s="48">
        <f>D70</f>
        <v>57</v>
      </c>
      <c r="N8" s="48">
        <f>E70</f>
        <v>55</v>
      </c>
      <c r="O8" s="39" t="str">
        <f>I88</f>
        <v>-</v>
      </c>
      <c r="P8" s="48">
        <f>F70</f>
        <v>112</v>
      </c>
    </row>
    <row r="9" spans="1:16" x14ac:dyDescent="0.25">
      <c r="A9" t="s">
        <v>17</v>
      </c>
      <c r="C9" t="s">
        <v>7</v>
      </c>
      <c r="D9" t="s">
        <v>7</v>
      </c>
      <c r="E9" t="s">
        <v>22</v>
      </c>
      <c r="F9" t="s">
        <v>50</v>
      </c>
      <c r="L9" t="str">
        <f>CONCATENATE("N = ",F10)</f>
        <v>N = 175</v>
      </c>
    </row>
    <row r="10" spans="1:16" x14ac:dyDescent="0.25">
      <c r="A10" t="s">
        <v>1125</v>
      </c>
      <c r="C10" t="s">
        <v>8</v>
      </c>
      <c r="D10">
        <v>93</v>
      </c>
      <c r="E10">
        <v>82</v>
      </c>
      <c r="F10">
        <v>175</v>
      </c>
      <c r="L10" s="6" t="s">
        <v>122</v>
      </c>
    </row>
    <row r="13" spans="1:16" x14ac:dyDescent="0.25">
      <c r="A13" t="s">
        <v>279</v>
      </c>
    </row>
    <row r="15" spans="1:16" x14ac:dyDescent="0.25">
      <c r="A15" t="s">
        <v>1126</v>
      </c>
      <c r="D15" t="s">
        <v>73</v>
      </c>
      <c r="E15" t="s">
        <v>1151</v>
      </c>
      <c r="F15" t="s">
        <v>1152</v>
      </c>
    </row>
    <row r="16" spans="1:16" x14ac:dyDescent="0.25">
      <c r="A16" t="s">
        <v>68</v>
      </c>
      <c r="C16" t="s">
        <v>20</v>
      </c>
      <c r="D16" t="s">
        <v>76</v>
      </c>
      <c r="E16" t="s">
        <v>77</v>
      </c>
      <c r="F16" t="s">
        <v>3</v>
      </c>
    </row>
    <row r="17" spans="1:16" x14ac:dyDescent="0.25">
      <c r="A17" t="s">
        <v>69</v>
      </c>
      <c r="C17" t="s">
        <v>22</v>
      </c>
      <c r="D17" t="s">
        <v>5</v>
      </c>
      <c r="E17" t="s">
        <v>5</v>
      </c>
      <c r="F17" t="s">
        <v>22</v>
      </c>
    </row>
    <row r="18" spans="1:16" x14ac:dyDescent="0.25">
      <c r="A18" t="s">
        <v>1127</v>
      </c>
      <c r="C18" t="s">
        <v>706</v>
      </c>
      <c r="D18">
        <v>0.64516129</v>
      </c>
      <c r="E18">
        <v>0.48105774000000001</v>
      </c>
      <c r="F18">
        <v>93</v>
      </c>
    </row>
    <row r="19" spans="1:16" x14ac:dyDescent="0.25">
      <c r="A19" t="s">
        <v>1128</v>
      </c>
      <c r="C19" t="s">
        <v>707</v>
      </c>
      <c r="D19">
        <v>0.51219512</v>
      </c>
      <c r="E19">
        <v>0.50292729000000003</v>
      </c>
      <c r="F19">
        <v>82</v>
      </c>
    </row>
    <row r="20" spans="1:16" x14ac:dyDescent="0.25">
      <c r="A20" t="s">
        <v>69</v>
      </c>
      <c r="C20" t="s">
        <v>22</v>
      </c>
      <c r="D20" t="s">
        <v>5</v>
      </c>
      <c r="E20" t="s">
        <v>5</v>
      </c>
      <c r="F20" t="s">
        <v>22</v>
      </c>
    </row>
    <row r="21" spans="1:16" x14ac:dyDescent="0.25">
      <c r="A21" t="s">
        <v>1129</v>
      </c>
      <c r="C21" t="s">
        <v>8</v>
      </c>
      <c r="D21">
        <v>0.58285714</v>
      </c>
      <c r="E21">
        <v>0.49450179</v>
      </c>
      <c r="F21">
        <v>175</v>
      </c>
    </row>
    <row r="23" spans="1:16" x14ac:dyDescent="0.25">
      <c r="A23" t="s">
        <v>70</v>
      </c>
    </row>
    <row r="24" spans="1:16" x14ac:dyDescent="0.25">
      <c r="A24" t="s">
        <v>71</v>
      </c>
      <c r="C24" t="s">
        <v>80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</row>
    <row r="25" spans="1:16" x14ac:dyDescent="0.25">
      <c r="A25" t="s">
        <v>72</v>
      </c>
      <c r="C25" t="s">
        <v>120</v>
      </c>
      <c r="D25" t="s">
        <v>6</v>
      </c>
      <c r="E25" t="s">
        <v>95</v>
      </c>
      <c r="F25" t="s">
        <v>98</v>
      </c>
      <c r="G25" t="s">
        <v>7</v>
      </c>
      <c r="H25" t="s">
        <v>5</v>
      </c>
    </row>
    <row r="26" spans="1:16" x14ac:dyDescent="0.25">
      <c r="A26" t="s">
        <v>1130</v>
      </c>
      <c r="C26" t="s">
        <v>86</v>
      </c>
      <c r="D26">
        <v>0.77044396999999998</v>
      </c>
      <c r="E26">
        <v>1</v>
      </c>
      <c r="F26">
        <v>0.77044396999999998</v>
      </c>
      <c r="G26">
        <v>3.19</v>
      </c>
      <c r="H26">
        <v>7.5800000000000006E-2</v>
      </c>
      <c r="I26" s="4" t="str">
        <f t="shared" ref="I26" si="0">IF(H26&lt;=0.01,"***",IF(H26&lt;=0.05,"**",IF(H26&lt;=0.1,"*","-")))</f>
        <v>*</v>
      </c>
      <c r="J26" t="s">
        <v>88</v>
      </c>
    </row>
    <row r="27" spans="1:16" x14ac:dyDescent="0.25">
      <c r="A27" t="s">
        <v>1131</v>
      </c>
      <c r="C27" t="s">
        <v>87</v>
      </c>
      <c r="D27">
        <v>41.778127499999997</v>
      </c>
      <c r="E27">
        <v>173</v>
      </c>
      <c r="F27">
        <v>0.24149206600000001</v>
      </c>
      <c r="J27" t="s">
        <v>89</v>
      </c>
    </row>
    <row r="28" spans="1:16" x14ac:dyDescent="0.25">
      <c r="A28" t="s">
        <v>72</v>
      </c>
      <c r="C28" t="s">
        <v>120</v>
      </c>
      <c r="D28" t="s">
        <v>6</v>
      </c>
      <c r="E28" t="s">
        <v>95</v>
      </c>
      <c r="F28" t="s">
        <v>98</v>
      </c>
      <c r="G28" t="s">
        <v>7</v>
      </c>
      <c r="H28" t="s">
        <v>5</v>
      </c>
    </row>
    <row r="29" spans="1:16" x14ac:dyDescent="0.25">
      <c r="A29" t="s">
        <v>1132</v>
      </c>
      <c r="C29" t="s">
        <v>8</v>
      </c>
      <c r="D29">
        <v>42.5485714</v>
      </c>
      <c r="E29">
        <v>174</v>
      </c>
      <c r="F29">
        <v>0.24453201999999999</v>
      </c>
    </row>
    <row r="30" spans="1:16" ht="18" thickBot="1" x14ac:dyDescent="0.35">
      <c r="L30" s="110" t="s">
        <v>284</v>
      </c>
      <c r="M30" s="110"/>
      <c r="N30" s="110"/>
      <c r="O30" s="110"/>
      <c r="P30" s="110"/>
    </row>
    <row r="31" spans="1:16" ht="16.5" thickTop="1" thickBot="1" x14ac:dyDescent="0.3">
      <c r="M31" s="113" t="s">
        <v>20</v>
      </c>
      <c r="N31" s="113"/>
    </row>
    <row r="32" spans="1:16" ht="15.75" thickBot="1" x14ac:dyDescent="0.3">
      <c r="L32" s="77"/>
      <c r="M32" s="71" t="s">
        <v>33</v>
      </c>
      <c r="N32" s="71" t="s">
        <v>32</v>
      </c>
      <c r="O32" s="70"/>
      <c r="P32" s="72" t="s">
        <v>35</v>
      </c>
    </row>
    <row r="33" spans="1:16" ht="17.25" x14ac:dyDescent="0.25">
      <c r="A33" t="s">
        <v>280</v>
      </c>
      <c r="L33" s="43" t="s">
        <v>285</v>
      </c>
      <c r="M33" s="38">
        <f>D18</f>
        <v>0.64516129</v>
      </c>
      <c r="N33" s="38">
        <f>D19</f>
        <v>0.51219512</v>
      </c>
      <c r="O33" s="13" t="str">
        <f>I26</f>
        <v>*</v>
      </c>
      <c r="P33" s="38">
        <f>D21</f>
        <v>0.58285714</v>
      </c>
    </row>
    <row r="34" spans="1:16" ht="17.25" x14ac:dyDescent="0.25">
      <c r="L34" s="43" t="s">
        <v>286</v>
      </c>
      <c r="M34" s="38">
        <f>D49</f>
        <v>0.52688172</v>
      </c>
      <c r="N34" s="38">
        <f>D50</f>
        <v>0.76829267999999995</v>
      </c>
      <c r="O34" s="13" t="str">
        <f>I57</f>
        <v>***</v>
      </c>
      <c r="P34" s="38">
        <f>D52</f>
        <v>0.64</v>
      </c>
    </row>
    <row r="35" spans="1:16" ht="17.25" x14ac:dyDescent="0.25">
      <c r="A35" t="s">
        <v>1121</v>
      </c>
      <c r="C35" t="s">
        <v>288</v>
      </c>
      <c r="D35" t="s">
        <v>20</v>
      </c>
      <c r="L35" s="47" t="s">
        <v>287</v>
      </c>
      <c r="M35" s="40">
        <f>D80</f>
        <v>0.61290323000000002</v>
      </c>
      <c r="N35" s="40">
        <f>D81</f>
        <v>0.67073170999999998</v>
      </c>
      <c r="O35" s="39" t="str">
        <f>I88</f>
        <v>-</v>
      </c>
      <c r="P35" s="40">
        <f>D83</f>
        <v>0.64</v>
      </c>
    </row>
    <row r="36" spans="1:16" x14ac:dyDescent="0.25">
      <c r="A36" t="s">
        <v>1133</v>
      </c>
      <c r="C36" t="s">
        <v>292</v>
      </c>
      <c r="D36" t="s">
        <v>706</v>
      </c>
      <c r="E36" t="s">
        <v>707</v>
      </c>
      <c r="F36" t="s">
        <v>8</v>
      </c>
      <c r="L36" t="str">
        <f>CONCATENATE("N = ",F21)</f>
        <v>N = 175</v>
      </c>
    </row>
    <row r="37" spans="1:16" x14ac:dyDescent="0.25">
      <c r="A37" t="s">
        <v>17</v>
      </c>
      <c r="C37" t="s">
        <v>22</v>
      </c>
      <c r="D37" t="s">
        <v>98</v>
      </c>
      <c r="E37" t="s">
        <v>143</v>
      </c>
      <c r="F37" t="s">
        <v>50</v>
      </c>
      <c r="L37" s="6" t="s">
        <v>122</v>
      </c>
    </row>
    <row r="38" spans="1:16" x14ac:dyDescent="0.25">
      <c r="A38" t="s">
        <v>1134</v>
      </c>
      <c r="C38">
        <v>0</v>
      </c>
      <c r="D38">
        <v>44</v>
      </c>
      <c r="E38">
        <v>19</v>
      </c>
      <c r="F38">
        <v>63</v>
      </c>
    </row>
    <row r="39" spans="1:16" x14ac:dyDescent="0.25">
      <c r="A39" t="s">
        <v>1135</v>
      </c>
      <c r="C39">
        <v>1</v>
      </c>
      <c r="D39">
        <v>49</v>
      </c>
      <c r="E39">
        <v>63</v>
      </c>
      <c r="F39">
        <v>112</v>
      </c>
    </row>
    <row r="40" spans="1:16" x14ac:dyDescent="0.25">
      <c r="A40" t="s">
        <v>17</v>
      </c>
      <c r="C40" t="s">
        <v>22</v>
      </c>
      <c r="D40" t="s">
        <v>98</v>
      </c>
      <c r="E40" t="s">
        <v>143</v>
      </c>
      <c r="F40" t="s">
        <v>50</v>
      </c>
    </row>
    <row r="41" spans="1:16" x14ac:dyDescent="0.25">
      <c r="A41" t="s">
        <v>1125</v>
      </c>
      <c r="C41" t="s">
        <v>8</v>
      </c>
      <c r="D41">
        <v>93</v>
      </c>
      <c r="E41">
        <v>82</v>
      </c>
      <c r="F41">
        <v>175</v>
      </c>
    </row>
    <row r="44" spans="1:16" x14ac:dyDescent="0.25">
      <c r="A44" t="s">
        <v>281</v>
      </c>
    </row>
    <row r="46" spans="1:16" x14ac:dyDescent="0.25">
      <c r="A46" t="s">
        <v>1136</v>
      </c>
      <c r="D46" t="s">
        <v>73</v>
      </c>
      <c r="E46" t="s">
        <v>295</v>
      </c>
      <c r="F46" t="s">
        <v>293</v>
      </c>
    </row>
    <row r="47" spans="1:16" x14ac:dyDescent="0.25">
      <c r="A47" t="s">
        <v>68</v>
      </c>
      <c r="C47" t="s">
        <v>20</v>
      </c>
      <c r="D47" t="s">
        <v>76</v>
      </c>
      <c r="E47" t="s">
        <v>77</v>
      </c>
      <c r="F47" t="s">
        <v>3</v>
      </c>
    </row>
    <row r="48" spans="1:16" x14ac:dyDescent="0.25">
      <c r="A48" t="s">
        <v>69</v>
      </c>
      <c r="C48" t="s">
        <v>22</v>
      </c>
      <c r="D48" t="s">
        <v>98</v>
      </c>
      <c r="E48" t="s">
        <v>22</v>
      </c>
      <c r="F48" t="s">
        <v>5</v>
      </c>
    </row>
    <row r="49" spans="1:10" x14ac:dyDescent="0.25">
      <c r="A49" t="s">
        <v>1137</v>
      </c>
      <c r="C49" t="s">
        <v>706</v>
      </c>
      <c r="D49">
        <v>0.52688172</v>
      </c>
      <c r="E49">
        <v>0.50198297999999997</v>
      </c>
      <c r="F49">
        <v>93</v>
      </c>
    </row>
    <row r="50" spans="1:10" x14ac:dyDescent="0.25">
      <c r="A50" t="s">
        <v>1138</v>
      </c>
      <c r="C50" t="s">
        <v>707</v>
      </c>
      <c r="D50">
        <v>0.76829267999999995</v>
      </c>
      <c r="E50">
        <v>0.42451949999999999</v>
      </c>
      <c r="F50">
        <v>82</v>
      </c>
    </row>
    <row r="51" spans="1:10" x14ac:dyDescent="0.25">
      <c r="A51" t="s">
        <v>69</v>
      </c>
      <c r="C51" t="s">
        <v>22</v>
      </c>
      <c r="D51" t="s">
        <v>98</v>
      </c>
      <c r="E51" t="s">
        <v>22</v>
      </c>
      <c r="F51" t="s">
        <v>5</v>
      </c>
    </row>
    <row r="52" spans="1:10" x14ac:dyDescent="0.25">
      <c r="A52" t="s">
        <v>1139</v>
      </c>
      <c r="C52" t="s">
        <v>8</v>
      </c>
      <c r="D52">
        <v>0.64</v>
      </c>
      <c r="E52">
        <v>0.48137732999999999</v>
      </c>
      <c r="F52">
        <v>175</v>
      </c>
    </row>
    <row r="54" spans="1:10" x14ac:dyDescent="0.25">
      <c r="A54" t="s">
        <v>70</v>
      </c>
    </row>
    <row r="55" spans="1:10" x14ac:dyDescent="0.25">
      <c r="A55" t="s">
        <v>71</v>
      </c>
      <c r="C55" t="s">
        <v>80</v>
      </c>
      <c r="D55" t="s">
        <v>81</v>
      </c>
      <c r="E55" t="s">
        <v>82</v>
      </c>
      <c r="F55" t="s">
        <v>83</v>
      </c>
      <c r="G55" t="s">
        <v>84</v>
      </c>
      <c r="H55" t="s">
        <v>85</v>
      </c>
    </row>
    <row r="56" spans="1:10" x14ac:dyDescent="0.25">
      <c r="A56" t="s">
        <v>72</v>
      </c>
      <c r="C56" t="s">
        <v>107</v>
      </c>
      <c r="D56" t="s">
        <v>23</v>
      </c>
      <c r="E56" t="s">
        <v>143</v>
      </c>
      <c r="F56" t="s">
        <v>98</v>
      </c>
      <c r="G56" t="s">
        <v>50</v>
      </c>
      <c r="H56" t="s">
        <v>5</v>
      </c>
    </row>
    <row r="57" spans="1:10" x14ac:dyDescent="0.25">
      <c r="A57" t="s">
        <v>1140</v>
      </c>
      <c r="C57" t="s">
        <v>86</v>
      </c>
      <c r="D57">
        <v>2.5396433300000001</v>
      </c>
      <c r="E57">
        <v>1</v>
      </c>
      <c r="F57">
        <v>2.5396433300000001</v>
      </c>
      <c r="G57">
        <v>11.63</v>
      </c>
      <c r="H57">
        <v>8.0000000000000004E-4</v>
      </c>
      <c r="I57" s="4" t="str">
        <f t="shared" ref="I57" si="1">IF(H57&lt;=0.01,"***",IF(H57&lt;=0.05,"**",IF(H57&lt;=0.1,"*","-")))</f>
        <v>***</v>
      </c>
      <c r="J57" t="s">
        <v>88</v>
      </c>
    </row>
    <row r="58" spans="1:10" x14ac:dyDescent="0.25">
      <c r="A58" t="s">
        <v>1141</v>
      </c>
      <c r="C58" t="s">
        <v>87</v>
      </c>
      <c r="D58">
        <v>37.780356699999999</v>
      </c>
      <c r="E58">
        <v>173</v>
      </c>
      <c r="F58">
        <v>0.218383565</v>
      </c>
      <c r="J58" t="s">
        <v>89</v>
      </c>
    </row>
    <row r="59" spans="1:10" x14ac:dyDescent="0.25">
      <c r="A59" t="s">
        <v>72</v>
      </c>
      <c r="C59" t="s">
        <v>107</v>
      </c>
      <c r="D59" t="s">
        <v>23</v>
      </c>
      <c r="E59" t="s">
        <v>143</v>
      </c>
      <c r="F59" t="s">
        <v>98</v>
      </c>
      <c r="G59" t="s">
        <v>50</v>
      </c>
      <c r="H59" t="s">
        <v>5</v>
      </c>
    </row>
    <row r="60" spans="1:10" x14ac:dyDescent="0.25">
      <c r="A60" t="s">
        <v>1142</v>
      </c>
      <c r="C60" t="s">
        <v>8</v>
      </c>
      <c r="D60">
        <v>40.32</v>
      </c>
      <c r="E60">
        <v>174</v>
      </c>
      <c r="F60">
        <v>0.231724138</v>
      </c>
    </row>
    <row r="64" spans="1:10" x14ac:dyDescent="0.25">
      <c r="A64" t="s">
        <v>282</v>
      </c>
    </row>
    <row r="66" spans="1:6" x14ac:dyDescent="0.25">
      <c r="A66" t="s">
        <v>1121</v>
      </c>
      <c r="C66" t="s">
        <v>288</v>
      </c>
      <c r="D66" t="s">
        <v>20</v>
      </c>
    </row>
    <row r="67" spans="1:6" x14ac:dyDescent="0.25">
      <c r="A67" t="s">
        <v>1143</v>
      </c>
      <c r="C67" t="s">
        <v>294</v>
      </c>
      <c r="D67" t="s">
        <v>706</v>
      </c>
      <c r="E67" t="s">
        <v>707</v>
      </c>
      <c r="F67" t="s">
        <v>8</v>
      </c>
    </row>
    <row r="68" spans="1:6" x14ac:dyDescent="0.25">
      <c r="A68" t="s">
        <v>17</v>
      </c>
      <c r="C68" t="s">
        <v>7</v>
      </c>
      <c r="D68" t="s">
        <v>23</v>
      </c>
      <c r="E68" t="s">
        <v>143</v>
      </c>
      <c r="F68" t="s">
        <v>7</v>
      </c>
    </row>
    <row r="69" spans="1:6" x14ac:dyDescent="0.25">
      <c r="A69" t="s">
        <v>1144</v>
      </c>
      <c r="C69">
        <v>0</v>
      </c>
      <c r="D69">
        <v>36</v>
      </c>
      <c r="E69">
        <v>27</v>
      </c>
      <c r="F69">
        <v>63</v>
      </c>
    </row>
    <row r="70" spans="1:6" x14ac:dyDescent="0.25">
      <c r="A70" t="s">
        <v>1145</v>
      </c>
      <c r="C70">
        <v>1</v>
      </c>
      <c r="D70">
        <v>57</v>
      </c>
      <c r="E70">
        <v>55</v>
      </c>
      <c r="F70">
        <v>112</v>
      </c>
    </row>
    <row r="71" spans="1:6" x14ac:dyDescent="0.25">
      <c r="A71" t="s">
        <v>17</v>
      </c>
      <c r="C71" t="s">
        <v>7</v>
      </c>
      <c r="D71" t="s">
        <v>23</v>
      </c>
      <c r="E71" t="s">
        <v>143</v>
      </c>
      <c r="F71" t="s">
        <v>7</v>
      </c>
    </row>
    <row r="72" spans="1:6" x14ac:dyDescent="0.25">
      <c r="A72" t="s">
        <v>1125</v>
      </c>
      <c r="C72" t="s">
        <v>8</v>
      </c>
      <c r="D72">
        <v>93</v>
      </c>
      <c r="E72">
        <v>82</v>
      </c>
      <c r="F72">
        <v>175</v>
      </c>
    </row>
    <row r="75" spans="1:6" x14ac:dyDescent="0.25">
      <c r="A75" t="s">
        <v>283</v>
      </c>
    </row>
    <row r="77" spans="1:6" x14ac:dyDescent="0.25">
      <c r="A77" t="s">
        <v>1146</v>
      </c>
      <c r="D77" t="s">
        <v>73</v>
      </c>
      <c r="E77" t="s">
        <v>295</v>
      </c>
      <c r="F77" t="s">
        <v>296</v>
      </c>
    </row>
    <row r="78" spans="1:6" x14ac:dyDescent="0.25">
      <c r="A78" t="s">
        <v>68</v>
      </c>
      <c r="C78" t="s">
        <v>20</v>
      </c>
      <c r="D78" t="s">
        <v>76</v>
      </c>
      <c r="E78" t="s">
        <v>77</v>
      </c>
      <c r="F78" t="s">
        <v>3</v>
      </c>
    </row>
    <row r="79" spans="1:6" x14ac:dyDescent="0.25">
      <c r="A79" t="s">
        <v>69</v>
      </c>
      <c r="C79" t="s">
        <v>22</v>
      </c>
      <c r="D79" t="s">
        <v>23</v>
      </c>
      <c r="E79" t="s">
        <v>5</v>
      </c>
      <c r="F79" t="s">
        <v>7</v>
      </c>
    </row>
    <row r="80" spans="1:6" x14ac:dyDescent="0.25">
      <c r="A80" t="s">
        <v>1147</v>
      </c>
      <c r="C80" t="s">
        <v>706</v>
      </c>
      <c r="D80">
        <v>0.61290323000000002</v>
      </c>
      <c r="E80">
        <v>0.48972613999999998</v>
      </c>
      <c r="F80">
        <v>93</v>
      </c>
    </row>
    <row r="81" spans="1:10" x14ac:dyDescent="0.25">
      <c r="A81" t="s">
        <v>1148</v>
      </c>
      <c r="C81" t="s">
        <v>707</v>
      </c>
      <c r="D81">
        <v>0.67073170999999998</v>
      </c>
      <c r="E81">
        <v>0.47283955</v>
      </c>
      <c r="F81">
        <v>82</v>
      </c>
    </row>
    <row r="82" spans="1:10" x14ac:dyDescent="0.25">
      <c r="A82" t="s">
        <v>69</v>
      </c>
      <c r="C82" t="s">
        <v>22</v>
      </c>
      <c r="D82" t="s">
        <v>23</v>
      </c>
      <c r="E82" t="s">
        <v>5</v>
      </c>
      <c r="F82" t="s">
        <v>7</v>
      </c>
    </row>
    <row r="83" spans="1:10" x14ac:dyDescent="0.25">
      <c r="A83" t="s">
        <v>1139</v>
      </c>
      <c r="C83" t="s">
        <v>8</v>
      </c>
      <c r="D83">
        <v>0.64</v>
      </c>
      <c r="E83">
        <v>0.48137732999999999</v>
      </c>
      <c r="F83">
        <v>175</v>
      </c>
    </row>
    <row r="85" spans="1:10" x14ac:dyDescent="0.25">
      <c r="A85" t="s">
        <v>70</v>
      </c>
    </row>
    <row r="86" spans="1:10" x14ac:dyDescent="0.25">
      <c r="A86" t="s">
        <v>71</v>
      </c>
      <c r="C86" t="s">
        <v>80</v>
      </c>
      <c r="D86" t="s">
        <v>81</v>
      </c>
      <c r="E86" t="s">
        <v>82</v>
      </c>
      <c r="F86" t="s">
        <v>83</v>
      </c>
      <c r="G86" t="s">
        <v>84</v>
      </c>
      <c r="H86" t="s">
        <v>85</v>
      </c>
    </row>
    <row r="87" spans="1:10" x14ac:dyDescent="0.25">
      <c r="A87" t="s">
        <v>72</v>
      </c>
      <c r="C87" t="s">
        <v>6</v>
      </c>
      <c r="D87" t="s">
        <v>6</v>
      </c>
      <c r="E87" t="s">
        <v>143</v>
      </c>
      <c r="F87" t="s">
        <v>23</v>
      </c>
      <c r="G87" t="s">
        <v>7</v>
      </c>
      <c r="H87" t="s">
        <v>22</v>
      </c>
    </row>
    <row r="88" spans="1:10" x14ac:dyDescent="0.25">
      <c r="A88" t="s">
        <v>1149</v>
      </c>
      <c r="C88" t="s">
        <v>86</v>
      </c>
      <c r="D88">
        <v>0.145727773</v>
      </c>
      <c r="E88">
        <v>1</v>
      </c>
      <c r="F88">
        <v>0.145727773</v>
      </c>
      <c r="G88">
        <v>0.63</v>
      </c>
      <c r="H88">
        <v>0.42930000000000001</v>
      </c>
      <c r="I88" s="4" t="str">
        <f t="shared" ref="I88" si="2">IF(H88&lt;=0.01,"***",IF(H88&lt;=0.05,"**",IF(H88&lt;=0.1,"*","-")))</f>
        <v>-</v>
      </c>
      <c r="J88" t="s">
        <v>88</v>
      </c>
    </row>
    <row r="89" spans="1:10" x14ac:dyDescent="0.25">
      <c r="A89" t="s">
        <v>1150</v>
      </c>
      <c r="C89" t="s">
        <v>87</v>
      </c>
      <c r="D89">
        <v>40.174272199999997</v>
      </c>
      <c r="E89">
        <v>173</v>
      </c>
      <c r="F89">
        <v>0.232221227</v>
      </c>
      <c r="J89" t="s">
        <v>89</v>
      </c>
    </row>
    <row r="90" spans="1:10" x14ac:dyDescent="0.25">
      <c r="A90" t="s">
        <v>72</v>
      </c>
      <c r="C90" t="s">
        <v>6</v>
      </c>
      <c r="D90" t="s">
        <v>6</v>
      </c>
      <c r="E90" t="s">
        <v>143</v>
      </c>
      <c r="F90" t="s">
        <v>23</v>
      </c>
      <c r="G90" t="s">
        <v>7</v>
      </c>
      <c r="H90" t="s">
        <v>22</v>
      </c>
    </row>
    <row r="91" spans="1:10" x14ac:dyDescent="0.25">
      <c r="A91" t="s">
        <v>1142</v>
      </c>
      <c r="C91" t="s">
        <v>8</v>
      </c>
      <c r="D91">
        <v>40.32</v>
      </c>
      <c r="E91">
        <v>174</v>
      </c>
      <c r="F91">
        <v>0.231724138</v>
      </c>
    </row>
  </sheetData>
  <mergeCells count="4">
    <mergeCell ref="L3:P3"/>
    <mergeCell ref="M4:N4"/>
    <mergeCell ref="L30:P30"/>
    <mergeCell ref="M31:N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4"/>
  <sheetViews>
    <sheetView topLeftCell="B4" zoomScale="80" zoomScaleNormal="80" workbookViewId="0">
      <selection activeCell="X42" sqref="X42"/>
    </sheetView>
  </sheetViews>
  <sheetFormatPr defaultRowHeight="15" x14ac:dyDescent="0.25"/>
  <cols>
    <col min="1" max="1" width="51.42578125" bestFit="1" customWidth="1"/>
    <col min="2" max="2" width="51.42578125" customWidth="1"/>
    <col min="16" max="16" width="44.5703125" bestFit="1" customWidth="1"/>
    <col min="17" max="17" width="7.85546875" bestFit="1" customWidth="1"/>
    <col min="18" max="18" width="7.85546875" customWidth="1"/>
    <col min="19" max="19" width="2.7109375" customWidth="1"/>
    <col min="20" max="20" width="8.7109375" customWidth="1"/>
    <col min="21" max="21" width="11.140625" customWidth="1"/>
    <col min="22" max="22" width="9.140625" customWidth="1"/>
    <col min="23" max="23" width="2.7109375" customWidth="1"/>
  </cols>
  <sheetData>
    <row r="2" spans="1:24" x14ac:dyDescent="0.25">
      <c r="A2" s="2" t="s">
        <v>59</v>
      </c>
      <c r="D2" s="2" t="s">
        <v>60</v>
      </c>
    </row>
    <row r="3" spans="1:24" ht="18" thickBot="1" x14ac:dyDescent="0.35">
      <c r="P3" s="110" t="s">
        <v>56</v>
      </c>
      <c r="Q3" s="110"/>
      <c r="R3" s="110"/>
      <c r="S3" s="110"/>
      <c r="T3" s="110"/>
      <c r="U3" s="110"/>
      <c r="V3" s="110"/>
      <c r="W3" s="110"/>
      <c r="X3" s="110"/>
    </row>
    <row r="4" spans="1:24" ht="16.5" thickTop="1" thickBot="1" x14ac:dyDescent="0.3">
      <c r="A4" t="s">
        <v>36</v>
      </c>
      <c r="B4" t="s">
        <v>710</v>
      </c>
      <c r="D4" t="s">
        <v>41</v>
      </c>
      <c r="E4" t="s">
        <v>42</v>
      </c>
      <c r="F4" t="s">
        <v>43</v>
      </c>
      <c r="I4" t="s">
        <v>41</v>
      </c>
      <c r="J4" t="s">
        <v>715</v>
      </c>
      <c r="K4" t="s">
        <v>818</v>
      </c>
      <c r="L4" t="s">
        <v>684</v>
      </c>
      <c r="Q4" s="113" t="s">
        <v>20</v>
      </c>
      <c r="R4" s="113"/>
      <c r="T4" s="114" t="s">
        <v>55</v>
      </c>
      <c r="U4" s="114"/>
      <c r="V4" s="114"/>
    </row>
    <row r="5" spans="1:24" ht="30.75" thickBot="1" x14ac:dyDescent="0.3">
      <c r="A5" t="s">
        <v>708</v>
      </c>
      <c r="B5" t="s">
        <v>39</v>
      </c>
      <c r="D5" t="s">
        <v>44</v>
      </c>
      <c r="E5" t="s">
        <v>706</v>
      </c>
      <c r="F5" t="s">
        <v>707</v>
      </c>
      <c r="G5" t="s">
        <v>8</v>
      </c>
      <c r="I5" t="s">
        <v>44</v>
      </c>
      <c r="J5" t="s">
        <v>25</v>
      </c>
      <c r="K5" t="s">
        <v>26</v>
      </c>
      <c r="L5" t="s">
        <v>27</v>
      </c>
      <c r="M5" t="s">
        <v>8</v>
      </c>
      <c r="P5" s="70"/>
      <c r="Q5" s="71" t="s">
        <v>33</v>
      </c>
      <c r="R5" s="71" t="s">
        <v>32</v>
      </c>
      <c r="S5" s="31"/>
      <c r="T5" s="72" t="s">
        <v>29</v>
      </c>
      <c r="U5" s="72" t="s">
        <v>30</v>
      </c>
      <c r="V5" s="72" t="s">
        <v>31</v>
      </c>
      <c r="W5" s="71"/>
      <c r="X5" s="71" t="s">
        <v>35</v>
      </c>
    </row>
    <row r="6" spans="1:24" x14ac:dyDescent="0.25">
      <c r="A6" t="s">
        <v>17</v>
      </c>
      <c r="B6" t="s">
        <v>40</v>
      </c>
      <c r="D6" t="s">
        <v>7</v>
      </c>
      <c r="E6" t="s">
        <v>7</v>
      </c>
      <c r="F6" t="s">
        <v>7</v>
      </c>
      <c r="G6" t="s">
        <v>50</v>
      </c>
      <c r="I6" t="s">
        <v>7</v>
      </c>
      <c r="J6" t="s">
        <v>7</v>
      </c>
      <c r="K6" t="s">
        <v>7</v>
      </c>
      <c r="L6" t="s">
        <v>22</v>
      </c>
      <c r="M6" t="s">
        <v>50</v>
      </c>
      <c r="P6" s="23" t="s">
        <v>51</v>
      </c>
      <c r="Q6" s="23">
        <f>E8</f>
        <v>84</v>
      </c>
      <c r="R6" s="23">
        <f>F8</f>
        <v>86</v>
      </c>
      <c r="T6" s="23">
        <f>J8</f>
        <v>50</v>
      </c>
      <c r="U6" s="23">
        <f>K8</f>
        <v>79</v>
      </c>
      <c r="V6" s="23">
        <f t="shared" ref="V6" si="0">L8</f>
        <v>41</v>
      </c>
      <c r="X6" s="23">
        <f>M8</f>
        <v>170</v>
      </c>
    </row>
    <row r="7" spans="1:24" x14ac:dyDescent="0.25">
      <c r="A7" t="s">
        <v>804</v>
      </c>
      <c r="B7" t="s">
        <v>810</v>
      </c>
      <c r="D7" t="s">
        <v>713</v>
      </c>
      <c r="E7">
        <v>74</v>
      </c>
      <c r="F7">
        <v>81</v>
      </c>
      <c r="G7">
        <v>155</v>
      </c>
      <c r="I7" t="s">
        <v>713</v>
      </c>
      <c r="J7">
        <v>40</v>
      </c>
      <c r="K7">
        <v>77</v>
      </c>
      <c r="L7">
        <v>38</v>
      </c>
      <c r="M7">
        <v>155</v>
      </c>
      <c r="P7" s="23" t="s">
        <v>52</v>
      </c>
      <c r="Q7" s="23">
        <f>E16</f>
        <v>52</v>
      </c>
      <c r="R7" s="23">
        <f>F16</f>
        <v>52</v>
      </c>
      <c r="T7" s="23">
        <f>J16</f>
        <v>35</v>
      </c>
      <c r="U7" s="23">
        <f>K16</f>
        <v>42</v>
      </c>
      <c r="V7" s="23">
        <f>L16</f>
        <v>27</v>
      </c>
      <c r="X7" s="23">
        <f>M16</f>
        <v>104</v>
      </c>
    </row>
    <row r="8" spans="1:24" x14ac:dyDescent="0.25">
      <c r="A8" t="s">
        <v>805</v>
      </c>
      <c r="B8" t="s">
        <v>811</v>
      </c>
      <c r="D8" t="s">
        <v>714</v>
      </c>
      <c r="E8">
        <v>84</v>
      </c>
      <c r="F8">
        <v>86</v>
      </c>
      <c r="G8">
        <v>170</v>
      </c>
      <c r="I8" t="s">
        <v>714</v>
      </c>
      <c r="J8">
        <v>50</v>
      </c>
      <c r="K8">
        <v>79</v>
      </c>
      <c r="L8">
        <v>41</v>
      </c>
      <c r="M8">
        <v>170</v>
      </c>
      <c r="P8" s="23" t="s">
        <v>53</v>
      </c>
      <c r="Q8" s="23">
        <f>E23</f>
        <v>94</v>
      </c>
      <c r="R8" s="23">
        <f>F23</f>
        <v>83</v>
      </c>
      <c r="T8" s="23">
        <f>J23</f>
        <v>42</v>
      </c>
      <c r="U8" s="23">
        <f t="shared" ref="U8" si="1">K23</f>
        <v>88</v>
      </c>
      <c r="V8" s="23">
        <f>L23</f>
        <v>47</v>
      </c>
      <c r="X8" s="23">
        <f>M23</f>
        <v>177</v>
      </c>
    </row>
    <row r="9" spans="1:24" x14ac:dyDescent="0.25">
      <c r="A9" t="s">
        <v>17</v>
      </c>
      <c r="B9" t="s">
        <v>40</v>
      </c>
      <c r="D9" t="s">
        <v>7</v>
      </c>
      <c r="E9" t="s">
        <v>7</v>
      </c>
      <c r="F9" t="s">
        <v>7</v>
      </c>
      <c r="G9" t="s">
        <v>50</v>
      </c>
      <c r="I9" t="s">
        <v>7</v>
      </c>
      <c r="J9" t="s">
        <v>7</v>
      </c>
      <c r="K9" t="s">
        <v>7</v>
      </c>
      <c r="L9" t="s">
        <v>22</v>
      </c>
      <c r="M9" t="s">
        <v>50</v>
      </c>
      <c r="P9" s="23" t="s">
        <v>54</v>
      </c>
      <c r="Q9" s="23">
        <f>E30</f>
        <v>0</v>
      </c>
      <c r="R9" s="23">
        <f>F30</f>
        <v>0</v>
      </c>
      <c r="T9" s="23">
        <f>J30</f>
        <v>0</v>
      </c>
      <c r="U9" s="23">
        <f t="shared" ref="U9:V9" si="2">K30</f>
        <v>0</v>
      </c>
      <c r="V9" s="23">
        <f t="shared" si="2"/>
        <v>0</v>
      </c>
      <c r="X9" s="23">
        <f>M30</f>
        <v>0</v>
      </c>
    </row>
    <row r="10" spans="1:24" ht="15.75" thickBot="1" x14ac:dyDescent="0.3">
      <c r="A10" t="s">
        <v>803</v>
      </c>
      <c r="B10" t="s">
        <v>812</v>
      </c>
      <c r="D10" t="s">
        <v>8</v>
      </c>
      <c r="E10">
        <v>158</v>
      </c>
      <c r="F10">
        <v>167</v>
      </c>
      <c r="G10">
        <v>325</v>
      </c>
      <c r="I10" t="s">
        <v>8</v>
      </c>
      <c r="J10">
        <v>90</v>
      </c>
      <c r="K10">
        <v>156</v>
      </c>
      <c r="L10">
        <v>79</v>
      </c>
      <c r="M10">
        <v>325</v>
      </c>
      <c r="P10" s="22" t="s">
        <v>57</v>
      </c>
      <c r="Q10" s="22">
        <f>E10</f>
        <v>158</v>
      </c>
      <c r="R10" s="22">
        <f>F10</f>
        <v>167</v>
      </c>
      <c r="S10" s="22"/>
      <c r="T10" s="22">
        <f>J10</f>
        <v>90</v>
      </c>
      <c r="U10" s="22">
        <f>K10</f>
        <v>156</v>
      </c>
      <c r="V10" s="22">
        <f>L10</f>
        <v>79</v>
      </c>
      <c r="W10" s="22"/>
      <c r="X10" s="22">
        <f>M10</f>
        <v>325</v>
      </c>
    </row>
    <row r="11" spans="1:24" ht="15.75" thickTop="1" x14ac:dyDescent="0.25"/>
    <row r="12" spans="1:24" x14ac:dyDescent="0.25">
      <c r="A12" t="s">
        <v>37</v>
      </c>
      <c r="B12" t="s">
        <v>683</v>
      </c>
      <c r="D12" t="s">
        <v>45</v>
      </c>
      <c r="E12" t="s">
        <v>290</v>
      </c>
      <c r="F12" t="s">
        <v>291</v>
      </c>
      <c r="I12" t="s">
        <v>45</v>
      </c>
      <c r="J12" t="s">
        <v>715</v>
      </c>
      <c r="K12" t="s">
        <v>818</v>
      </c>
      <c r="L12" t="s">
        <v>684</v>
      </c>
    </row>
    <row r="13" spans="1:24" x14ac:dyDescent="0.25">
      <c r="A13" t="s">
        <v>708</v>
      </c>
      <c r="B13" t="s">
        <v>39</v>
      </c>
      <c r="D13" t="s">
        <v>44</v>
      </c>
      <c r="E13" t="s">
        <v>706</v>
      </c>
      <c r="F13" t="s">
        <v>707</v>
      </c>
      <c r="G13" t="s">
        <v>8</v>
      </c>
      <c r="I13" t="s">
        <v>44</v>
      </c>
      <c r="J13" t="s">
        <v>25</v>
      </c>
      <c r="K13" t="s">
        <v>26</v>
      </c>
      <c r="L13" t="s">
        <v>27</v>
      </c>
      <c r="M13" t="s">
        <v>8</v>
      </c>
    </row>
    <row r="14" spans="1:24" x14ac:dyDescent="0.25">
      <c r="A14" t="s">
        <v>17</v>
      </c>
      <c r="B14" t="s">
        <v>40</v>
      </c>
      <c r="D14" t="s">
        <v>7</v>
      </c>
      <c r="E14" t="s">
        <v>7</v>
      </c>
      <c r="F14" t="s">
        <v>7</v>
      </c>
      <c r="G14" t="s">
        <v>50</v>
      </c>
      <c r="I14" t="s">
        <v>7</v>
      </c>
      <c r="J14" t="s">
        <v>7</v>
      </c>
      <c r="K14" t="s">
        <v>7</v>
      </c>
      <c r="L14" t="s">
        <v>22</v>
      </c>
      <c r="M14" t="s">
        <v>50</v>
      </c>
    </row>
    <row r="15" spans="1:24" x14ac:dyDescent="0.25">
      <c r="A15" t="s">
        <v>806</v>
      </c>
      <c r="B15" t="s">
        <v>813</v>
      </c>
      <c r="D15" t="s">
        <v>713</v>
      </c>
      <c r="E15">
        <v>106</v>
      </c>
      <c r="F15">
        <v>115</v>
      </c>
      <c r="G15">
        <v>221</v>
      </c>
      <c r="I15" t="s">
        <v>713</v>
      </c>
      <c r="J15">
        <v>55</v>
      </c>
      <c r="K15">
        <v>114</v>
      </c>
      <c r="L15">
        <v>52</v>
      </c>
      <c r="M15">
        <v>221</v>
      </c>
    </row>
    <row r="16" spans="1:24" x14ac:dyDescent="0.25">
      <c r="A16" t="s">
        <v>807</v>
      </c>
      <c r="B16" t="s">
        <v>814</v>
      </c>
      <c r="D16" t="s">
        <v>714</v>
      </c>
      <c r="E16">
        <v>52</v>
      </c>
      <c r="F16">
        <v>52</v>
      </c>
      <c r="G16">
        <v>104</v>
      </c>
      <c r="I16" t="s">
        <v>714</v>
      </c>
      <c r="J16">
        <v>35</v>
      </c>
      <c r="K16">
        <v>42</v>
      </c>
      <c r="L16">
        <v>27</v>
      </c>
      <c r="M16">
        <v>104</v>
      </c>
    </row>
    <row r="17" spans="1:13" x14ac:dyDescent="0.25">
      <c r="A17" t="s">
        <v>17</v>
      </c>
      <c r="B17" t="s">
        <v>40</v>
      </c>
      <c r="D17" t="s">
        <v>7</v>
      </c>
      <c r="E17" t="s">
        <v>7</v>
      </c>
      <c r="F17" t="s">
        <v>7</v>
      </c>
      <c r="G17" t="s">
        <v>50</v>
      </c>
      <c r="I17" t="s">
        <v>7</v>
      </c>
      <c r="J17" t="s">
        <v>7</v>
      </c>
      <c r="K17" t="s">
        <v>7</v>
      </c>
      <c r="L17" t="s">
        <v>22</v>
      </c>
      <c r="M17" t="s">
        <v>50</v>
      </c>
    </row>
    <row r="18" spans="1:13" x14ac:dyDescent="0.25">
      <c r="A18" t="s">
        <v>803</v>
      </c>
      <c r="B18" t="s">
        <v>812</v>
      </c>
      <c r="D18" t="s">
        <v>8</v>
      </c>
      <c r="E18">
        <v>158</v>
      </c>
      <c r="F18">
        <v>167</v>
      </c>
      <c r="G18">
        <v>325</v>
      </c>
      <c r="I18" t="s">
        <v>8</v>
      </c>
      <c r="J18">
        <v>90</v>
      </c>
      <c r="K18">
        <v>156</v>
      </c>
      <c r="L18">
        <v>79</v>
      </c>
      <c r="M18">
        <v>325</v>
      </c>
    </row>
    <row r="19" spans="1:13" x14ac:dyDescent="0.25">
      <c r="A19" t="s">
        <v>38</v>
      </c>
      <c r="B19" t="s">
        <v>815</v>
      </c>
      <c r="D19" t="s">
        <v>46</v>
      </c>
      <c r="E19" t="s">
        <v>290</v>
      </c>
      <c r="F19" t="s">
        <v>291</v>
      </c>
      <c r="I19" t="s">
        <v>46</v>
      </c>
      <c r="J19" t="s">
        <v>715</v>
      </c>
      <c r="K19" t="s">
        <v>818</v>
      </c>
      <c r="L19" t="s">
        <v>684</v>
      </c>
    </row>
    <row r="20" spans="1:13" x14ac:dyDescent="0.25">
      <c r="A20" t="s">
        <v>709</v>
      </c>
      <c r="B20" t="s">
        <v>49</v>
      </c>
      <c r="D20" t="s">
        <v>47</v>
      </c>
      <c r="E20" t="s">
        <v>706</v>
      </c>
      <c r="F20" t="s">
        <v>707</v>
      </c>
      <c r="G20" t="s">
        <v>8</v>
      </c>
      <c r="I20" t="s">
        <v>47</v>
      </c>
      <c r="J20" t="s">
        <v>25</v>
      </c>
      <c r="K20" t="s">
        <v>26</v>
      </c>
      <c r="L20" t="s">
        <v>27</v>
      </c>
      <c r="M20" t="s">
        <v>8</v>
      </c>
    </row>
    <row r="21" spans="1:13" x14ac:dyDescent="0.25">
      <c r="A21" t="s">
        <v>17</v>
      </c>
      <c r="B21" t="s">
        <v>40</v>
      </c>
      <c r="D21" t="s">
        <v>7</v>
      </c>
      <c r="E21" t="s">
        <v>7</v>
      </c>
      <c r="F21" t="s">
        <v>7</v>
      </c>
      <c r="G21" t="s">
        <v>50</v>
      </c>
      <c r="I21" t="s">
        <v>7</v>
      </c>
      <c r="J21" t="s">
        <v>7</v>
      </c>
      <c r="K21" t="s">
        <v>7</v>
      </c>
      <c r="L21" t="s">
        <v>22</v>
      </c>
      <c r="M21" t="s">
        <v>50</v>
      </c>
    </row>
    <row r="22" spans="1:13" x14ac:dyDescent="0.25">
      <c r="A22" t="s">
        <v>808</v>
      </c>
      <c r="B22" t="s">
        <v>816</v>
      </c>
      <c r="D22" t="s">
        <v>713</v>
      </c>
      <c r="E22">
        <v>64</v>
      </c>
      <c r="F22">
        <v>84</v>
      </c>
      <c r="G22">
        <v>148</v>
      </c>
      <c r="I22" t="s">
        <v>713</v>
      </c>
      <c r="J22">
        <v>48</v>
      </c>
      <c r="K22">
        <v>68</v>
      </c>
      <c r="L22">
        <v>32</v>
      </c>
      <c r="M22">
        <v>148</v>
      </c>
    </row>
    <row r="23" spans="1:13" x14ac:dyDescent="0.25">
      <c r="A23" t="s">
        <v>809</v>
      </c>
      <c r="B23" t="s">
        <v>817</v>
      </c>
      <c r="D23" t="s">
        <v>714</v>
      </c>
      <c r="E23">
        <v>94</v>
      </c>
      <c r="F23">
        <v>83</v>
      </c>
      <c r="G23">
        <v>177</v>
      </c>
      <c r="I23" t="s">
        <v>714</v>
      </c>
      <c r="J23">
        <v>42</v>
      </c>
      <c r="K23">
        <v>88</v>
      </c>
      <c r="L23">
        <v>47</v>
      </c>
      <c r="M23">
        <v>177</v>
      </c>
    </row>
    <row r="24" spans="1:13" x14ac:dyDescent="0.25">
      <c r="A24" t="s">
        <v>17</v>
      </c>
      <c r="B24" t="s">
        <v>40</v>
      </c>
      <c r="D24" t="s">
        <v>7</v>
      </c>
      <c r="E24" t="s">
        <v>7</v>
      </c>
      <c r="F24" t="s">
        <v>7</v>
      </c>
      <c r="G24" t="s">
        <v>50</v>
      </c>
      <c r="I24" t="s">
        <v>7</v>
      </c>
      <c r="J24" t="s">
        <v>7</v>
      </c>
      <c r="K24" t="s">
        <v>7</v>
      </c>
      <c r="L24" t="s">
        <v>22</v>
      </c>
      <c r="M24" t="s">
        <v>50</v>
      </c>
    </row>
    <row r="25" spans="1:13" x14ac:dyDescent="0.25">
      <c r="A25" t="s">
        <v>803</v>
      </c>
      <c r="B25" t="s">
        <v>812</v>
      </c>
      <c r="D25" t="s">
        <v>8</v>
      </c>
      <c r="E25">
        <v>158</v>
      </c>
      <c r="F25">
        <v>167</v>
      </c>
      <c r="G25">
        <v>325</v>
      </c>
      <c r="I25" t="s">
        <v>8</v>
      </c>
      <c r="J25">
        <v>90</v>
      </c>
      <c r="K25">
        <v>156</v>
      </c>
      <c r="L25">
        <v>79</v>
      </c>
      <c r="M25">
        <v>325</v>
      </c>
    </row>
    <row r="26" spans="1:13" x14ac:dyDescent="0.25">
      <c r="D26" t="s">
        <v>48</v>
      </c>
      <c r="E26" t="s">
        <v>290</v>
      </c>
      <c r="F26" t="s">
        <v>291</v>
      </c>
    </row>
    <row r="27" spans="1:13" x14ac:dyDescent="0.25">
      <c r="B27" t="s">
        <v>39</v>
      </c>
      <c r="D27" t="s">
        <v>44</v>
      </c>
      <c r="E27" t="s">
        <v>706</v>
      </c>
      <c r="F27" t="s">
        <v>707</v>
      </c>
      <c r="G27" t="s">
        <v>8</v>
      </c>
      <c r="I27" t="s">
        <v>44</v>
      </c>
      <c r="J27" t="s">
        <v>25</v>
      </c>
      <c r="K27" t="s">
        <v>26</v>
      </c>
      <c r="L27" t="s">
        <v>27</v>
      </c>
      <c r="M27" t="s">
        <v>8</v>
      </c>
    </row>
    <row r="28" spans="1:13" x14ac:dyDescent="0.25">
      <c r="B28" t="s">
        <v>40</v>
      </c>
      <c r="D28" t="s">
        <v>7</v>
      </c>
      <c r="E28" t="s">
        <v>7</v>
      </c>
      <c r="F28" t="s">
        <v>22</v>
      </c>
      <c r="G28" t="s">
        <v>50</v>
      </c>
      <c r="I28" t="s">
        <v>7</v>
      </c>
      <c r="J28" t="s">
        <v>7</v>
      </c>
      <c r="K28" t="s">
        <v>7</v>
      </c>
      <c r="L28" t="s">
        <v>22</v>
      </c>
      <c r="M28" t="s">
        <v>50</v>
      </c>
    </row>
    <row r="29" spans="1:13" x14ac:dyDescent="0.25">
      <c r="B29" t="s">
        <v>711</v>
      </c>
      <c r="I29" t="s">
        <v>713</v>
      </c>
      <c r="J29">
        <v>43</v>
      </c>
      <c r="K29">
        <v>92</v>
      </c>
      <c r="L29">
        <v>21</v>
      </c>
      <c r="M29">
        <v>156</v>
      </c>
    </row>
    <row r="31" spans="1:13" x14ac:dyDescent="0.25">
      <c r="B31" t="s">
        <v>40</v>
      </c>
      <c r="D31" t="s">
        <v>7</v>
      </c>
      <c r="E31" t="s">
        <v>7</v>
      </c>
      <c r="F31" t="s">
        <v>22</v>
      </c>
      <c r="G31" t="s">
        <v>50</v>
      </c>
      <c r="I31" t="s">
        <v>7</v>
      </c>
      <c r="J31" t="s">
        <v>7</v>
      </c>
      <c r="K31" t="s">
        <v>7</v>
      </c>
      <c r="L31" t="s">
        <v>22</v>
      </c>
      <c r="M31" t="s">
        <v>50</v>
      </c>
    </row>
    <row r="32" spans="1:13" x14ac:dyDescent="0.25">
      <c r="B32" t="s">
        <v>712</v>
      </c>
      <c r="D32" t="s">
        <v>8</v>
      </c>
      <c r="E32">
        <v>209</v>
      </c>
      <c r="F32">
        <v>160</v>
      </c>
      <c r="G32">
        <v>369</v>
      </c>
      <c r="I32" t="s">
        <v>8</v>
      </c>
      <c r="J32">
        <v>127</v>
      </c>
      <c r="K32">
        <v>208</v>
      </c>
      <c r="L32">
        <v>34</v>
      </c>
      <c r="M32">
        <v>369</v>
      </c>
    </row>
    <row r="36" spans="16:24" ht="18" thickBot="1" x14ac:dyDescent="0.35">
      <c r="P36" s="110" t="s">
        <v>56</v>
      </c>
      <c r="Q36" s="110"/>
      <c r="R36" s="110"/>
      <c r="S36" s="110"/>
      <c r="T36" s="110"/>
      <c r="U36" s="110"/>
      <c r="V36" s="110"/>
      <c r="W36" s="110"/>
      <c r="X36" s="110"/>
    </row>
    <row r="37" spans="16:24" ht="16.5" thickTop="1" thickBot="1" x14ac:dyDescent="0.3">
      <c r="Q37" s="113" t="s">
        <v>20</v>
      </c>
      <c r="R37" s="113"/>
      <c r="T37" s="114" t="s">
        <v>55</v>
      </c>
      <c r="U37" s="114"/>
      <c r="V37" s="114"/>
    </row>
    <row r="38" spans="16:24" ht="30.75" thickBot="1" x14ac:dyDescent="0.3">
      <c r="P38" s="70"/>
      <c r="Q38" s="71" t="s">
        <v>33</v>
      </c>
      <c r="R38" s="71" t="s">
        <v>32</v>
      </c>
      <c r="S38" s="69"/>
      <c r="T38" s="72" t="s">
        <v>29</v>
      </c>
      <c r="U38" s="72" t="s">
        <v>30</v>
      </c>
      <c r="V38" s="72" t="s">
        <v>31</v>
      </c>
      <c r="W38" s="71"/>
      <c r="X38" s="71" t="s">
        <v>35</v>
      </c>
    </row>
    <row r="39" spans="16:24" x14ac:dyDescent="0.25">
      <c r="P39" s="23" t="s">
        <v>51</v>
      </c>
      <c r="Q39" s="38">
        <f t="shared" ref="Q39:R43" si="3">Q6/$X6</f>
        <v>0.49411764705882355</v>
      </c>
      <c r="R39" s="38">
        <f t="shared" si="3"/>
        <v>0.50588235294117645</v>
      </c>
      <c r="T39" s="38">
        <f t="shared" ref="T39:V43" si="4">T6/$X6</f>
        <v>0.29411764705882354</v>
      </c>
      <c r="U39" s="38">
        <f t="shared" si="4"/>
        <v>0.46470588235294119</v>
      </c>
      <c r="V39" s="38">
        <f t="shared" si="4"/>
        <v>0.2411764705882353</v>
      </c>
      <c r="X39" s="38">
        <f>X6/X10</f>
        <v>0.52307692307692311</v>
      </c>
    </row>
    <row r="40" spans="16:24" x14ac:dyDescent="0.25">
      <c r="P40" s="23" t="s">
        <v>52</v>
      </c>
      <c r="Q40" s="38">
        <f t="shared" si="3"/>
        <v>0.5</v>
      </c>
      <c r="R40" s="38">
        <f t="shared" si="3"/>
        <v>0.5</v>
      </c>
      <c r="T40" s="38">
        <f>T7/$X7</f>
        <v>0.33653846153846156</v>
      </c>
      <c r="U40" s="38">
        <f t="shared" si="4"/>
        <v>0.40384615384615385</v>
      </c>
      <c r="V40" s="38">
        <f t="shared" si="4"/>
        <v>0.25961538461538464</v>
      </c>
      <c r="X40" s="38">
        <f>X7/X10</f>
        <v>0.32</v>
      </c>
    </row>
    <row r="41" spans="16:24" x14ac:dyDescent="0.25">
      <c r="P41" s="23" t="s">
        <v>53</v>
      </c>
      <c r="Q41" s="38">
        <f t="shared" si="3"/>
        <v>0.53107344632768361</v>
      </c>
      <c r="R41" s="38">
        <f t="shared" si="3"/>
        <v>0.46892655367231639</v>
      </c>
      <c r="T41" s="38">
        <f t="shared" si="4"/>
        <v>0.23728813559322035</v>
      </c>
      <c r="U41" s="38">
        <f t="shared" si="4"/>
        <v>0.49717514124293788</v>
      </c>
      <c r="V41" s="38">
        <f t="shared" si="4"/>
        <v>0.2655367231638418</v>
      </c>
      <c r="X41" s="38">
        <f>X8/X10</f>
        <v>0.54461538461538461</v>
      </c>
    </row>
    <row r="42" spans="16:24" x14ac:dyDescent="0.25">
      <c r="P42" s="23" t="s">
        <v>54</v>
      </c>
      <c r="Q42" s="38"/>
      <c r="R42" s="38"/>
      <c r="T42" s="38"/>
      <c r="U42" s="38"/>
      <c r="V42" s="38"/>
      <c r="X42" s="38"/>
    </row>
    <row r="43" spans="16:24" ht="15.75" thickBot="1" x14ac:dyDescent="0.3">
      <c r="P43" s="22" t="s">
        <v>58</v>
      </c>
      <c r="Q43" s="64">
        <f t="shared" si="3"/>
        <v>0.48615384615384616</v>
      </c>
      <c r="R43" s="64">
        <f t="shared" si="3"/>
        <v>0.51384615384615384</v>
      </c>
      <c r="S43" s="22"/>
      <c r="T43" s="64">
        <f t="shared" si="4"/>
        <v>0.27692307692307694</v>
      </c>
      <c r="U43" s="64">
        <f t="shared" si="4"/>
        <v>0.48</v>
      </c>
      <c r="V43" s="64">
        <f t="shared" si="4"/>
        <v>0.24307692307692308</v>
      </c>
      <c r="W43" s="22"/>
      <c r="X43" s="64">
        <f>X10/$X10</f>
        <v>1</v>
      </c>
    </row>
    <row r="44" spans="16:24" ht="15.75" thickTop="1" x14ac:dyDescent="0.25"/>
  </sheetData>
  <mergeCells count="8">
    <mergeCell ref="Q4:R4"/>
    <mergeCell ref="T4:V4"/>
    <mergeCell ref="Q37:R37"/>
    <mergeCell ref="T37:V37"/>
    <mergeCell ref="P3:T3"/>
    <mergeCell ref="U3:X3"/>
    <mergeCell ref="P36:T36"/>
    <mergeCell ref="U36:X36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zoomScale="80" zoomScaleNormal="80" workbookViewId="0">
      <selection activeCell="C26" sqref="C26:C31"/>
    </sheetView>
  </sheetViews>
  <sheetFormatPr defaultRowHeight="15" x14ac:dyDescent="0.25"/>
  <cols>
    <col min="1" max="1" width="65.28515625" bestFit="1" customWidth="1"/>
    <col min="12" max="12" width="48.28515625" customWidth="1"/>
    <col min="13" max="14" width="8.140625" customWidth="1"/>
    <col min="15" max="15" width="4.42578125" bestFit="1" customWidth="1"/>
  </cols>
  <sheetData>
    <row r="2" spans="1:16" x14ac:dyDescent="0.25">
      <c r="A2" t="s">
        <v>297</v>
      </c>
    </row>
    <row r="3" spans="1:16" ht="18" thickBot="1" x14ac:dyDescent="0.35">
      <c r="L3" s="110" t="s">
        <v>299</v>
      </c>
      <c r="M3" s="110"/>
      <c r="N3" s="110"/>
      <c r="O3" s="110"/>
      <c r="P3" s="110"/>
    </row>
    <row r="4" spans="1:16" ht="16.5" thickTop="1" thickBot="1" x14ac:dyDescent="0.3">
      <c r="A4" t="s">
        <v>1153</v>
      </c>
      <c r="C4" t="s">
        <v>303</v>
      </c>
      <c r="D4" t="s">
        <v>697</v>
      </c>
      <c r="E4" t="s">
        <v>698</v>
      </c>
      <c r="M4" s="113" t="s">
        <v>20</v>
      </c>
      <c r="N4" s="113"/>
    </row>
    <row r="5" spans="1:16" ht="15.75" thickBot="1" x14ac:dyDescent="0.3">
      <c r="A5" t="s">
        <v>1154</v>
      </c>
      <c r="C5" t="s">
        <v>304</v>
      </c>
      <c r="D5" t="s">
        <v>706</v>
      </c>
      <c r="E5" t="s">
        <v>707</v>
      </c>
      <c r="F5" t="s">
        <v>8</v>
      </c>
      <c r="L5" s="77" t="s">
        <v>300</v>
      </c>
      <c r="M5" s="71" t="s">
        <v>33</v>
      </c>
      <c r="N5" s="71" t="s">
        <v>32</v>
      </c>
      <c r="O5" s="70"/>
      <c r="P5" s="72" t="s">
        <v>35</v>
      </c>
    </row>
    <row r="6" spans="1:16" ht="17.25" x14ac:dyDescent="0.25">
      <c r="A6" t="s">
        <v>17</v>
      </c>
      <c r="C6" t="s">
        <v>22</v>
      </c>
      <c r="D6" t="s">
        <v>5</v>
      </c>
      <c r="E6" t="s">
        <v>24</v>
      </c>
      <c r="F6" t="s">
        <v>50</v>
      </c>
      <c r="L6" s="43" t="s">
        <v>301</v>
      </c>
      <c r="M6" s="46">
        <f>D7</f>
        <v>2</v>
      </c>
      <c r="N6" s="46">
        <f>E7</f>
        <v>4</v>
      </c>
      <c r="O6" s="13"/>
      <c r="P6" s="46">
        <f>F7</f>
        <v>6</v>
      </c>
    </row>
    <row r="7" spans="1:16" ht="17.25" x14ac:dyDescent="0.25">
      <c r="A7" t="s">
        <v>1155</v>
      </c>
      <c r="C7">
        <v>0</v>
      </c>
      <c r="D7">
        <v>2</v>
      </c>
      <c r="E7">
        <v>4</v>
      </c>
      <c r="F7">
        <v>6</v>
      </c>
      <c r="L7" s="43" t="s">
        <v>208</v>
      </c>
      <c r="M7" s="46">
        <f t="shared" ref="M7:M9" si="0">D8</f>
        <v>37</v>
      </c>
      <c r="N7" s="46">
        <f t="shared" ref="N7:N9" si="1">E8</f>
        <v>20</v>
      </c>
      <c r="O7" s="13"/>
      <c r="P7" s="46">
        <f t="shared" ref="P7:P9" si="2">F8</f>
        <v>57</v>
      </c>
    </row>
    <row r="8" spans="1:16" ht="17.25" x14ac:dyDescent="0.25">
      <c r="A8" t="s">
        <v>1156</v>
      </c>
      <c r="C8">
        <v>1</v>
      </c>
      <c r="D8">
        <v>37</v>
      </c>
      <c r="E8">
        <v>20</v>
      </c>
      <c r="F8">
        <v>57</v>
      </c>
      <c r="L8" s="43" t="s">
        <v>209</v>
      </c>
      <c r="M8" s="46">
        <f t="shared" si="0"/>
        <v>33</v>
      </c>
      <c r="N8" s="46">
        <f t="shared" si="1"/>
        <v>34</v>
      </c>
      <c r="O8" s="13"/>
      <c r="P8" s="46">
        <f t="shared" si="2"/>
        <v>67</v>
      </c>
    </row>
    <row r="9" spans="1:16" ht="17.25" x14ac:dyDescent="0.25">
      <c r="A9" t="s">
        <v>1157</v>
      </c>
      <c r="C9">
        <v>2</v>
      </c>
      <c r="D9">
        <v>33</v>
      </c>
      <c r="E9">
        <v>34</v>
      </c>
      <c r="F9">
        <v>67</v>
      </c>
      <c r="L9" s="43" t="s">
        <v>210</v>
      </c>
      <c r="M9" s="46">
        <f t="shared" si="0"/>
        <v>21</v>
      </c>
      <c r="N9" s="46">
        <f t="shared" si="1"/>
        <v>24</v>
      </c>
      <c r="O9" s="13"/>
      <c r="P9" s="46">
        <f t="shared" si="2"/>
        <v>45</v>
      </c>
    </row>
    <row r="10" spans="1:16" ht="15.75" thickBot="1" x14ac:dyDescent="0.3">
      <c r="A10" t="s">
        <v>1158</v>
      </c>
      <c r="C10">
        <v>3</v>
      </c>
      <c r="D10">
        <v>21</v>
      </c>
      <c r="E10">
        <v>24</v>
      </c>
      <c r="F10">
        <v>45</v>
      </c>
      <c r="L10" s="51" t="s">
        <v>302</v>
      </c>
      <c r="M10" s="52">
        <f>D20</f>
        <v>1.7849462</v>
      </c>
      <c r="N10" s="52">
        <f>D21</f>
        <v>1.9512195000000001</v>
      </c>
      <c r="O10" s="53" t="str">
        <f>I28</f>
        <v>-</v>
      </c>
      <c r="P10" s="52">
        <f>D23</f>
        <v>1.8628571</v>
      </c>
    </row>
    <row r="11" spans="1:16" ht="15.75" thickTop="1" x14ac:dyDescent="0.25">
      <c r="A11" t="s">
        <v>17</v>
      </c>
      <c r="C11" t="s">
        <v>22</v>
      </c>
      <c r="D11" t="s">
        <v>5</v>
      </c>
      <c r="E11" t="s">
        <v>24</v>
      </c>
      <c r="F11" t="s">
        <v>50</v>
      </c>
      <c r="L11" t="str">
        <f>CONCATENATE("N = ",F12)</f>
        <v>N = 175</v>
      </c>
    </row>
    <row r="12" spans="1:16" x14ac:dyDescent="0.25">
      <c r="A12" t="s">
        <v>1125</v>
      </c>
      <c r="C12" t="s">
        <v>8</v>
      </c>
      <c r="D12">
        <v>93</v>
      </c>
      <c r="E12">
        <v>82</v>
      </c>
      <c r="F12">
        <v>175</v>
      </c>
      <c r="L12" s="6" t="s">
        <v>122</v>
      </c>
    </row>
    <row r="15" spans="1:16" x14ac:dyDescent="0.25">
      <c r="A15" t="s">
        <v>298</v>
      </c>
    </row>
    <row r="17" spans="1:16" x14ac:dyDescent="0.25">
      <c r="A17" t="s">
        <v>1159</v>
      </c>
      <c r="D17" t="s">
        <v>73</v>
      </c>
      <c r="E17" t="s">
        <v>305</v>
      </c>
      <c r="F17" t="s">
        <v>306</v>
      </c>
    </row>
    <row r="18" spans="1:16" ht="18" thickBot="1" x14ac:dyDescent="0.35">
      <c r="A18" t="s">
        <v>68</v>
      </c>
      <c r="C18" t="s">
        <v>20</v>
      </c>
      <c r="D18" t="s">
        <v>76</v>
      </c>
      <c r="E18" t="s">
        <v>77</v>
      </c>
      <c r="F18" t="s">
        <v>3</v>
      </c>
      <c r="L18" s="110" t="s">
        <v>299</v>
      </c>
      <c r="M18" s="110"/>
      <c r="N18" s="110"/>
      <c r="O18" s="110"/>
      <c r="P18" s="110"/>
    </row>
    <row r="19" spans="1:16" ht="16.5" thickTop="1" thickBot="1" x14ac:dyDescent="0.3">
      <c r="A19" t="s">
        <v>69</v>
      </c>
      <c r="C19" t="s">
        <v>22</v>
      </c>
      <c r="D19" t="s">
        <v>7</v>
      </c>
      <c r="E19" t="s">
        <v>98</v>
      </c>
      <c r="F19" t="s">
        <v>22</v>
      </c>
      <c r="M19" s="113" t="s">
        <v>20</v>
      </c>
      <c r="N19" s="113"/>
    </row>
    <row r="20" spans="1:16" ht="15.75" thickBot="1" x14ac:dyDescent="0.3">
      <c r="A20" t="s">
        <v>1160</v>
      </c>
      <c r="C20" t="s">
        <v>706</v>
      </c>
      <c r="D20">
        <v>1.7849462</v>
      </c>
      <c r="E20">
        <v>0.81892642000000004</v>
      </c>
      <c r="F20">
        <v>93</v>
      </c>
      <c r="L20" s="77" t="s">
        <v>300</v>
      </c>
      <c r="M20" s="71" t="s">
        <v>33</v>
      </c>
      <c r="N20" s="71" t="s">
        <v>32</v>
      </c>
      <c r="O20" s="70"/>
      <c r="P20" s="72" t="s">
        <v>35</v>
      </c>
    </row>
    <row r="21" spans="1:16" ht="17.25" x14ac:dyDescent="0.25">
      <c r="A21" t="s">
        <v>1161</v>
      </c>
      <c r="C21" t="s">
        <v>707</v>
      </c>
      <c r="D21">
        <v>1.9512195000000001</v>
      </c>
      <c r="E21">
        <v>0.85926237000000005</v>
      </c>
      <c r="F21">
        <v>82</v>
      </c>
      <c r="L21" s="43" t="s">
        <v>301</v>
      </c>
      <c r="M21" s="38">
        <f t="shared" ref="M21:N24" si="3">M6/D$12</f>
        <v>2.1505376344086023E-2</v>
      </c>
      <c r="N21" s="38">
        <f t="shared" si="3"/>
        <v>4.878048780487805E-2</v>
      </c>
      <c r="O21" s="13"/>
      <c r="P21" s="38">
        <f>P6/F$12</f>
        <v>3.4285714285714287E-2</v>
      </c>
    </row>
    <row r="22" spans="1:16" ht="17.25" x14ac:dyDescent="0.25">
      <c r="A22" t="s">
        <v>69</v>
      </c>
      <c r="C22" t="s">
        <v>22</v>
      </c>
      <c r="D22" t="s">
        <v>7</v>
      </c>
      <c r="E22" t="s">
        <v>98</v>
      </c>
      <c r="F22" t="s">
        <v>22</v>
      </c>
      <c r="L22" s="43" t="s">
        <v>208</v>
      </c>
      <c r="M22" s="38">
        <f t="shared" si="3"/>
        <v>0.39784946236559138</v>
      </c>
      <c r="N22" s="38">
        <f t="shared" si="3"/>
        <v>0.24390243902439024</v>
      </c>
      <c r="O22" s="13"/>
      <c r="P22" s="38">
        <f>P7/F$12</f>
        <v>0.32571428571428573</v>
      </c>
    </row>
    <row r="23" spans="1:16" ht="17.25" x14ac:dyDescent="0.25">
      <c r="A23" t="s">
        <v>1162</v>
      </c>
      <c r="C23" t="s">
        <v>8</v>
      </c>
      <c r="D23">
        <v>1.8628571</v>
      </c>
      <c r="E23">
        <v>0.83977478000000005</v>
      </c>
      <c r="F23">
        <v>175</v>
      </c>
      <c r="L23" s="43" t="s">
        <v>209</v>
      </c>
      <c r="M23" s="38">
        <f t="shared" si="3"/>
        <v>0.35483870967741937</v>
      </c>
      <c r="N23" s="38">
        <f t="shared" si="3"/>
        <v>0.41463414634146339</v>
      </c>
      <c r="O23" s="13"/>
      <c r="P23" s="38">
        <f>P8/F$12</f>
        <v>0.38285714285714284</v>
      </c>
    </row>
    <row r="24" spans="1:16" ht="17.25" x14ac:dyDescent="0.25">
      <c r="L24" s="47" t="s">
        <v>210</v>
      </c>
      <c r="M24" s="50">
        <f t="shared" si="3"/>
        <v>0.22580645161290322</v>
      </c>
      <c r="N24" s="50">
        <f t="shared" si="3"/>
        <v>0.29268292682926828</v>
      </c>
      <c r="O24" s="39"/>
      <c r="P24" s="50">
        <f>P9/F$12</f>
        <v>0.25714285714285712</v>
      </c>
    </row>
    <row r="25" spans="1:16" x14ac:dyDescent="0.25">
      <c r="A25" t="s">
        <v>70</v>
      </c>
      <c r="L25" s="49" t="str">
        <f>CONCATENATE("N = ",F23)</f>
        <v>N = 175</v>
      </c>
      <c r="M25" s="32"/>
      <c r="N25" s="32"/>
      <c r="O25" s="32"/>
      <c r="P25" s="32"/>
    </row>
    <row r="26" spans="1:16" x14ac:dyDescent="0.25">
      <c r="A26" t="s">
        <v>71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</row>
    <row r="27" spans="1:16" x14ac:dyDescent="0.25">
      <c r="A27" t="s">
        <v>72</v>
      </c>
      <c r="C27" t="s">
        <v>6</v>
      </c>
      <c r="D27" t="s">
        <v>6</v>
      </c>
      <c r="E27" t="s">
        <v>24</v>
      </c>
      <c r="F27" t="s">
        <v>5</v>
      </c>
      <c r="G27" t="s">
        <v>7</v>
      </c>
      <c r="H27" t="s">
        <v>5</v>
      </c>
    </row>
    <row r="28" spans="1:16" x14ac:dyDescent="0.25">
      <c r="A28" t="s">
        <v>1163</v>
      </c>
      <c r="C28" t="s">
        <v>86</v>
      </c>
      <c r="D28">
        <v>1.2047686500000001</v>
      </c>
      <c r="E28">
        <v>1</v>
      </c>
      <c r="F28">
        <v>1.2047686500000001</v>
      </c>
      <c r="G28">
        <v>1.72</v>
      </c>
      <c r="H28">
        <v>0.192</v>
      </c>
      <c r="I28" s="4" t="str">
        <f t="shared" ref="I28" si="4">IF(H28&lt;=0.01,"***",IF(H28&lt;=0.05,"**",IF(H28&lt;=0.1,"*","-")))</f>
        <v>-</v>
      </c>
      <c r="J28" t="s">
        <v>88</v>
      </c>
    </row>
    <row r="29" spans="1:16" x14ac:dyDescent="0.25">
      <c r="A29" t="s">
        <v>1164</v>
      </c>
      <c r="C29" t="s">
        <v>87</v>
      </c>
      <c r="D29">
        <v>121.503803</v>
      </c>
      <c r="E29">
        <v>173</v>
      </c>
      <c r="F29">
        <v>0.70233411999999995</v>
      </c>
      <c r="J29" t="s">
        <v>89</v>
      </c>
    </row>
    <row r="30" spans="1:16" x14ac:dyDescent="0.25">
      <c r="A30" t="s">
        <v>72</v>
      </c>
      <c r="C30" t="s">
        <v>6</v>
      </c>
      <c r="D30" t="s">
        <v>6</v>
      </c>
      <c r="E30" t="s">
        <v>24</v>
      </c>
      <c r="F30" t="s">
        <v>5</v>
      </c>
      <c r="G30" t="s">
        <v>7</v>
      </c>
      <c r="H30" t="s">
        <v>5</v>
      </c>
    </row>
    <row r="31" spans="1:16" x14ac:dyDescent="0.25">
      <c r="A31" t="s">
        <v>1165</v>
      </c>
      <c r="C31" t="s">
        <v>8</v>
      </c>
      <c r="D31">
        <v>122.70857100000001</v>
      </c>
      <c r="E31">
        <v>174</v>
      </c>
      <c r="F31">
        <v>0.70522167499999999</v>
      </c>
    </row>
    <row r="40" spans="12:16" x14ac:dyDescent="0.25">
      <c r="L40" s="14"/>
      <c r="M40" s="7"/>
      <c r="N40" s="7"/>
      <c r="O40" s="7"/>
      <c r="P40" s="7"/>
    </row>
  </sheetData>
  <mergeCells count="4">
    <mergeCell ref="L3:P3"/>
    <mergeCell ref="M4:N4"/>
    <mergeCell ref="L18:P18"/>
    <mergeCell ref="M19:N19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62"/>
  <sheetViews>
    <sheetView tabSelected="1" zoomScale="80" zoomScaleNormal="80" workbookViewId="0">
      <selection activeCell="L16" sqref="L16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26" customWidth="1"/>
  </cols>
  <sheetData>
    <row r="4" spans="1:18" ht="18" thickBot="1" x14ac:dyDescent="0.35">
      <c r="A4" t="s">
        <v>307</v>
      </c>
      <c r="L4" s="110" t="s">
        <v>1475</v>
      </c>
      <c r="M4" s="110"/>
      <c r="N4" s="110"/>
      <c r="O4" s="110"/>
      <c r="P4" s="110"/>
      <c r="Q4" s="75"/>
    </row>
    <row r="5" spans="1:18" ht="31.5" thickTop="1" thickBot="1" x14ac:dyDescent="0.3">
      <c r="L5" s="77" t="s">
        <v>101</v>
      </c>
      <c r="M5" s="72" t="s">
        <v>315</v>
      </c>
      <c r="N5" s="72" t="s">
        <v>316</v>
      </c>
      <c r="O5" s="30"/>
      <c r="P5" s="72" t="s">
        <v>317</v>
      </c>
      <c r="Q5" s="72" t="s">
        <v>318</v>
      </c>
    </row>
    <row r="6" spans="1:18" x14ac:dyDescent="0.25">
      <c r="A6" t="s">
        <v>1166</v>
      </c>
      <c r="C6" t="s">
        <v>311</v>
      </c>
      <c r="D6" t="s">
        <v>20</v>
      </c>
      <c r="L6" s="43" t="s">
        <v>33</v>
      </c>
      <c r="M6" s="24">
        <f>D10</f>
        <v>54</v>
      </c>
      <c r="N6" s="44">
        <f>M6/D12</f>
        <v>0.58064516129032262</v>
      </c>
      <c r="P6" s="24">
        <f>D41</f>
        <v>21</v>
      </c>
      <c r="Q6" s="44">
        <f>P6/D43</f>
        <v>0.22580645161290322</v>
      </c>
    </row>
    <row r="7" spans="1:18" x14ac:dyDescent="0.25">
      <c r="A7" t="s">
        <v>1167</v>
      </c>
      <c r="C7" t="s">
        <v>312</v>
      </c>
      <c r="D7" t="s">
        <v>706</v>
      </c>
      <c r="E7" t="s">
        <v>707</v>
      </c>
      <c r="F7" t="s">
        <v>8</v>
      </c>
      <c r="L7" s="43" t="s">
        <v>32</v>
      </c>
      <c r="M7" s="24">
        <f>E10</f>
        <v>58</v>
      </c>
      <c r="N7" s="44">
        <f>M7/E12</f>
        <v>0.70731707317073167</v>
      </c>
      <c r="P7" s="24">
        <f>E41</f>
        <v>24</v>
      </c>
      <c r="Q7" s="44">
        <f>P7/E43</f>
        <v>0.29268292682926828</v>
      </c>
    </row>
    <row r="8" spans="1:18" ht="15.75" thickBot="1" x14ac:dyDescent="0.3">
      <c r="A8" t="s">
        <v>17</v>
      </c>
      <c r="C8" t="s">
        <v>7</v>
      </c>
      <c r="D8" t="s">
        <v>98</v>
      </c>
      <c r="E8" t="s">
        <v>143</v>
      </c>
      <c r="F8" t="s">
        <v>24</v>
      </c>
      <c r="L8" s="22" t="s">
        <v>35</v>
      </c>
      <c r="M8" s="27">
        <f>F10</f>
        <v>112</v>
      </c>
      <c r="N8" s="54">
        <f>M8/F12</f>
        <v>0.64</v>
      </c>
      <c r="O8" s="22"/>
      <c r="P8" s="27">
        <f>F41</f>
        <v>45</v>
      </c>
      <c r="Q8" s="54">
        <f>P8/F43</f>
        <v>0.25714285714285712</v>
      </c>
    </row>
    <row r="9" spans="1:18" ht="15.75" thickTop="1" x14ac:dyDescent="0.25">
      <c r="A9" t="s">
        <v>1168</v>
      </c>
      <c r="C9">
        <v>0</v>
      </c>
      <c r="D9">
        <v>39</v>
      </c>
      <c r="E9">
        <v>24</v>
      </c>
      <c r="F9">
        <v>63</v>
      </c>
      <c r="L9" t="str">
        <f>CONCATENATE("N = ",F12)</f>
        <v>N = 175</v>
      </c>
      <c r="P9" t="str">
        <f>CONCATENATE("N = ",F43)</f>
        <v>N = 175</v>
      </c>
    </row>
    <row r="10" spans="1:18" ht="29.25" customHeight="1" x14ac:dyDescent="0.25">
      <c r="A10" t="s">
        <v>1169</v>
      </c>
      <c r="C10">
        <v>1</v>
      </c>
      <c r="D10">
        <v>54</v>
      </c>
      <c r="E10">
        <v>58</v>
      </c>
      <c r="F10">
        <v>112</v>
      </c>
      <c r="L10" s="117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Male and female percentages are different at the 10% level of significance</v>
      </c>
      <c r="M10" s="117"/>
      <c r="N10" s="117"/>
      <c r="P10" s="117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Percentages are not significantly different at either 1%, 5% or 10%</v>
      </c>
      <c r="Q10" s="117"/>
      <c r="R10" s="9"/>
    </row>
    <row r="11" spans="1:18" x14ac:dyDescent="0.25">
      <c r="A11" t="s">
        <v>17</v>
      </c>
      <c r="C11" t="s">
        <v>7</v>
      </c>
      <c r="D11" t="s">
        <v>98</v>
      </c>
      <c r="E11" t="s">
        <v>143</v>
      </c>
      <c r="F11" t="s">
        <v>24</v>
      </c>
    </row>
    <row r="12" spans="1:18" x14ac:dyDescent="0.25">
      <c r="A12" t="s">
        <v>1125</v>
      </c>
      <c r="C12" t="s">
        <v>8</v>
      </c>
      <c r="D12">
        <v>93</v>
      </c>
      <c r="E12">
        <v>82</v>
      </c>
      <c r="F12">
        <v>175</v>
      </c>
    </row>
    <row r="15" spans="1:18" x14ac:dyDescent="0.25">
      <c r="A15" t="s">
        <v>308</v>
      </c>
    </row>
    <row r="17" spans="1:10" x14ac:dyDescent="0.25">
      <c r="A17" t="s">
        <v>1170</v>
      </c>
    </row>
    <row r="18" spans="1:10" x14ac:dyDescent="0.25">
      <c r="A18" t="s">
        <v>68</v>
      </c>
    </row>
    <row r="19" spans="1:10" x14ac:dyDescent="0.25">
      <c r="A19" t="s">
        <v>69</v>
      </c>
    </row>
    <row r="20" spans="1:10" x14ac:dyDescent="0.25">
      <c r="A20" t="s">
        <v>1171</v>
      </c>
    </row>
    <row r="21" spans="1:10" x14ac:dyDescent="0.25">
      <c r="A21" t="s">
        <v>1172</v>
      </c>
    </row>
    <row r="22" spans="1:10" x14ac:dyDescent="0.25">
      <c r="A22" t="s">
        <v>69</v>
      </c>
    </row>
    <row r="23" spans="1:10" x14ac:dyDescent="0.25">
      <c r="A23" t="s">
        <v>1139</v>
      </c>
    </row>
    <row r="25" spans="1:10" x14ac:dyDescent="0.25">
      <c r="A25" t="s">
        <v>70</v>
      </c>
    </row>
    <row r="26" spans="1:10" x14ac:dyDescent="0.25">
      <c r="A26" t="s">
        <v>71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</row>
    <row r="27" spans="1:10" x14ac:dyDescent="0.25">
      <c r="A27" t="s">
        <v>72</v>
      </c>
      <c r="C27" t="s">
        <v>107</v>
      </c>
      <c r="D27" t="s">
        <v>23</v>
      </c>
      <c r="E27" t="s">
        <v>50</v>
      </c>
      <c r="F27" t="s">
        <v>5</v>
      </c>
      <c r="G27" t="s">
        <v>50</v>
      </c>
      <c r="H27" t="s">
        <v>22</v>
      </c>
    </row>
    <row r="28" spans="1:10" x14ac:dyDescent="0.25">
      <c r="A28" t="s">
        <v>1173</v>
      </c>
      <c r="C28" t="s">
        <v>86</v>
      </c>
      <c r="D28">
        <v>0.69922895399999996</v>
      </c>
      <c r="E28">
        <v>1</v>
      </c>
      <c r="F28">
        <v>0.69922895399999996</v>
      </c>
      <c r="G28">
        <v>3.05</v>
      </c>
      <c r="H28">
        <v>8.2400000000000001E-2</v>
      </c>
      <c r="I28" s="4" t="str">
        <f t="shared" ref="I28" si="0">IF(H28&lt;=0.01,"***",IF(H28&lt;=0.05,"**",IF(H28&lt;=0.1,"*","-")))</f>
        <v>*</v>
      </c>
      <c r="J28" t="s">
        <v>88</v>
      </c>
    </row>
    <row r="29" spans="1:10" x14ac:dyDescent="0.25">
      <c r="A29" t="s">
        <v>1174</v>
      </c>
      <c r="C29" t="s">
        <v>87</v>
      </c>
      <c r="D29">
        <v>39.620770999999998</v>
      </c>
      <c r="E29">
        <v>173</v>
      </c>
      <c r="F29">
        <v>0.229021798</v>
      </c>
      <c r="J29" t="s">
        <v>89</v>
      </c>
    </row>
    <row r="30" spans="1:10" x14ac:dyDescent="0.25">
      <c r="A30" t="s">
        <v>72</v>
      </c>
      <c r="C30" t="s">
        <v>107</v>
      </c>
      <c r="D30" t="s">
        <v>23</v>
      </c>
      <c r="E30" t="s">
        <v>50</v>
      </c>
      <c r="F30" t="s">
        <v>5</v>
      </c>
      <c r="G30" t="s">
        <v>50</v>
      </c>
      <c r="H30" t="s">
        <v>22</v>
      </c>
    </row>
    <row r="31" spans="1:10" x14ac:dyDescent="0.25">
      <c r="A31" t="s">
        <v>1142</v>
      </c>
      <c r="C31" t="s">
        <v>8</v>
      </c>
      <c r="D31">
        <v>40.32</v>
      </c>
      <c r="E31">
        <v>174</v>
      </c>
      <c r="F31">
        <v>0.231724138</v>
      </c>
    </row>
    <row r="35" spans="1:6" x14ac:dyDescent="0.25">
      <c r="A35" t="s">
        <v>309</v>
      </c>
    </row>
    <row r="37" spans="1:6" x14ac:dyDescent="0.25">
      <c r="A37" t="s">
        <v>1175</v>
      </c>
      <c r="C37" t="s">
        <v>313</v>
      </c>
      <c r="D37" t="s">
        <v>20</v>
      </c>
    </row>
    <row r="38" spans="1:6" x14ac:dyDescent="0.25">
      <c r="A38" t="s">
        <v>1176</v>
      </c>
      <c r="C38" t="s">
        <v>314</v>
      </c>
      <c r="D38" t="s">
        <v>706</v>
      </c>
      <c r="E38" t="s">
        <v>707</v>
      </c>
      <c r="F38" t="s">
        <v>8</v>
      </c>
    </row>
    <row r="39" spans="1:6" x14ac:dyDescent="0.25">
      <c r="A39" t="s">
        <v>17</v>
      </c>
      <c r="C39" t="s">
        <v>7</v>
      </c>
      <c r="D39" t="s">
        <v>98</v>
      </c>
      <c r="E39" t="s">
        <v>24</v>
      </c>
      <c r="F39" t="s">
        <v>24</v>
      </c>
    </row>
    <row r="40" spans="1:6" x14ac:dyDescent="0.25">
      <c r="A40" t="s">
        <v>1177</v>
      </c>
      <c r="C40">
        <v>0</v>
      </c>
      <c r="D40">
        <v>72</v>
      </c>
      <c r="E40">
        <v>58</v>
      </c>
      <c r="F40">
        <v>130</v>
      </c>
    </row>
    <row r="41" spans="1:6" x14ac:dyDescent="0.25">
      <c r="A41" t="s">
        <v>1178</v>
      </c>
      <c r="C41">
        <v>1</v>
      </c>
      <c r="D41">
        <v>21</v>
      </c>
      <c r="E41">
        <v>24</v>
      </c>
      <c r="F41">
        <v>45</v>
      </c>
    </row>
    <row r="42" spans="1:6" x14ac:dyDescent="0.25">
      <c r="A42" t="s">
        <v>17</v>
      </c>
      <c r="C42" t="s">
        <v>7</v>
      </c>
      <c r="D42" t="s">
        <v>98</v>
      </c>
      <c r="E42" t="s">
        <v>24</v>
      </c>
      <c r="F42" t="s">
        <v>24</v>
      </c>
    </row>
    <row r="43" spans="1:6" x14ac:dyDescent="0.25">
      <c r="A43" t="s">
        <v>1125</v>
      </c>
      <c r="C43" t="s">
        <v>8</v>
      </c>
      <c r="D43">
        <v>93</v>
      </c>
      <c r="E43">
        <v>82</v>
      </c>
      <c r="F43">
        <v>175</v>
      </c>
    </row>
    <row r="46" spans="1:6" x14ac:dyDescent="0.25">
      <c r="A46" t="s">
        <v>310</v>
      </c>
    </row>
    <row r="48" spans="1:6" x14ac:dyDescent="0.25">
      <c r="A48" t="s">
        <v>1179</v>
      </c>
    </row>
    <row r="49" spans="1:10" x14ac:dyDescent="0.25">
      <c r="A49" t="s">
        <v>68</v>
      </c>
    </row>
    <row r="50" spans="1:10" x14ac:dyDescent="0.25">
      <c r="A50" t="s">
        <v>69</v>
      </c>
    </row>
    <row r="51" spans="1:10" x14ac:dyDescent="0.25">
      <c r="A51" t="s">
        <v>1180</v>
      </c>
    </row>
    <row r="52" spans="1:10" x14ac:dyDescent="0.25">
      <c r="A52" t="s">
        <v>1181</v>
      </c>
    </row>
    <row r="53" spans="1:10" x14ac:dyDescent="0.25">
      <c r="A53" t="s">
        <v>69</v>
      </c>
    </row>
    <row r="54" spans="1:10" x14ac:dyDescent="0.25">
      <c r="A54" t="s">
        <v>1182</v>
      </c>
    </row>
    <row r="56" spans="1:10" x14ac:dyDescent="0.25">
      <c r="A56" t="s">
        <v>70</v>
      </c>
    </row>
    <row r="57" spans="1:10" x14ac:dyDescent="0.25">
      <c r="A57" t="s">
        <v>71</v>
      </c>
      <c r="C57" t="s">
        <v>80</v>
      </c>
      <c r="D57" t="s">
        <v>81</v>
      </c>
      <c r="E57" t="s">
        <v>82</v>
      </c>
      <c r="F57" t="s">
        <v>83</v>
      </c>
      <c r="G57" t="s">
        <v>84</v>
      </c>
      <c r="H57" t="s">
        <v>85</v>
      </c>
    </row>
    <row r="58" spans="1:10" x14ac:dyDescent="0.25">
      <c r="A58" t="s">
        <v>72</v>
      </c>
      <c r="C58" t="s">
        <v>120</v>
      </c>
      <c r="D58" t="s">
        <v>23</v>
      </c>
      <c r="E58" t="s">
        <v>24</v>
      </c>
      <c r="F58" t="s">
        <v>98</v>
      </c>
      <c r="G58" t="s">
        <v>50</v>
      </c>
      <c r="H58" t="s">
        <v>5</v>
      </c>
    </row>
    <row r="59" spans="1:10" x14ac:dyDescent="0.25">
      <c r="A59" t="s">
        <v>1183</v>
      </c>
      <c r="C59" t="s">
        <v>86</v>
      </c>
      <c r="D59">
        <v>0.19489715599999999</v>
      </c>
      <c r="E59">
        <v>1</v>
      </c>
      <c r="F59">
        <v>0.19489715599999999</v>
      </c>
      <c r="G59">
        <v>1.01</v>
      </c>
      <c r="H59">
        <v>0.31519999999999998</v>
      </c>
      <c r="I59" s="4" t="str">
        <f t="shared" ref="I59" si="1">IF(H59&lt;=0.01,"***",IF(H59&lt;=0.05,"**",IF(H59&lt;=0.1,"*","-")))</f>
        <v>-</v>
      </c>
      <c r="J59" t="s">
        <v>88</v>
      </c>
    </row>
    <row r="60" spans="1:10" x14ac:dyDescent="0.25">
      <c r="A60" t="s">
        <v>1184</v>
      </c>
      <c r="C60" t="s">
        <v>87</v>
      </c>
      <c r="D60">
        <v>33.233674299999997</v>
      </c>
      <c r="E60">
        <v>173</v>
      </c>
      <c r="F60">
        <v>0.19210216299999999</v>
      </c>
      <c r="J60" t="s">
        <v>89</v>
      </c>
    </row>
    <row r="61" spans="1:10" x14ac:dyDescent="0.25">
      <c r="A61" t="s">
        <v>72</v>
      </c>
      <c r="C61" t="s">
        <v>120</v>
      </c>
      <c r="D61" t="s">
        <v>23</v>
      </c>
      <c r="E61" t="s">
        <v>24</v>
      </c>
      <c r="F61" t="s">
        <v>98</v>
      </c>
      <c r="G61" t="s">
        <v>50</v>
      </c>
      <c r="H61" t="s">
        <v>5</v>
      </c>
    </row>
    <row r="62" spans="1:10" x14ac:dyDescent="0.25">
      <c r="A62" t="s">
        <v>1185</v>
      </c>
      <c r="C62" t="s">
        <v>8</v>
      </c>
      <c r="D62">
        <v>33.428571400000003</v>
      </c>
      <c r="E62">
        <v>174</v>
      </c>
      <c r="F62">
        <v>0.192118227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1"/>
  <sheetViews>
    <sheetView zoomScale="80" zoomScaleNormal="80" workbookViewId="0">
      <selection activeCell="J32" sqref="J32"/>
    </sheetView>
  </sheetViews>
  <sheetFormatPr defaultRowHeight="15" x14ac:dyDescent="0.25"/>
  <cols>
    <col min="1" max="1" width="65.28515625" bestFit="1" customWidth="1"/>
    <col min="10" max="10" width="53.7109375" customWidth="1"/>
    <col min="11" max="12" width="8.140625" customWidth="1"/>
    <col min="13" max="13" width="2.42578125" bestFit="1" customWidth="1"/>
  </cols>
  <sheetData>
    <row r="4" spans="1:14" x14ac:dyDescent="0.25">
      <c r="A4" t="s">
        <v>1188</v>
      </c>
    </row>
    <row r="5" spans="1:14" ht="36.75" customHeight="1" thickBot="1" x14ac:dyDescent="0.35">
      <c r="J5" s="118" t="s">
        <v>361</v>
      </c>
      <c r="K5" s="118"/>
      <c r="L5" s="118"/>
      <c r="M5" s="118"/>
      <c r="N5" s="118"/>
    </row>
    <row r="6" spans="1:14" ht="16.5" thickTop="1" thickBot="1" x14ac:dyDescent="0.3">
      <c r="A6" t="s">
        <v>319</v>
      </c>
      <c r="C6" t="s">
        <v>254</v>
      </c>
      <c r="D6" t="s">
        <v>255</v>
      </c>
      <c r="E6" t="s">
        <v>76</v>
      </c>
      <c r="F6" t="s">
        <v>745</v>
      </c>
      <c r="G6" t="s">
        <v>746</v>
      </c>
      <c r="H6" t="s">
        <v>322</v>
      </c>
      <c r="K6" s="111" t="s">
        <v>20</v>
      </c>
      <c r="L6" s="111"/>
    </row>
    <row r="7" spans="1:14" ht="15.75" thickBot="1" x14ac:dyDescent="0.3">
      <c r="A7" t="s">
        <v>320</v>
      </c>
      <c r="C7" t="s">
        <v>98</v>
      </c>
      <c r="D7" t="s">
        <v>50</v>
      </c>
      <c r="E7" t="s">
        <v>5</v>
      </c>
      <c r="F7" t="s">
        <v>22</v>
      </c>
      <c r="G7" t="s">
        <v>5</v>
      </c>
      <c r="H7" t="s">
        <v>7</v>
      </c>
      <c r="J7" s="77"/>
      <c r="K7" s="72" t="s">
        <v>33</v>
      </c>
      <c r="L7" s="72" t="s">
        <v>32</v>
      </c>
      <c r="M7" s="70"/>
      <c r="N7" s="71" t="s">
        <v>35</v>
      </c>
    </row>
    <row r="8" spans="1:14" ht="17.25" x14ac:dyDescent="0.25">
      <c r="A8" t="s">
        <v>1189</v>
      </c>
      <c r="C8" t="s">
        <v>356</v>
      </c>
      <c r="D8">
        <v>174</v>
      </c>
      <c r="E8">
        <v>0.91954020000000003</v>
      </c>
      <c r="F8">
        <v>0.2727887</v>
      </c>
      <c r="G8">
        <v>0</v>
      </c>
      <c r="H8">
        <v>1</v>
      </c>
      <c r="J8" s="43" t="s">
        <v>346</v>
      </c>
      <c r="K8" s="38">
        <f>E28</f>
        <v>0.93478260000000002</v>
      </c>
      <c r="L8" s="38">
        <f>E48</f>
        <v>0.90243899999999999</v>
      </c>
      <c r="M8" s="13"/>
      <c r="N8" s="38">
        <f>E8:E12</f>
        <v>0.91954020000000003</v>
      </c>
    </row>
    <row r="9" spans="1:14" ht="17.25" x14ac:dyDescent="0.25">
      <c r="A9" t="s">
        <v>1190</v>
      </c>
      <c r="C9" t="s">
        <v>360</v>
      </c>
      <c r="D9">
        <v>174</v>
      </c>
      <c r="E9">
        <v>0.36781609999999998</v>
      </c>
      <c r="F9">
        <v>0.48360259999999999</v>
      </c>
      <c r="G9">
        <v>0</v>
      </c>
      <c r="H9">
        <v>1</v>
      </c>
      <c r="J9" s="43" t="s">
        <v>350</v>
      </c>
      <c r="K9" s="38">
        <f t="shared" ref="K9:K12" si="0">E29</f>
        <v>0.40217389999999997</v>
      </c>
      <c r="L9" s="38">
        <f t="shared" ref="L9:L12" si="1">E49</f>
        <v>0.32926830000000001</v>
      </c>
      <c r="M9" s="13"/>
      <c r="N9" s="38">
        <f t="shared" ref="N9:N12" si="2">E9:E13</f>
        <v>0.36781609999999998</v>
      </c>
    </row>
    <row r="10" spans="1:14" ht="17.25" x14ac:dyDescent="0.25">
      <c r="A10" t="s">
        <v>1191</v>
      </c>
      <c r="C10" t="s">
        <v>354</v>
      </c>
      <c r="D10">
        <v>174</v>
      </c>
      <c r="E10">
        <v>0.48850569999999999</v>
      </c>
      <c r="F10">
        <v>0.50131049999999999</v>
      </c>
      <c r="G10">
        <v>0</v>
      </c>
      <c r="H10">
        <v>1</v>
      </c>
      <c r="J10" s="43" t="s">
        <v>344</v>
      </c>
      <c r="K10" s="38">
        <f t="shared" si="0"/>
        <v>0.45652169999999997</v>
      </c>
      <c r="L10" s="38">
        <f t="shared" si="1"/>
        <v>0.52439020000000003</v>
      </c>
      <c r="M10" s="13"/>
      <c r="N10" s="38">
        <f t="shared" si="2"/>
        <v>0.48850569999999999</v>
      </c>
    </row>
    <row r="11" spans="1:14" ht="17.25" x14ac:dyDescent="0.25">
      <c r="A11" t="s">
        <v>1192</v>
      </c>
      <c r="C11" t="s">
        <v>1227</v>
      </c>
      <c r="D11">
        <v>174</v>
      </c>
      <c r="E11">
        <v>0.31609199999999998</v>
      </c>
      <c r="F11">
        <v>0.46629110000000001</v>
      </c>
      <c r="G11">
        <v>0</v>
      </c>
      <c r="H11">
        <v>1</v>
      </c>
      <c r="J11" s="43" t="s">
        <v>1187</v>
      </c>
      <c r="K11" s="38">
        <f t="shared" si="0"/>
        <v>0.29347830000000003</v>
      </c>
      <c r="L11" s="38">
        <f t="shared" si="1"/>
        <v>0.34146339999999997</v>
      </c>
      <c r="M11" s="13"/>
      <c r="N11" s="38">
        <f t="shared" si="2"/>
        <v>0.31609199999999998</v>
      </c>
    </row>
    <row r="12" spans="1:14" ht="17.25" x14ac:dyDescent="0.25">
      <c r="A12" t="s">
        <v>1193</v>
      </c>
      <c r="C12" t="s">
        <v>352</v>
      </c>
      <c r="D12">
        <v>174</v>
      </c>
      <c r="E12">
        <v>0.48850569999999999</v>
      </c>
      <c r="F12">
        <v>0.50131049999999999</v>
      </c>
      <c r="G12">
        <v>0</v>
      </c>
      <c r="H12">
        <v>1</v>
      </c>
      <c r="J12" s="43" t="s">
        <v>342</v>
      </c>
      <c r="K12" s="38">
        <f t="shared" si="0"/>
        <v>0.51086960000000003</v>
      </c>
      <c r="L12" s="38">
        <f t="shared" si="1"/>
        <v>0.46341460000000001</v>
      </c>
      <c r="M12" s="13"/>
      <c r="N12" s="38">
        <f t="shared" si="2"/>
        <v>0.48850569999999999</v>
      </c>
    </row>
    <row r="13" spans="1:14" ht="17.25" x14ac:dyDescent="0.25">
      <c r="A13" t="s">
        <v>320</v>
      </c>
      <c r="C13" t="s">
        <v>98</v>
      </c>
      <c r="D13" t="s">
        <v>50</v>
      </c>
      <c r="E13" t="s">
        <v>5</v>
      </c>
      <c r="F13" t="s">
        <v>22</v>
      </c>
      <c r="G13" t="s">
        <v>5</v>
      </c>
      <c r="H13" t="s">
        <v>7</v>
      </c>
      <c r="J13" s="43" t="s">
        <v>341</v>
      </c>
      <c r="K13" s="38">
        <f>E34</f>
        <v>0.51086960000000003</v>
      </c>
      <c r="L13" s="38">
        <f>E54</f>
        <v>0.37804880000000002</v>
      </c>
      <c r="M13" s="13"/>
      <c r="N13" s="38">
        <f>E14</f>
        <v>0.4482759</v>
      </c>
    </row>
    <row r="14" spans="1:14" ht="17.25" x14ac:dyDescent="0.25">
      <c r="A14" t="s">
        <v>1194</v>
      </c>
      <c r="C14" t="s">
        <v>351</v>
      </c>
      <c r="D14">
        <v>174</v>
      </c>
      <c r="E14">
        <v>0.4482759</v>
      </c>
      <c r="F14">
        <v>0.49875269999999999</v>
      </c>
      <c r="G14">
        <v>0</v>
      </c>
      <c r="H14">
        <v>1</v>
      </c>
      <c r="J14" s="43" t="s">
        <v>343</v>
      </c>
      <c r="K14" s="38">
        <f t="shared" ref="K14:K15" si="3">E35</f>
        <v>0.54347829999999997</v>
      </c>
      <c r="L14" s="38">
        <f t="shared" ref="L14:L16" si="4">E55</f>
        <v>0.52439020000000003</v>
      </c>
      <c r="M14" s="13"/>
      <c r="N14" s="38">
        <f t="shared" ref="N14:N16" si="5">E15</f>
        <v>0.53448280000000004</v>
      </c>
    </row>
    <row r="15" spans="1:14" ht="17.25" x14ac:dyDescent="0.25">
      <c r="A15" t="s">
        <v>1195</v>
      </c>
      <c r="C15" t="s">
        <v>353</v>
      </c>
      <c r="D15">
        <v>174</v>
      </c>
      <c r="E15">
        <v>0.53448280000000004</v>
      </c>
      <c r="F15">
        <v>0.5002491</v>
      </c>
      <c r="G15">
        <v>0</v>
      </c>
      <c r="H15">
        <v>1</v>
      </c>
      <c r="J15" s="43" t="s">
        <v>345</v>
      </c>
      <c r="K15" s="38">
        <f t="shared" si="3"/>
        <v>0.27173910000000001</v>
      </c>
      <c r="L15" s="38">
        <f t="shared" si="4"/>
        <v>0.2682927</v>
      </c>
      <c r="M15" s="13"/>
      <c r="N15" s="38">
        <f t="shared" si="5"/>
        <v>0.27011489999999999</v>
      </c>
    </row>
    <row r="16" spans="1:14" ht="30" x14ac:dyDescent="0.25">
      <c r="A16" t="s">
        <v>1196</v>
      </c>
      <c r="C16" t="s">
        <v>355</v>
      </c>
      <c r="D16">
        <v>174</v>
      </c>
      <c r="E16">
        <v>0.27011489999999999</v>
      </c>
      <c r="F16">
        <v>0.44530039999999999</v>
      </c>
      <c r="G16">
        <v>0</v>
      </c>
      <c r="H16">
        <v>1</v>
      </c>
      <c r="J16" s="55" t="s">
        <v>348</v>
      </c>
      <c r="K16" s="38">
        <f>E37</f>
        <v>0.28260869999999999</v>
      </c>
      <c r="L16" s="38">
        <f t="shared" si="4"/>
        <v>0.21951219999999999</v>
      </c>
      <c r="M16" s="13"/>
      <c r="N16" s="38">
        <f t="shared" si="5"/>
        <v>0.25287359999999998</v>
      </c>
    </row>
    <row r="17" spans="1:14" ht="17.25" x14ac:dyDescent="0.25">
      <c r="A17" t="s">
        <v>1197</v>
      </c>
      <c r="C17" t="s">
        <v>358</v>
      </c>
      <c r="D17">
        <v>174</v>
      </c>
      <c r="E17">
        <v>0.25287359999999998</v>
      </c>
      <c r="F17">
        <v>0.43591350000000001</v>
      </c>
      <c r="G17">
        <v>0</v>
      </c>
      <c r="H17">
        <v>1</v>
      </c>
      <c r="J17" s="43" t="s">
        <v>349</v>
      </c>
      <c r="K17" s="38">
        <f>E38</f>
        <v>0.27173910000000001</v>
      </c>
      <c r="L17" s="38">
        <f>E58</f>
        <v>0.17073169999999999</v>
      </c>
      <c r="M17" s="13"/>
      <c r="N17" s="38">
        <f>E18</f>
        <v>0.2241379</v>
      </c>
    </row>
    <row r="18" spans="1:14" ht="17.25" x14ac:dyDescent="0.25">
      <c r="A18" t="s">
        <v>1198</v>
      </c>
      <c r="C18" t="s">
        <v>359</v>
      </c>
      <c r="D18">
        <v>174</v>
      </c>
      <c r="E18">
        <v>0.2241379</v>
      </c>
      <c r="F18">
        <v>0.4182168</v>
      </c>
      <c r="G18">
        <v>0</v>
      </c>
      <c r="H18">
        <v>1</v>
      </c>
      <c r="J18" s="43" t="s">
        <v>347</v>
      </c>
      <c r="K18" s="38">
        <f t="shared" ref="K18" si="6">E40</f>
        <v>5.4347800000000002E-2</v>
      </c>
      <c r="L18" s="38">
        <f t="shared" ref="L18" si="7">E60</f>
        <v>1.21951E-2</v>
      </c>
      <c r="M18" s="13"/>
      <c r="N18" s="38">
        <f t="shared" ref="N18" si="8">E20</f>
        <v>3.4482800000000001E-2</v>
      </c>
    </row>
    <row r="19" spans="1:14" ht="17.25" x14ac:dyDescent="0.25">
      <c r="A19" t="s">
        <v>320</v>
      </c>
      <c r="C19" t="s">
        <v>98</v>
      </c>
      <c r="D19" t="s">
        <v>50</v>
      </c>
      <c r="E19" t="s">
        <v>5</v>
      </c>
      <c r="F19" t="s">
        <v>22</v>
      </c>
      <c r="G19" t="s">
        <v>5</v>
      </c>
      <c r="H19" t="s">
        <v>7</v>
      </c>
      <c r="J19" s="47" t="s">
        <v>744</v>
      </c>
      <c r="K19" s="40">
        <f>E41</f>
        <v>0.28260869999999999</v>
      </c>
      <c r="L19" s="40">
        <f>E61</f>
        <v>0.25609759999999998</v>
      </c>
      <c r="M19" s="39"/>
      <c r="N19" s="40">
        <f>E21</f>
        <v>0.27011489999999999</v>
      </c>
    </row>
    <row r="20" spans="1:14" x14ac:dyDescent="0.25">
      <c r="A20" t="s">
        <v>1199</v>
      </c>
      <c r="C20" t="s">
        <v>357</v>
      </c>
      <c r="D20">
        <v>174</v>
      </c>
      <c r="E20">
        <v>3.4482800000000001E-2</v>
      </c>
      <c r="F20">
        <v>0.18299219999999999</v>
      </c>
      <c r="G20">
        <v>0</v>
      </c>
      <c r="H20">
        <v>1</v>
      </c>
      <c r="J20" t="str">
        <f>CONCATENATE("N = ",D28," (f), ",D48," (m), ",D8," (all)")</f>
        <v>N = 92 (f), 82 (m), 174 (all)</v>
      </c>
    </row>
    <row r="21" spans="1:14" x14ac:dyDescent="0.25">
      <c r="A21" t="s">
        <v>1200</v>
      </c>
      <c r="C21" t="s">
        <v>747</v>
      </c>
      <c r="D21">
        <v>174</v>
      </c>
      <c r="E21">
        <v>0.27011489999999999</v>
      </c>
      <c r="F21">
        <v>0.44530039999999999</v>
      </c>
      <c r="G21">
        <v>0</v>
      </c>
      <c r="H21">
        <v>1</v>
      </c>
    </row>
    <row r="24" spans="1:14" x14ac:dyDescent="0.25">
      <c r="A24" t="s">
        <v>1201</v>
      </c>
    </row>
    <row r="26" spans="1:14" x14ac:dyDescent="0.25">
      <c r="A26" t="s">
        <v>319</v>
      </c>
      <c r="C26" t="s">
        <v>254</v>
      </c>
      <c r="D26" t="s">
        <v>255</v>
      </c>
      <c r="E26" t="s">
        <v>76</v>
      </c>
      <c r="F26" t="s">
        <v>745</v>
      </c>
      <c r="G26" t="s">
        <v>746</v>
      </c>
      <c r="H26" t="s">
        <v>322</v>
      </c>
    </row>
    <row r="27" spans="1:14" x14ac:dyDescent="0.25">
      <c r="A27" t="s">
        <v>320</v>
      </c>
      <c r="C27" t="s">
        <v>98</v>
      </c>
      <c r="D27" t="s">
        <v>50</v>
      </c>
      <c r="E27" t="s">
        <v>5</v>
      </c>
      <c r="F27" t="s">
        <v>22</v>
      </c>
      <c r="G27" t="s">
        <v>5</v>
      </c>
      <c r="H27" t="s">
        <v>7</v>
      </c>
      <c r="K27" s="109"/>
    </row>
    <row r="28" spans="1:14" x14ac:dyDescent="0.25">
      <c r="A28" t="s">
        <v>1202</v>
      </c>
      <c r="C28" t="s">
        <v>356</v>
      </c>
      <c r="D28">
        <v>92</v>
      </c>
      <c r="E28">
        <v>0.93478260000000002</v>
      </c>
      <c r="F28">
        <v>0.24826200000000001</v>
      </c>
      <c r="G28">
        <v>0</v>
      </c>
      <c r="H28">
        <v>1</v>
      </c>
      <c r="J28" t="s">
        <v>356</v>
      </c>
      <c r="K28" t="s">
        <v>346</v>
      </c>
    </row>
    <row r="29" spans="1:14" x14ac:dyDescent="0.25">
      <c r="A29" t="s">
        <v>1203</v>
      </c>
      <c r="C29" t="s">
        <v>360</v>
      </c>
      <c r="D29">
        <v>92</v>
      </c>
      <c r="E29">
        <v>0.40217389999999997</v>
      </c>
      <c r="F29">
        <v>0.4930235</v>
      </c>
      <c r="G29">
        <v>0</v>
      </c>
      <c r="H29">
        <v>1</v>
      </c>
      <c r="J29" t="s">
        <v>688</v>
      </c>
      <c r="K29" t="s">
        <v>350</v>
      </c>
    </row>
    <row r="30" spans="1:14" x14ac:dyDescent="0.25">
      <c r="A30" t="s">
        <v>1204</v>
      </c>
      <c r="C30" t="s">
        <v>354</v>
      </c>
      <c r="D30">
        <v>92</v>
      </c>
      <c r="E30">
        <v>0.45652169999999997</v>
      </c>
      <c r="F30">
        <v>0.50083540000000004</v>
      </c>
      <c r="G30">
        <v>0</v>
      </c>
      <c r="H30">
        <v>1</v>
      </c>
      <c r="J30" t="s">
        <v>689</v>
      </c>
      <c r="K30" t="s">
        <v>344</v>
      </c>
    </row>
    <row r="31" spans="1:14" x14ac:dyDescent="0.25">
      <c r="A31" t="s">
        <v>1205</v>
      </c>
      <c r="C31" t="s">
        <v>1227</v>
      </c>
      <c r="D31">
        <v>92</v>
      </c>
      <c r="E31">
        <v>0.29347830000000003</v>
      </c>
      <c r="F31">
        <v>0.4578508</v>
      </c>
      <c r="G31">
        <v>0</v>
      </c>
      <c r="H31">
        <v>1</v>
      </c>
      <c r="J31" t="s">
        <v>1186</v>
      </c>
      <c r="K31" t="s">
        <v>1187</v>
      </c>
    </row>
    <row r="32" spans="1:14" x14ac:dyDescent="0.25">
      <c r="A32" t="s">
        <v>1206</v>
      </c>
      <c r="C32" t="s">
        <v>352</v>
      </c>
      <c r="D32">
        <v>92</v>
      </c>
      <c r="E32">
        <v>0.51086960000000003</v>
      </c>
      <c r="F32">
        <v>0.50262090000000004</v>
      </c>
      <c r="G32">
        <v>0</v>
      </c>
      <c r="H32">
        <v>1</v>
      </c>
      <c r="J32" t="s">
        <v>352</v>
      </c>
      <c r="K32" t="s">
        <v>342</v>
      </c>
    </row>
    <row r="33" spans="1:11" x14ac:dyDescent="0.25">
      <c r="A33" t="s">
        <v>320</v>
      </c>
      <c r="C33" t="s">
        <v>98</v>
      </c>
      <c r="D33" t="s">
        <v>50</v>
      </c>
      <c r="E33" t="s">
        <v>5</v>
      </c>
      <c r="F33" t="s">
        <v>22</v>
      </c>
      <c r="G33" t="s">
        <v>5</v>
      </c>
      <c r="H33" t="s">
        <v>7</v>
      </c>
      <c r="J33" t="s">
        <v>690</v>
      </c>
      <c r="K33" t="s">
        <v>341</v>
      </c>
    </row>
    <row r="34" spans="1:11" x14ac:dyDescent="0.25">
      <c r="A34" t="s">
        <v>1207</v>
      </c>
      <c r="C34" t="s">
        <v>351</v>
      </c>
      <c r="D34">
        <v>92</v>
      </c>
      <c r="E34">
        <v>0.51086960000000003</v>
      </c>
      <c r="F34">
        <v>0.50262090000000004</v>
      </c>
      <c r="G34">
        <v>0</v>
      </c>
      <c r="H34">
        <v>1</v>
      </c>
      <c r="J34" t="s">
        <v>691</v>
      </c>
      <c r="K34" t="s">
        <v>343</v>
      </c>
    </row>
    <row r="35" spans="1:11" x14ac:dyDescent="0.25">
      <c r="A35" t="s">
        <v>1208</v>
      </c>
      <c r="C35" t="s">
        <v>353</v>
      </c>
      <c r="D35">
        <v>92</v>
      </c>
      <c r="E35">
        <v>0.54347829999999997</v>
      </c>
      <c r="F35">
        <v>0.50083540000000004</v>
      </c>
      <c r="G35">
        <v>0</v>
      </c>
      <c r="H35">
        <v>1</v>
      </c>
      <c r="J35" t="s">
        <v>692</v>
      </c>
      <c r="K35" t="s">
        <v>345</v>
      </c>
    </row>
    <row r="36" spans="1:11" x14ac:dyDescent="0.25">
      <c r="A36" t="s">
        <v>1209</v>
      </c>
      <c r="C36" t="s">
        <v>355</v>
      </c>
      <c r="D36">
        <v>92</v>
      </c>
      <c r="E36">
        <v>0.27173910000000001</v>
      </c>
      <c r="F36">
        <v>0.44729370000000002</v>
      </c>
      <c r="G36">
        <v>0</v>
      </c>
      <c r="H36">
        <v>1</v>
      </c>
      <c r="J36" t="s">
        <v>693</v>
      </c>
      <c r="K36" t="s">
        <v>348</v>
      </c>
    </row>
    <row r="37" spans="1:11" x14ac:dyDescent="0.25">
      <c r="A37" t="s">
        <v>1210</v>
      </c>
      <c r="C37" t="s">
        <v>358</v>
      </c>
      <c r="D37">
        <v>92</v>
      </c>
      <c r="E37">
        <v>0.28260869999999999</v>
      </c>
      <c r="F37">
        <v>0.452735</v>
      </c>
      <c r="G37">
        <v>0</v>
      </c>
      <c r="H37">
        <v>1</v>
      </c>
      <c r="J37" t="s">
        <v>694</v>
      </c>
      <c r="K37" t="s">
        <v>349</v>
      </c>
    </row>
    <row r="38" spans="1:11" x14ac:dyDescent="0.25">
      <c r="A38" t="s">
        <v>1211</v>
      </c>
      <c r="C38" t="s">
        <v>359</v>
      </c>
      <c r="D38">
        <v>92</v>
      </c>
      <c r="E38">
        <v>0.27173910000000001</v>
      </c>
      <c r="F38">
        <v>0.44729370000000002</v>
      </c>
      <c r="G38">
        <v>0</v>
      </c>
      <c r="H38">
        <v>1</v>
      </c>
      <c r="J38" t="s">
        <v>687</v>
      </c>
      <c r="K38" t="s">
        <v>347</v>
      </c>
    </row>
    <row r="39" spans="1:11" x14ac:dyDescent="0.25">
      <c r="A39" t="s">
        <v>320</v>
      </c>
      <c r="C39" t="s">
        <v>98</v>
      </c>
      <c r="D39" t="s">
        <v>50</v>
      </c>
      <c r="E39" t="s">
        <v>5</v>
      </c>
      <c r="F39" t="s">
        <v>22</v>
      </c>
      <c r="G39" t="s">
        <v>5</v>
      </c>
      <c r="H39" t="s">
        <v>7</v>
      </c>
      <c r="J39" t="s">
        <v>743</v>
      </c>
      <c r="K39" t="s">
        <v>744</v>
      </c>
    </row>
    <row r="40" spans="1:11" x14ac:dyDescent="0.25">
      <c r="A40" t="s">
        <v>1212</v>
      </c>
      <c r="C40" t="s">
        <v>357</v>
      </c>
      <c r="D40">
        <v>92</v>
      </c>
      <c r="E40">
        <v>5.4347800000000002E-2</v>
      </c>
      <c r="F40">
        <v>0.22794500000000001</v>
      </c>
      <c r="G40">
        <v>0</v>
      </c>
      <c r="H40">
        <v>1</v>
      </c>
    </row>
    <row r="41" spans="1:11" x14ac:dyDescent="0.25">
      <c r="A41" t="s">
        <v>1213</v>
      </c>
      <c r="C41" t="s">
        <v>747</v>
      </c>
      <c r="D41">
        <v>92</v>
      </c>
      <c r="E41">
        <v>0.28260869999999999</v>
      </c>
      <c r="F41">
        <v>0.452735</v>
      </c>
      <c r="G41">
        <v>0</v>
      </c>
      <c r="H41">
        <v>1</v>
      </c>
    </row>
    <row r="44" spans="1:11" x14ac:dyDescent="0.25">
      <c r="A44" t="s">
        <v>1214</v>
      </c>
    </row>
    <row r="46" spans="1:11" x14ac:dyDescent="0.25">
      <c r="A46" t="s">
        <v>319</v>
      </c>
      <c r="C46" t="s">
        <v>254</v>
      </c>
      <c r="D46" t="s">
        <v>255</v>
      </c>
      <c r="E46" t="s">
        <v>76</v>
      </c>
      <c r="F46" t="s">
        <v>745</v>
      </c>
      <c r="G46" t="s">
        <v>746</v>
      </c>
      <c r="H46" t="s">
        <v>322</v>
      </c>
    </row>
    <row r="47" spans="1:11" x14ac:dyDescent="0.25">
      <c r="A47" t="s">
        <v>320</v>
      </c>
      <c r="C47" t="s">
        <v>98</v>
      </c>
      <c r="D47" t="s">
        <v>50</v>
      </c>
      <c r="E47" t="s">
        <v>5</v>
      </c>
      <c r="F47" t="s">
        <v>22</v>
      </c>
      <c r="G47" t="s">
        <v>5</v>
      </c>
      <c r="H47" t="s">
        <v>7</v>
      </c>
    </row>
    <row r="48" spans="1:11" x14ac:dyDescent="0.25">
      <c r="A48" t="s">
        <v>1215</v>
      </c>
      <c r="C48" t="s">
        <v>356</v>
      </c>
      <c r="D48">
        <v>82</v>
      </c>
      <c r="E48">
        <v>0.90243899999999999</v>
      </c>
      <c r="F48">
        <v>0.29854609999999998</v>
      </c>
      <c r="G48">
        <v>0</v>
      </c>
      <c r="H48">
        <v>1</v>
      </c>
    </row>
    <row r="49" spans="1:8" x14ac:dyDescent="0.25">
      <c r="A49" t="s">
        <v>1216</v>
      </c>
      <c r="C49" t="s">
        <v>360</v>
      </c>
      <c r="D49">
        <v>82</v>
      </c>
      <c r="E49">
        <v>0.32926830000000001</v>
      </c>
      <c r="F49">
        <v>0.47283950000000002</v>
      </c>
      <c r="G49">
        <v>0</v>
      </c>
      <c r="H49">
        <v>1</v>
      </c>
    </row>
    <row r="50" spans="1:8" x14ac:dyDescent="0.25">
      <c r="A50" t="s">
        <v>1217</v>
      </c>
      <c r="C50" t="s">
        <v>354</v>
      </c>
      <c r="D50">
        <v>82</v>
      </c>
      <c r="E50">
        <v>0.52439020000000003</v>
      </c>
      <c r="F50">
        <v>0.50247810000000004</v>
      </c>
      <c r="G50">
        <v>0</v>
      </c>
      <c r="H50">
        <v>1</v>
      </c>
    </row>
    <row r="51" spans="1:8" x14ac:dyDescent="0.25">
      <c r="A51" t="s">
        <v>1218</v>
      </c>
      <c r="C51" t="s">
        <v>1227</v>
      </c>
      <c r="D51">
        <v>82</v>
      </c>
      <c r="E51">
        <v>0.34146339999999997</v>
      </c>
      <c r="F51">
        <v>0.47711870000000001</v>
      </c>
      <c r="G51">
        <v>0</v>
      </c>
      <c r="H51">
        <v>1</v>
      </c>
    </row>
    <row r="52" spans="1:8" x14ac:dyDescent="0.25">
      <c r="A52" t="s">
        <v>1219</v>
      </c>
      <c r="C52" t="s">
        <v>352</v>
      </c>
      <c r="D52">
        <v>82</v>
      </c>
      <c r="E52">
        <v>0.46341460000000001</v>
      </c>
      <c r="F52">
        <v>0.50172839999999996</v>
      </c>
      <c r="G52">
        <v>0</v>
      </c>
      <c r="H52">
        <v>1</v>
      </c>
    </row>
    <row r="53" spans="1:8" x14ac:dyDescent="0.25">
      <c r="A53" t="s">
        <v>320</v>
      </c>
      <c r="C53" t="s">
        <v>98</v>
      </c>
      <c r="D53" t="s">
        <v>50</v>
      </c>
      <c r="E53" t="s">
        <v>5</v>
      </c>
      <c r="F53" t="s">
        <v>22</v>
      </c>
      <c r="G53" t="s">
        <v>5</v>
      </c>
      <c r="H53" t="s">
        <v>7</v>
      </c>
    </row>
    <row r="54" spans="1:8" x14ac:dyDescent="0.25">
      <c r="A54" t="s">
        <v>1220</v>
      </c>
      <c r="C54" t="s">
        <v>351</v>
      </c>
      <c r="D54">
        <v>82</v>
      </c>
      <c r="E54">
        <v>0.37804880000000002</v>
      </c>
      <c r="F54">
        <v>0.48788389999999998</v>
      </c>
      <c r="G54">
        <v>0</v>
      </c>
      <c r="H54">
        <v>1</v>
      </c>
    </row>
    <row r="55" spans="1:8" x14ac:dyDescent="0.25">
      <c r="A55" t="s">
        <v>1221</v>
      </c>
      <c r="C55" t="s">
        <v>353</v>
      </c>
      <c r="D55">
        <v>82</v>
      </c>
      <c r="E55">
        <v>0.52439020000000003</v>
      </c>
      <c r="F55">
        <v>0.50247810000000004</v>
      </c>
      <c r="G55">
        <v>0</v>
      </c>
      <c r="H55">
        <v>1</v>
      </c>
    </row>
    <row r="56" spans="1:8" x14ac:dyDescent="0.25">
      <c r="A56" t="s">
        <v>1222</v>
      </c>
      <c r="C56" t="s">
        <v>355</v>
      </c>
      <c r="D56">
        <v>82</v>
      </c>
      <c r="E56">
        <v>0.2682927</v>
      </c>
      <c r="F56">
        <v>0.44579740000000001</v>
      </c>
      <c r="G56">
        <v>0</v>
      </c>
      <c r="H56">
        <v>1</v>
      </c>
    </row>
    <row r="57" spans="1:8" x14ac:dyDescent="0.25">
      <c r="A57" t="s">
        <v>1223</v>
      </c>
      <c r="C57" t="s">
        <v>358</v>
      </c>
      <c r="D57">
        <v>82</v>
      </c>
      <c r="E57">
        <v>0.21951219999999999</v>
      </c>
      <c r="F57">
        <v>0.41646339999999998</v>
      </c>
      <c r="G57">
        <v>0</v>
      </c>
      <c r="H57">
        <v>1</v>
      </c>
    </row>
    <row r="58" spans="1:8" x14ac:dyDescent="0.25">
      <c r="A58" t="s">
        <v>1224</v>
      </c>
      <c r="C58" t="s">
        <v>359</v>
      </c>
      <c r="D58">
        <v>82</v>
      </c>
      <c r="E58">
        <v>0.17073169999999999</v>
      </c>
      <c r="F58">
        <v>0.37858989999999998</v>
      </c>
      <c r="G58">
        <v>0</v>
      </c>
      <c r="H58">
        <v>1</v>
      </c>
    </row>
    <row r="59" spans="1:8" x14ac:dyDescent="0.25">
      <c r="A59" t="s">
        <v>320</v>
      </c>
      <c r="C59" t="s">
        <v>98</v>
      </c>
      <c r="D59" t="s">
        <v>50</v>
      </c>
      <c r="E59" t="s">
        <v>5</v>
      </c>
      <c r="F59" t="s">
        <v>22</v>
      </c>
      <c r="G59" t="s">
        <v>5</v>
      </c>
      <c r="H59" t="s">
        <v>7</v>
      </c>
    </row>
    <row r="60" spans="1:8" x14ac:dyDescent="0.25">
      <c r="A60" t="s">
        <v>1225</v>
      </c>
      <c r="C60" t="s">
        <v>357</v>
      </c>
      <c r="D60">
        <v>82</v>
      </c>
      <c r="E60">
        <v>1.21951E-2</v>
      </c>
      <c r="F60">
        <v>0.1104315</v>
      </c>
      <c r="G60">
        <v>0</v>
      </c>
      <c r="H60">
        <v>1</v>
      </c>
    </row>
    <row r="61" spans="1:8" x14ac:dyDescent="0.25">
      <c r="A61" t="s">
        <v>1226</v>
      </c>
      <c r="C61" t="s">
        <v>747</v>
      </c>
      <c r="D61">
        <v>82</v>
      </c>
      <c r="E61">
        <v>0.25609759999999998</v>
      </c>
      <c r="F61">
        <v>0.43916240000000001</v>
      </c>
      <c r="G61">
        <v>0</v>
      </c>
      <c r="H61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="80" zoomScaleNormal="80" workbookViewId="0">
      <selection activeCell="C26" sqref="C26:C31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</cols>
  <sheetData>
    <row r="2" spans="1:14" x14ac:dyDescent="0.25">
      <c r="A2" t="s">
        <v>362</v>
      </c>
    </row>
    <row r="4" spans="1:14" ht="35.25" customHeight="1" thickBot="1" x14ac:dyDescent="0.35">
      <c r="A4" t="s">
        <v>363</v>
      </c>
      <c r="C4" t="s">
        <v>368</v>
      </c>
      <c r="L4" s="118" t="s">
        <v>373</v>
      </c>
      <c r="M4" s="118"/>
      <c r="N4" s="118"/>
    </row>
    <row r="5" spans="1:14" ht="61.5" thickTop="1" thickBot="1" x14ac:dyDescent="0.3">
      <c r="A5" t="s">
        <v>364</v>
      </c>
      <c r="C5" t="s">
        <v>369</v>
      </c>
      <c r="D5" t="s">
        <v>20</v>
      </c>
      <c r="L5" s="77" t="s">
        <v>101</v>
      </c>
      <c r="M5" s="72" t="s">
        <v>371</v>
      </c>
      <c r="N5" s="72" t="s">
        <v>372</v>
      </c>
    </row>
    <row r="6" spans="1:14" x14ac:dyDescent="0.25">
      <c r="A6" t="s">
        <v>748</v>
      </c>
      <c r="C6" t="s">
        <v>370</v>
      </c>
      <c r="D6" t="s">
        <v>706</v>
      </c>
      <c r="E6" t="s">
        <v>707</v>
      </c>
      <c r="F6" t="s">
        <v>8</v>
      </c>
      <c r="L6" s="43" t="s">
        <v>33</v>
      </c>
      <c r="M6" s="24">
        <f>D9</f>
        <v>86</v>
      </c>
      <c r="N6" s="44">
        <f>M6/D11</f>
        <v>0.93478260869565222</v>
      </c>
    </row>
    <row r="7" spans="1:14" x14ac:dyDescent="0.25">
      <c r="A7" t="s">
        <v>17</v>
      </c>
      <c r="C7" t="s">
        <v>7</v>
      </c>
      <c r="D7" t="s">
        <v>98</v>
      </c>
      <c r="E7" t="s">
        <v>143</v>
      </c>
      <c r="F7" t="s">
        <v>7</v>
      </c>
      <c r="L7" s="43" t="s">
        <v>32</v>
      </c>
      <c r="M7" s="24">
        <f>E9</f>
        <v>74</v>
      </c>
      <c r="N7" s="44">
        <f>M7/E11</f>
        <v>0.90243902439024393</v>
      </c>
    </row>
    <row r="8" spans="1:14" ht="15.75" thickBot="1" x14ac:dyDescent="0.3">
      <c r="A8" t="s">
        <v>1228</v>
      </c>
      <c r="C8">
        <v>0</v>
      </c>
      <c r="D8">
        <v>6</v>
      </c>
      <c r="E8">
        <v>8</v>
      </c>
      <c r="F8">
        <v>14</v>
      </c>
      <c r="L8" s="22" t="s">
        <v>35</v>
      </c>
      <c r="M8" s="27">
        <f>F9</f>
        <v>160</v>
      </c>
      <c r="N8" s="54">
        <f>M8/F11</f>
        <v>0.91954022988505746</v>
      </c>
    </row>
    <row r="9" spans="1:14" ht="15.75" thickTop="1" x14ac:dyDescent="0.25">
      <c r="A9" t="s">
        <v>1229</v>
      </c>
      <c r="C9">
        <v>1</v>
      </c>
      <c r="D9">
        <v>86</v>
      </c>
      <c r="E9">
        <v>74</v>
      </c>
      <c r="F9">
        <v>160</v>
      </c>
      <c r="L9" t="str">
        <f>CONCATENATE("N = ",F11)</f>
        <v>N = 174</v>
      </c>
    </row>
    <row r="10" spans="1:14" x14ac:dyDescent="0.25">
      <c r="A10" t="s">
        <v>17</v>
      </c>
      <c r="C10" t="s">
        <v>7</v>
      </c>
      <c r="D10" t="s">
        <v>98</v>
      </c>
      <c r="E10" t="s">
        <v>143</v>
      </c>
      <c r="F10" t="s">
        <v>7</v>
      </c>
      <c r="L10" t="str">
        <f>IF(I28="*","Male and female means are different at the 10% level of significance",IF(I28="**","Male and female means are different at the 5% level of significance",IF(I28="***","Male and female means are different at the 1% level of significance","Means are not significantly different at either 1%, 5% or 10%")))</f>
        <v>Means are not significantly different at either 1%, 5% or 10%</v>
      </c>
    </row>
    <row r="11" spans="1:14" x14ac:dyDescent="0.25">
      <c r="A11" t="s">
        <v>1230</v>
      </c>
      <c r="C11" t="s">
        <v>8</v>
      </c>
      <c r="D11">
        <v>92</v>
      </c>
      <c r="E11">
        <v>82</v>
      </c>
      <c r="F11">
        <v>174</v>
      </c>
    </row>
    <row r="14" spans="1:14" x14ac:dyDescent="0.25">
      <c r="A14" t="s">
        <v>365</v>
      </c>
    </row>
    <row r="16" spans="1:14" x14ac:dyDescent="0.25">
      <c r="A16" t="s">
        <v>366</v>
      </c>
    </row>
    <row r="17" spans="1:10" x14ac:dyDescent="0.25">
      <c r="A17" t="s">
        <v>367</v>
      </c>
    </row>
    <row r="18" spans="1:10" x14ac:dyDescent="0.25">
      <c r="A18" t="s">
        <v>68</v>
      </c>
    </row>
    <row r="19" spans="1:10" x14ac:dyDescent="0.25">
      <c r="A19" t="s">
        <v>69</v>
      </c>
    </row>
    <row r="20" spans="1:10" x14ac:dyDescent="0.25">
      <c r="A20" t="s">
        <v>1231</v>
      </c>
    </row>
    <row r="21" spans="1:10" x14ac:dyDescent="0.25">
      <c r="A21" t="s">
        <v>1232</v>
      </c>
    </row>
    <row r="22" spans="1:10" x14ac:dyDescent="0.25">
      <c r="A22" t="s">
        <v>69</v>
      </c>
    </row>
    <row r="23" spans="1:10" x14ac:dyDescent="0.25">
      <c r="A23" t="s">
        <v>1233</v>
      </c>
    </row>
    <row r="25" spans="1:10" x14ac:dyDescent="0.25">
      <c r="A25" t="s">
        <v>70</v>
      </c>
    </row>
    <row r="26" spans="1:10" x14ac:dyDescent="0.25">
      <c r="A26" t="s">
        <v>71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</row>
    <row r="27" spans="1:10" x14ac:dyDescent="0.25">
      <c r="A27" t="s">
        <v>72</v>
      </c>
      <c r="C27" t="s">
        <v>753</v>
      </c>
      <c r="D27" t="s">
        <v>22</v>
      </c>
      <c r="E27" t="s">
        <v>143</v>
      </c>
      <c r="F27" t="s">
        <v>107</v>
      </c>
      <c r="G27" t="s">
        <v>143</v>
      </c>
      <c r="H27" t="s">
        <v>22</v>
      </c>
    </row>
    <row r="28" spans="1:10" x14ac:dyDescent="0.25">
      <c r="A28" t="s">
        <v>1234</v>
      </c>
      <c r="C28" t="s">
        <v>86</v>
      </c>
      <c r="D28">
        <v>4.5355370999999998E-2</v>
      </c>
      <c r="E28">
        <v>1</v>
      </c>
      <c r="F28">
        <v>4.5355370999999998E-2</v>
      </c>
      <c r="G28">
        <v>0.61</v>
      </c>
      <c r="H28">
        <v>0.43659999999999999</v>
      </c>
      <c r="I28" s="4" t="str">
        <f t="shared" ref="I28" si="0">IF(H28&lt;=0.01,"***",IF(H28&lt;=0.05,"**",IF(H28&lt;=0.1,"*","-")))</f>
        <v>-</v>
      </c>
      <c r="J28" t="s">
        <v>88</v>
      </c>
    </row>
    <row r="29" spans="1:10" x14ac:dyDescent="0.25">
      <c r="A29" t="s">
        <v>1235</v>
      </c>
      <c r="C29" t="s">
        <v>87</v>
      </c>
      <c r="D29">
        <v>12.828207799999999</v>
      </c>
      <c r="E29">
        <v>172</v>
      </c>
      <c r="F29">
        <v>7.4582603999999997E-2</v>
      </c>
      <c r="J29" t="s">
        <v>89</v>
      </c>
    </row>
    <row r="30" spans="1:10" x14ac:dyDescent="0.25">
      <c r="A30" t="s">
        <v>72</v>
      </c>
      <c r="C30" t="s">
        <v>753</v>
      </c>
      <c r="D30" t="s">
        <v>22</v>
      </c>
      <c r="E30" t="s">
        <v>143</v>
      </c>
      <c r="F30" t="s">
        <v>107</v>
      </c>
      <c r="G30" t="s">
        <v>143</v>
      </c>
      <c r="H30" t="s">
        <v>22</v>
      </c>
    </row>
    <row r="31" spans="1:10" x14ac:dyDescent="0.25">
      <c r="A31" t="s">
        <v>1236</v>
      </c>
      <c r="C31" t="s">
        <v>8</v>
      </c>
      <c r="D31">
        <v>12.8735632</v>
      </c>
      <c r="E31">
        <v>173</v>
      </c>
      <c r="F31">
        <v>7.4413660000000006E-2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zoomScale="80" zoomScaleNormal="80" workbookViewId="0">
      <selection activeCell="V38" sqref="V38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</cols>
  <sheetData>
    <row r="2" spans="1:14" x14ac:dyDescent="0.25">
      <c r="A2" t="s">
        <v>374</v>
      </c>
    </row>
    <row r="4" spans="1:14" ht="37.5" customHeight="1" thickBot="1" x14ac:dyDescent="0.35">
      <c r="A4" t="s">
        <v>375</v>
      </c>
      <c r="C4" t="s">
        <v>378</v>
      </c>
      <c r="D4" t="s">
        <v>42</v>
      </c>
      <c r="E4" t="s">
        <v>43</v>
      </c>
      <c r="L4" s="118" t="s">
        <v>380</v>
      </c>
      <c r="M4" s="118"/>
      <c r="N4" s="118"/>
    </row>
    <row r="5" spans="1:14" ht="76.5" thickTop="1" thickBot="1" x14ac:dyDescent="0.3">
      <c r="A5" t="s">
        <v>749</v>
      </c>
      <c r="C5" t="s">
        <v>379</v>
      </c>
      <c r="D5" t="s">
        <v>706</v>
      </c>
      <c r="E5" t="s">
        <v>707</v>
      </c>
      <c r="F5" t="s">
        <v>8</v>
      </c>
      <c r="L5" s="77" t="s">
        <v>101</v>
      </c>
      <c r="M5" s="72" t="s">
        <v>381</v>
      </c>
      <c r="N5" s="72" t="s">
        <v>382</v>
      </c>
    </row>
    <row r="6" spans="1:14" x14ac:dyDescent="0.25">
      <c r="A6" t="s">
        <v>17</v>
      </c>
      <c r="C6" t="s">
        <v>7</v>
      </c>
      <c r="D6" t="s">
        <v>7</v>
      </c>
      <c r="E6" t="s">
        <v>22</v>
      </c>
      <c r="F6" t="s">
        <v>143</v>
      </c>
      <c r="L6" s="43" t="s">
        <v>33</v>
      </c>
      <c r="M6" s="24">
        <f>D8</f>
        <v>90</v>
      </c>
      <c r="N6" s="44">
        <f>M6/D10</f>
        <v>0.97826086956521741</v>
      </c>
    </row>
    <row r="7" spans="1:14" x14ac:dyDescent="0.25">
      <c r="A7" t="s">
        <v>1237</v>
      </c>
      <c r="C7">
        <v>0</v>
      </c>
      <c r="D7">
        <v>2</v>
      </c>
      <c r="E7">
        <v>14</v>
      </c>
      <c r="F7">
        <v>16</v>
      </c>
      <c r="L7" s="43" t="s">
        <v>32</v>
      </c>
      <c r="M7" s="24">
        <f>E8</f>
        <v>66</v>
      </c>
      <c r="N7" s="44">
        <f>M7/E10</f>
        <v>0.82499999999999996</v>
      </c>
    </row>
    <row r="8" spans="1:14" ht="15.75" thickBot="1" x14ac:dyDescent="0.3">
      <c r="A8" t="s">
        <v>1238</v>
      </c>
      <c r="C8">
        <v>1</v>
      </c>
      <c r="D8">
        <v>90</v>
      </c>
      <c r="E8">
        <v>66</v>
      </c>
      <c r="F8">
        <v>156</v>
      </c>
      <c r="L8" s="22" t="s">
        <v>35</v>
      </c>
      <c r="M8" s="27">
        <f>F8</f>
        <v>156</v>
      </c>
      <c r="N8" s="54">
        <f>M8/F10</f>
        <v>0.90697674418604646</v>
      </c>
    </row>
    <row r="9" spans="1:14" ht="15.75" thickTop="1" x14ac:dyDescent="0.25">
      <c r="A9" t="s">
        <v>17</v>
      </c>
      <c r="C9" t="s">
        <v>7</v>
      </c>
      <c r="D9" t="s">
        <v>7</v>
      </c>
      <c r="E9" t="s">
        <v>22</v>
      </c>
      <c r="F9" t="s">
        <v>143</v>
      </c>
      <c r="L9" t="str">
        <f>CONCATENATE("N = ",F10)</f>
        <v>N = 172</v>
      </c>
    </row>
    <row r="10" spans="1:14" x14ac:dyDescent="0.25">
      <c r="A10" t="s">
        <v>1239</v>
      </c>
      <c r="C10" t="s">
        <v>8</v>
      </c>
      <c r="D10">
        <v>92</v>
      </c>
      <c r="E10">
        <v>80</v>
      </c>
      <c r="F10">
        <v>172</v>
      </c>
      <c r="L10" t="str">
        <f>IF(I26="*","Male and female means are different at the 10% level of significance",IF(I26="**","Male and female means are different at the 5% level of significance",IF(I26="***","Male and female means are different at the 1% level of significance","Means are not significantly different at either 1%, 5% or 10%")))</f>
        <v>Male and female means are different at the 1% level of significance</v>
      </c>
    </row>
    <row r="13" spans="1:14" x14ac:dyDescent="0.25">
      <c r="A13" t="s">
        <v>376</v>
      </c>
    </row>
    <row r="15" spans="1:14" x14ac:dyDescent="0.25">
      <c r="A15" t="s">
        <v>377</v>
      </c>
    </row>
    <row r="16" spans="1:14" x14ac:dyDescent="0.25">
      <c r="A16" t="s">
        <v>68</v>
      </c>
    </row>
    <row r="17" spans="1:10" x14ac:dyDescent="0.25">
      <c r="A17" t="s">
        <v>69</v>
      </c>
    </row>
    <row r="18" spans="1:10" x14ac:dyDescent="0.25">
      <c r="A18" t="s">
        <v>1240</v>
      </c>
    </row>
    <row r="19" spans="1:10" x14ac:dyDescent="0.25">
      <c r="A19" t="s">
        <v>1241</v>
      </c>
    </row>
    <row r="20" spans="1:10" x14ac:dyDescent="0.25">
      <c r="A20" t="s">
        <v>69</v>
      </c>
    </row>
    <row r="21" spans="1:10" x14ac:dyDescent="0.25">
      <c r="A21" t="s">
        <v>1242</v>
      </c>
    </row>
    <row r="23" spans="1:10" x14ac:dyDescent="0.25">
      <c r="A23" t="s">
        <v>70</v>
      </c>
    </row>
    <row r="24" spans="1:10" x14ac:dyDescent="0.25">
      <c r="A24" t="s">
        <v>71</v>
      </c>
      <c r="C24" t="s">
        <v>80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</row>
    <row r="25" spans="1:10" x14ac:dyDescent="0.25">
      <c r="A25" t="s">
        <v>72</v>
      </c>
      <c r="C25" t="s">
        <v>6</v>
      </c>
      <c r="D25" t="s">
        <v>120</v>
      </c>
      <c r="E25" t="s">
        <v>24</v>
      </c>
      <c r="F25" t="s">
        <v>22</v>
      </c>
      <c r="G25" t="s">
        <v>22</v>
      </c>
      <c r="H25" t="s">
        <v>22</v>
      </c>
    </row>
    <row r="26" spans="1:10" x14ac:dyDescent="0.25">
      <c r="A26" t="s">
        <v>1243</v>
      </c>
      <c r="C26" t="s">
        <v>86</v>
      </c>
      <c r="D26">
        <v>1.0051061699999999</v>
      </c>
      <c r="E26">
        <v>1</v>
      </c>
      <c r="F26">
        <v>1.0051061699999999</v>
      </c>
      <c r="G26">
        <v>12.65</v>
      </c>
      <c r="H26">
        <v>5.0000000000000001E-4</v>
      </c>
      <c r="I26" s="4" t="str">
        <f t="shared" ref="I26" si="0">IF(H26&lt;=0.01,"***",IF(H26&lt;=0.05,"**",IF(H26&lt;=0.1,"*","-")))</f>
        <v>***</v>
      </c>
      <c r="J26" t="s">
        <v>88</v>
      </c>
    </row>
    <row r="27" spans="1:10" x14ac:dyDescent="0.25">
      <c r="A27" t="s">
        <v>1244</v>
      </c>
      <c r="C27" t="s">
        <v>87</v>
      </c>
      <c r="D27">
        <v>13.5065217</v>
      </c>
      <c r="E27">
        <v>170</v>
      </c>
      <c r="F27">
        <v>7.9450127999999995E-2</v>
      </c>
      <c r="J27" t="s">
        <v>89</v>
      </c>
    </row>
    <row r="28" spans="1:10" x14ac:dyDescent="0.25">
      <c r="A28" t="s">
        <v>72</v>
      </c>
      <c r="C28" t="s">
        <v>6</v>
      </c>
      <c r="D28" t="s">
        <v>120</v>
      </c>
      <c r="E28" t="s">
        <v>24</v>
      </c>
      <c r="F28" t="s">
        <v>22</v>
      </c>
      <c r="G28" t="s">
        <v>22</v>
      </c>
      <c r="H28" t="s">
        <v>22</v>
      </c>
    </row>
    <row r="29" spans="1:10" x14ac:dyDescent="0.25">
      <c r="A29" t="s">
        <v>1245</v>
      </c>
      <c r="C29" t="s">
        <v>8</v>
      </c>
      <c r="D29">
        <v>14.511627900000001</v>
      </c>
      <c r="E29">
        <v>171</v>
      </c>
      <c r="F29">
        <v>8.4863321000000005E-2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80" zoomScaleNormal="80" workbookViewId="0">
      <selection activeCell="K36" sqref="K36"/>
    </sheetView>
  </sheetViews>
  <sheetFormatPr defaultRowHeight="15" x14ac:dyDescent="0.25"/>
  <cols>
    <col min="1" max="1" width="38.7109375" bestFit="1" customWidth="1"/>
    <col min="9" max="9" width="21" bestFit="1" customWidth="1"/>
    <col min="11" max="11" width="34.42578125" bestFit="1" customWidth="1"/>
    <col min="12" max="13" width="12.5703125" customWidth="1"/>
  </cols>
  <sheetData>
    <row r="1" spans="1:13" x14ac:dyDescent="0.25">
      <c r="A1" t="s">
        <v>682</v>
      </c>
    </row>
    <row r="2" spans="1:13" ht="18" thickBot="1" x14ac:dyDescent="0.35">
      <c r="K2" s="118" t="s">
        <v>626</v>
      </c>
      <c r="L2" s="118"/>
      <c r="M2" s="118"/>
    </row>
    <row r="3" spans="1:13" ht="61.5" thickTop="1" thickBot="1" x14ac:dyDescent="0.3">
      <c r="K3" s="77"/>
      <c r="L3" s="72" t="s">
        <v>627</v>
      </c>
      <c r="M3" s="72" t="s">
        <v>628</v>
      </c>
    </row>
    <row r="4" spans="1:13" x14ac:dyDescent="0.25">
      <c r="A4" t="s">
        <v>629</v>
      </c>
      <c r="I4" t="s">
        <v>630</v>
      </c>
      <c r="K4" s="83" t="s">
        <v>631</v>
      </c>
      <c r="L4" s="84">
        <f>D12</f>
        <v>52</v>
      </c>
      <c r="M4" s="85">
        <f>L4/'C7 Storage PMF116-1'!F11</f>
        <v>0.2988505747126437</v>
      </c>
    </row>
    <row r="5" spans="1:13" x14ac:dyDescent="0.25">
      <c r="I5" t="s">
        <v>632</v>
      </c>
      <c r="K5" s="83" t="s">
        <v>633</v>
      </c>
      <c r="L5" s="84">
        <f>D24</f>
        <v>62</v>
      </c>
      <c r="M5" s="85">
        <f>L5/'C7 Storage PMF116-1'!F11</f>
        <v>0.35632183908045978</v>
      </c>
    </row>
    <row r="6" spans="1:13" x14ac:dyDescent="0.25">
      <c r="A6" t="s">
        <v>634</v>
      </c>
      <c r="C6" t="s">
        <v>635</v>
      </c>
      <c r="I6" t="s">
        <v>636</v>
      </c>
      <c r="K6" s="83" t="s">
        <v>637</v>
      </c>
      <c r="L6" s="84">
        <f>D36</f>
        <v>37</v>
      </c>
      <c r="M6" s="85">
        <f>L6/'C7 Storage PMF116-1'!F11</f>
        <v>0.21264367816091953</v>
      </c>
    </row>
    <row r="7" spans="1:13" x14ac:dyDescent="0.25">
      <c r="A7" t="s">
        <v>638</v>
      </c>
      <c r="C7" t="s">
        <v>639</v>
      </c>
      <c r="I7" t="s">
        <v>640</v>
      </c>
      <c r="K7" s="86" t="s">
        <v>641</v>
      </c>
      <c r="L7" s="87">
        <f>D49</f>
        <v>9</v>
      </c>
      <c r="M7" s="88">
        <f>L7/'C7 Storage PMF116-1'!F11</f>
        <v>5.1724137931034482E-2</v>
      </c>
    </row>
    <row r="8" spans="1:13" x14ac:dyDescent="0.25">
      <c r="A8" t="s">
        <v>642</v>
      </c>
      <c r="C8" t="s">
        <v>643</v>
      </c>
      <c r="K8" t="str">
        <f>CONCATENATE("N = ",'C7 Storage PMF116-1'!F11)</f>
        <v>N = 174</v>
      </c>
    </row>
    <row r="9" spans="1:13" x14ac:dyDescent="0.25">
      <c r="A9" t="s">
        <v>644</v>
      </c>
      <c r="C9" t="s">
        <v>645</v>
      </c>
      <c r="D9" t="s">
        <v>3</v>
      </c>
      <c r="E9" t="s">
        <v>4</v>
      </c>
      <c r="F9" t="s">
        <v>646</v>
      </c>
    </row>
    <row r="10" spans="1:13" x14ac:dyDescent="0.25">
      <c r="A10" t="s">
        <v>0</v>
      </c>
      <c r="C10" t="s">
        <v>22</v>
      </c>
      <c r="D10" t="s">
        <v>5</v>
      </c>
      <c r="E10" t="s">
        <v>5</v>
      </c>
      <c r="F10" t="s">
        <v>22</v>
      </c>
    </row>
    <row r="11" spans="1:13" x14ac:dyDescent="0.25">
      <c r="A11" t="s">
        <v>1246</v>
      </c>
      <c r="C11" t="s">
        <v>713</v>
      </c>
      <c r="D11">
        <v>10</v>
      </c>
      <c r="E11">
        <v>16.13</v>
      </c>
      <c r="F11">
        <v>16.13</v>
      </c>
    </row>
    <row r="12" spans="1:13" x14ac:dyDescent="0.25">
      <c r="A12" t="s">
        <v>1247</v>
      </c>
      <c r="C12" t="s">
        <v>714</v>
      </c>
      <c r="D12">
        <v>52</v>
      </c>
      <c r="E12">
        <v>83.87</v>
      </c>
      <c r="F12">
        <v>100</v>
      </c>
    </row>
    <row r="13" spans="1:13" x14ac:dyDescent="0.25">
      <c r="A13" t="s">
        <v>0</v>
      </c>
      <c r="C13" t="s">
        <v>22</v>
      </c>
      <c r="D13" t="s">
        <v>5</v>
      </c>
      <c r="E13" t="s">
        <v>5</v>
      </c>
      <c r="F13" t="s">
        <v>22</v>
      </c>
    </row>
    <row r="14" spans="1:13" x14ac:dyDescent="0.25">
      <c r="A14" t="s">
        <v>1248</v>
      </c>
      <c r="C14" t="s">
        <v>8</v>
      </c>
      <c r="D14">
        <v>62</v>
      </c>
      <c r="E14">
        <v>100</v>
      </c>
    </row>
    <row r="16" spans="1:13" x14ac:dyDescent="0.25">
      <c r="A16" t="s">
        <v>647</v>
      </c>
      <c r="C16" t="s">
        <v>1263</v>
      </c>
      <c r="D16" t="s">
        <v>1264</v>
      </c>
      <c r="E16" t="s">
        <v>1265</v>
      </c>
    </row>
    <row r="18" spans="1:6" x14ac:dyDescent="0.25">
      <c r="A18" t="s">
        <v>634</v>
      </c>
      <c r="C18" t="s">
        <v>635</v>
      </c>
    </row>
    <row r="19" spans="1:6" x14ac:dyDescent="0.25">
      <c r="A19" t="s">
        <v>638</v>
      </c>
      <c r="C19" t="s">
        <v>639</v>
      </c>
    </row>
    <row r="20" spans="1:6" x14ac:dyDescent="0.25">
      <c r="A20" t="s">
        <v>648</v>
      </c>
      <c r="C20" t="s">
        <v>649</v>
      </c>
    </row>
    <row r="21" spans="1:6" x14ac:dyDescent="0.25">
      <c r="A21" t="s">
        <v>650</v>
      </c>
      <c r="C21" t="s">
        <v>651</v>
      </c>
      <c r="D21" t="s">
        <v>3</v>
      </c>
      <c r="E21" t="s">
        <v>4</v>
      </c>
      <c r="F21" t="s">
        <v>646</v>
      </c>
    </row>
    <row r="22" spans="1:6" x14ac:dyDescent="0.25">
      <c r="A22" t="s">
        <v>0</v>
      </c>
      <c r="C22" t="s">
        <v>22</v>
      </c>
      <c r="D22" t="s">
        <v>5</v>
      </c>
      <c r="E22" t="s">
        <v>5</v>
      </c>
      <c r="F22" t="s">
        <v>22</v>
      </c>
    </row>
    <row r="23" spans="1:6" x14ac:dyDescent="0.25">
      <c r="A23" t="s">
        <v>1249</v>
      </c>
      <c r="C23" t="s">
        <v>713</v>
      </c>
      <c r="D23">
        <v>13</v>
      </c>
      <c r="E23">
        <v>17.329999999999998</v>
      </c>
      <c r="F23">
        <v>17.329999999999998</v>
      </c>
    </row>
    <row r="24" spans="1:6" x14ac:dyDescent="0.25">
      <c r="A24" t="s">
        <v>1250</v>
      </c>
      <c r="C24" t="s">
        <v>714</v>
      </c>
      <c r="D24">
        <v>62</v>
      </c>
      <c r="E24">
        <v>82.67</v>
      </c>
      <c r="F24">
        <v>100</v>
      </c>
    </row>
    <row r="25" spans="1:6" x14ac:dyDescent="0.25">
      <c r="A25" t="s">
        <v>0</v>
      </c>
      <c r="C25" t="s">
        <v>22</v>
      </c>
      <c r="D25" t="s">
        <v>5</v>
      </c>
      <c r="E25" t="s">
        <v>5</v>
      </c>
      <c r="F25" t="s">
        <v>22</v>
      </c>
    </row>
    <row r="26" spans="1:6" x14ac:dyDescent="0.25">
      <c r="A26" t="s">
        <v>1251</v>
      </c>
      <c r="C26" t="s">
        <v>8</v>
      </c>
      <c r="D26">
        <v>75</v>
      </c>
      <c r="E26">
        <v>100</v>
      </c>
    </row>
    <row r="28" spans="1:6" x14ac:dyDescent="0.25">
      <c r="A28" t="s">
        <v>1252</v>
      </c>
      <c r="C28" t="s">
        <v>1263</v>
      </c>
      <c r="D28" t="s">
        <v>1266</v>
      </c>
      <c r="E28" t="s">
        <v>1267</v>
      </c>
    </row>
    <row r="30" spans="1:6" x14ac:dyDescent="0.25">
      <c r="A30" t="s">
        <v>1253</v>
      </c>
      <c r="C30" t="s">
        <v>1268</v>
      </c>
    </row>
    <row r="31" spans="1:6" x14ac:dyDescent="0.25">
      <c r="A31" t="s">
        <v>1254</v>
      </c>
      <c r="C31" t="s">
        <v>645</v>
      </c>
    </row>
    <row r="32" spans="1:6" x14ac:dyDescent="0.25">
      <c r="A32" t="s">
        <v>1255</v>
      </c>
      <c r="C32" t="s">
        <v>1269</v>
      </c>
    </row>
    <row r="33" spans="1:6" x14ac:dyDescent="0.25">
      <c r="A33" t="s">
        <v>1256</v>
      </c>
      <c r="C33" t="s">
        <v>1270</v>
      </c>
      <c r="D33" t="s">
        <v>3</v>
      </c>
      <c r="E33" t="s">
        <v>4</v>
      </c>
      <c r="F33" t="s">
        <v>646</v>
      </c>
    </row>
    <row r="34" spans="1:6" x14ac:dyDescent="0.25">
      <c r="A34" t="s">
        <v>0</v>
      </c>
      <c r="C34" t="s">
        <v>22</v>
      </c>
      <c r="D34" t="s">
        <v>5</v>
      </c>
      <c r="E34" t="s">
        <v>5</v>
      </c>
      <c r="F34" t="s">
        <v>22</v>
      </c>
    </row>
    <row r="35" spans="1:6" x14ac:dyDescent="0.25">
      <c r="A35" t="s">
        <v>1257</v>
      </c>
      <c r="C35" t="s">
        <v>713</v>
      </c>
      <c r="D35">
        <v>85</v>
      </c>
      <c r="E35">
        <v>69.67</v>
      </c>
      <c r="F35">
        <v>69.67</v>
      </c>
    </row>
    <row r="36" spans="1:6" x14ac:dyDescent="0.25">
      <c r="A36" t="s">
        <v>1258</v>
      </c>
      <c r="C36" t="s">
        <v>714</v>
      </c>
      <c r="D36">
        <v>37</v>
      </c>
      <c r="E36">
        <v>30.33</v>
      </c>
      <c r="F36">
        <v>100</v>
      </c>
    </row>
    <row r="37" spans="1:6" x14ac:dyDescent="0.25">
      <c r="A37" t="s">
        <v>0</v>
      </c>
      <c r="C37" t="s">
        <v>22</v>
      </c>
      <c r="D37" t="s">
        <v>5</v>
      </c>
      <c r="E37" t="s">
        <v>5</v>
      </c>
      <c r="F37" t="s">
        <v>22</v>
      </c>
    </row>
    <row r="38" spans="1:6" x14ac:dyDescent="0.25">
      <c r="A38" t="s">
        <v>1259</v>
      </c>
      <c r="C38" t="s">
        <v>8</v>
      </c>
      <c r="D38">
        <v>122</v>
      </c>
      <c r="E38">
        <v>100</v>
      </c>
    </row>
    <row r="40" spans="1:6" x14ac:dyDescent="0.25">
      <c r="A40" t="s">
        <v>652</v>
      </c>
      <c r="C40" t="s">
        <v>1263</v>
      </c>
      <c r="D40" t="s">
        <v>1271</v>
      </c>
      <c r="E40" t="s">
        <v>1272</v>
      </c>
    </row>
    <row r="42" spans="1:6" x14ac:dyDescent="0.25">
      <c r="A42" t="s">
        <v>653</v>
      </c>
      <c r="C42" t="s">
        <v>654</v>
      </c>
    </row>
    <row r="43" spans="1:6" x14ac:dyDescent="0.25">
      <c r="A43" t="s">
        <v>655</v>
      </c>
      <c r="C43" t="s">
        <v>656</v>
      </c>
    </row>
    <row r="44" spans="1:6" x14ac:dyDescent="0.25">
      <c r="A44" t="s">
        <v>657</v>
      </c>
      <c r="C44" t="s">
        <v>658</v>
      </c>
    </row>
    <row r="45" spans="1:6" x14ac:dyDescent="0.25">
      <c r="A45" t="s">
        <v>659</v>
      </c>
      <c r="C45" t="s">
        <v>660</v>
      </c>
    </row>
    <row r="46" spans="1:6" x14ac:dyDescent="0.25">
      <c r="A46" t="s">
        <v>661</v>
      </c>
      <c r="C46" t="s">
        <v>662</v>
      </c>
      <c r="D46" t="s">
        <v>3</v>
      </c>
      <c r="E46" t="s">
        <v>4</v>
      </c>
      <c r="F46" t="s">
        <v>646</v>
      </c>
    </row>
    <row r="47" spans="1:6" x14ac:dyDescent="0.25">
      <c r="A47" t="s">
        <v>0</v>
      </c>
      <c r="C47" t="s">
        <v>22</v>
      </c>
      <c r="D47" t="s">
        <v>5</v>
      </c>
      <c r="E47" t="s">
        <v>5</v>
      </c>
      <c r="F47" t="s">
        <v>22</v>
      </c>
    </row>
    <row r="48" spans="1:6" x14ac:dyDescent="0.25">
      <c r="A48" t="s">
        <v>1260</v>
      </c>
      <c r="C48" t="s">
        <v>713</v>
      </c>
      <c r="D48">
        <v>4</v>
      </c>
      <c r="E48">
        <v>30.77</v>
      </c>
      <c r="F48">
        <v>30.77</v>
      </c>
    </row>
    <row r="49" spans="1:6" x14ac:dyDescent="0.25">
      <c r="A49" t="s">
        <v>1261</v>
      </c>
      <c r="C49" t="s">
        <v>714</v>
      </c>
      <c r="D49">
        <v>9</v>
      </c>
      <c r="E49">
        <v>69.23</v>
      </c>
      <c r="F49">
        <v>100</v>
      </c>
    </row>
    <row r="50" spans="1:6" x14ac:dyDescent="0.25">
      <c r="A50" t="s">
        <v>0</v>
      </c>
      <c r="C50" t="s">
        <v>22</v>
      </c>
      <c r="D50" t="s">
        <v>5</v>
      </c>
      <c r="E50" t="s">
        <v>5</v>
      </c>
      <c r="F50" t="s">
        <v>22</v>
      </c>
    </row>
    <row r="51" spans="1:6" x14ac:dyDescent="0.25">
      <c r="A51" t="s">
        <v>1262</v>
      </c>
      <c r="C51" t="s">
        <v>8</v>
      </c>
      <c r="D51">
        <v>13</v>
      </c>
      <c r="E51">
        <v>100</v>
      </c>
    </row>
  </sheetData>
  <mergeCells count="1">
    <mergeCell ref="K2:M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2"/>
  <sheetViews>
    <sheetView zoomScale="80" zoomScaleNormal="80" workbookViewId="0">
      <selection activeCell="C57" sqref="C57:C6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  <col min="15" max="15" width="2.28515625" customWidth="1"/>
    <col min="16" max="16" width="18.28515625" customWidth="1"/>
    <col min="17" max="17" width="17.140625" customWidth="1"/>
  </cols>
  <sheetData>
    <row r="2" spans="1:18" x14ac:dyDescent="0.25">
      <c r="A2" t="s">
        <v>663</v>
      </c>
    </row>
    <row r="4" spans="1:18" ht="18" thickBot="1" x14ac:dyDescent="0.35">
      <c r="A4" t="s">
        <v>664</v>
      </c>
      <c r="C4" t="s">
        <v>384</v>
      </c>
      <c r="L4" s="118" t="s">
        <v>383</v>
      </c>
      <c r="M4" s="118"/>
      <c r="N4" s="118"/>
      <c r="O4" s="118"/>
      <c r="P4" s="118"/>
      <c r="Q4" s="118"/>
    </row>
    <row r="5" spans="1:18" ht="61.5" thickTop="1" thickBot="1" x14ac:dyDescent="0.3">
      <c r="A5" t="s">
        <v>665</v>
      </c>
      <c r="C5" t="s">
        <v>666</v>
      </c>
      <c r="D5" t="s">
        <v>20</v>
      </c>
      <c r="L5" s="77" t="s">
        <v>101</v>
      </c>
      <c r="M5" s="72" t="s">
        <v>667</v>
      </c>
      <c r="N5" s="72" t="s">
        <v>668</v>
      </c>
      <c r="P5" s="72" t="s">
        <v>669</v>
      </c>
      <c r="Q5" s="72" t="s">
        <v>670</v>
      </c>
    </row>
    <row r="6" spans="1:18" x14ac:dyDescent="0.25">
      <c r="A6" t="s">
        <v>750</v>
      </c>
      <c r="C6" t="s">
        <v>671</v>
      </c>
      <c r="D6" t="s">
        <v>706</v>
      </c>
      <c r="E6" t="s">
        <v>707</v>
      </c>
      <c r="F6" t="s">
        <v>8</v>
      </c>
      <c r="L6" s="89" t="s">
        <v>33</v>
      </c>
      <c r="M6" s="90">
        <f>D9</f>
        <v>17</v>
      </c>
      <c r="N6" s="91">
        <f>M6/D11</f>
        <v>0.18478260869565216</v>
      </c>
      <c r="P6" s="90">
        <f>D41</f>
        <v>22</v>
      </c>
      <c r="Q6" s="91">
        <f>P6/D43</f>
        <v>0.2391304347826087</v>
      </c>
    </row>
    <row r="7" spans="1:18" x14ac:dyDescent="0.25">
      <c r="A7" t="s">
        <v>17</v>
      </c>
      <c r="C7" t="s">
        <v>7</v>
      </c>
      <c r="D7" t="s">
        <v>98</v>
      </c>
      <c r="E7" t="s">
        <v>143</v>
      </c>
      <c r="F7" t="s">
        <v>50</v>
      </c>
      <c r="L7" s="20" t="s">
        <v>32</v>
      </c>
      <c r="M7" s="92">
        <f>E9</f>
        <v>27</v>
      </c>
      <c r="N7" s="93">
        <f>M7/E11</f>
        <v>0.32926829268292684</v>
      </c>
      <c r="P7" s="92">
        <f>E41</f>
        <v>36</v>
      </c>
      <c r="Q7" s="93">
        <f>P7/E43</f>
        <v>0.43902439024390244</v>
      </c>
    </row>
    <row r="8" spans="1:18" ht="15.75" thickBot="1" x14ac:dyDescent="0.3">
      <c r="A8" t="s">
        <v>1273</v>
      </c>
      <c r="C8">
        <v>0</v>
      </c>
      <c r="D8">
        <v>75</v>
      </c>
      <c r="E8">
        <v>55</v>
      </c>
      <c r="F8">
        <v>130</v>
      </c>
      <c r="L8" s="18" t="s">
        <v>35</v>
      </c>
      <c r="M8" s="94">
        <f>F9</f>
        <v>44</v>
      </c>
      <c r="N8" s="45">
        <f>M8/F11</f>
        <v>0.25287356321839083</v>
      </c>
      <c r="P8" s="94">
        <f>F41</f>
        <v>58</v>
      </c>
      <c r="Q8" s="45">
        <f>P8/F43</f>
        <v>0.33333333333333331</v>
      </c>
    </row>
    <row r="9" spans="1:18" ht="15.75" thickTop="1" x14ac:dyDescent="0.25">
      <c r="A9" t="s">
        <v>1274</v>
      </c>
      <c r="C9">
        <v>1</v>
      </c>
      <c r="D9">
        <v>17</v>
      </c>
      <c r="E9">
        <v>27</v>
      </c>
      <c r="F9">
        <v>44</v>
      </c>
      <c r="L9" t="str">
        <f>CONCATENATE("N = ",F11)</f>
        <v>N = 174</v>
      </c>
      <c r="P9" t="str">
        <f>CONCATENATE("N = ",F43)</f>
        <v>N = 174</v>
      </c>
    </row>
    <row r="10" spans="1:18" ht="29.25" customHeight="1" x14ac:dyDescent="0.25">
      <c r="A10" t="s">
        <v>17</v>
      </c>
      <c r="C10" t="s">
        <v>7</v>
      </c>
      <c r="D10" t="s">
        <v>98</v>
      </c>
      <c r="E10" t="s">
        <v>143</v>
      </c>
      <c r="F10" t="s">
        <v>50</v>
      </c>
      <c r="L10" s="116" t="str">
        <f>IF(I27="*","Male and female percentages are different at the 10% level of significance",IF(I27="**","Male and female percentages are different at the 5% level of significance",IF(I27="***","Male and female percentages are different at the 1% level of significance","Percentages are not significantly different at either 1%, 5% or 10%")))</f>
        <v>Male and female percentages are different at the 5% level of significance</v>
      </c>
      <c r="M10" s="116"/>
      <c r="N10" s="116"/>
      <c r="P10" s="116" t="str">
        <f>IF(I59="*","Male and female percentages are different at the 10% level of significance",IF(I59="**","Male and female percentages are different at the 5% level of significance",IF(I59="***","Male and female percentages are different at the 1% level of significance","Percentages are not significantly different at either 1%, 5% or 10%")))</f>
        <v>Male and female percentages are different at the 1% level of significance</v>
      </c>
      <c r="Q10" s="116"/>
      <c r="R10" s="10"/>
    </row>
    <row r="11" spans="1:18" x14ac:dyDescent="0.25">
      <c r="A11" t="s">
        <v>1230</v>
      </c>
      <c r="C11" t="s">
        <v>8</v>
      </c>
      <c r="D11">
        <v>92</v>
      </c>
      <c r="E11">
        <v>82</v>
      </c>
      <c r="F11">
        <v>174</v>
      </c>
    </row>
    <row r="12" spans="1:18" ht="17.25" x14ac:dyDescent="0.25">
      <c r="L12" s="119" t="s">
        <v>672</v>
      </c>
      <c r="M12" s="119"/>
      <c r="N12" s="119"/>
      <c r="O12" s="119"/>
      <c r="P12" s="119"/>
      <c r="Q12" s="119"/>
    </row>
    <row r="13" spans="1:18" ht="34.5" customHeight="1" x14ac:dyDescent="0.25">
      <c r="L13" s="116" t="s">
        <v>673</v>
      </c>
      <c r="M13" s="116"/>
      <c r="N13" s="116"/>
      <c r="O13" s="116"/>
      <c r="P13" s="116"/>
      <c r="Q13" s="116"/>
    </row>
    <row r="14" spans="1:18" x14ac:dyDescent="0.25">
      <c r="A14" t="s">
        <v>674</v>
      </c>
    </row>
    <row r="16" spans="1:18" x14ac:dyDescent="0.25">
      <c r="A16" t="s">
        <v>675</v>
      </c>
    </row>
    <row r="17" spans="1:10" x14ac:dyDescent="0.25">
      <c r="A17" t="s">
        <v>68</v>
      </c>
    </row>
    <row r="18" spans="1:10" x14ac:dyDescent="0.25">
      <c r="A18" t="s">
        <v>69</v>
      </c>
    </row>
    <row r="19" spans="1:10" ht="15" customHeight="1" x14ac:dyDescent="0.25">
      <c r="A19" t="s">
        <v>1275</v>
      </c>
    </row>
    <row r="20" spans="1:10" x14ac:dyDescent="0.25">
      <c r="A20" t="s">
        <v>1276</v>
      </c>
    </row>
    <row r="21" spans="1:10" x14ac:dyDescent="0.25">
      <c r="A21" t="s">
        <v>69</v>
      </c>
    </row>
    <row r="22" spans="1:10" x14ac:dyDescent="0.25">
      <c r="A22" t="s">
        <v>1277</v>
      </c>
    </row>
    <row r="24" spans="1:10" x14ac:dyDescent="0.25">
      <c r="A24" t="s">
        <v>70</v>
      </c>
    </row>
    <row r="25" spans="1:10" x14ac:dyDescent="0.25">
      <c r="A25" t="s">
        <v>71</v>
      </c>
      <c r="C25" t="s">
        <v>80</v>
      </c>
      <c r="D25" t="s">
        <v>81</v>
      </c>
      <c r="E25" t="s">
        <v>82</v>
      </c>
      <c r="F25" t="s">
        <v>83</v>
      </c>
      <c r="G25" t="s">
        <v>84</v>
      </c>
      <c r="H25" t="s">
        <v>85</v>
      </c>
    </row>
    <row r="26" spans="1:10" x14ac:dyDescent="0.25">
      <c r="A26" t="s">
        <v>72</v>
      </c>
      <c r="C26" t="s">
        <v>23</v>
      </c>
      <c r="D26" t="s">
        <v>120</v>
      </c>
      <c r="E26" t="s">
        <v>24</v>
      </c>
      <c r="F26" t="s">
        <v>98</v>
      </c>
      <c r="G26" t="s">
        <v>7</v>
      </c>
      <c r="H26" t="s">
        <v>22</v>
      </c>
    </row>
    <row r="27" spans="1:10" x14ac:dyDescent="0.25">
      <c r="A27" t="s">
        <v>1278</v>
      </c>
      <c r="C27" t="s">
        <v>86</v>
      </c>
      <c r="D27">
        <v>0.90511146899999995</v>
      </c>
      <c r="E27">
        <v>1</v>
      </c>
      <c r="F27">
        <v>0.90511146899999995</v>
      </c>
      <c r="G27">
        <v>4.87</v>
      </c>
      <c r="H27">
        <v>2.87E-2</v>
      </c>
      <c r="I27" s="4" t="str">
        <f t="shared" ref="I27" si="0">IF(H27&lt;=0.01,"***",IF(H27&lt;=0.05,"**",IF(H27&lt;=0.1,"*","-")))</f>
        <v>**</v>
      </c>
      <c r="J27" t="s">
        <v>88</v>
      </c>
    </row>
    <row r="28" spans="1:10" x14ac:dyDescent="0.25">
      <c r="A28" t="s">
        <v>1279</v>
      </c>
      <c r="C28" t="s">
        <v>87</v>
      </c>
      <c r="D28">
        <v>31.968451699999999</v>
      </c>
      <c r="E28">
        <v>172</v>
      </c>
      <c r="F28">
        <v>0.18586309200000001</v>
      </c>
      <c r="J28" t="s">
        <v>89</v>
      </c>
    </row>
    <row r="29" spans="1:10" x14ac:dyDescent="0.25">
      <c r="A29" t="s">
        <v>72</v>
      </c>
      <c r="C29" t="s">
        <v>23</v>
      </c>
      <c r="D29" t="s">
        <v>120</v>
      </c>
      <c r="E29" t="s">
        <v>24</v>
      </c>
      <c r="F29" t="s">
        <v>98</v>
      </c>
      <c r="G29" t="s">
        <v>7</v>
      </c>
      <c r="H29" t="s">
        <v>22</v>
      </c>
    </row>
    <row r="30" spans="1:10" x14ac:dyDescent="0.25">
      <c r="A30" t="s">
        <v>1280</v>
      </c>
      <c r="C30" t="s">
        <v>8</v>
      </c>
      <c r="D30">
        <v>32.8735632</v>
      </c>
      <c r="E30">
        <v>173</v>
      </c>
      <c r="F30">
        <v>0.19002059700000001</v>
      </c>
    </row>
    <row r="34" spans="1:6" x14ac:dyDescent="0.25">
      <c r="A34" t="s">
        <v>676</v>
      </c>
    </row>
    <row r="36" spans="1:6" x14ac:dyDescent="0.25">
      <c r="A36" t="s">
        <v>664</v>
      </c>
      <c r="C36" t="s">
        <v>384</v>
      </c>
    </row>
    <row r="37" spans="1:6" x14ac:dyDescent="0.25">
      <c r="A37" t="s">
        <v>677</v>
      </c>
      <c r="C37" t="s">
        <v>678</v>
      </c>
      <c r="D37" t="s">
        <v>20</v>
      </c>
    </row>
    <row r="38" spans="1:6" x14ac:dyDescent="0.25">
      <c r="A38" t="s">
        <v>751</v>
      </c>
      <c r="C38" t="s">
        <v>679</v>
      </c>
      <c r="D38" t="s">
        <v>706</v>
      </c>
      <c r="E38" t="s">
        <v>707</v>
      </c>
      <c r="F38" t="s">
        <v>8</v>
      </c>
    </row>
    <row r="39" spans="1:6" x14ac:dyDescent="0.25">
      <c r="A39" t="s">
        <v>17</v>
      </c>
      <c r="C39" t="s">
        <v>7</v>
      </c>
      <c r="D39" t="s">
        <v>98</v>
      </c>
      <c r="E39" t="s">
        <v>95</v>
      </c>
      <c r="F39" t="s">
        <v>24</v>
      </c>
    </row>
    <row r="40" spans="1:6" x14ac:dyDescent="0.25">
      <c r="A40" t="s">
        <v>1281</v>
      </c>
      <c r="C40">
        <v>0</v>
      </c>
      <c r="D40">
        <v>70</v>
      </c>
      <c r="E40">
        <v>46</v>
      </c>
      <c r="F40">
        <v>116</v>
      </c>
    </row>
    <row r="41" spans="1:6" x14ac:dyDescent="0.25">
      <c r="A41" t="s">
        <v>1282</v>
      </c>
      <c r="C41">
        <v>1</v>
      </c>
      <c r="D41">
        <v>22</v>
      </c>
      <c r="E41">
        <v>36</v>
      </c>
      <c r="F41">
        <v>58</v>
      </c>
    </row>
    <row r="42" spans="1:6" x14ac:dyDescent="0.25">
      <c r="A42" t="s">
        <v>17</v>
      </c>
      <c r="C42" t="s">
        <v>7</v>
      </c>
      <c r="D42" t="s">
        <v>98</v>
      </c>
      <c r="E42" t="s">
        <v>95</v>
      </c>
      <c r="F42" t="s">
        <v>24</v>
      </c>
    </row>
    <row r="43" spans="1:6" x14ac:dyDescent="0.25">
      <c r="A43" t="s">
        <v>1230</v>
      </c>
      <c r="C43" t="s">
        <v>8</v>
      </c>
      <c r="D43">
        <v>92</v>
      </c>
      <c r="E43">
        <v>82</v>
      </c>
      <c r="F43">
        <v>174</v>
      </c>
    </row>
    <row r="46" spans="1:6" x14ac:dyDescent="0.25">
      <c r="A46" t="s">
        <v>680</v>
      </c>
    </row>
    <row r="48" spans="1:6" x14ac:dyDescent="0.25">
      <c r="A48" t="s">
        <v>681</v>
      </c>
    </row>
    <row r="49" spans="1:10" x14ac:dyDescent="0.25">
      <c r="A49" t="s">
        <v>68</v>
      </c>
    </row>
    <row r="50" spans="1:10" x14ac:dyDescent="0.25">
      <c r="A50" t="s">
        <v>69</v>
      </c>
    </row>
    <row r="51" spans="1:10" x14ac:dyDescent="0.25">
      <c r="A51" t="s">
        <v>1283</v>
      </c>
    </row>
    <row r="52" spans="1:10" x14ac:dyDescent="0.25">
      <c r="A52" t="s">
        <v>1284</v>
      </c>
    </row>
    <row r="53" spans="1:10" x14ac:dyDescent="0.25">
      <c r="A53" t="s">
        <v>69</v>
      </c>
    </row>
    <row r="54" spans="1:10" x14ac:dyDescent="0.25">
      <c r="A54" t="s">
        <v>1285</v>
      </c>
    </row>
    <row r="56" spans="1:10" x14ac:dyDescent="0.25">
      <c r="A56" t="s">
        <v>70</v>
      </c>
    </row>
    <row r="57" spans="1:10" x14ac:dyDescent="0.25">
      <c r="A57" t="s">
        <v>71</v>
      </c>
      <c r="C57" t="s">
        <v>80</v>
      </c>
      <c r="D57" t="s">
        <v>81</v>
      </c>
      <c r="E57" t="s">
        <v>82</v>
      </c>
      <c r="F57" t="s">
        <v>83</v>
      </c>
      <c r="G57" t="s">
        <v>84</v>
      </c>
      <c r="H57" t="s">
        <v>85</v>
      </c>
    </row>
    <row r="58" spans="1:10" x14ac:dyDescent="0.25">
      <c r="A58" t="s">
        <v>72</v>
      </c>
      <c r="C58" t="s">
        <v>107</v>
      </c>
      <c r="D58" t="s">
        <v>23</v>
      </c>
      <c r="E58" t="s">
        <v>95</v>
      </c>
      <c r="F58" t="s">
        <v>98</v>
      </c>
      <c r="G58" t="s">
        <v>7</v>
      </c>
      <c r="H58" t="s">
        <v>5</v>
      </c>
    </row>
    <row r="59" spans="1:10" x14ac:dyDescent="0.25">
      <c r="A59" t="s">
        <v>1286</v>
      </c>
      <c r="C59" t="s">
        <v>86</v>
      </c>
      <c r="D59">
        <v>1.73241428</v>
      </c>
      <c r="E59">
        <v>1</v>
      </c>
      <c r="F59">
        <v>1.73241428</v>
      </c>
      <c r="G59">
        <v>8.07</v>
      </c>
      <c r="H59">
        <v>5.1000000000000004E-3</v>
      </c>
      <c r="I59" s="4" t="str">
        <f>IF(H59&lt;=0.01,"***",IF(H59&lt;=0.05,"**",IF(H59&lt;=0.1,"*","-")))</f>
        <v>***</v>
      </c>
      <c r="J59" t="s">
        <v>88</v>
      </c>
    </row>
    <row r="60" spans="1:10" x14ac:dyDescent="0.25">
      <c r="A60" t="s">
        <v>1287</v>
      </c>
      <c r="C60" t="s">
        <v>87</v>
      </c>
      <c r="D60">
        <v>36.934252399999998</v>
      </c>
      <c r="E60">
        <v>172</v>
      </c>
      <c r="F60">
        <v>0.21473402599999999</v>
      </c>
      <c r="J60" t="s">
        <v>89</v>
      </c>
    </row>
    <row r="61" spans="1:10" x14ac:dyDescent="0.25">
      <c r="A61" t="s">
        <v>72</v>
      </c>
      <c r="C61" t="s">
        <v>107</v>
      </c>
      <c r="D61" t="s">
        <v>23</v>
      </c>
      <c r="E61" t="s">
        <v>95</v>
      </c>
      <c r="F61" t="s">
        <v>98</v>
      </c>
      <c r="G61" t="s">
        <v>7</v>
      </c>
      <c r="H61" t="s">
        <v>5</v>
      </c>
    </row>
    <row r="62" spans="1:10" x14ac:dyDescent="0.25">
      <c r="A62" t="s">
        <v>1288</v>
      </c>
      <c r="C62" t="s">
        <v>8</v>
      </c>
      <c r="D62">
        <v>38.6666667</v>
      </c>
      <c r="E62">
        <v>173</v>
      </c>
      <c r="F62">
        <v>0.22350674400000001</v>
      </c>
    </row>
  </sheetData>
  <mergeCells count="5">
    <mergeCell ref="L4:Q4"/>
    <mergeCell ref="L10:N10"/>
    <mergeCell ref="P10:Q10"/>
    <mergeCell ref="L12:Q12"/>
    <mergeCell ref="L13:Q13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3"/>
  <sheetViews>
    <sheetView zoomScale="80" zoomScaleNormal="80" workbookViewId="0">
      <selection activeCell="D2" sqref="D2:H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2" spans="1:18" x14ac:dyDescent="0.25">
      <c r="D2" s="101" t="s">
        <v>1289</v>
      </c>
      <c r="E2" s="12"/>
      <c r="F2" s="12"/>
      <c r="G2" s="12"/>
      <c r="H2" s="12"/>
    </row>
    <row r="4" spans="1:18" ht="18" thickBot="1" x14ac:dyDescent="0.35">
      <c r="A4" t="s">
        <v>386</v>
      </c>
      <c r="L4" s="118" t="s">
        <v>385</v>
      </c>
      <c r="M4" s="118"/>
      <c r="N4" s="118"/>
      <c r="O4" s="118"/>
      <c r="P4" s="118"/>
      <c r="Q4" s="78"/>
    </row>
    <row r="5" spans="1:18" ht="46.5" thickTop="1" thickBot="1" x14ac:dyDescent="0.3">
      <c r="L5" s="77" t="s">
        <v>101</v>
      </c>
      <c r="M5" s="72" t="s">
        <v>12</v>
      </c>
      <c r="N5" s="72" t="s">
        <v>332</v>
      </c>
      <c r="O5" s="72"/>
      <c r="P5" s="72" t="s">
        <v>12</v>
      </c>
      <c r="Q5" s="72" t="s">
        <v>340</v>
      </c>
    </row>
    <row r="6" spans="1:18" x14ac:dyDescent="0.25">
      <c r="C6" t="s">
        <v>390</v>
      </c>
      <c r="L6" s="43" t="s">
        <v>33</v>
      </c>
      <c r="M6" s="24">
        <f>D11</f>
        <v>0</v>
      </c>
      <c r="N6" s="44">
        <f>M6/D13</f>
        <v>0</v>
      </c>
      <c r="P6" s="24">
        <f>D42</f>
        <v>0</v>
      </c>
      <c r="Q6" s="44">
        <f>P6/D44</f>
        <v>0</v>
      </c>
    </row>
    <row r="7" spans="1:18" x14ac:dyDescent="0.25">
      <c r="C7" t="s">
        <v>391</v>
      </c>
      <c r="D7" t="s">
        <v>20</v>
      </c>
      <c r="L7" s="43" t="s">
        <v>32</v>
      </c>
      <c r="M7" s="24">
        <f>E11</f>
        <v>0</v>
      </c>
      <c r="N7" s="44">
        <f>M7/E13</f>
        <v>0</v>
      </c>
      <c r="P7" s="24">
        <f>E42</f>
        <v>0</v>
      </c>
      <c r="Q7" s="44">
        <f>P7/E44</f>
        <v>0</v>
      </c>
    </row>
    <row r="8" spans="1:18" ht="15.75" thickBot="1" x14ac:dyDescent="0.3">
      <c r="C8" t="s">
        <v>392</v>
      </c>
      <c r="D8" t="s">
        <v>706</v>
      </c>
      <c r="E8" t="s">
        <v>707</v>
      </c>
      <c r="F8" t="s">
        <v>8</v>
      </c>
      <c r="L8" s="22" t="s">
        <v>35</v>
      </c>
      <c r="M8" s="27">
        <f>F11</f>
        <v>0</v>
      </c>
      <c r="N8" s="54">
        <f>M8/F13</f>
        <v>0</v>
      </c>
      <c r="O8" s="22"/>
      <c r="P8" s="27">
        <f>F42</f>
        <v>0</v>
      </c>
      <c r="Q8" s="54">
        <f>P8/F44</f>
        <v>0</v>
      </c>
    </row>
    <row r="9" spans="1:18" ht="15.75" thickTop="1" x14ac:dyDescent="0.25">
      <c r="C9" t="s">
        <v>7</v>
      </c>
      <c r="D9" t="s">
        <v>98</v>
      </c>
      <c r="E9" t="s">
        <v>24</v>
      </c>
      <c r="F9" t="s">
        <v>24</v>
      </c>
      <c r="L9" t="str">
        <f>CONCATENATE("N = ",F13)</f>
        <v>N = 156</v>
      </c>
      <c r="P9" t="str">
        <f>CONCATENATE("N = ",F44)</f>
        <v>N = 369</v>
      </c>
    </row>
    <row r="10" spans="1:18" ht="29.25" customHeight="1" x14ac:dyDescent="0.25">
      <c r="L10" s="117" t="str">
        <f>IF(I29="*","Male and female percentages are different at the 10% level of significance",IF(I29="**","Male and female percentages are different at the 5% level of significance",IF(I29="***","Male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  <c r="P10" s="117" t="str">
        <f>IF(I60="*","Male and female percentages are different at the 10% level of significance",IF(I60="**","Male and female percentages are different at the 5% level of significance",IF(I60="***","Male and female percentages are different at the 1% level of significance","Percentages are not significantly different at either 1%, 5% or 10%")))</f>
        <v>Percentages are not significantly different at either 1%, 5% or 10%</v>
      </c>
      <c r="Q10" s="117"/>
      <c r="R10" s="9"/>
    </row>
    <row r="11" spans="1:18" x14ac:dyDescent="0.25">
      <c r="C11">
        <v>1</v>
      </c>
    </row>
    <row r="12" spans="1:18" x14ac:dyDescent="0.25">
      <c r="C12" t="s">
        <v>7</v>
      </c>
      <c r="D12" t="s">
        <v>98</v>
      </c>
      <c r="E12" t="s">
        <v>24</v>
      </c>
      <c r="F12" t="s">
        <v>24</v>
      </c>
    </row>
    <row r="13" spans="1:18" x14ac:dyDescent="0.25">
      <c r="C13" t="s">
        <v>8</v>
      </c>
      <c r="D13">
        <v>84</v>
      </c>
      <c r="E13">
        <v>72</v>
      </c>
      <c r="F13">
        <v>156</v>
      </c>
    </row>
    <row r="16" spans="1:18" x14ac:dyDescent="0.25">
      <c r="A16" t="s">
        <v>387</v>
      </c>
    </row>
    <row r="27" spans="3:10" x14ac:dyDescent="0.25">
      <c r="C27" t="s">
        <v>80</v>
      </c>
      <c r="D27" t="s">
        <v>81</v>
      </c>
      <c r="E27" t="s">
        <v>82</v>
      </c>
      <c r="F27" t="s">
        <v>83</v>
      </c>
      <c r="G27" t="s">
        <v>84</v>
      </c>
      <c r="H27" t="s">
        <v>85</v>
      </c>
    </row>
    <row r="28" spans="3:10" x14ac:dyDescent="0.25">
      <c r="C28" t="s">
        <v>752</v>
      </c>
      <c r="D28" t="s">
        <v>98</v>
      </c>
      <c r="E28" t="s">
        <v>143</v>
      </c>
      <c r="F28" t="s">
        <v>98</v>
      </c>
      <c r="G28" t="s">
        <v>7</v>
      </c>
      <c r="H28" t="s">
        <v>22</v>
      </c>
    </row>
    <row r="29" spans="3:10" x14ac:dyDescent="0.25">
      <c r="C29" t="s">
        <v>86</v>
      </c>
      <c r="D29">
        <v>0</v>
      </c>
      <c r="E29">
        <v>1</v>
      </c>
      <c r="F29">
        <v>0</v>
      </c>
      <c r="H29" t="s">
        <v>732</v>
      </c>
      <c r="I29" s="4" t="str">
        <f t="shared" ref="I29" si="0">IF(H29&lt;=0.01,"***",IF(H29&lt;=0.05,"**",IF(H29&lt;=0.1,"*","-")))</f>
        <v>-</v>
      </c>
      <c r="J29" t="s">
        <v>88</v>
      </c>
    </row>
    <row r="30" spans="3:10" x14ac:dyDescent="0.25">
      <c r="C30" t="s">
        <v>87</v>
      </c>
      <c r="D30">
        <v>0</v>
      </c>
      <c r="E30">
        <v>154</v>
      </c>
      <c r="F30">
        <v>0</v>
      </c>
      <c r="J30" t="s">
        <v>89</v>
      </c>
    </row>
    <row r="31" spans="3:10" x14ac:dyDescent="0.25">
      <c r="C31" t="s">
        <v>752</v>
      </c>
      <c r="D31" t="s">
        <v>98</v>
      </c>
      <c r="E31" t="s">
        <v>143</v>
      </c>
      <c r="F31" t="s">
        <v>98</v>
      </c>
      <c r="G31" t="s">
        <v>7</v>
      </c>
      <c r="H31" t="s">
        <v>22</v>
      </c>
    </row>
    <row r="32" spans="3:10" x14ac:dyDescent="0.25">
      <c r="C32" t="s">
        <v>8</v>
      </c>
      <c r="D32">
        <v>0</v>
      </c>
      <c r="E32">
        <v>155</v>
      </c>
      <c r="F32">
        <v>0</v>
      </c>
    </row>
    <row r="35" spans="1:6" x14ac:dyDescent="0.25">
      <c r="A35" t="s">
        <v>388</v>
      </c>
    </row>
    <row r="37" spans="1:6" x14ac:dyDescent="0.25">
      <c r="C37" t="s">
        <v>390</v>
      </c>
    </row>
    <row r="38" spans="1:6" x14ac:dyDescent="0.25">
      <c r="C38" t="s">
        <v>391</v>
      </c>
      <c r="D38" t="s">
        <v>20</v>
      </c>
    </row>
    <row r="39" spans="1:6" x14ac:dyDescent="0.25">
      <c r="C39" t="s">
        <v>393</v>
      </c>
      <c r="D39" t="s">
        <v>706</v>
      </c>
      <c r="E39" t="s">
        <v>707</v>
      </c>
      <c r="F39" t="s">
        <v>8</v>
      </c>
    </row>
    <row r="40" spans="1:6" x14ac:dyDescent="0.25">
      <c r="C40" t="s">
        <v>7</v>
      </c>
      <c r="D40" t="s">
        <v>23</v>
      </c>
      <c r="E40" t="s">
        <v>143</v>
      </c>
      <c r="F40" t="s">
        <v>7</v>
      </c>
    </row>
    <row r="41" spans="1:6" x14ac:dyDescent="0.25">
      <c r="C41">
        <v>0</v>
      </c>
      <c r="D41">
        <v>125</v>
      </c>
      <c r="E41">
        <v>88</v>
      </c>
      <c r="F41">
        <v>213</v>
      </c>
    </row>
    <row r="42" spans="1:6" x14ac:dyDescent="0.25">
      <c r="C42">
        <v>1</v>
      </c>
    </row>
    <row r="43" spans="1:6" x14ac:dyDescent="0.25">
      <c r="C43" t="s">
        <v>7</v>
      </c>
      <c r="D43" t="s">
        <v>23</v>
      </c>
      <c r="E43" t="s">
        <v>143</v>
      </c>
      <c r="F43" t="s">
        <v>7</v>
      </c>
    </row>
    <row r="44" spans="1:6" x14ac:dyDescent="0.25">
      <c r="C44" t="s">
        <v>8</v>
      </c>
      <c r="D44">
        <v>209</v>
      </c>
      <c r="E44">
        <v>160</v>
      </c>
      <c r="F44">
        <v>369</v>
      </c>
    </row>
    <row r="47" spans="1:6" x14ac:dyDescent="0.25">
      <c r="A47" t="s">
        <v>389</v>
      </c>
    </row>
    <row r="58" spans="1:10" x14ac:dyDescent="0.25">
      <c r="C58" t="s">
        <v>80</v>
      </c>
      <c r="D58" t="s">
        <v>81</v>
      </c>
      <c r="E58" t="s">
        <v>82</v>
      </c>
      <c r="F58" t="s">
        <v>83</v>
      </c>
      <c r="G58" t="s">
        <v>84</v>
      </c>
      <c r="H58" t="s">
        <v>85</v>
      </c>
    </row>
    <row r="59" spans="1:10" x14ac:dyDescent="0.25">
      <c r="C59" t="s">
        <v>753</v>
      </c>
      <c r="D59" t="s">
        <v>5</v>
      </c>
      <c r="E59" t="s">
        <v>143</v>
      </c>
      <c r="F59" t="s">
        <v>5</v>
      </c>
      <c r="G59" t="s">
        <v>22</v>
      </c>
      <c r="H59" t="s">
        <v>22</v>
      </c>
    </row>
    <row r="60" spans="1:10" x14ac:dyDescent="0.25">
      <c r="C60" t="s">
        <v>86</v>
      </c>
      <c r="D60">
        <v>0.20954603799999999</v>
      </c>
      <c r="E60">
        <v>1</v>
      </c>
      <c r="F60">
        <v>0.20954603799999999</v>
      </c>
      <c r="G60">
        <v>0.86</v>
      </c>
      <c r="H60" t="s">
        <v>732</v>
      </c>
      <c r="I60" s="4" t="str">
        <f t="shared" ref="I60" si="1">IF(H60&lt;=0.01,"***",IF(H60&lt;=0.05,"**",IF(H60&lt;=0.1,"*","-")))</f>
        <v>-</v>
      </c>
      <c r="J60" t="s">
        <v>88</v>
      </c>
    </row>
    <row r="61" spans="1:10" x14ac:dyDescent="0.25">
      <c r="C61" t="s">
        <v>87</v>
      </c>
      <c r="D61">
        <v>89.839234399999995</v>
      </c>
      <c r="E61">
        <v>367</v>
      </c>
      <c r="F61">
        <v>0.244793554</v>
      </c>
      <c r="J61" t="s">
        <v>89</v>
      </c>
    </row>
    <row r="62" spans="1:10" x14ac:dyDescent="0.25">
      <c r="C62" t="s">
        <v>753</v>
      </c>
      <c r="D62" t="s">
        <v>5</v>
      </c>
      <c r="E62" t="s">
        <v>143</v>
      </c>
      <c r="F62" t="s">
        <v>5</v>
      </c>
      <c r="G62" t="s">
        <v>22</v>
      </c>
      <c r="H62" t="s">
        <v>22</v>
      </c>
    </row>
    <row r="63" spans="1:10" x14ac:dyDescent="0.25">
      <c r="A63" t="s">
        <v>741</v>
      </c>
      <c r="C63" t="s">
        <v>8</v>
      </c>
      <c r="D63">
        <v>90.048780500000007</v>
      </c>
      <c r="E63">
        <v>368</v>
      </c>
      <c r="F63">
        <v>0.24469777300000001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3"/>
  <sheetViews>
    <sheetView zoomScale="80" zoomScaleNormal="80" workbookViewId="0">
      <selection activeCell="C2" sqref="C2:G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2" spans="1:18" x14ac:dyDescent="0.25">
      <c r="C2" s="101" t="s">
        <v>1289</v>
      </c>
      <c r="D2" s="12"/>
      <c r="E2" s="12"/>
      <c r="F2" s="12"/>
      <c r="G2" s="12"/>
    </row>
    <row r="4" spans="1:18" ht="18" thickBot="1" x14ac:dyDescent="0.35">
      <c r="A4" t="s">
        <v>395</v>
      </c>
      <c r="L4" s="118" t="s">
        <v>394</v>
      </c>
      <c r="M4" s="118"/>
      <c r="N4" s="118"/>
      <c r="O4" s="118"/>
      <c r="P4" s="118"/>
      <c r="Q4" s="78"/>
    </row>
    <row r="5" spans="1:18" ht="46.5" thickTop="1" thickBot="1" x14ac:dyDescent="0.3">
      <c r="L5" s="77" t="s">
        <v>101</v>
      </c>
      <c r="M5" s="72" t="s">
        <v>12</v>
      </c>
      <c r="N5" s="72" t="s">
        <v>332</v>
      </c>
      <c r="O5" s="70"/>
      <c r="P5" s="72" t="s">
        <v>12</v>
      </c>
      <c r="Q5" s="72" t="s">
        <v>340</v>
      </c>
    </row>
    <row r="6" spans="1:18" x14ac:dyDescent="0.25">
      <c r="C6" t="s">
        <v>390</v>
      </c>
      <c r="L6" s="43" t="s">
        <v>33</v>
      </c>
      <c r="M6" s="24">
        <f>D11</f>
        <v>0</v>
      </c>
      <c r="N6" s="44">
        <f>M6/D13</f>
        <v>0</v>
      </c>
      <c r="P6" s="24">
        <f>D42</f>
        <v>0</v>
      </c>
      <c r="Q6" s="44">
        <f>P6/D44</f>
        <v>0</v>
      </c>
    </row>
    <row r="7" spans="1:18" x14ac:dyDescent="0.25">
      <c r="C7" t="s">
        <v>391</v>
      </c>
      <c r="D7" t="s">
        <v>20</v>
      </c>
      <c r="L7" s="43" t="s">
        <v>32</v>
      </c>
      <c r="M7" s="24">
        <f>E11</f>
        <v>0</v>
      </c>
      <c r="N7" s="44">
        <f>M7/E13</f>
        <v>0</v>
      </c>
      <c r="P7" s="24">
        <f>E42</f>
        <v>0</v>
      </c>
      <c r="Q7" s="44">
        <f>P7/E44</f>
        <v>0</v>
      </c>
    </row>
    <row r="8" spans="1:18" ht="15.75" thickBot="1" x14ac:dyDescent="0.3">
      <c r="C8" t="s">
        <v>399</v>
      </c>
      <c r="D8" t="s">
        <v>706</v>
      </c>
      <c r="E8" t="s">
        <v>707</v>
      </c>
      <c r="F8" t="s">
        <v>8</v>
      </c>
      <c r="L8" s="51" t="s">
        <v>35</v>
      </c>
      <c r="M8" s="56">
        <f>F11</f>
        <v>0</v>
      </c>
      <c r="N8" s="54">
        <f>M8/F13</f>
        <v>0</v>
      </c>
      <c r="O8" s="51"/>
      <c r="P8" s="56">
        <f>F42</f>
        <v>0</v>
      </c>
      <c r="Q8" s="54">
        <f>P8/F44</f>
        <v>0</v>
      </c>
    </row>
    <row r="9" spans="1:18" ht="15.75" thickTop="1" x14ac:dyDescent="0.25">
      <c r="C9" t="s">
        <v>7</v>
      </c>
      <c r="D9" t="s">
        <v>98</v>
      </c>
      <c r="E9" t="s">
        <v>143</v>
      </c>
      <c r="F9" t="s">
        <v>50</v>
      </c>
      <c r="L9" t="str">
        <f>CONCATENATE("N = ",F13)</f>
        <v>N = 156</v>
      </c>
      <c r="P9" t="str">
        <f>CONCATENATE("N = ",F44)</f>
        <v>N = 369</v>
      </c>
    </row>
    <row r="10" spans="1:18" ht="29.25" customHeight="1" x14ac:dyDescent="0.25">
      <c r="L10" s="117" t="str">
        <f>IF(I29="*","Male and female percentages are different at the 10% level of significance",IF(I29="**","Male and female percentages are different at the 5% level of significance",IF(I29="***","Male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  <c r="P10" s="117" t="str">
        <f>IF(I60="*","Male and female percentages are different at the 10% level of significance",IF(I60="**","Male and female percentages are different at the 5% level of significance",IF(I60="***","Male and female percentages are different at the 1% level of significance","Percentages are not significantly different at either 1%, 5% or 10%")))</f>
        <v>Percentages are not significantly different at either 1%, 5% or 10%</v>
      </c>
      <c r="Q10" s="117"/>
      <c r="R10" s="9"/>
    </row>
    <row r="11" spans="1:18" x14ac:dyDescent="0.25">
      <c r="C11">
        <v>1</v>
      </c>
    </row>
    <row r="12" spans="1:18" x14ac:dyDescent="0.25">
      <c r="C12" t="s">
        <v>7</v>
      </c>
      <c r="D12" t="s">
        <v>98</v>
      </c>
      <c r="E12" t="s">
        <v>143</v>
      </c>
      <c r="F12" t="s">
        <v>50</v>
      </c>
    </row>
    <row r="13" spans="1:18" x14ac:dyDescent="0.25">
      <c r="C13" t="s">
        <v>8</v>
      </c>
      <c r="D13">
        <v>84</v>
      </c>
      <c r="E13">
        <v>72</v>
      </c>
      <c r="F13">
        <v>156</v>
      </c>
    </row>
    <row r="16" spans="1:18" x14ac:dyDescent="0.25">
      <c r="A16" t="s">
        <v>396</v>
      </c>
    </row>
    <row r="27" spans="3:10" x14ac:dyDescent="0.25">
      <c r="C27" t="s">
        <v>80</v>
      </c>
      <c r="D27" t="s">
        <v>81</v>
      </c>
      <c r="E27" t="s">
        <v>82</v>
      </c>
      <c r="F27" t="s">
        <v>83</v>
      </c>
      <c r="G27" t="s">
        <v>84</v>
      </c>
      <c r="H27" t="s">
        <v>85</v>
      </c>
    </row>
    <row r="28" spans="3:10" x14ac:dyDescent="0.25">
      <c r="C28" t="s">
        <v>754</v>
      </c>
      <c r="D28" t="s">
        <v>50</v>
      </c>
      <c r="E28" t="s">
        <v>24</v>
      </c>
      <c r="F28" t="s">
        <v>5</v>
      </c>
      <c r="G28" t="s">
        <v>50</v>
      </c>
      <c r="H28" t="s">
        <v>5</v>
      </c>
    </row>
    <row r="29" spans="3:10" x14ac:dyDescent="0.25">
      <c r="C29" t="s">
        <v>86</v>
      </c>
      <c r="D29">
        <v>0</v>
      </c>
      <c r="E29">
        <v>1</v>
      </c>
      <c r="F29">
        <v>0</v>
      </c>
      <c r="H29" t="s">
        <v>732</v>
      </c>
      <c r="I29" s="4" t="str">
        <f t="shared" ref="I29" si="0">IF(H29&lt;=0.01,"***",IF(H29&lt;=0.05,"**",IF(H29&lt;=0.1,"*","-")))</f>
        <v>-</v>
      </c>
      <c r="J29" t="s">
        <v>88</v>
      </c>
    </row>
    <row r="30" spans="3:10" x14ac:dyDescent="0.25">
      <c r="C30" t="s">
        <v>87</v>
      </c>
      <c r="D30">
        <v>0</v>
      </c>
      <c r="E30">
        <v>154</v>
      </c>
      <c r="F30">
        <v>0</v>
      </c>
      <c r="J30" t="s">
        <v>89</v>
      </c>
    </row>
    <row r="31" spans="3:10" x14ac:dyDescent="0.25">
      <c r="C31" t="s">
        <v>754</v>
      </c>
      <c r="D31" t="s">
        <v>50</v>
      </c>
      <c r="E31" t="s">
        <v>24</v>
      </c>
      <c r="F31" t="s">
        <v>5</v>
      </c>
      <c r="G31" t="s">
        <v>50</v>
      </c>
      <c r="H31" t="s">
        <v>5</v>
      </c>
    </row>
    <row r="32" spans="3:10" x14ac:dyDescent="0.25">
      <c r="C32" t="s">
        <v>8</v>
      </c>
      <c r="D32">
        <v>0</v>
      </c>
      <c r="E32">
        <v>155</v>
      </c>
      <c r="F32">
        <v>0</v>
      </c>
    </row>
    <row r="35" spans="1:6" x14ac:dyDescent="0.25">
      <c r="A35" t="s">
        <v>397</v>
      </c>
    </row>
    <row r="37" spans="1:6" x14ac:dyDescent="0.25">
      <c r="C37" t="s">
        <v>390</v>
      </c>
    </row>
    <row r="38" spans="1:6" x14ac:dyDescent="0.25">
      <c r="C38" t="s">
        <v>391</v>
      </c>
      <c r="D38" t="s">
        <v>20</v>
      </c>
    </row>
    <row r="39" spans="1:6" x14ac:dyDescent="0.25">
      <c r="C39" t="s">
        <v>400</v>
      </c>
      <c r="D39" t="s">
        <v>706</v>
      </c>
      <c r="E39" t="s">
        <v>707</v>
      </c>
      <c r="F39" t="s">
        <v>8</v>
      </c>
    </row>
    <row r="40" spans="1:6" x14ac:dyDescent="0.25">
      <c r="C40" t="s">
        <v>7</v>
      </c>
      <c r="D40" t="s">
        <v>5</v>
      </c>
      <c r="E40" t="s">
        <v>24</v>
      </c>
      <c r="F40" t="s">
        <v>50</v>
      </c>
    </row>
    <row r="41" spans="1:6" x14ac:dyDescent="0.25">
      <c r="C41">
        <v>0</v>
      </c>
      <c r="D41">
        <v>125</v>
      </c>
      <c r="E41">
        <v>88</v>
      </c>
      <c r="F41">
        <v>213</v>
      </c>
    </row>
    <row r="42" spans="1:6" x14ac:dyDescent="0.25">
      <c r="C42">
        <v>1</v>
      </c>
    </row>
    <row r="43" spans="1:6" x14ac:dyDescent="0.25">
      <c r="C43" t="s">
        <v>7</v>
      </c>
      <c r="D43" t="s">
        <v>5</v>
      </c>
      <c r="E43" t="s">
        <v>24</v>
      </c>
      <c r="F43" t="s">
        <v>50</v>
      </c>
    </row>
    <row r="44" spans="1:6" x14ac:dyDescent="0.25">
      <c r="C44" t="s">
        <v>8</v>
      </c>
      <c r="D44">
        <v>209</v>
      </c>
      <c r="E44">
        <v>160</v>
      </c>
      <c r="F44">
        <v>369</v>
      </c>
    </row>
    <row r="47" spans="1:6" x14ac:dyDescent="0.25">
      <c r="A47" t="s">
        <v>398</v>
      </c>
    </row>
    <row r="57" spans="3:10" x14ac:dyDescent="0.25">
      <c r="D57" t="s">
        <v>455</v>
      </c>
      <c r="E57" t="s">
        <v>456</v>
      </c>
      <c r="F57" t="s">
        <v>457</v>
      </c>
    </row>
    <row r="58" spans="3:10" x14ac:dyDescent="0.25">
      <c r="C58" t="s">
        <v>80</v>
      </c>
      <c r="D58" t="s">
        <v>81</v>
      </c>
      <c r="E58" t="s">
        <v>82</v>
      </c>
      <c r="F58" t="s">
        <v>83</v>
      </c>
      <c r="G58" t="s">
        <v>84</v>
      </c>
      <c r="H58" t="s">
        <v>85</v>
      </c>
    </row>
    <row r="59" spans="3:10" x14ac:dyDescent="0.25">
      <c r="C59" t="s">
        <v>120</v>
      </c>
      <c r="D59" t="s">
        <v>23</v>
      </c>
      <c r="E59" t="s">
        <v>24</v>
      </c>
      <c r="F59" t="s">
        <v>5</v>
      </c>
      <c r="G59" t="s">
        <v>22</v>
      </c>
      <c r="H59" t="s">
        <v>22</v>
      </c>
    </row>
    <row r="60" spans="3:10" x14ac:dyDescent="0.25">
      <c r="C60" t="s">
        <v>86</v>
      </c>
      <c r="D60">
        <v>0.20954603799999999</v>
      </c>
      <c r="E60">
        <v>1</v>
      </c>
      <c r="F60">
        <v>0.20954603799999999</v>
      </c>
      <c r="G60">
        <v>0.86</v>
      </c>
      <c r="H60" t="s">
        <v>732</v>
      </c>
      <c r="I60" s="4" t="str">
        <f t="shared" ref="I60" si="1">IF(H60&lt;=0.01,"***",IF(H60&lt;=0.05,"**",IF(H60&lt;=0.1,"*","-")))</f>
        <v>-</v>
      </c>
      <c r="J60" t="s">
        <v>88</v>
      </c>
    </row>
    <row r="61" spans="3:10" x14ac:dyDescent="0.25">
      <c r="C61" t="s">
        <v>87</v>
      </c>
      <c r="D61">
        <v>89.839234399999995</v>
      </c>
      <c r="E61">
        <v>367</v>
      </c>
      <c r="F61">
        <v>0.244793554</v>
      </c>
      <c r="J61" t="s">
        <v>89</v>
      </c>
    </row>
    <row r="62" spans="3:10" x14ac:dyDescent="0.25">
      <c r="C62" t="s">
        <v>120</v>
      </c>
      <c r="D62" t="s">
        <v>23</v>
      </c>
      <c r="E62" t="s">
        <v>24</v>
      </c>
      <c r="F62" t="s">
        <v>5</v>
      </c>
      <c r="G62" t="s">
        <v>22</v>
      </c>
      <c r="H62" t="s">
        <v>22</v>
      </c>
    </row>
    <row r="63" spans="3:10" x14ac:dyDescent="0.25">
      <c r="C63" t="s">
        <v>8</v>
      </c>
      <c r="D63">
        <v>90.048780500000007</v>
      </c>
      <c r="E63">
        <v>368</v>
      </c>
      <c r="F63">
        <v>0.24469777300000001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topLeftCell="A7" zoomScale="80" zoomScaleNormal="80" workbookViewId="0">
      <selection activeCell="L59" sqref="L59"/>
    </sheetView>
  </sheetViews>
  <sheetFormatPr defaultRowHeight="15" x14ac:dyDescent="0.25"/>
  <cols>
    <col min="1" max="1" width="73.42578125" bestFit="1" customWidth="1"/>
    <col min="12" max="12" width="44.42578125" bestFit="1" customWidth="1"/>
    <col min="13" max="14" width="8.140625" customWidth="1"/>
    <col min="15" max="15" width="2.28515625" customWidth="1"/>
    <col min="17" max="17" width="3" customWidth="1"/>
    <col min="20" max="20" width="3" customWidth="1"/>
  </cols>
  <sheetData>
    <row r="1" spans="1:21" x14ac:dyDescent="0.25">
      <c r="A1" t="s">
        <v>401</v>
      </c>
    </row>
    <row r="3" spans="1:21" x14ac:dyDescent="0.25">
      <c r="A3" t="s">
        <v>755</v>
      </c>
      <c r="C3" t="s">
        <v>413</v>
      </c>
    </row>
    <row r="4" spans="1:21" ht="19.5" thickBot="1" x14ac:dyDescent="0.35">
      <c r="A4" t="s">
        <v>756</v>
      </c>
      <c r="C4" t="s">
        <v>414</v>
      </c>
      <c r="L4" s="122" t="s">
        <v>408</v>
      </c>
      <c r="M4" s="122"/>
      <c r="N4" s="122"/>
      <c r="O4" s="122"/>
      <c r="P4" s="122"/>
      <c r="Q4" s="122"/>
      <c r="R4" s="122"/>
      <c r="S4" s="122"/>
      <c r="T4" s="122"/>
      <c r="U4" s="122"/>
    </row>
    <row r="5" spans="1:21" ht="16.5" thickTop="1" thickBot="1" x14ac:dyDescent="0.3">
      <c r="A5" t="s">
        <v>402</v>
      </c>
      <c r="C5" t="s">
        <v>415</v>
      </c>
      <c r="D5" t="s">
        <v>20</v>
      </c>
      <c r="M5" s="121" t="s">
        <v>243</v>
      </c>
      <c r="N5" s="121"/>
      <c r="O5" s="121"/>
      <c r="P5" s="121"/>
      <c r="R5" s="121" t="s">
        <v>244</v>
      </c>
      <c r="S5" s="121"/>
      <c r="T5" s="121"/>
      <c r="U5" s="121"/>
    </row>
    <row r="6" spans="1:21" ht="16.5" thickTop="1" thickBot="1" x14ac:dyDescent="0.3">
      <c r="A6" t="s">
        <v>757</v>
      </c>
      <c r="C6" t="s">
        <v>760</v>
      </c>
      <c r="D6" t="s">
        <v>706</v>
      </c>
      <c r="E6" t="s">
        <v>707</v>
      </c>
      <c r="F6" t="s">
        <v>8</v>
      </c>
      <c r="M6" s="121" t="s">
        <v>20</v>
      </c>
      <c r="N6" s="121"/>
      <c r="R6" s="121" t="s">
        <v>20</v>
      </c>
      <c r="S6" s="121"/>
    </row>
    <row r="7" spans="1:21" ht="16.5" thickTop="1" thickBot="1" x14ac:dyDescent="0.3">
      <c r="A7" t="s">
        <v>403</v>
      </c>
      <c r="C7" t="s">
        <v>120</v>
      </c>
      <c r="D7" t="s">
        <v>7</v>
      </c>
      <c r="E7" t="s">
        <v>7</v>
      </c>
      <c r="F7" t="s">
        <v>7</v>
      </c>
      <c r="L7" s="31"/>
      <c r="M7" s="31" t="s">
        <v>33</v>
      </c>
      <c r="N7" s="31" t="s">
        <v>32</v>
      </c>
      <c r="O7" s="31"/>
      <c r="P7" s="31" t="s">
        <v>35</v>
      </c>
      <c r="R7" s="31" t="s">
        <v>33</v>
      </c>
      <c r="S7" s="31" t="s">
        <v>32</v>
      </c>
      <c r="T7" s="31"/>
      <c r="U7" s="31" t="s">
        <v>35</v>
      </c>
    </row>
    <row r="8" spans="1:21" ht="18" thickTop="1" x14ac:dyDescent="0.25">
      <c r="A8" t="s">
        <v>1290</v>
      </c>
      <c r="C8" t="s">
        <v>416</v>
      </c>
      <c r="D8">
        <v>66</v>
      </c>
      <c r="E8">
        <v>45</v>
      </c>
      <c r="F8">
        <v>111</v>
      </c>
      <c r="L8" s="43" t="s">
        <v>409</v>
      </c>
      <c r="M8" s="46">
        <f t="shared" ref="M8:N11" si="0">D8</f>
        <v>66</v>
      </c>
      <c r="N8" s="46">
        <f t="shared" si="0"/>
        <v>45</v>
      </c>
      <c r="O8" s="13"/>
      <c r="P8" s="46">
        <f>F8</f>
        <v>111</v>
      </c>
      <c r="Q8" s="15"/>
      <c r="R8" s="46">
        <f t="shared" ref="R8:S11" si="1">D24</f>
        <v>0</v>
      </c>
      <c r="S8" s="46">
        <f t="shared" si="1"/>
        <v>5</v>
      </c>
      <c r="T8" s="13"/>
      <c r="U8" s="46">
        <f>F24</f>
        <v>5</v>
      </c>
    </row>
    <row r="9" spans="1:21" ht="17.25" x14ac:dyDescent="0.25">
      <c r="A9" t="s">
        <v>1291</v>
      </c>
      <c r="C9" t="s">
        <v>417</v>
      </c>
      <c r="D9">
        <v>11</v>
      </c>
      <c r="E9">
        <v>12</v>
      </c>
      <c r="F9">
        <v>23</v>
      </c>
      <c r="L9" s="43" t="s">
        <v>410</v>
      </c>
      <c r="M9" s="46">
        <f t="shared" si="0"/>
        <v>11</v>
      </c>
      <c r="N9" s="46">
        <f t="shared" si="0"/>
        <v>12</v>
      </c>
      <c r="O9" s="13"/>
      <c r="P9" s="46">
        <f>F9</f>
        <v>23</v>
      </c>
      <c r="Q9" s="15"/>
      <c r="R9" s="46">
        <f t="shared" si="1"/>
        <v>13</v>
      </c>
      <c r="S9" s="46">
        <f t="shared" si="1"/>
        <v>6</v>
      </c>
      <c r="T9" s="13"/>
      <c r="U9" s="46">
        <f>F25</f>
        <v>19</v>
      </c>
    </row>
    <row r="10" spans="1:21" ht="17.25" x14ac:dyDescent="0.25">
      <c r="A10" t="s">
        <v>1292</v>
      </c>
      <c r="C10" t="s">
        <v>418</v>
      </c>
      <c r="D10">
        <v>9</v>
      </c>
      <c r="E10">
        <v>8</v>
      </c>
      <c r="F10">
        <v>17</v>
      </c>
      <c r="L10" s="43" t="s">
        <v>411</v>
      </c>
      <c r="M10" s="46">
        <f t="shared" si="0"/>
        <v>9</v>
      </c>
      <c r="N10" s="46">
        <f t="shared" si="0"/>
        <v>8</v>
      </c>
      <c r="O10" s="13"/>
      <c r="P10" s="46">
        <f>F10</f>
        <v>17</v>
      </c>
      <c r="Q10" s="15"/>
      <c r="R10" s="46">
        <f t="shared" si="1"/>
        <v>35</v>
      </c>
      <c r="S10" s="46">
        <f t="shared" si="1"/>
        <v>32</v>
      </c>
      <c r="T10" s="13"/>
      <c r="U10" s="46">
        <f>F26</f>
        <v>67</v>
      </c>
    </row>
    <row r="11" spans="1:21" ht="17.25" x14ac:dyDescent="0.25">
      <c r="A11" t="s">
        <v>1293</v>
      </c>
      <c r="C11" t="s">
        <v>1300</v>
      </c>
      <c r="D11">
        <v>5</v>
      </c>
      <c r="E11">
        <v>15</v>
      </c>
      <c r="F11">
        <v>20</v>
      </c>
      <c r="L11" s="43" t="s">
        <v>412</v>
      </c>
      <c r="M11" s="46">
        <f t="shared" si="0"/>
        <v>5</v>
      </c>
      <c r="N11" s="46">
        <f t="shared" si="0"/>
        <v>15</v>
      </c>
      <c r="O11" s="39"/>
      <c r="P11" s="46">
        <f>F11</f>
        <v>20</v>
      </c>
      <c r="Q11" s="15"/>
      <c r="R11" s="46">
        <f t="shared" si="1"/>
        <v>44</v>
      </c>
      <c r="S11" s="46">
        <f t="shared" si="1"/>
        <v>39</v>
      </c>
      <c r="T11" s="39"/>
      <c r="U11" s="46">
        <f>F27</f>
        <v>83</v>
      </c>
    </row>
    <row r="12" spans="1:21" ht="15.75" thickBot="1" x14ac:dyDescent="0.3">
      <c r="A12" t="s">
        <v>403</v>
      </c>
      <c r="C12" t="s">
        <v>120</v>
      </c>
      <c r="D12" t="s">
        <v>7</v>
      </c>
      <c r="E12" t="s">
        <v>7</v>
      </c>
      <c r="F12" t="s">
        <v>7</v>
      </c>
      <c r="L12" s="22"/>
      <c r="M12" s="57">
        <f>SUM(M8:M11)</f>
        <v>91</v>
      </c>
      <c r="N12" s="57">
        <f>SUM(N8:N11)</f>
        <v>80</v>
      </c>
      <c r="O12" s="58"/>
      <c r="P12" s="57">
        <f>SUM(P8:P11)</f>
        <v>171</v>
      </c>
      <c r="Q12" s="22"/>
      <c r="R12" s="57">
        <f>SUM(R8:R11)</f>
        <v>92</v>
      </c>
      <c r="S12" s="57">
        <f>SUM(S8:S11)</f>
        <v>82</v>
      </c>
      <c r="T12" s="58"/>
      <c r="U12" s="57">
        <f>SUM(U8:U11)</f>
        <v>174</v>
      </c>
    </row>
    <row r="13" spans="1:21" ht="15.75" thickTop="1" x14ac:dyDescent="0.25">
      <c r="A13" t="s">
        <v>1294</v>
      </c>
      <c r="C13" t="s">
        <v>8</v>
      </c>
      <c r="D13">
        <v>91</v>
      </c>
      <c r="E13">
        <v>80</v>
      </c>
      <c r="F13">
        <v>171</v>
      </c>
    </row>
    <row r="14" spans="1:21" ht="18" thickBot="1" x14ac:dyDescent="0.35">
      <c r="L14" s="118" t="s">
        <v>408</v>
      </c>
      <c r="M14" s="118"/>
      <c r="N14" s="118"/>
      <c r="O14" s="118"/>
      <c r="P14" s="118"/>
      <c r="Q14" s="118"/>
      <c r="R14" s="118"/>
      <c r="S14" s="118"/>
      <c r="T14" s="118"/>
      <c r="U14" s="118"/>
    </row>
    <row r="15" spans="1:21" ht="16.5" thickTop="1" thickBot="1" x14ac:dyDescent="0.3">
      <c r="M15" s="120" t="s">
        <v>243</v>
      </c>
      <c r="N15" s="120"/>
      <c r="O15" s="120"/>
      <c r="P15" s="120"/>
      <c r="R15" s="120" t="s">
        <v>244</v>
      </c>
      <c r="S15" s="120"/>
      <c r="T15" s="120"/>
      <c r="U15" s="120"/>
    </row>
    <row r="16" spans="1:21" ht="16.5" thickTop="1" thickBot="1" x14ac:dyDescent="0.3">
      <c r="M16" s="111" t="s">
        <v>20</v>
      </c>
      <c r="N16" s="111"/>
      <c r="R16" s="111" t="s">
        <v>20</v>
      </c>
      <c r="S16" s="111"/>
    </row>
    <row r="17" spans="1:21" ht="15.75" thickBot="1" x14ac:dyDescent="0.3">
      <c r="A17" t="s">
        <v>404</v>
      </c>
      <c r="L17" s="77"/>
      <c r="M17" s="72" t="s">
        <v>33</v>
      </c>
      <c r="N17" s="72" t="s">
        <v>32</v>
      </c>
      <c r="O17" s="70"/>
      <c r="P17" s="72" t="s">
        <v>35</v>
      </c>
      <c r="R17" s="72" t="s">
        <v>33</v>
      </c>
      <c r="S17" s="72" t="s">
        <v>32</v>
      </c>
      <c r="T17" s="70"/>
      <c r="U17" s="72" t="s">
        <v>35</v>
      </c>
    </row>
    <row r="18" spans="1:21" ht="17.25" x14ac:dyDescent="0.25">
      <c r="L18" s="43" t="s">
        <v>409</v>
      </c>
      <c r="M18" s="38">
        <f>M8/M$12</f>
        <v>0.72527472527472525</v>
      </c>
      <c r="N18" s="38">
        <f>N8/N$12</f>
        <v>0.5625</v>
      </c>
      <c r="O18" s="13"/>
      <c r="P18" s="38">
        <f>P8/P$12</f>
        <v>0.64912280701754388</v>
      </c>
      <c r="Q18" s="15"/>
      <c r="R18" s="38">
        <f>R8/R$12</f>
        <v>0</v>
      </c>
      <c r="S18" s="38">
        <f>S8/S$12</f>
        <v>6.097560975609756E-2</v>
      </c>
      <c r="T18" s="13"/>
      <c r="U18" s="38">
        <f>U8/U$12</f>
        <v>2.8735632183908046E-2</v>
      </c>
    </row>
    <row r="19" spans="1:21" ht="17.25" x14ac:dyDescent="0.25">
      <c r="A19" t="s">
        <v>758</v>
      </c>
      <c r="C19" t="s">
        <v>1301</v>
      </c>
      <c r="L19" s="43" t="s">
        <v>410</v>
      </c>
      <c r="M19" s="38">
        <f t="shared" ref="M19:N21" si="2">M9/M$12</f>
        <v>0.12087912087912088</v>
      </c>
      <c r="N19" s="38">
        <f t="shared" si="2"/>
        <v>0.15</v>
      </c>
      <c r="O19" s="13"/>
      <c r="P19" s="38">
        <f t="shared" ref="P19" si="3">P9/P$12</f>
        <v>0.13450292397660818</v>
      </c>
      <c r="Q19" s="15"/>
      <c r="R19" s="38">
        <f t="shared" ref="R19" si="4">R9/R$12</f>
        <v>0.14130434782608695</v>
      </c>
      <c r="S19" s="38">
        <f t="shared" ref="S19" si="5">S9/S$12</f>
        <v>7.3170731707317069E-2</v>
      </c>
      <c r="T19" s="13"/>
      <c r="U19" s="38">
        <f t="shared" ref="U19" si="6">U9/U$12</f>
        <v>0.10919540229885058</v>
      </c>
    </row>
    <row r="20" spans="1:21" ht="17.25" x14ac:dyDescent="0.25">
      <c r="A20" t="s">
        <v>405</v>
      </c>
      <c r="C20" t="s">
        <v>419</v>
      </c>
      <c r="L20" s="43" t="s">
        <v>411</v>
      </c>
      <c r="M20" s="38">
        <f t="shared" si="2"/>
        <v>9.8901098901098897E-2</v>
      </c>
      <c r="N20" s="38">
        <f t="shared" si="2"/>
        <v>0.1</v>
      </c>
      <c r="O20" s="13"/>
      <c r="P20" s="38">
        <f t="shared" ref="P20" si="7">P10/P$12</f>
        <v>9.9415204678362568E-2</v>
      </c>
      <c r="Q20" s="15"/>
      <c r="R20" s="38">
        <f t="shared" ref="R20" si="8">R10/R$12</f>
        <v>0.38043478260869568</v>
      </c>
      <c r="S20" s="38">
        <f t="shared" ref="S20" si="9">S10/S$12</f>
        <v>0.3902439024390244</v>
      </c>
      <c r="T20" s="13"/>
      <c r="U20" s="38">
        <f t="shared" ref="U20" si="10">U10/U$12</f>
        <v>0.38505747126436779</v>
      </c>
    </row>
    <row r="21" spans="1:21" ht="17.25" x14ac:dyDescent="0.25">
      <c r="A21" t="s">
        <v>406</v>
      </c>
      <c r="C21" t="s">
        <v>420</v>
      </c>
      <c r="D21" t="s">
        <v>20</v>
      </c>
      <c r="L21" s="102" t="s">
        <v>412</v>
      </c>
      <c r="M21" s="103">
        <f t="shared" si="2"/>
        <v>5.4945054945054944E-2</v>
      </c>
      <c r="N21" s="103">
        <f t="shared" si="2"/>
        <v>0.1875</v>
      </c>
      <c r="O21" s="104"/>
      <c r="P21" s="103">
        <f t="shared" ref="P21" si="11">P11/P$12</f>
        <v>0.11695906432748537</v>
      </c>
      <c r="Q21" s="105"/>
      <c r="R21" s="103">
        <f t="shared" ref="R21" si="12">R11/R$12</f>
        <v>0.47826086956521741</v>
      </c>
      <c r="S21" s="103">
        <f t="shared" ref="S21" si="13">S11/S$12</f>
        <v>0.47560975609756095</v>
      </c>
      <c r="T21" s="104"/>
      <c r="U21" s="103">
        <f t="shared" ref="U21" si="14">U11/U$12</f>
        <v>0.47701149425287354</v>
      </c>
    </row>
    <row r="22" spans="1:21" x14ac:dyDescent="0.25">
      <c r="A22" t="s">
        <v>759</v>
      </c>
      <c r="C22" t="s">
        <v>761</v>
      </c>
      <c r="D22" t="s">
        <v>706</v>
      </c>
      <c r="E22" t="s">
        <v>707</v>
      </c>
      <c r="F22" t="s">
        <v>8</v>
      </c>
    </row>
    <row r="23" spans="1:21" x14ac:dyDescent="0.25">
      <c r="A23" t="s">
        <v>407</v>
      </c>
      <c r="C23" t="s">
        <v>617</v>
      </c>
      <c r="D23" t="s">
        <v>23</v>
      </c>
      <c r="E23" t="s">
        <v>143</v>
      </c>
      <c r="F23" t="s">
        <v>50</v>
      </c>
    </row>
    <row r="24" spans="1:21" x14ac:dyDescent="0.25">
      <c r="A24" t="s">
        <v>1295</v>
      </c>
      <c r="C24" t="s">
        <v>1302</v>
      </c>
      <c r="D24">
        <v>0</v>
      </c>
      <c r="E24">
        <v>5</v>
      </c>
      <c r="F24">
        <v>5</v>
      </c>
    </row>
    <row r="25" spans="1:21" x14ac:dyDescent="0.25">
      <c r="A25" t="s">
        <v>1296</v>
      </c>
      <c r="C25" t="s">
        <v>421</v>
      </c>
      <c r="D25">
        <v>13</v>
      </c>
      <c r="E25">
        <v>6</v>
      </c>
      <c r="F25">
        <v>19</v>
      </c>
    </row>
    <row r="26" spans="1:21" x14ac:dyDescent="0.25">
      <c r="A26" t="s">
        <v>1297</v>
      </c>
      <c r="C26" t="s">
        <v>422</v>
      </c>
      <c r="D26">
        <v>35</v>
      </c>
      <c r="E26">
        <v>32</v>
      </c>
      <c r="F26">
        <v>67</v>
      </c>
    </row>
    <row r="27" spans="1:21" x14ac:dyDescent="0.25">
      <c r="A27" t="s">
        <v>1298</v>
      </c>
      <c r="C27" t="s">
        <v>423</v>
      </c>
      <c r="D27">
        <v>44</v>
      </c>
      <c r="E27">
        <v>39</v>
      </c>
      <c r="F27">
        <v>83</v>
      </c>
    </row>
    <row r="28" spans="1:21" x14ac:dyDescent="0.25">
      <c r="A28" t="s">
        <v>407</v>
      </c>
      <c r="C28" t="s">
        <v>617</v>
      </c>
      <c r="D28" t="s">
        <v>23</v>
      </c>
      <c r="E28" t="s">
        <v>143</v>
      </c>
      <c r="F28" t="s">
        <v>50</v>
      </c>
    </row>
    <row r="29" spans="1:21" x14ac:dyDescent="0.25">
      <c r="A29" t="s">
        <v>1299</v>
      </c>
      <c r="C29" t="s">
        <v>8</v>
      </c>
      <c r="D29">
        <v>92</v>
      </c>
      <c r="E29">
        <v>82</v>
      </c>
      <c r="F29">
        <v>174</v>
      </c>
    </row>
    <row r="37" spans="1:16" x14ac:dyDescent="0.25">
      <c r="A37" t="s">
        <v>424</v>
      </c>
    </row>
    <row r="38" spans="1:16" ht="37.5" customHeight="1" thickBot="1" x14ac:dyDescent="0.35">
      <c r="L38" s="118" t="s">
        <v>431</v>
      </c>
      <c r="M38" s="118"/>
      <c r="N38" s="118"/>
      <c r="O38" s="118"/>
      <c r="P38" s="118"/>
    </row>
    <row r="39" spans="1:16" ht="16.5" customHeight="1" thickTop="1" thickBot="1" x14ac:dyDescent="0.3">
      <c r="A39" t="s">
        <v>246</v>
      </c>
      <c r="M39" s="111" t="s">
        <v>430</v>
      </c>
      <c r="N39" s="111"/>
    </row>
    <row r="40" spans="1:16" ht="17.25" customHeight="1" thickBot="1" x14ac:dyDescent="0.3">
      <c r="A40" t="s">
        <v>247</v>
      </c>
      <c r="L40" s="77"/>
      <c r="M40" s="72" t="s">
        <v>243</v>
      </c>
      <c r="N40" s="72" t="s">
        <v>244</v>
      </c>
      <c r="O40" s="70"/>
      <c r="P40" s="72" t="s">
        <v>276</v>
      </c>
    </row>
    <row r="41" spans="1:16" ht="17.25" x14ac:dyDescent="0.25">
      <c r="A41" t="s">
        <v>248</v>
      </c>
      <c r="C41" t="s">
        <v>254</v>
      </c>
      <c r="D41" t="s">
        <v>255</v>
      </c>
      <c r="E41" t="s">
        <v>76</v>
      </c>
      <c r="F41" t="s">
        <v>262</v>
      </c>
      <c r="G41" t="s">
        <v>427</v>
      </c>
      <c r="H41" t="s">
        <v>685</v>
      </c>
      <c r="I41" t="s">
        <v>258</v>
      </c>
      <c r="L41" s="43" t="s">
        <v>273</v>
      </c>
      <c r="M41" s="59">
        <f>E61</f>
        <v>1.4888889999999999</v>
      </c>
      <c r="N41" s="59">
        <f>E60</f>
        <v>3.3444440000000002</v>
      </c>
      <c r="O41" s="5" t="str">
        <f>K52</f>
        <v>***</v>
      </c>
      <c r="P41" s="59">
        <f>E63</f>
        <v>1.855556</v>
      </c>
    </row>
    <row r="42" spans="1:16" ht="17.25" x14ac:dyDescent="0.25">
      <c r="A42" t="s">
        <v>249</v>
      </c>
      <c r="C42" t="s">
        <v>24</v>
      </c>
      <c r="D42" t="s">
        <v>24</v>
      </c>
      <c r="E42" t="s">
        <v>22</v>
      </c>
      <c r="F42" t="s">
        <v>5</v>
      </c>
      <c r="G42" t="s">
        <v>5</v>
      </c>
      <c r="H42" t="s">
        <v>23</v>
      </c>
      <c r="I42" t="s">
        <v>7</v>
      </c>
      <c r="L42" s="43" t="s">
        <v>274</v>
      </c>
      <c r="M42" s="59">
        <f>E78</f>
        <v>1.9125000000000001</v>
      </c>
      <c r="N42" s="60">
        <f>E77</f>
        <v>3.3</v>
      </c>
      <c r="O42" s="5" t="str">
        <f>K69</f>
        <v>***</v>
      </c>
      <c r="P42" s="59">
        <f>E80</f>
        <v>1.3875</v>
      </c>
    </row>
    <row r="43" spans="1:16" ht="17.25" x14ac:dyDescent="0.25">
      <c r="A43" t="s">
        <v>1303</v>
      </c>
      <c r="C43" t="s">
        <v>428</v>
      </c>
      <c r="D43">
        <v>170</v>
      </c>
      <c r="E43">
        <v>3.3235290000000002</v>
      </c>
      <c r="F43">
        <v>5.9352000000000002E-2</v>
      </c>
      <c r="G43">
        <v>0.77385490000000001</v>
      </c>
      <c r="H43">
        <v>3.2063630000000001</v>
      </c>
      <c r="I43">
        <v>3.440696</v>
      </c>
      <c r="L43" s="102" t="s">
        <v>275</v>
      </c>
      <c r="M43" s="106">
        <f>E44</f>
        <v>1.6882349999999999</v>
      </c>
      <c r="N43" s="106">
        <f>E43</f>
        <v>3.3235290000000002</v>
      </c>
      <c r="O43" s="107" t="str">
        <f>K86</f>
        <v>***</v>
      </c>
      <c r="P43" s="106">
        <f>E46</f>
        <v>1.635294</v>
      </c>
    </row>
    <row r="44" spans="1:16" x14ac:dyDescent="0.25">
      <c r="A44" t="s">
        <v>1304</v>
      </c>
      <c r="C44" t="s">
        <v>429</v>
      </c>
      <c r="D44">
        <v>170</v>
      </c>
      <c r="E44">
        <v>1.6882349999999999</v>
      </c>
      <c r="F44">
        <v>8.1424099999999999E-2</v>
      </c>
      <c r="G44">
        <v>1.0616399999999999</v>
      </c>
      <c r="H44">
        <v>1.527496</v>
      </c>
      <c r="I44">
        <v>1.848975</v>
      </c>
      <c r="L44" s="6" t="s">
        <v>122</v>
      </c>
    </row>
    <row r="45" spans="1:16" x14ac:dyDescent="0.25">
      <c r="A45" t="s">
        <v>249</v>
      </c>
      <c r="C45" t="s">
        <v>24</v>
      </c>
      <c r="D45" t="s">
        <v>24</v>
      </c>
      <c r="E45" t="s">
        <v>22</v>
      </c>
      <c r="F45" t="s">
        <v>5</v>
      </c>
      <c r="G45" t="s">
        <v>5</v>
      </c>
      <c r="H45" t="s">
        <v>23</v>
      </c>
      <c r="I45" t="s">
        <v>7</v>
      </c>
    </row>
    <row r="46" spans="1:16" x14ac:dyDescent="0.25">
      <c r="A46" t="s">
        <v>1305</v>
      </c>
      <c r="C46" t="s">
        <v>261</v>
      </c>
      <c r="D46">
        <v>170</v>
      </c>
      <c r="E46">
        <v>1.635294</v>
      </c>
      <c r="F46">
        <v>9.4651299999999994E-2</v>
      </c>
      <c r="G46">
        <v>1.234102</v>
      </c>
      <c r="H46">
        <v>1.4484429999999999</v>
      </c>
      <c r="I46">
        <v>1.8221449999999999</v>
      </c>
    </row>
    <row r="47" spans="1:16" x14ac:dyDescent="0.25">
      <c r="A47" t="s">
        <v>247</v>
      </c>
    </row>
    <row r="48" spans="1:16" x14ac:dyDescent="0.25">
      <c r="A48" t="s">
        <v>1306</v>
      </c>
    </row>
    <row r="49" spans="1:12" x14ac:dyDescent="0.25">
      <c r="A49" t="s">
        <v>1307</v>
      </c>
    </row>
    <row r="51" spans="1:12" x14ac:dyDescent="0.25">
      <c r="A51" t="s">
        <v>250</v>
      </c>
      <c r="C51" t="s">
        <v>264</v>
      </c>
      <c r="D51" t="s">
        <v>265</v>
      </c>
      <c r="E51" t="s">
        <v>269</v>
      </c>
      <c r="F51" t="s">
        <v>270</v>
      </c>
      <c r="G51" t="s">
        <v>271</v>
      </c>
      <c r="H51" t="s">
        <v>272</v>
      </c>
    </row>
    <row r="52" spans="1:12" x14ac:dyDescent="0.25">
      <c r="A52" t="s">
        <v>251</v>
      </c>
      <c r="C52" t="s">
        <v>266</v>
      </c>
      <c r="D52">
        <v>1</v>
      </c>
      <c r="E52" t="s">
        <v>267</v>
      </c>
      <c r="F52">
        <v>0</v>
      </c>
      <c r="G52" t="s">
        <v>268</v>
      </c>
      <c r="H52">
        <v>0</v>
      </c>
      <c r="K52" s="4" t="str">
        <f>IF(H52&lt;=0.01,"***",IF(H52&lt;=0.05,"**",IF(H52&lt;=0.1,"*","-")))</f>
        <v>***</v>
      </c>
    </row>
    <row r="53" spans="1:12" x14ac:dyDescent="0.25">
      <c r="L53" t="s">
        <v>88</v>
      </c>
    </row>
    <row r="54" spans="1:12" x14ac:dyDescent="0.25">
      <c r="A54" t="s">
        <v>425</v>
      </c>
      <c r="L54" t="s">
        <v>89</v>
      </c>
    </row>
    <row r="56" spans="1:12" x14ac:dyDescent="0.25">
      <c r="A56" t="s">
        <v>246</v>
      </c>
    </row>
    <row r="57" spans="1:12" x14ac:dyDescent="0.25">
      <c r="A57" t="s">
        <v>247</v>
      </c>
    </row>
    <row r="58" spans="1:12" x14ac:dyDescent="0.25">
      <c r="A58" t="s">
        <v>248</v>
      </c>
      <c r="C58" t="s">
        <v>254</v>
      </c>
      <c r="D58" t="s">
        <v>255</v>
      </c>
      <c r="E58" t="s">
        <v>76</v>
      </c>
      <c r="F58" t="s">
        <v>256</v>
      </c>
      <c r="G58" t="s">
        <v>77</v>
      </c>
      <c r="H58" t="s">
        <v>257</v>
      </c>
      <c r="I58" t="s">
        <v>258</v>
      </c>
    </row>
    <row r="59" spans="1:12" x14ac:dyDescent="0.25">
      <c r="A59" t="s">
        <v>249</v>
      </c>
      <c r="C59" t="s">
        <v>50</v>
      </c>
      <c r="D59" t="s">
        <v>24</v>
      </c>
      <c r="E59" t="s">
        <v>5</v>
      </c>
      <c r="F59" t="s">
        <v>5</v>
      </c>
      <c r="G59" t="s">
        <v>5</v>
      </c>
      <c r="H59" t="s">
        <v>98</v>
      </c>
      <c r="I59" t="s">
        <v>7</v>
      </c>
    </row>
    <row r="60" spans="1:12" x14ac:dyDescent="0.25">
      <c r="A60" t="s">
        <v>1308</v>
      </c>
      <c r="C60" t="s">
        <v>428</v>
      </c>
      <c r="D60">
        <v>90</v>
      </c>
      <c r="E60">
        <v>3.3444440000000002</v>
      </c>
      <c r="F60">
        <v>7.4386599999999997E-2</v>
      </c>
      <c r="G60">
        <v>0.70569289999999996</v>
      </c>
      <c r="H60">
        <v>3.1966399999999999</v>
      </c>
      <c r="I60">
        <v>3.4922490000000002</v>
      </c>
    </row>
    <row r="61" spans="1:12" x14ac:dyDescent="0.25">
      <c r="A61" t="s">
        <v>1309</v>
      </c>
      <c r="C61" t="s">
        <v>429</v>
      </c>
      <c r="D61">
        <v>90</v>
      </c>
      <c r="E61">
        <v>1.4888889999999999</v>
      </c>
      <c r="F61">
        <v>9.3808900000000001E-2</v>
      </c>
      <c r="G61">
        <v>0.8899494</v>
      </c>
      <c r="H61">
        <v>1.3024929999999999</v>
      </c>
      <c r="I61">
        <v>1.6752849999999999</v>
      </c>
    </row>
    <row r="62" spans="1:12" x14ac:dyDescent="0.25">
      <c r="A62" t="s">
        <v>249</v>
      </c>
      <c r="C62" t="s">
        <v>50</v>
      </c>
      <c r="D62" t="s">
        <v>24</v>
      </c>
      <c r="E62" t="s">
        <v>5</v>
      </c>
      <c r="F62" t="s">
        <v>5</v>
      </c>
      <c r="G62" t="s">
        <v>5</v>
      </c>
      <c r="H62" t="s">
        <v>98</v>
      </c>
      <c r="I62" t="s">
        <v>7</v>
      </c>
    </row>
    <row r="63" spans="1:12" x14ac:dyDescent="0.25">
      <c r="A63" t="s">
        <v>1310</v>
      </c>
      <c r="C63" t="s">
        <v>261</v>
      </c>
      <c r="D63">
        <v>90</v>
      </c>
      <c r="E63">
        <v>1.855556</v>
      </c>
      <c r="F63">
        <v>0.1209215</v>
      </c>
      <c r="G63">
        <v>1.147162</v>
      </c>
      <c r="H63">
        <v>1.6152869999999999</v>
      </c>
      <c r="I63">
        <v>2.0958239999999999</v>
      </c>
    </row>
    <row r="64" spans="1:12" x14ac:dyDescent="0.25">
      <c r="A64" t="s">
        <v>247</v>
      </c>
    </row>
    <row r="65" spans="1:11" x14ac:dyDescent="0.25">
      <c r="A65" t="s">
        <v>1311</v>
      </c>
    </row>
    <row r="66" spans="1:11" x14ac:dyDescent="0.25">
      <c r="A66" t="s">
        <v>1312</v>
      </c>
    </row>
    <row r="68" spans="1:11" x14ac:dyDescent="0.25">
      <c r="A68" t="s">
        <v>250</v>
      </c>
      <c r="C68" t="s">
        <v>264</v>
      </c>
      <c r="D68" t="s">
        <v>265</v>
      </c>
      <c r="E68" t="s">
        <v>695</v>
      </c>
      <c r="F68" t="s">
        <v>696</v>
      </c>
      <c r="G68" t="s">
        <v>271</v>
      </c>
      <c r="H68" t="s">
        <v>272</v>
      </c>
    </row>
    <row r="69" spans="1:11" x14ac:dyDescent="0.25">
      <c r="A69" t="s">
        <v>251</v>
      </c>
      <c r="C69" t="s">
        <v>266</v>
      </c>
      <c r="D69">
        <v>1</v>
      </c>
      <c r="E69" t="s">
        <v>267</v>
      </c>
      <c r="F69">
        <v>0</v>
      </c>
      <c r="G69" t="s">
        <v>268</v>
      </c>
      <c r="H69">
        <v>0</v>
      </c>
      <c r="K69" s="4" t="str">
        <f>IF(H69&lt;=0.01,"***",IF(H69&lt;=0.05,"**",IF(H69&lt;=0.1,"*","-")))</f>
        <v>***</v>
      </c>
    </row>
    <row r="71" spans="1:11" x14ac:dyDescent="0.25">
      <c r="A71" t="s">
        <v>426</v>
      </c>
    </row>
    <row r="73" spans="1:11" x14ac:dyDescent="0.25">
      <c r="A73" t="s">
        <v>246</v>
      </c>
    </row>
    <row r="74" spans="1:11" x14ac:dyDescent="0.25">
      <c r="A74" t="s">
        <v>247</v>
      </c>
    </row>
    <row r="75" spans="1:11" x14ac:dyDescent="0.25">
      <c r="A75" t="s">
        <v>248</v>
      </c>
      <c r="C75" t="s">
        <v>254</v>
      </c>
      <c r="D75" t="s">
        <v>255</v>
      </c>
      <c r="E75" t="s">
        <v>76</v>
      </c>
      <c r="F75" t="s">
        <v>256</v>
      </c>
      <c r="G75" t="s">
        <v>77</v>
      </c>
      <c r="H75" t="s">
        <v>257</v>
      </c>
      <c r="I75" t="s">
        <v>258</v>
      </c>
    </row>
    <row r="76" spans="1:11" x14ac:dyDescent="0.25">
      <c r="A76" t="s">
        <v>249</v>
      </c>
      <c r="C76" t="s">
        <v>24</v>
      </c>
      <c r="D76" t="s">
        <v>50</v>
      </c>
      <c r="E76" t="s">
        <v>5</v>
      </c>
      <c r="F76" t="s">
        <v>5</v>
      </c>
      <c r="G76" t="s">
        <v>5</v>
      </c>
      <c r="H76" t="s">
        <v>23</v>
      </c>
      <c r="I76" t="s">
        <v>50</v>
      </c>
    </row>
    <row r="77" spans="1:11" x14ac:dyDescent="0.25">
      <c r="A77" t="s">
        <v>1313</v>
      </c>
      <c r="C77" t="s">
        <v>428</v>
      </c>
      <c r="D77">
        <v>80</v>
      </c>
      <c r="E77">
        <v>3.3</v>
      </c>
      <c r="F77">
        <v>9.48016E-2</v>
      </c>
      <c r="G77">
        <v>0.8479312</v>
      </c>
      <c r="H77">
        <v>3.1113019999999998</v>
      </c>
      <c r="I77">
        <v>3.4886979999999999</v>
      </c>
    </row>
    <row r="78" spans="1:11" x14ac:dyDescent="0.25">
      <c r="A78" t="s">
        <v>1314</v>
      </c>
      <c r="C78" t="s">
        <v>429</v>
      </c>
      <c r="D78">
        <v>80</v>
      </c>
      <c r="E78">
        <v>1.9125000000000001</v>
      </c>
      <c r="F78">
        <v>0.13335230000000001</v>
      </c>
      <c r="G78">
        <v>1.192739</v>
      </c>
      <c r="H78">
        <v>1.6470689999999999</v>
      </c>
      <c r="I78">
        <v>2.1779310000000001</v>
      </c>
    </row>
    <row r="79" spans="1:11" x14ac:dyDescent="0.25">
      <c r="A79" t="s">
        <v>249</v>
      </c>
      <c r="C79" t="s">
        <v>24</v>
      </c>
      <c r="D79" t="s">
        <v>50</v>
      </c>
      <c r="E79" t="s">
        <v>5</v>
      </c>
      <c r="F79" t="s">
        <v>5</v>
      </c>
      <c r="G79" t="s">
        <v>5</v>
      </c>
      <c r="H79" t="s">
        <v>23</v>
      </c>
      <c r="I79" t="s">
        <v>50</v>
      </c>
    </row>
    <row r="80" spans="1:11" x14ac:dyDescent="0.25">
      <c r="A80" t="s">
        <v>1315</v>
      </c>
      <c r="C80" t="s">
        <v>261</v>
      </c>
      <c r="D80">
        <v>80</v>
      </c>
      <c r="E80">
        <v>1.3875</v>
      </c>
      <c r="F80">
        <v>0.1439648</v>
      </c>
      <c r="G80">
        <v>1.2876609999999999</v>
      </c>
      <c r="H80">
        <v>1.1009450000000001</v>
      </c>
      <c r="I80">
        <v>1.6740550000000001</v>
      </c>
    </row>
    <row r="81" spans="1:11" x14ac:dyDescent="0.25">
      <c r="A81" t="s">
        <v>247</v>
      </c>
    </row>
    <row r="82" spans="1:11" x14ac:dyDescent="0.25">
      <c r="A82" t="s">
        <v>1316</v>
      </c>
    </row>
    <row r="83" spans="1:11" x14ac:dyDescent="0.25">
      <c r="A83" t="s">
        <v>1317</v>
      </c>
    </row>
    <row r="85" spans="1:11" x14ac:dyDescent="0.25">
      <c r="A85" t="s">
        <v>250</v>
      </c>
      <c r="C85" t="s">
        <v>264</v>
      </c>
      <c r="D85" t="s">
        <v>265</v>
      </c>
      <c r="E85" t="s">
        <v>695</v>
      </c>
      <c r="F85" t="s">
        <v>696</v>
      </c>
      <c r="G85" t="s">
        <v>264</v>
      </c>
      <c r="H85" t="s">
        <v>762</v>
      </c>
    </row>
    <row r="86" spans="1:11" x14ac:dyDescent="0.25">
      <c r="A86" t="s">
        <v>251</v>
      </c>
      <c r="C86" t="s">
        <v>266</v>
      </c>
      <c r="D86">
        <v>1</v>
      </c>
      <c r="E86" t="s">
        <v>267</v>
      </c>
      <c r="F86">
        <v>0</v>
      </c>
      <c r="G86" t="s">
        <v>268</v>
      </c>
      <c r="H86">
        <v>0</v>
      </c>
      <c r="K86" s="4" t="str">
        <f>IF(H86&lt;=0.01,"***",IF(H86&lt;=0.05,"**",IF(H86&lt;=0.1,"*","-")))</f>
        <v>***</v>
      </c>
    </row>
  </sheetData>
  <mergeCells count="13">
    <mergeCell ref="L14:P14"/>
    <mergeCell ref="Q14:U14"/>
    <mergeCell ref="M6:N6"/>
    <mergeCell ref="R6:S6"/>
    <mergeCell ref="L4:U4"/>
    <mergeCell ref="M5:P5"/>
    <mergeCell ref="R5:U5"/>
    <mergeCell ref="M16:N16"/>
    <mergeCell ref="R16:S16"/>
    <mergeCell ref="L38:P38"/>
    <mergeCell ref="M39:N39"/>
    <mergeCell ref="M15:P15"/>
    <mergeCell ref="R15:U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"/>
  <sheetViews>
    <sheetView topLeftCell="B1" zoomScale="80" zoomScaleNormal="80" workbookViewId="0">
      <selection activeCell="J44" sqref="J44"/>
    </sheetView>
  </sheetViews>
  <sheetFormatPr defaultRowHeight="15" x14ac:dyDescent="0.25"/>
  <cols>
    <col min="1" max="1" width="51.42578125" bestFit="1" customWidth="1"/>
    <col min="2" max="2" width="51.42578125" customWidth="1"/>
    <col min="16" max="16" width="44.5703125" bestFit="1" customWidth="1"/>
    <col min="17" max="17" width="7.85546875" bestFit="1" customWidth="1"/>
    <col min="18" max="18" width="7.85546875" customWidth="1"/>
    <col min="19" max="19" width="2.7109375" customWidth="1"/>
    <col min="20" max="20" width="8.7109375" customWidth="1"/>
    <col min="21" max="21" width="11.140625" customWidth="1"/>
    <col min="22" max="22" width="9.140625" customWidth="1"/>
    <col min="23" max="23" width="2.7109375" customWidth="1"/>
  </cols>
  <sheetData>
    <row r="2" spans="1:24" x14ac:dyDescent="0.25">
      <c r="A2" s="2" t="s">
        <v>59</v>
      </c>
      <c r="D2" s="2" t="s">
        <v>60</v>
      </c>
    </row>
    <row r="3" spans="1:24" ht="18" thickBot="1" x14ac:dyDescent="0.35">
      <c r="P3" s="76" t="s">
        <v>212</v>
      </c>
      <c r="Q3" s="76"/>
      <c r="R3" s="76"/>
      <c r="S3" s="76"/>
      <c r="T3" s="76"/>
      <c r="U3" s="76"/>
      <c r="V3" s="76"/>
      <c r="W3" s="76"/>
      <c r="X3" s="76"/>
    </row>
    <row r="4" spans="1:24" ht="16.5" customHeight="1" thickTop="1" thickBot="1" x14ac:dyDescent="0.3">
      <c r="A4" t="s">
        <v>200</v>
      </c>
      <c r="B4" t="s">
        <v>202</v>
      </c>
      <c r="Q4" s="113" t="s">
        <v>20</v>
      </c>
      <c r="R4" s="113"/>
      <c r="S4" s="65"/>
      <c r="T4" s="113" t="s">
        <v>55</v>
      </c>
      <c r="U4" s="113"/>
      <c r="V4" s="113"/>
      <c r="W4" s="113"/>
      <c r="X4" s="71"/>
    </row>
    <row r="5" spans="1:24" ht="30.75" thickBot="1" x14ac:dyDescent="0.3">
      <c r="P5" s="77" t="s">
        <v>207</v>
      </c>
      <c r="Q5" s="71" t="s">
        <v>33</v>
      </c>
      <c r="R5" s="71" t="s">
        <v>32</v>
      </c>
      <c r="S5" s="71"/>
      <c r="T5" s="72" t="s">
        <v>29</v>
      </c>
      <c r="U5" s="72" t="s">
        <v>30</v>
      </c>
      <c r="V5" s="72" t="s">
        <v>31</v>
      </c>
      <c r="W5" s="71"/>
      <c r="X5" s="71" t="s">
        <v>35</v>
      </c>
    </row>
    <row r="6" spans="1:24" x14ac:dyDescent="0.25">
      <c r="A6" t="s">
        <v>201</v>
      </c>
      <c r="B6" t="s">
        <v>203</v>
      </c>
      <c r="D6" t="s">
        <v>205</v>
      </c>
      <c r="E6" t="s">
        <v>20</v>
      </c>
      <c r="I6" t="s">
        <v>205</v>
      </c>
      <c r="J6" t="s">
        <v>211</v>
      </c>
      <c r="K6" t="s">
        <v>825</v>
      </c>
      <c r="L6" t="s">
        <v>716</v>
      </c>
      <c r="P6" s="43" t="s">
        <v>208</v>
      </c>
      <c r="Q6" s="23">
        <f t="shared" ref="Q6:R7" si="0">E9</f>
        <v>105</v>
      </c>
      <c r="R6" s="23">
        <f t="shared" si="0"/>
        <v>126</v>
      </c>
      <c r="T6" s="23">
        <f t="shared" ref="T6:V7" si="1">J9</f>
        <v>64</v>
      </c>
      <c r="U6" s="23">
        <f t="shared" si="1"/>
        <v>115</v>
      </c>
      <c r="V6" s="23">
        <f t="shared" si="1"/>
        <v>52</v>
      </c>
      <c r="X6" s="23">
        <f>G9</f>
        <v>231</v>
      </c>
    </row>
    <row r="7" spans="1:24" x14ac:dyDescent="0.25">
      <c r="A7" t="s">
        <v>717</v>
      </c>
      <c r="B7" t="s">
        <v>204</v>
      </c>
      <c r="D7" t="s">
        <v>206</v>
      </c>
      <c r="E7" t="s">
        <v>706</v>
      </c>
      <c r="F7" t="s">
        <v>707</v>
      </c>
      <c r="G7" t="s">
        <v>8</v>
      </c>
      <c r="I7" t="s">
        <v>206</v>
      </c>
      <c r="J7" t="s">
        <v>25</v>
      </c>
      <c r="K7" t="s">
        <v>26</v>
      </c>
      <c r="L7" t="s">
        <v>27</v>
      </c>
      <c r="M7" t="s">
        <v>8</v>
      </c>
      <c r="P7" s="43" t="s">
        <v>209</v>
      </c>
      <c r="Q7" s="23">
        <f t="shared" si="0"/>
        <v>34</v>
      </c>
      <c r="R7" s="23">
        <f t="shared" si="0"/>
        <v>28</v>
      </c>
      <c r="T7" s="23">
        <f t="shared" si="1"/>
        <v>15</v>
      </c>
      <c r="U7" s="23">
        <f t="shared" si="1"/>
        <v>29</v>
      </c>
      <c r="V7" s="23">
        <f t="shared" si="1"/>
        <v>18</v>
      </c>
      <c r="X7" s="23">
        <f>G10</f>
        <v>62</v>
      </c>
    </row>
    <row r="8" spans="1:24" x14ac:dyDescent="0.25">
      <c r="A8" t="s">
        <v>17</v>
      </c>
      <c r="B8" t="s">
        <v>40</v>
      </c>
      <c r="D8" t="s">
        <v>7</v>
      </c>
      <c r="E8" t="s">
        <v>23</v>
      </c>
      <c r="F8" t="s">
        <v>24</v>
      </c>
      <c r="G8" t="s">
        <v>50</v>
      </c>
      <c r="I8" t="s">
        <v>7</v>
      </c>
      <c r="J8" t="s">
        <v>50</v>
      </c>
      <c r="K8" t="s">
        <v>5</v>
      </c>
      <c r="L8" t="s">
        <v>7</v>
      </c>
      <c r="M8" t="s">
        <v>50</v>
      </c>
      <c r="P8" s="43" t="s">
        <v>210</v>
      </c>
      <c r="Q8" s="23">
        <f>E12</f>
        <v>19</v>
      </c>
      <c r="R8" s="23">
        <f>F12</f>
        <v>13</v>
      </c>
      <c r="T8" s="23">
        <f>J12</f>
        <v>11</v>
      </c>
      <c r="U8" s="23">
        <f>K12</f>
        <v>12</v>
      </c>
      <c r="V8" s="23">
        <f>L12</f>
        <v>9</v>
      </c>
      <c r="X8" s="23">
        <f>G12</f>
        <v>32</v>
      </c>
    </row>
    <row r="9" spans="1:24" ht="15.75" thickBot="1" x14ac:dyDescent="0.3">
      <c r="A9" t="s">
        <v>819</v>
      </c>
      <c r="B9" t="s">
        <v>822</v>
      </c>
      <c r="D9">
        <v>1</v>
      </c>
      <c r="E9">
        <v>105</v>
      </c>
      <c r="F9">
        <v>126</v>
      </c>
      <c r="G9">
        <v>231</v>
      </c>
      <c r="I9">
        <v>1</v>
      </c>
      <c r="J9">
        <v>64</v>
      </c>
      <c r="K9">
        <v>115</v>
      </c>
      <c r="L9">
        <v>52</v>
      </c>
      <c r="M9">
        <v>231</v>
      </c>
      <c r="P9" s="22"/>
      <c r="Q9" s="22">
        <f>SUM(Q6:Q8)</f>
        <v>158</v>
      </c>
      <c r="R9" s="22">
        <f>SUM(R6:R8)</f>
        <v>167</v>
      </c>
      <c r="S9" s="22"/>
      <c r="T9" s="22">
        <f>SUM(T6:T8)</f>
        <v>90</v>
      </c>
      <c r="U9" s="22">
        <f>SUM(U6:U8)</f>
        <v>156</v>
      </c>
      <c r="V9" s="22">
        <f>SUM(V6:V8)</f>
        <v>79</v>
      </c>
      <c r="W9" s="22"/>
      <c r="X9" s="22">
        <f>SUM(X6:X8)</f>
        <v>325</v>
      </c>
    </row>
    <row r="10" spans="1:24" ht="15.75" thickTop="1" x14ac:dyDescent="0.25">
      <c r="A10" t="s">
        <v>820</v>
      </c>
      <c r="B10" t="s">
        <v>823</v>
      </c>
      <c r="D10">
        <v>2</v>
      </c>
      <c r="E10">
        <v>34</v>
      </c>
      <c r="F10">
        <v>28</v>
      </c>
      <c r="G10">
        <v>62</v>
      </c>
      <c r="I10">
        <v>2</v>
      </c>
      <c r="J10">
        <v>15</v>
      </c>
      <c r="K10">
        <v>29</v>
      </c>
      <c r="L10">
        <v>18</v>
      </c>
      <c r="M10">
        <v>62</v>
      </c>
      <c r="P10" s="7"/>
      <c r="Q10" s="7"/>
      <c r="R10" s="7"/>
      <c r="S10" s="7"/>
      <c r="T10" s="7"/>
      <c r="U10" s="7"/>
      <c r="V10" s="7"/>
      <c r="W10" s="7"/>
      <c r="X10" s="7"/>
    </row>
    <row r="12" spans="1:24" x14ac:dyDescent="0.25">
      <c r="A12" t="s">
        <v>821</v>
      </c>
      <c r="B12" t="s">
        <v>824</v>
      </c>
      <c r="D12">
        <v>3</v>
      </c>
      <c r="E12">
        <v>19</v>
      </c>
      <c r="F12">
        <v>13</v>
      </c>
      <c r="G12">
        <v>32</v>
      </c>
      <c r="I12">
        <v>3</v>
      </c>
      <c r="J12">
        <v>11</v>
      </c>
      <c r="K12">
        <v>12</v>
      </c>
      <c r="L12">
        <v>9</v>
      </c>
      <c r="M12">
        <v>32</v>
      </c>
    </row>
    <row r="13" spans="1:24" x14ac:dyDescent="0.25">
      <c r="A13" t="s">
        <v>17</v>
      </c>
      <c r="B13" t="s">
        <v>40</v>
      </c>
      <c r="D13" t="s">
        <v>7</v>
      </c>
      <c r="E13" t="s">
        <v>23</v>
      </c>
      <c r="F13" t="s">
        <v>24</v>
      </c>
      <c r="G13" t="s">
        <v>50</v>
      </c>
      <c r="I13" t="s">
        <v>7</v>
      </c>
      <c r="J13" t="s">
        <v>50</v>
      </c>
      <c r="K13" t="s">
        <v>5</v>
      </c>
      <c r="L13" t="s">
        <v>7</v>
      </c>
      <c r="M13" t="s">
        <v>50</v>
      </c>
    </row>
    <row r="14" spans="1:24" x14ac:dyDescent="0.25">
      <c r="A14" t="s">
        <v>803</v>
      </c>
      <c r="B14" t="s">
        <v>812</v>
      </c>
      <c r="D14" t="s">
        <v>8</v>
      </c>
      <c r="E14">
        <v>158</v>
      </c>
      <c r="F14">
        <v>167</v>
      </c>
      <c r="G14">
        <v>325</v>
      </c>
      <c r="I14" t="s">
        <v>8</v>
      </c>
      <c r="J14">
        <v>90</v>
      </c>
      <c r="K14">
        <v>156</v>
      </c>
      <c r="L14">
        <v>79</v>
      </c>
      <c r="M14">
        <v>325</v>
      </c>
    </row>
    <row r="31" spans="16:24" ht="18" thickBot="1" x14ac:dyDescent="0.35">
      <c r="P31" s="76" t="s">
        <v>213</v>
      </c>
      <c r="Q31" s="76"/>
      <c r="R31" s="76"/>
      <c r="S31" s="76"/>
      <c r="T31" s="76"/>
      <c r="U31" s="76"/>
      <c r="V31" s="76"/>
      <c r="W31" s="76"/>
      <c r="X31" s="76"/>
    </row>
    <row r="32" spans="16:24" ht="16.5" thickTop="1" thickBot="1" x14ac:dyDescent="0.3">
      <c r="Q32" s="113" t="s">
        <v>20</v>
      </c>
      <c r="R32" s="113"/>
      <c r="S32" s="65"/>
      <c r="T32" s="113" t="s">
        <v>55</v>
      </c>
      <c r="U32" s="113"/>
      <c r="V32" s="113"/>
      <c r="W32" s="113"/>
      <c r="X32" s="71"/>
    </row>
    <row r="33" spans="16:24" ht="16.5" customHeight="1" thickBot="1" x14ac:dyDescent="0.3">
      <c r="P33" s="77" t="s">
        <v>207</v>
      </c>
      <c r="Q33" s="71" t="s">
        <v>33</v>
      </c>
      <c r="R33" s="71" t="s">
        <v>32</v>
      </c>
      <c r="S33" s="71"/>
      <c r="T33" s="72" t="s">
        <v>29</v>
      </c>
      <c r="U33" s="72" t="s">
        <v>30</v>
      </c>
      <c r="V33" s="72" t="s">
        <v>31</v>
      </c>
      <c r="W33" s="71"/>
      <c r="X33" s="71" t="s">
        <v>35</v>
      </c>
    </row>
    <row r="34" spans="16:24" x14ac:dyDescent="0.25">
      <c r="P34" s="43" t="s">
        <v>208</v>
      </c>
      <c r="Q34" s="38">
        <f t="shared" ref="Q34:R37" si="2">Q6/Q$9</f>
        <v>0.66455696202531644</v>
      </c>
      <c r="R34" s="38">
        <f t="shared" si="2"/>
        <v>0.75449101796407181</v>
      </c>
      <c r="T34" s="38">
        <f t="shared" ref="T34:V35" si="3">T6/T$9</f>
        <v>0.71111111111111114</v>
      </c>
      <c r="U34" s="38">
        <f t="shared" si="3"/>
        <v>0.73717948717948723</v>
      </c>
      <c r="V34" s="38">
        <f t="shared" si="3"/>
        <v>0.65822784810126578</v>
      </c>
      <c r="X34" s="38">
        <f>X6/X$9</f>
        <v>0.71076923076923082</v>
      </c>
    </row>
    <row r="35" spans="16:24" x14ac:dyDescent="0.25">
      <c r="P35" s="43" t="s">
        <v>209</v>
      </c>
      <c r="Q35" s="38">
        <f t="shared" si="2"/>
        <v>0.21518987341772153</v>
      </c>
      <c r="R35" s="38">
        <f t="shared" si="2"/>
        <v>0.16766467065868262</v>
      </c>
      <c r="T35" s="38">
        <f t="shared" si="3"/>
        <v>0.16666666666666666</v>
      </c>
      <c r="U35" s="38">
        <f t="shared" si="3"/>
        <v>0.1858974358974359</v>
      </c>
      <c r="V35" s="38">
        <f t="shared" si="3"/>
        <v>0.22784810126582278</v>
      </c>
      <c r="X35" s="38">
        <f>X7/X$9</f>
        <v>0.19076923076923077</v>
      </c>
    </row>
    <row r="36" spans="16:24" x14ac:dyDescent="0.25">
      <c r="P36" s="43" t="s">
        <v>210</v>
      </c>
      <c r="Q36" s="38">
        <f t="shared" si="2"/>
        <v>0.12025316455696203</v>
      </c>
      <c r="R36" s="38">
        <f t="shared" si="2"/>
        <v>7.7844311377245512E-2</v>
      </c>
      <c r="T36" s="38">
        <f t="shared" ref="T36:V36" si="4">T8/T$9</f>
        <v>0.12222222222222222</v>
      </c>
      <c r="U36" s="38">
        <f t="shared" si="4"/>
        <v>7.6923076923076927E-2</v>
      </c>
      <c r="V36" s="38">
        <f t="shared" si="4"/>
        <v>0.11392405063291139</v>
      </c>
      <c r="X36" s="38">
        <f t="shared" ref="X36" si="5">X8/X$9</f>
        <v>9.8461538461538461E-2</v>
      </c>
    </row>
    <row r="37" spans="16:24" ht="15.75" thickBot="1" x14ac:dyDescent="0.3">
      <c r="P37" s="22"/>
      <c r="Q37" s="64">
        <f t="shared" si="2"/>
        <v>1</v>
      </c>
      <c r="R37" s="64">
        <f t="shared" si="2"/>
        <v>1</v>
      </c>
      <c r="S37" s="22"/>
      <c r="T37" s="64">
        <f>T9/T$9</f>
        <v>1</v>
      </c>
      <c r="U37" s="64">
        <f>U9/U$9</f>
        <v>1</v>
      </c>
      <c r="V37" s="64">
        <f>V9/V$9</f>
        <v>1</v>
      </c>
      <c r="W37" s="22"/>
      <c r="X37" s="64">
        <f>X9/X$9</f>
        <v>1</v>
      </c>
    </row>
    <row r="38" spans="16:24" ht="15.75" thickTop="1" x14ac:dyDescent="0.25">
      <c r="P38" s="7"/>
      <c r="Q38" s="7"/>
      <c r="R38" s="7"/>
      <c r="S38" s="7"/>
      <c r="T38" s="7"/>
      <c r="U38" s="7"/>
      <c r="V38" s="7"/>
      <c r="W38" s="7"/>
      <c r="X38" s="7"/>
    </row>
  </sheetData>
  <mergeCells count="6">
    <mergeCell ref="Q4:R4"/>
    <mergeCell ref="Q32:R32"/>
    <mergeCell ref="T4:U4"/>
    <mergeCell ref="V4:W4"/>
    <mergeCell ref="T32:U32"/>
    <mergeCell ref="V32:W32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zoomScale="80" zoomScaleNormal="80" workbookViewId="0">
      <selection activeCell="C11" sqref="C11:C16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3.85546875" customWidth="1"/>
    <col min="14" max="14" width="15.42578125" customWidth="1"/>
  </cols>
  <sheetData>
    <row r="2" spans="1:14" x14ac:dyDescent="0.25">
      <c r="A2" t="s">
        <v>435</v>
      </c>
    </row>
    <row r="4" spans="1:14" ht="35.25" customHeight="1" thickBot="1" x14ac:dyDescent="0.35">
      <c r="A4" t="s">
        <v>15</v>
      </c>
      <c r="C4" t="s">
        <v>18</v>
      </c>
      <c r="L4" s="118" t="s">
        <v>432</v>
      </c>
      <c r="M4" s="118"/>
      <c r="N4" s="118"/>
    </row>
    <row r="5" spans="1:14" ht="46.5" thickTop="1" thickBot="1" x14ac:dyDescent="0.3">
      <c r="A5" t="s">
        <v>436</v>
      </c>
      <c r="C5" t="s">
        <v>442</v>
      </c>
      <c r="L5" s="77" t="s">
        <v>101</v>
      </c>
      <c r="M5" s="72" t="s">
        <v>433</v>
      </c>
      <c r="N5" s="72" t="s">
        <v>434</v>
      </c>
    </row>
    <row r="6" spans="1:14" x14ac:dyDescent="0.25">
      <c r="A6" t="s">
        <v>437</v>
      </c>
      <c r="C6" t="s">
        <v>443</v>
      </c>
      <c r="L6" s="43" t="s">
        <v>33</v>
      </c>
      <c r="M6" s="24">
        <f>D14</f>
        <v>86</v>
      </c>
      <c r="N6" s="44">
        <f>M6/D16</f>
        <v>0.9885057471264368</v>
      </c>
    </row>
    <row r="7" spans="1:14" x14ac:dyDescent="0.25">
      <c r="A7" t="s">
        <v>438</v>
      </c>
      <c r="C7" t="s">
        <v>444</v>
      </c>
      <c r="L7" s="43" t="s">
        <v>32</v>
      </c>
      <c r="M7" s="24">
        <f>E14</f>
        <v>76</v>
      </c>
      <c r="N7" s="44">
        <f>M7/E16</f>
        <v>0.98701298701298701</v>
      </c>
    </row>
    <row r="8" spans="1:14" ht="15.75" thickBot="1" x14ac:dyDescent="0.3">
      <c r="A8" t="s">
        <v>439</v>
      </c>
      <c r="C8" t="s">
        <v>445</v>
      </c>
      <c r="L8" s="22" t="s">
        <v>35</v>
      </c>
      <c r="M8" s="27">
        <f>F14</f>
        <v>162</v>
      </c>
      <c r="N8" s="54">
        <f>M8/F16</f>
        <v>0.98780487804878048</v>
      </c>
    </row>
    <row r="9" spans="1:14" ht="15.75" thickTop="1" x14ac:dyDescent="0.25">
      <c r="A9" t="s">
        <v>440</v>
      </c>
      <c r="C9" t="s">
        <v>446</v>
      </c>
      <c r="L9" t="str">
        <f>CONCATENATE("N = ",F16)</f>
        <v>N = 164</v>
      </c>
    </row>
    <row r="10" spans="1:14" x14ac:dyDescent="0.25">
      <c r="A10" t="s">
        <v>441</v>
      </c>
      <c r="C10" t="s">
        <v>447</v>
      </c>
      <c r="D10" t="s">
        <v>20</v>
      </c>
    </row>
    <row r="11" spans="1:14" x14ac:dyDescent="0.25">
      <c r="A11" t="s">
        <v>764</v>
      </c>
      <c r="C11" t="s">
        <v>765</v>
      </c>
      <c r="D11" t="s">
        <v>706</v>
      </c>
      <c r="E11" t="s">
        <v>707</v>
      </c>
      <c r="F11" t="s">
        <v>8</v>
      </c>
    </row>
    <row r="12" spans="1:14" x14ac:dyDescent="0.25">
      <c r="A12" t="s">
        <v>17</v>
      </c>
      <c r="C12" t="s">
        <v>7</v>
      </c>
      <c r="D12" t="s">
        <v>7</v>
      </c>
      <c r="E12" t="s">
        <v>22</v>
      </c>
      <c r="F12" t="s">
        <v>50</v>
      </c>
    </row>
    <row r="13" spans="1:14" x14ac:dyDescent="0.25">
      <c r="A13" t="s">
        <v>1318</v>
      </c>
      <c r="C13" t="s">
        <v>1321</v>
      </c>
      <c r="D13">
        <v>1</v>
      </c>
      <c r="E13">
        <v>1</v>
      </c>
      <c r="F13">
        <v>2</v>
      </c>
    </row>
    <row r="14" spans="1:14" x14ac:dyDescent="0.25">
      <c r="A14" t="s">
        <v>1319</v>
      </c>
      <c r="C14" t="s">
        <v>448</v>
      </c>
      <c r="D14">
        <v>86</v>
      </c>
      <c r="E14">
        <v>76</v>
      </c>
      <c r="F14">
        <v>162</v>
      </c>
    </row>
    <row r="15" spans="1:14" x14ac:dyDescent="0.25">
      <c r="A15" t="s">
        <v>17</v>
      </c>
      <c r="C15" t="s">
        <v>7</v>
      </c>
      <c r="D15" t="s">
        <v>7</v>
      </c>
      <c r="E15" t="s">
        <v>22</v>
      </c>
      <c r="F15" t="s">
        <v>50</v>
      </c>
    </row>
    <row r="16" spans="1:14" x14ac:dyDescent="0.25">
      <c r="A16" t="s">
        <v>1320</v>
      </c>
      <c r="C16" t="s">
        <v>8</v>
      </c>
      <c r="D16">
        <v>87</v>
      </c>
      <c r="E16">
        <v>77</v>
      </c>
      <c r="F16">
        <v>164</v>
      </c>
    </row>
  </sheetData>
  <mergeCells count="1">
    <mergeCell ref="L4:N4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7"/>
  <sheetViews>
    <sheetView zoomScale="80" zoomScaleNormal="80" workbookViewId="0">
      <selection activeCell="L40" sqref="L40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450</v>
      </c>
    </row>
    <row r="4" spans="1:14" ht="38.25" customHeight="1" thickBot="1" x14ac:dyDescent="0.35">
      <c r="A4" t="s">
        <v>182</v>
      </c>
      <c r="C4" t="s">
        <v>18</v>
      </c>
      <c r="L4" s="118" t="s">
        <v>449</v>
      </c>
      <c r="M4" s="118"/>
      <c r="N4" s="118"/>
    </row>
    <row r="5" spans="1:14" ht="46.5" customHeight="1" thickTop="1" thickBot="1" x14ac:dyDescent="0.3">
      <c r="A5" t="s">
        <v>766</v>
      </c>
      <c r="C5" t="s">
        <v>452</v>
      </c>
      <c r="L5" s="77" t="s">
        <v>101</v>
      </c>
      <c r="M5" s="72" t="s">
        <v>433</v>
      </c>
      <c r="N5" s="72" t="s">
        <v>434</v>
      </c>
    </row>
    <row r="6" spans="1:14" x14ac:dyDescent="0.25">
      <c r="A6" t="s">
        <v>184</v>
      </c>
      <c r="C6" t="s">
        <v>188</v>
      </c>
      <c r="L6" s="43" t="s">
        <v>33</v>
      </c>
      <c r="M6" s="24">
        <f>D14</f>
        <v>89</v>
      </c>
      <c r="N6" s="44">
        <f>M6/D16</f>
        <v>0.97802197802197799</v>
      </c>
    </row>
    <row r="7" spans="1:14" x14ac:dyDescent="0.25">
      <c r="A7" t="s">
        <v>767</v>
      </c>
      <c r="C7" t="s">
        <v>453</v>
      </c>
      <c r="L7" s="43" t="s">
        <v>32</v>
      </c>
      <c r="M7" s="24">
        <f>E14</f>
        <v>71</v>
      </c>
      <c r="N7" s="44">
        <f>M7/E16</f>
        <v>0.86585365853658536</v>
      </c>
    </row>
    <row r="8" spans="1:14" ht="15.75" thickBot="1" x14ac:dyDescent="0.3">
      <c r="A8" t="s">
        <v>768</v>
      </c>
      <c r="C8" t="s">
        <v>454</v>
      </c>
      <c r="L8" s="22" t="s">
        <v>35</v>
      </c>
      <c r="M8" s="27">
        <f>F14</f>
        <v>160</v>
      </c>
      <c r="N8" s="54">
        <f>M8/F16</f>
        <v>0.92485549132947975</v>
      </c>
    </row>
    <row r="9" spans="1:14" ht="15.75" thickTop="1" x14ac:dyDescent="0.25">
      <c r="A9" t="s">
        <v>769</v>
      </c>
      <c r="C9" t="s">
        <v>775</v>
      </c>
      <c r="L9" t="str">
        <f>CONCATENATE("N = ",F16)</f>
        <v>N = 173</v>
      </c>
    </row>
    <row r="10" spans="1:14" x14ac:dyDescent="0.25">
      <c r="A10" t="s">
        <v>770</v>
      </c>
      <c r="C10" t="s">
        <v>776</v>
      </c>
      <c r="D10" t="s">
        <v>20</v>
      </c>
      <c r="L10" s="117" t="str">
        <f>IF(I34="*","Male and female percentages are different at the 10% level of significance",IF(I34="**","Male and female percentages are different at the 5% level of significance",IF(I34="***","Male and female percentages are different at the 1% level of significance","Percentages are not significantly different at either 1%, 5% or 10%")))</f>
        <v>Male and female percentages are different at the 1% level of significance</v>
      </c>
      <c r="M10" s="117"/>
      <c r="N10" s="117"/>
    </row>
    <row r="11" spans="1:14" x14ac:dyDescent="0.25">
      <c r="A11" t="s">
        <v>771</v>
      </c>
      <c r="C11" t="s">
        <v>777</v>
      </c>
      <c r="D11" t="s">
        <v>706</v>
      </c>
      <c r="E11" t="s">
        <v>707</v>
      </c>
      <c r="F11" t="s">
        <v>8</v>
      </c>
    </row>
    <row r="12" spans="1:14" x14ac:dyDescent="0.25">
      <c r="A12" t="s">
        <v>186</v>
      </c>
      <c r="C12" t="s">
        <v>23</v>
      </c>
      <c r="D12" t="s">
        <v>98</v>
      </c>
      <c r="E12" t="s">
        <v>143</v>
      </c>
      <c r="F12" t="s">
        <v>7</v>
      </c>
    </row>
    <row r="13" spans="1:14" x14ac:dyDescent="0.25">
      <c r="A13" t="s">
        <v>1322</v>
      </c>
      <c r="C13" t="s">
        <v>191</v>
      </c>
      <c r="D13">
        <v>2</v>
      </c>
      <c r="E13">
        <v>11</v>
      </c>
      <c r="F13">
        <v>13</v>
      </c>
    </row>
    <row r="14" spans="1:14" x14ac:dyDescent="0.25">
      <c r="A14" t="s">
        <v>1323</v>
      </c>
      <c r="C14" t="s">
        <v>192</v>
      </c>
      <c r="D14">
        <v>89</v>
      </c>
      <c r="E14">
        <v>71</v>
      </c>
      <c r="F14">
        <v>160</v>
      </c>
    </row>
    <row r="15" spans="1:14" x14ac:dyDescent="0.25">
      <c r="A15" t="s">
        <v>186</v>
      </c>
      <c r="C15" t="s">
        <v>23</v>
      </c>
      <c r="D15" t="s">
        <v>98</v>
      </c>
      <c r="E15" t="s">
        <v>143</v>
      </c>
      <c r="F15" t="s">
        <v>7</v>
      </c>
    </row>
    <row r="16" spans="1:14" x14ac:dyDescent="0.25">
      <c r="A16" t="s">
        <v>1324</v>
      </c>
      <c r="C16" t="s">
        <v>8</v>
      </c>
      <c r="D16">
        <v>91</v>
      </c>
      <c r="E16">
        <v>82</v>
      </c>
      <c r="F16">
        <v>173</v>
      </c>
    </row>
    <row r="19" spans="1:8" x14ac:dyDescent="0.25">
      <c r="A19" t="s">
        <v>451</v>
      </c>
    </row>
    <row r="21" spans="1:8" x14ac:dyDescent="0.25">
      <c r="A21" t="s">
        <v>772</v>
      </c>
    </row>
    <row r="22" spans="1:8" x14ac:dyDescent="0.25">
      <c r="A22" t="s">
        <v>773</v>
      </c>
    </row>
    <row r="23" spans="1:8" x14ac:dyDescent="0.25">
      <c r="A23" t="s">
        <v>774</v>
      </c>
    </row>
    <row r="24" spans="1:8" x14ac:dyDescent="0.25">
      <c r="A24" t="s">
        <v>68</v>
      </c>
    </row>
    <row r="25" spans="1:8" x14ac:dyDescent="0.25">
      <c r="A25" t="s">
        <v>69</v>
      </c>
    </row>
    <row r="26" spans="1:8" x14ac:dyDescent="0.25">
      <c r="A26" t="s">
        <v>1325</v>
      </c>
    </row>
    <row r="27" spans="1:8" x14ac:dyDescent="0.25">
      <c r="A27" t="s">
        <v>1326</v>
      </c>
    </row>
    <row r="28" spans="1:8" x14ac:dyDescent="0.25">
      <c r="A28" t="s">
        <v>69</v>
      </c>
    </row>
    <row r="29" spans="1:8" x14ac:dyDescent="0.25">
      <c r="A29" t="s">
        <v>1327</v>
      </c>
    </row>
    <row r="31" spans="1:8" x14ac:dyDescent="0.25">
      <c r="A31" t="s">
        <v>70</v>
      </c>
      <c r="D31" t="s">
        <v>1331</v>
      </c>
      <c r="E31" t="s">
        <v>1332</v>
      </c>
      <c r="F31" t="s">
        <v>686</v>
      </c>
    </row>
    <row r="32" spans="1:8" x14ac:dyDescent="0.25">
      <c r="A32" t="s">
        <v>71</v>
      </c>
      <c r="C32" t="s">
        <v>80</v>
      </c>
      <c r="D32" t="s">
        <v>81</v>
      </c>
      <c r="E32" t="s">
        <v>82</v>
      </c>
      <c r="F32" t="s">
        <v>83</v>
      </c>
      <c r="G32" t="s">
        <v>84</v>
      </c>
      <c r="H32" t="s">
        <v>85</v>
      </c>
    </row>
    <row r="33" spans="1:10" x14ac:dyDescent="0.25">
      <c r="A33" t="s">
        <v>72</v>
      </c>
      <c r="C33" t="s">
        <v>120</v>
      </c>
      <c r="D33" t="s">
        <v>6</v>
      </c>
      <c r="E33" t="s">
        <v>143</v>
      </c>
      <c r="F33" t="s">
        <v>5</v>
      </c>
      <c r="G33" t="s">
        <v>22</v>
      </c>
      <c r="H33" t="s">
        <v>22</v>
      </c>
    </row>
    <row r="34" spans="1:10" x14ac:dyDescent="0.25">
      <c r="A34" t="s">
        <v>1328</v>
      </c>
      <c r="C34" t="s">
        <v>86</v>
      </c>
      <c r="D34">
        <v>0.54268718699999996</v>
      </c>
      <c r="E34">
        <v>1</v>
      </c>
      <c r="F34">
        <v>0.54268718699999996</v>
      </c>
      <c r="G34">
        <v>8.08</v>
      </c>
      <c r="H34">
        <v>5.0000000000000001E-3</v>
      </c>
      <c r="I34" s="4" t="str">
        <f>IF(H34&lt;=0.01,"***",IF(H34&lt;=0.05,"**",IF(H34&lt;=0.1,"*","-")))</f>
        <v>***</v>
      </c>
      <c r="J34" t="s">
        <v>88</v>
      </c>
    </row>
    <row r="35" spans="1:10" x14ac:dyDescent="0.25">
      <c r="A35" t="s">
        <v>1329</v>
      </c>
      <c r="C35" t="s">
        <v>87</v>
      </c>
      <c r="D35">
        <v>11.480434199999999</v>
      </c>
      <c r="E35">
        <v>171</v>
      </c>
      <c r="F35">
        <v>6.7137041999999994E-2</v>
      </c>
      <c r="J35" t="s">
        <v>89</v>
      </c>
    </row>
    <row r="36" spans="1:10" x14ac:dyDescent="0.25">
      <c r="A36" t="s">
        <v>72</v>
      </c>
      <c r="C36" t="s">
        <v>120</v>
      </c>
      <c r="D36" t="s">
        <v>6</v>
      </c>
      <c r="E36" t="s">
        <v>143</v>
      </c>
      <c r="F36" t="s">
        <v>5</v>
      </c>
      <c r="G36" t="s">
        <v>22</v>
      </c>
      <c r="H36" t="s">
        <v>22</v>
      </c>
    </row>
    <row r="37" spans="1:10" x14ac:dyDescent="0.25">
      <c r="A37" t="s">
        <v>1330</v>
      </c>
      <c r="C37" t="s">
        <v>8</v>
      </c>
      <c r="D37">
        <v>12.023121400000001</v>
      </c>
      <c r="E37">
        <v>172</v>
      </c>
      <c r="F37">
        <v>6.9901869000000005E-2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7"/>
  <sheetViews>
    <sheetView zoomScale="80" zoomScaleNormal="80" workbookViewId="0">
      <selection activeCell="J33" sqref="J33"/>
    </sheetView>
  </sheetViews>
  <sheetFormatPr defaultRowHeight="15" x14ac:dyDescent="0.25"/>
  <cols>
    <col min="1" max="1" width="65.28515625" bestFit="1" customWidth="1"/>
    <col min="10" max="10" width="59.5703125" customWidth="1"/>
    <col min="11" max="12" width="8.140625" customWidth="1"/>
    <col min="13" max="13" width="2.42578125" bestFit="1" customWidth="1"/>
  </cols>
  <sheetData>
    <row r="4" spans="1:14" x14ac:dyDescent="0.25">
      <c r="A4" t="s">
        <v>464</v>
      </c>
    </row>
    <row r="5" spans="1:14" ht="18" thickBot="1" x14ac:dyDescent="0.35">
      <c r="J5" s="118" t="s">
        <v>463</v>
      </c>
      <c r="K5" s="118"/>
      <c r="L5" s="118"/>
      <c r="M5" s="118"/>
      <c r="N5" s="118"/>
    </row>
    <row r="6" spans="1:14" ht="16.5" thickTop="1" thickBot="1" x14ac:dyDescent="0.3">
      <c r="A6" t="s">
        <v>319</v>
      </c>
      <c r="C6" t="s">
        <v>254</v>
      </c>
      <c r="D6" t="s">
        <v>255</v>
      </c>
      <c r="E6" t="s">
        <v>76</v>
      </c>
      <c r="F6" t="s">
        <v>77</v>
      </c>
      <c r="G6" t="s">
        <v>321</v>
      </c>
      <c r="H6" t="s">
        <v>322</v>
      </c>
      <c r="K6" s="111" t="s">
        <v>20</v>
      </c>
      <c r="L6" s="111"/>
    </row>
    <row r="7" spans="1:14" ht="15.75" thickBot="1" x14ac:dyDescent="0.3">
      <c r="A7" t="s">
        <v>320</v>
      </c>
      <c r="C7" t="s">
        <v>5</v>
      </c>
      <c r="D7" t="s">
        <v>22</v>
      </c>
      <c r="E7" t="s">
        <v>5</v>
      </c>
      <c r="F7" t="s">
        <v>6</v>
      </c>
      <c r="G7" t="s">
        <v>143</v>
      </c>
      <c r="H7" t="s">
        <v>22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A8" t="s">
        <v>1333</v>
      </c>
      <c r="C8" t="s">
        <v>467</v>
      </c>
      <c r="D8">
        <v>170</v>
      </c>
      <c r="E8">
        <v>0.4</v>
      </c>
      <c r="F8">
        <v>0.49134519999999998</v>
      </c>
      <c r="G8">
        <v>0</v>
      </c>
      <c r="H8">
        <v>1</v>
      </c>
      <c r="J8" s="43" t="s">
        <v>458</v>
      </c>
      <c r="K8" s="38">
        <f>E18</f>
        <v>0.40659339999999999</v>
      </c>
      <c r="L8" s="38">
        <f>E28</f>
        <v>0.39240510000000001</v>
      </c>
      <c r="M8" s="13"/>
      <c r="N8" s="38">
        <f>E8</f>
        <v>0.4</v>
      </c>
    </row>
    <row r="9" spans="1:14" ht="17.25" x14ac:dyDescent="0.25">
      <c r="A9" t="s">
        <v>1334</v>
      </c>
      <c r="C9" t="s">
        <v>468</v>
      </c>
      <c r="D9">
        <v>170</v>
      </c>
      <c r="E9">
        <v>2.3529399999999999E-2</v>
      </c>
      <c r="F9">
        <v>0.1520254</v>
      </c>
      <c r="G9">
        <v>0</v>
      </c>
      <c r="H9">
        <v>1</v>
      </c>
      <c r="J9" s="43" t="s">
        <v>459</v>
      </c>
      <c r="K9" s="38">
        <f>E19</f>
        <v>1.0989000000000001E-2</v>
      </c>
      <c r="L9" s="38">
        <f>E29</f>
        <v>3.79747E-2</v>
      </c>
      <c r="M9" s="13"/>
      <c r="N9" s="38">
        <f>E9</f>
        <v>2.3529399999999999E-2</v>
      </c>
    </row>
    <row r="10" spans="1:14" ht="17.25" x14ac:dyDescent="0.25">
      <c r="A10" t="s">
        <v>1335</v>
      </c>
      <c r="C10" t="s">
        <v>469</v>
      </c>
      <c r="D10">
        <v>170</v>
      </c>
      <c r="E10">
        <v>6.4705899999999997E-2</v>
      </c>
      <c r="F10">
        <v>0.2467329</v>
      </c>
      <c r="G10">
        <v>0</v>
      </c>
      <c r="H10">
        <v>1</v>
      </c>
      <c r="J10" s="43" t="s">
        <v>460</v>
      </c>
      <c r="K10" s="38">
        <f>E20</f>
        <v>3.2967000000000003E-2</v>
      </c>
      <c r="L10" s="38">
        <f>E30</f>
        <v>0.1012658</v>
      </c>
      <c r="M10" s="13"/>
      <c r="N10" s="38">
        <f>E10</f>
        <v>6.4705899999999997E-2</v>
      </c>
    </row>
    <row r="11" spans="1:14" ht="17.25" x14ac:dyDescent="0.25">
      <c r="A11" t="s">
        <v>1336</v>
      </c>
      <c r="C11" t="s">
        <v>470</v>
      </c>
      <c r="D11">
        <v>170</v>
      </c>
      <c r="E11">
        <v>0.2705882</v>
      </c>
      <c r="F11">
        <v>0.44557619999999998</v>
      </c>
      <c r="G11">
        <v>0</v>
      </c>
      <c r="H11">
        <v>1</v>
      </c>
      <c r="J11" s="43" t="s">
        <v>461</v>
      </c>
      <c r="K11" s="38">
        <f>E21</f>
        <v>0.20879120000000001</v>
      </c>
      <c r="L11" s="38">
        <f>E31</f>
        <v>0.34177220000000003</v>
      </c>
      <c r="M11" s="13"/>
      <c r="N11" s="38">
        <f>E11</f>
        <v>0.2705882</v>
      </c>
    </row>
    <row r="12" spans="1:14" ht="17.25" x14ac:dyDescent="0.25">
      <c r="A12" t="s">
        <v>1337</v>
      </c>
      <c r="C12" t="s">
        <v>471</v>
      </c>
      <c r="D12">
        <v>170</v>
      </c>
      <c r="E12">
        <v>0.34117649999999999</v>
      </c>
      <c r="F12">
        <v>0.47550510000000001</v>
      </c>
      <c r="G12">
        <v>0</v>
      </c>
      <c r="H12">
        <v>1</v>
      </c>
      <c r="J12" s="79" t="s">
        <v>462</v>
      </c>
      <c r="K12" s="80">
        <f>E22</f>
        <v>0.37362640000000003</v>
      </c>
      <c r="L12" s="80">
        <f>E32</f>
        <v>0.3037975</v>
      </c>
      <c r="M12" s="81"/>
      <c r="N12" s="80">
        <f>E12</f>
        <v>0.34117649999999999</v>
      </c>
    </row>
    <row r="13" spans="1:14" x14ac:dyDescent="0.25">
      <c r="J13" t="str">
        <f>CONCATENATE("N = ",D18," (f), ",D28," (m), ",D8," (all)")</f>
        <v>N = 91 (f), 79 (m), 170 (all)</v>
      </c>
    </row>
    <row r="14" spans="1:14" x14ac:dyDescent="0.25">
      <c r="A14" t="s">
        <v>465</v>
      </c>
    </row>
    <row r="16" spans="1:14" x14ac:dyDescent="0.25">
      <c r="A16" t="s">
        <v>319</v>
      </c>
      <c r="C16" t="s">
        <v>254</v>
      </c>
      <c r="D16" t="s">
        <v>255</v>
      </c>
      <c r="E16" t="s">
        <v>76</v>
      </c>
      <c r="F16" t="s">
        <v>77</v>
      </c>
      <c r="G16" t="s">
        <v>321</v>
      </c>
      <c r="H16" t="s">
        <v>322</v>
      </c>
    </row>
    <row r="17" spans="1:11" x14ac:dyDescent="0.25">
      <c r="A17" t="s">
        <v>320</v>
      </c>
      <c r="C17" t="s">
        <v>5</v>
      </c>
      <c r="D17" t="s">
        <v>22</v>
      </c>
      <c r="E17" t="s">
        <v>5</v>
      </c>
      <c r="F17" t="s">
        <v>6</v>
      </c>
      <c r="G17" t="s">
        <v>143</v>
      </c>
      <c r="H17" t="s">
        <v>22</v>
      </c>
    </row>
    <row r="18" spans="1:11" x14ac:dyDescent="0.25">
      <c r="A18" t="s">
        <v>1338</v>
      </c>
      <c r="C18" t="s">
        <v>467</v>
      </c>
      <c r="D18">
        <v>91</v>
      </c>
      <c r="E18">
        <v>0.40659339999999999</v>
      </c>
      <c r="F18">
        <v>0.4939191</v>
      </c>
      <c r="G18">
        <v>0</v>
      </c>
      <c r="H18">
        <v>1</v>
      </c>
    </row>
    <row r="19" spans="1:11" x14ac:dyDescent="0.25">
      <c r="A19" t="s">
        <v>1339</v>
      </c>
      <c r="C19" t="s">
        <v>468</v>
      </c>
      <c r="D19">
        <v>91</v>
      </c>
      <c r="E19">
        <v>1.0989000000000001E-2</v>
      </c>
      <c r="F19">
        <v>0.10482850000000001</v>
      </c>
      <c r="G19">
        <v>0</v>
      </c>
      <c r="H19">
        <v>1</v>
      </c>
    </row>
    <row r="20" spans="1:11" x14ac:dyDescent="0.25">
      <c r="A20" t="s">
        <v>1340</v>
      </c>
      <c r="C20" t="s">
        <v>469</v>
      </c>
      <c r="D20">
        <v>91</v>
      </c>
      <c r="E20">
        <v>3.2967000000000003E-2</v>
      </c>
      <c r="F20">
        <v>0.17953949999999999</v>
      </c>
      <c r="G20">
        <v>0</v>
      </c>
      <c r="H20">
        <v>1</v>
      </c>
    </row>
    <row r="21" spans="1:11" x14ac:dyDescent="0.25">
      <c r="A21" t="s">
        <v>1341</v>
      </c>
      <c r="C21" t="s">
        <v>470</v>
      </c>
      <c r="D21">
        <v>91</v>
      </c>
      <c r="E21">
        <v>0.20879120000000001</v>
      </c>
      <c r="F21">
        <v>0.40869670000000002</v>
      </c>
      <c r="G21">
        <v>0</v>
      </c>
      <c r="H21">
        <v>1</v>
      </c>
    </row>
    <row r="22" spans="1:11" x14ac:dyDescent="0.25">
      <c r="A22" t="s">
        <v>1342</v>
      </c>
      <c r="C22" t="s">
        <v>471</v>
      </c>
      <c r="D22">
        <v>91</v>
      </c>
      <c r="E22">
        <v>0.37362640000000003</v>
      </c>
      <c r="F22">
        <v>0.4864463</v>
      </c>
      <c r="G22">
        <v>0</v>
      </c>
      <c r="H22">
        <v>1</v>
      </c>
    </row>
    <row r="24" spans="1:11" x14ac:dyDescent="0.25">
      <c r="A24" t="s">
        <v>466</v>
      </c>
    </row>
    <row r="26" spans="1:11" x14ac:dyDescent="0.25">
      <c r="A26" t="s">
        <v>319</v>
      </c>
      <c r="C26" t="s">
        <v>254</v>
      </c>
      <c r="D26" t="s">
        <v>255</v>
      </c>
      <c r="E26" t="s">
        <v>76</v>
      </c>
      <c r="F26" t="s">
        <v>77</v>
      </c>
      <c r="G26" t="s">
        <v>321</v>
      </c>
      <c r="H26" t="s">
        <v>322</v>
      </c>
      <c r="J26" t="s">
        <v>467</v>
      </c>
      <c r="K26" t="s">
        <v>458</v>
      </c>
    </row>
    <row r="27" spans="1:11" x14ac:dyDescent="0.25">
      <c r="A27" t="s">
        <v>320</v>
      </c>
      <c r="C27" t="s">
        <v>5</v>
      </c>
      <c r="D27" t="s">
        <v>22</v>
      </c>
      <c r="E27" t="s">
        <v>5</v>
      </c>
      <c r="F27" t="s">
        <v>6</v>
      </c>
      <c r="G27" t="s">
        <v>143</v>
      </c>
      <c r="H27" t="s">
        <v>22</v>
      </c>
      <c r="J27" t="s">
        <v>468</v>
      </c>
      <c r="K27" t="s">
        <v>459</v>
      </c>
    </row>
    <row r="28" spans="1:11" x14ac:dyDescent="0.25">
      <c r="A28" t="s">
        <v>1343</v>
      </c>
      <c r="C28" t="s">
        <v>467</v>
      </c>
      <c r="D28">
        <v>79</v>
      </c>
      <c r="E28">
        <v>0.39240510000000001</v>
      </c>
      <c r="F28">
        <v>0.49140620000000002</v>
      </c>
      <c r="G28">
        <v>0</v>
      </c>
      <c r="H28">
        <v>1</v>
      </c>
      <c r="J28" t="s">
        <v>469</v>
      </c>
      <c r="K28" t="s">
        <v>460</v>
      </c>
    </row>
    <row r="29" spans="1:11" x14ac:dyDescent="0.25">
      <c r="A29" t="s">
        <v>1344</v>
      </c>
      <c r="C29" t="s">
        <v>468</v>
      </c>
      <c r="D29">
        <v>79</v>
      </c>
      <c r="E29">
        <v>3.79747E-2</v>
      </c>
      <c r="F29">
        <v>0.19235640000000001</v>
      </c>
      <c r="G29">
        <v>0</v>
      </c>
      <c r="H29">
        <v>1</v>
      </c>
      <c r="J29" t="s">
        <v>470</v>
      </c>
      <c r="K29" t="s">
        <v>461</v>
      </c>
    </row>
    <row r="30" spans="1:11" x14ac:dyDescent="0.25">
      <c r="A30" t="s">
        <v>1345</v>
      </c>
      <c r="C30" t="s">
        <v>469</v>
      </c>
      <c r="D30">
        <v>79</v>
      </c>
      <c r="E30">
        <v>0.1012658</v>
      </c>
      <c r="F30">
        <v>0.30360809999999999</v>
      </c>
      <c r="G30">
        <v>0</v>
      </c>
      <c r="H30">
        <v>1</v>
      </c>
      <c r="J30" t="s">
        <v>471</v>
      </c>
      <c r="K30" t="s">
        <v>462</v>
      </c>
    </row>
    <row r="31" spans="1:11" x14ac:dyDescent="0.25">
      <c r="A31" t="s">
        <v>1346</v>
      </c>
      <c r="C31" t="s">
        <v>470</v>
      </c>
      <c r="D31">
        <v>79</v>
      </c>
      <c r="E31">
        <v>0.34177220000000003</v>
      </c>
      <c r="F31">
        <v>0.47733439999999999</v>
      </c>
      <c r="G31">
        <v>0</v>
      </c>
      <c r="H31">
        <v>1</v>
      </c>
    </row>
    <row r="32" spans="1:11" x14ac:dyDescent="0.25">
      <c r="A32" t="s">
        <v>1347</v>
      </c>
      <c r="C32" t="s">
        <v>471</v>
      </c>
      <c r="D32">
        <v>79</v>
      </c>
      <c r="E32">
        <v>0.3037975</v>
      </c>
      <c r="F32">
        <v>0.46283489999999999</v>
      </c>
      <c r="G32">
        <v>0</v>
      </c>
      <c r="H32">
        <v>1</v>
      </c>
    </row>
    <row r="37" spans="11:11" x14ac:dyDescent="0.25">
      <c r="K37" s="6"/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zoomScale="80" zoomScaleNormal="80" workbookViewId="0">
      <selection activeCell="L43" sqref="L43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472</v>
      </c>
    </row>
    <row r="4" spans="1:14" ht="18" thickBot="1" x14ac:dyDescent="0.35">
      <c r="A4" t="s">
        <v>1348</v>
      </c>
      <c r="C4" t="s">
        <v>474</v>
      </c>
      <c r="D4" t="s">
        <v>42</v>
      </c>
      <c r="E4" t="s">
        <v>43</v>
      </c>
      <c r="L4" s="118" t="s">
        <v>476</v>
      </c>
      <c r="M4" s="118"/>
      <c r="N4" s="118"/>
    </row>
    <row r="5" spans="1:14" ht="31.5" thickTop="1" thickBot="1" x14ac:dyDescent="0.3">
      <c r="A5" t="s">
        <v>1349</v>
      </c>
      <c r="C5" t="s">
        <v>475</v>
      </c>
      <c r="D5" t="s">
        <v>706</v>
      </c>
      <c r="E5" t="s">
        <v>707</v>
      </c>
      <c r="F5" t="s">
        <v>8</v>
      </c>
      <c r="L5" s="77" t="s">
        <v>101</v>
      </c>
      <c r="M5" s="72" t="s">
        <v>477</v>
      </c>
      <c r="N5" s="72" t="s">
        <v>478</v>
      </c>
    </row>
    <row r="6" spans="1:14" x14ac:dyDescent="0.25">
      <c r="A6" t="s">
        <v>17</v>
      </c>
      <c r="C6" t="s">
        <v>7</v>
      </c>
      <c r="D6" t="s">
        <v>50</v>
      </c>
      <c r="E6" t="s">
        <v>22</v>
      </c>
      <c r="F6" t="s">
        <v>50</v>
      </c>
      <c r="L6" s="43" t="s">
        <v>33</v>
      </c>
      <c r="M6" s="24">
        <f>D8</f>
        <v>54</v>
      </c>
      <c r="N6" s="44">
        <f>M6/D10</f>
        <v>0.59340659340659341</v>
      </c>
    </row>
    <row r="7" spans="1:14" x14ac:dyDescent="0.25">
      <c r="A7" t="s">
        <v>1350</v>
      </c>
      <c r="C7" t="s">
        <v>713</v>
      </c>
      <c r="D7">
        <v>37</v>
      </c>
      <c r="E7">
        <v>31</v>
      </c>
      <c r="F7">
        <v>68</v>
      </c>
      <c r="L7" s="43" t="s">
        <v>32</v>
      </c>
      <c r="M7" s="24">
        <f>E8</f>
        <v>48</v>
      </c>
      <c r="N7" s="44">
        <f>M7/E10</f>
        <v>0.60759493670886078</v>
      </c>
    </row>
    <row r="8" spans="1:14" ht="15.75" thickBot="1" x14ac:dyDescent="0.3">
      <c r="A8" t="s">
        <v>1351</v>
      </c>
      <c r="C8" t="s">
        <v>714</v>
      </c>
      <c r="D8">
        <v>54</v>
      </c>
      <c r="E8">
        <v>48</v>
      </c>
      <c r="F8">
        <v>102</v>
      </c>
      <c r="L8" s="22" t="s">
        <v>35</v>
      </c>
      <c r="M8" s="27">
        <f>F8</f>
        <v>102</v>
      </c>
      <c r="N8" s="54">
        <f>M8/F10</f>
        <v>0.6</v>
      </c>
    </row>
    <row r="9" spans="1:14" ht="15.75" thickTop="1" x14ac:dyDescent="0.25">
      <c r="A9" t="s">
        <v>17</v>
      </c>
      <c r="C9" t="s">
        <v>7</v>
      </c>
      <c r="D9" t="s">
        <v>50</v>
      </c>
      <c r="E9" t="s">
        <v>22</v>
      </c>
      <c r="F9" t="s">
        <v>50</v>
      </c>
      <c r="L9" t="str">
        <f>CONCATENATE("N = ",F10)</f>
        <v>N = 170</v>
      </c>
    </row>
    <row r="10" spans="1:14" x14ac:dyDescent="0.25">
      <c r="A10" t="s">
        <v>1352</v>
      </c>
      <c r="C10" t="s">
        <v>8</v>
      </c>
      <c r="D10">
        <v>91</v>
      </c>
      <c r="E10">
        <v>79</v>
      </c>
      <c r="F10">
        <v>170</v>
      </c>
      <c r="L10" s="117" t="str">
        <f>IF(I26="*","Male and female percentages are different at the 10% level of significance",IF(I26="**","Male and female percentages are different at the 5% level of significance",IF(I26="***","Male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</row>
    <row r="13" spans="1:14" x14ac:dyDescent="0.25">
      <c r="A13" t="s">
        <v>473</v>
      </c>
    </row>
    <row r="15" spans="1:14" x14ac:dyDescent="0.25">
      <c r="A15" t="s">
        <v>1353</v>
      </c>
    </row>
    <row r="16" spans="1:14" x14ac:dyDescent="0.25">
      <c r="A16" t="s">
        <v>68</v>
      </c>
    </row>
    <row r="17" spans="1:10" x14ac:dyDescent="0.25">
      <c r="A17" t="s">
        <v>69</v>
      </c>
    </row>
    <row r="18" spans="1:10" x14ac:dyDescent="0.25">
      <c r="A18" t="s">
        <v>1354</v>
      </c>
    </row>
    <row r="19" spans="1:10" x14ac:dyDescent="0.25">
      <c r="A19" t="s">
        <v>1355</v>
      </c>
    </row>
    <row r="20" spans="1:10" x14ac:dyDescent="0.25">
      <c r="A20" t="s">
        <v>69</v>
      </c>
    </row>
    <row r="21" spans="1:10" x14ac:dyDescent="0.25">
      <c r="A21" t="s">
        <v>1356</v>
      </c>
    </row>
    <row r="23" spans="1:10" x14ac:dyDescent="0.25">
      <c r="A23" t="s">
        <v>70</v>
      </c>
      <c r="D23" t="s">
        <v>455</v>
      </c>
      <c r="E23" t="s">
        <v>456</v>
      </c>
      <c r="F23" t="s">
        <v>457</v>
      </c>
    </row>
    <row r="24" spans="1:10" x14ac:dyDescent="0.25">
      <c r="A24" t="s">
        <v>71</v>
      </c>
      <c r="C24" t="s">
        <v>80</v>
      </c>
      <c r="D24" t="s">
        <v>81</v>
      </c>
      <c r="E24" t="s">
        <v>82</v>
      </c>
      <c r="F24" t="s">
        <v>83</v>
      </c>
      <c r="G24" t="s">
        <v>84</v>
      </c>
      <c r="H24" t="s">
        <v>85</v>
      </c>
    </row>
    <row r="25" spans="1:10" x14ac:dyDescent="0.25">
      <c r="A25" t="s">
        <v>72</v>
      </c>
      <c r="C25" t="s">
        <v>23</v>
      </c>
      <c r="D25" t="s">
        <v>107</v>
      </c>
      <c r="E25" t="s">
        <v>95</v>
      </c>
      <c r="F25" t="s">
        <v>23</v>
      </c>
      <c r="G25" t="s">
        <v>22</v>
      </c>
      <c r="H25" t="s">
        <v>7</v>
      </c>
    </row>
    <row r="26" spans="1:10" x14ac:dyDescent="0.25">
      <c r="A26" t="s">
        <v>1357</v>
      </c>
      <c r="C26" t="s">
        <v>86</v>
      </c>
      <c r="D26">
        <v>8.513006E-3</v>
      </c>
      <c r="E26">
        <v>1</v>
      </c>
      <c r="F26">
        <v>8.513006E-3</v>
      </c>
      <c r="G26">
        <v>0.04</v>
      </c>
      <c r="H26">
        <v>0.85170000000000001</v>
      </c>
      <c r="I26" s="4" t="str">
        <f>IF(H26&lt;=0.01,"***",IF(H26&lt;=0.05,"**",IF(H26&lt;=0.1,"*","-")))</f>
        <v>-</v>
      </c>
      <c r="J26" t="s">
        <v>88</v>
      </c>
    </row>
    <row r="27" spans="1:10" x14ac:dyDescent="0.25">
      <c r="A27" t="s">
        <v>1358</v>
      </c>
      <c r="C27" t="s">
        <v>87</v>
      </c>
      <c r="D27">
        <v>40.791486999999996</v>
      </c>
      <c r="E27">
        <v>168</v>
      </c>
      <c r="F27">
        <v>0.24280647</v>
      </c>
      <c r="J27" t="s">
        <v>89</v>
      </c>
    </row>
    <row r="28" spans="1:10" x14ac:dyDescent="0.25">
      <c r="A28" t="s">
        <v>72</v>
      </c>
      <c r="C28" t="s">
        <v>23</v>
      </c>
      <c r="D28" t="s">
        <v>107</v>
      </c>
      <c r="E28" t="s">
        <v>95</v>
      </c>
      <c r="F28" t="s">
        <v>23</v>
      </c>
      <c r="G28" t="s">
        <v>22</v>
      </c>
      <c r="H28" t="s">
        <v>7</v>
      </c>
    </row>
    <row r="29" spans="1:10" x14ac:dyDescent="0.25">
      <c r="A29" t="s">
        <v>1359</v>
      </c>
      <c r="C29" t="s">
        <v>8</v>
      </c>
      <c r="D29">
        <v>40.799999999999997</v>
      </c>
      <c r="E29">
        <v>169</v>
      </c>
      <c r="F29">
        <v>0.24142011799999999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zoomScale="80" zoomScaleNormal="80" workbookViewId="0">
      <selection activeCell="E36" sqref="E36:E43"/>
    </sheetView>
  </sheetViews>
  <sheetFormatPr defaultRowHeight="15" x14ac:dyDescent="0.25"/>
  <cols>
    <col min="1" max="1" width="65.28515625" bestFit="1" customWidth="1"/>
    <col min="10" max="10" width="60.140625" customWidth="1"/>
    <col min="11" max="12" width="8.140625" customWidth="1"/>
    <col min="13" max="13" width="2.42578125" bestFit="1" customWidth="1"/>
  </cols>
  <sheetData>
    <row r="2" spans="1:14" x14ac:dyDescent="0.25">
      <c r="C2" s="101" t="s">
        <v>1289</v>
      </c>
      <c r="D2" s="12"/>
      <c r="E2" s="12"/>
      <c r="F2" s="12"/>
      <c r="G2" s="12"/>
    </row>
    <row r="3" spans="1:14" x14ac:dyDescent="0.25">
      <c r="A3" t="s">
        <v>486</v>
      </c>
    </row>
    <row r="4" spans="1:14" x14ac:dyDescent="0.25">
      <c r="A4" t="s">
        <v>699</v>
      </c>
    </row>
    <row r="5" spans="1:14" ht="18" thickBot="1" x14ac:dyDescent="0.35">
      <c r="J5" s="118" t="s">
        <v>494</v>
      </c>
      <c r="K5" s="118"/>
      <c r="L5" s="118"/>
      <c r="M5" s="118"/>
      <c r="N5" s="118"/>
    </row>
    <row r="6" spans="1:14" ht="16.5" thickTop="1" thickBot="1" x14ac:dyDescent="0.3">
      <c r="C6" t="s">
        <v>254</v>
      </c>
      <c r="D6" t="s">
        <v>255</v>
      </c>
      <c r="E6" t="s">
        <v>76</v>
      </c>
      <c r="F6" t="s">
        <v>745</v>
      </c>
      <c r="G6" t="s">
        <v>746</v>
      </c>
      <c r="H6" t="s">
        <v>322</v>
      </c>
      <c r="K6" s="111" t="s">
        <v>20</v>
      </c>
      <c r="L6" s="111"/>
    </row>
    <row r="7" spans="1:14" ht="15.75" thickBot="1" x14ac:dyDescent="0.3">
      <c r="C7" t="s">
        <v>98</v>
      </c>
      <c r="D7" t="s">
        <v>24</v>
      </c>
      <c r="E7" t="s">
        <v>5</v>
      </c>
      <c r="F7" t="s">
        <v>5</v>
      </c>
      <c r="G7" t="s">
        <v>22</v>
      </c>
      <c r="H7" t="s">
        <v>22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C8" t="s">
        <v>487</v>
      </c>
      <c r="D8">
        <v>213</v>
      </c>
      <c r="F8">
        <v>0.2311165</v>
      </c>
      <c r="G8">
        <v>0</v>
      </c>
      <c r="H8">
        <v>1</v>
      </c>
      <c r="J8" s="43" t="s">
        <v>479</v>
      </c>
      <c r="K8" s="38">
        <f>E22</f>
        <v>0</v>
      </c>
      <c r="L8" s="38">
        <f>E36</f>
        <v>0</v>
      </c>
      <c r="M8" s="13"/>
      <c r="N8" s="38">
        <f>E8</f>
        <v>0</v>
      </c>
    </row>
    <row r="9" spans="1:14" ht="17.25" x14ac:dyDescent="0.25">
      <c r="C9" t="s">
        <v>488</v>
      </c>
      <c r="D9">
        <v>213</v>
      </c>
      <c r="F9">
        <v>0.33348830000000002</v>
      </c>
      <c r="G9">
        <v>0</v>
      </c>
      <c r="H9">
        <v>1</v>
      </c>
      <c r="J9" s="43" t="s">
        <v>480</v>
      </c>
      <c r="K9" s="38">
        <f>E23</f>
        <v>0</v>
      </c>
      <c r="L9" s="38">
        <f>E37</f>
        <v>0</v>
      </c>
      <c r="M9" s="13"/>
      <c r="N9" s="38">
        <f>E9</f>
        <v>0</v>
      </c>
    </row>
    <row r="10" spans="1:14" ht="17.25" x14ac:dyDescent="0.25">
      <c r="C10" t="s">
        <v>489</v>
      </c>
      <c r="D10">
        <v>213</v>
      </c>
      <c r="F10">
        <v>0.22182689999999999</v>
      </c>
      <c r="G10">
        <v>0</v>
      </c>
      <c r="H10">
        <v>1</v>
      </c>
      <c r="J10" s="43" t="s">
        <v>481</v>
      </c>
      <c r="K10" s="38">
        <f>E24</f>
        <v>0</v>
      </c>
      <c r="L10" s="38">
        <f>E38</f>
        <v>0</v>
      </c>
      <c r="M10" s="13"/>
      <c r="N10" s="38">
        <f>E10</f>
        <v>0</v>
      </c>
    </row>
    <row r="11" spans="1:14" ht="17.25" x14ac:dyDescent="0.25">
      <c r="C11" t="s">
        <v>490</v>
      </c>
      <c r="D11">
        <v>213</v>
      </c>
      <c r="F11">
        <v>0.31108780000000003</v>
      </c>
      <c r="G11">
        <v>0</v>
      </c>
      <c r="H11">
        <v>1</v>
      </c>
      <c r="J11" s="43" t="s">
        <v>482</v>
      </c>
      <c r="K11" s="38">
        <f>E25</f>
        <v>0</v>
      </c>
      <c r="L11" s="38">
        <f>E39</f>
        <v>0</v>
      </c>
      <c r="M11" s="13"/>
      <c r="N11" s="38">
        <f>E11</f>
        <v>0</v>
      </c>
    </row>
    <row r="12" spans="1:14" ht="17.25" x14ac:dyDescent="0.25">
      <c r="C12" t="s">
        <v>491</v>
      </c>
      <c r="D12">
        <v>213</v>
      </c>
      <c r="F12">
        <v>0.25646049999999998</v>
      </c>
      <c r="G12">
        <v>0</v>
      </c>
      <c r="H12">
        <v>1</v>
      </c>
      <c r="J12" s="43" t="s">
        <v>483</v>
      </c>
      <c r="K12" s="38">
        <f>E26</f>
        <v>0</v>
      </c>
      <c r="L12" s="38">
        <f>E40</f>
        <v>0</v>
      </c>
      <c r="M12" s="13"/>
      <c r="N12" s="38">
        <f>E12</f>
        <v>0</v>
      </c>
    </row>
    <row r="13" spans="1:14" ht="17.25" x14ac:dyDescent="0.25">
      <c r="C13" t="s">
        <v>98</v>
      </c>
      <c r="D13" t="s">
        <v>24</v>
      </c>
      <c r="F13" t="s">
        <v>5</v>
      </c>
      <c r="G13" t="s">
        <v>22</v>
      </c>
      <c r="H13" t="s">
        <v>22</v>
      </c>
      <c r="J13" s="43" t="s">
        <v>484</v>
      </c>
      <c r="K13" s="38">
        <f>E28</f>
        <v>0</v>
      </c>
      <c r="L13" s="38">
        <f>E42</f>
        <v>0</v>
      </c>
      <c r="M13" s="13"/>
      <c r="N13" s="38">
        <f>E14</f>
        <v>0</v>
      </c>
    </row>
    <row r="14" spans="1:14" ht="17.25" x14ac:dyDescent="0.25">
      <c r="C14" t="s">
        <v>492</v>
      </c>
      <c r="D14">
        <v>213</v>
      </c>
      <c r="F14">
        <v>0.33869369999999999</v>
      </c>
      <c r="G14">
        <v>0</v>
      </c>
      <c r="H14">
        <v>1</v>
      </c>
      <c r="J14" s="79" t="s">
        <v>485</v>
      </c>
      <c r="K14" s="80">
        <f>E29</f>
        <v>0</v>
      </c>
      <c r="L14" s="80">
        <f>E43</f>
        <v>0</v>
      </c>
      <c r="M14" s="81"/>
      <c r="N14" s="80">
        <f>E15</f>
        <v>0</v>
      </c>
    </row>
    <row r="15" spans="1:14" x14ac:dyDescent="0.25">
      <c r="C15" t="s">
        <v>493</v>
      </c>
      <c r="D15">
        <v>213</v>
      </c>
      <c r="F15">
        <v>9.6671499999999994E-2</v>
      </c>
      <c r="G15">
        <v>0</v>
      </c>
      <c r="H15">
        <v>1</v>
      </c>
      <c r="J15" t="str">
        <f>CONCATENATE("N = ",D22," (f), ",D36," (m), ",D8," (all)")</f>
        <v>N = 124 (f), 89 (m), 213 (all)</v>
      </c>
    </row>
    <row r="17" spans="1:17" x14ac:dyDescent="0.25">
      <c r="A17" t="s">
        <v>486</v>
      </c>
    </row>
    <row r="18" spans="1:17" x14ac:dyDescent="0.25">
      <c r="A18" t="s">
        <v>700</v>
      </c>
    </row>
    <row r="20" spans="1:17" x14ac:dyDescent="0.25">
      <c r="C20" t="s">
        <v>254</v>
      </c>
      <c r="D20" t="s">
        <v>255</v>
      </c>
      <c r="E20" t="s">
        <v>76</v>
      </c>
      <c r="F20" t="s">
        <v>745</v>
      </c>
      <c r="G20" t="s">
        <v>746</v>
      </c>
      <c r="H20" t="s">
        <v>322</v>
      </c>
    </row>
    <row r="21" spans="1:17" x14ac:dyDescent="0.25">
      <c r="C21" t="s">
        <v>98</v>
      </c>
      <c r="D21" t="s">
        <v>24</v>
      </c>
      <c r="E21" t="s">
        <v>5</v>
      </c>
      <c r="F21" t="s">
        <v>5</v>
      </c>
      <c r="G21" t="s">
        <v>22</v>
      </c>
      <c r="H21" t="s">
        <v>22</v>
      </c>
    </row>
    <row r="22" spans="1:17" x14ac:dyDescent="0.25">
      <c r="C22" t="s">
        <v>487</v>
      </c>
      <c r="D22">
        <v>124</v>
      </c>
      <c r="F22">
        <v>0.2854777</v>
      </c>
      <c r="G22">
        <v>0</v>
      </c>
      <c r="H22">
        <v>1</v>
      </c>
    </row>
    <row r="23" spans="1:17" x14ac:dyDescent="0.25">
      <c r="C23" t="s">
        <v>488</v>
      </c>
      <c r="D23">
        <v>124</v>
      </c>
      <c r="F23">
        <v>0.35369240000000002</v>
      </c>
      <c r="G23">
        <v>0</v>
      </c>
      <c r="H23">
        <v>1</v>
      </c>
    </row>
    <row r="24" spans="1:17" x14ac:dyDescent="0.25">
      <c r="C24" t="s">
        <v>489</v>
      </c>
      <c r="D24">
        <v>124</v>
      </c>
      <c r="F24">
        <v>0.24666669999999999</v>
      </c>
      <c r="G24">
        <v>0</v>
      </c>
      <c r="H24">
        <v>1</v>
      </c>
    </row>
    <row r="25" spans="1:17" x14ac:dyDescent="0.25">
      <c r="C25" t="s">
        <v>490</v>
      </c>
      <c r="D25">
        <v>124</v>
      </c>
      <c r="F25">
        <v>0.23172799999999999</v>
      </c>
      <c r="G25">
        <v>0</v>
      </c>
      <c r="H25">
        <v>1</v>
      </c>
    </row>
    <row r="26" spans="1:17" x14ac:dyDescent="0.25">
      <c r="C26" t="s">
        <v>491</v>
      </c>
      <c r="D26">
        <v>124</v>
      </c>
      <c r="F26">
        <v>0.21545329999999999</v>
      </c>
      <c r="G26">
        <v>0</v>
      </c>
      <c r="H26">
        <v>1</v>
      </c>
    </row>
    <row r="27" spans="1:17" x14ac:dyDescent="0.25">
      <c r="C27" t="s">
        <v>98</v>
      </c>
      <c r="D27" t="s">
        <v>24</v>
      </c>
      <c r="F27" t="s">
        <v>5</v>
      </c>
      <c r="G27" t="s">
        <v>22</v>
      </c>
      <c r="H27" t="s">
        <v>22</v>
      </c>
      <c r="J27" t="s">
        <v>487</v>
      </c>
      <c r="K27" t="s">
        <v>479</v>
      </c>
    </row>
    <row r="28" spans="1:17" x14ac:dyDescent="0.25">
      <c r="C28" t="s">
        <v>492</v>
      </c>
      <c r="D28">
        <v>124</v>
      </c>
      <c r="F28">
        <v>0.33659559999999999</v>
      </c>
      <c r="G28">
        <v>0</v>
      </c>
      <c r="H28">
        <v>1</v>
      </c>
      <c r="J28" t="s">
        <v>780</v>
      </c>
      <c r="K28" t="s">
        <v>480</v>
      </c>
    </row>
    <row r="29" spans="1:17" x14ac:dyDescent="0.25">
      <c r="C29" t="s">
        <v>493</v>
      </c>
      <c r="D29">
        <v>124</v>
      </c>
      <c r="F29">
        <v>0</v>
      </c>
      <c r="G29">
        <v>1</v>
      </c>
      <c r="H29">
        <v>1</v>
      </c>
      <c r="J29" t="s">
        <v>489</v>
      </c>
      <c r="K29" t="s">
        <v>481</v>
      </c>
      <c r="Q29" s="6"/>
    </row>
    <row r="30" spans="1:17" x14ac:dyDescent="0.25">
      <c r="J30" t="s">
        <v>778</v>
      </c>
      <c r="K30" t="s">
        <v>482</v>
      </c>
    </row>
    <row r="31" spans="1:17" x14ac:dyDescent="0.25">
      <c r="A31" t="s">
        <v>486</v>
      </c>
      <c r="J31" t="s">
        <v>779</v>
      </c>
      <c r="K31" t="s">
        <v>483</v>
      </c>
    </row>
    <row r="32" spans="1:17" x14ac:dyDescent="0.25">
      <c r="A32" t="s">
        <v>701</v>
      </c>
      <c r="J32" t="s">
        <v>781</v>
      </c>
      <c r="K32" t="s">
        <v>484</v>
      </c>
    </row>
    <row r="33" spans="3:11" x14ac:dyDescent="0.25">
      <c r="J33" t="s">
        <v>782</v>
      </c>
      <c r="K33" t="s">
        <v>485</v>
      </c>
    </row>
    <row r="34" spans="3:11" x14ac:dyDescent="0.25">
      <c r="C34" t="s">
        <v>254</v>
      </c>
      <c r="D34" t="s">
        <v>255</v>
      </c>
      <c r="E34" t="s">
        <v>76</v>
      </c>
      <c r="F34" t="s">
        <v>745</v>
      </c>
      <c r="G34" t="s">
        <v>746</v>
      </c>
      <c r="H34" t="s">
        <v>322</v>
      </c>
    </row>
    <row r="35" spans="3:11" x14ac:dyDescent="0.25">
      <c r="C35" t="s">
        <v>98</v>
      </c>
      <c r="D35" t="s">
        <v>24</v>
      </c>
      <c r="E35" t="s">
        <v>5</v>
      </c>
      <c r="F35" t="s">
        <v>5</v>
      </c>
      <c r="G35" t="s">
        <v>22</v>
      </c>
      <c r="H35" t="s">
        <v>22</v>
      </c>
    </row>
    <row r="36" spans="3:11" x14ac:dyDescent="0.25">
      <c r="C36" t="s">
        <v>487</v>
      </c>
      <c r="D36">
        <v>89</v>
      </c>
      <c r="F36">
        <v>0.10599980000000001</v>
      </c>
      <c r="G36">
        <v>0</v>
      </c>
      <c r="H36">
        <v>1</v>
      </c>
    </row>
    <row r="37" spans="3:11" x14ac:dyDescent="0.25">
      <c r="C37" t="s">
        <v>488</v>
      </c>
      <c r="D37">
        <v>89</v>
      </c>
      <c r="F37">
        <v>0.30320049999999998</v>
      </c>
      <c r="G37">
        <v>0</v>
      </c>
      <c r="H37">
        <v>1</v>
      </c>
    </row>
    <row r="38" spans="3:11" x14ac:dyDescent="0.25">
      <c r="C38" t="s">
        <v>489</v>
      </c>
      <c r="D38">
        <v>89</v>
      </c>
      <c r="F38">
        <v>0.18149870000000001</v>
      </c>
      <c r="G38">
        <v>0</v>
      </c>
      <c r="H38">
        <v>1</v>
      </c>
    </row>
    <row r="39" spans="3:11" x14ac:dyDescent="0.25">
      <c r="C39" t="s">
        <v>490</v>
      </c>
      <c r="D39">
        <v>89</v>
      </c>
      <c r="F39">
        <v>0.38617580000000001</v>
      </c>
      <c r="G39">
        <v>0</v>
      </c>
      <c r="H39">
        <v>1</v>
      </c>
    </row>
    <row r="40" spans="3:11" x14ac:dyDescent="0.25">
      <c r="C40" t="s">
        <v>491</v>
      </c>
      <c r="D40">
        <v>89</v>
      </c>
      <c r="F40">
        <v>0.30320049999999998</v>
      </c>
      <c r="G40">
        <v>0</v>
      </c>
      <c r="H40">
        <v>1</v>
      </c>
    </row>
    <row r="41" spans="3:11" x14ac:dyDescent="0.25">
      <c r="C41" t="s">
        <v>98</v>
      </c>
      <c r="D41" t="s">
        <v>24</v>
      </c>
      <c r="F41" t="s">
        <v>5</v>
      </c>
      <c r="G41" t="s">
        <v>22</v>
      </c>
      <c r="H41" t="s">
        <v>22</v>
      </c>
    </row>
    <row r="42" spans="3:11" x14ac:dyDescent="0.25">
      <c r="C42" t="s">
        <v>492</v>
      </c>
      <c r="D42">
        <v>89</v>
      </c>
      <c r="F42">
        <v>0.34347860000000002</v>
      </c>
      <c r="G42">
        <v>0</v>
      </c>
      <c r="H42">
        <v>1</v>
      </c>
    </row>
    <row r="43" spans="3:11" x14ac:dyDescent="0.25">
      <c r="C43" t="s">
        <v>493</v>
      </c>
      <c r="D43">
        <v>89</v>
      </c>
      <c r="F43">
        <v>0.1490522</v>
      </c>
      <c r="G43">
        <v>0</v>
      </c>
      <c r="H43">
        <v>1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="80" zoomScaleNormal="80" workbookViewId="0">
      <selection activeCell="D46" sqref="D46:F46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18.140625" customWidth="1"/>
    <col min="14" max="14" width="17.5703125" customWidth="1"/>
    <col min="15" max="15" width="2.28515625" customWidth="1"/>
    <col min="16" max="16" width="19.42578125" customWidth="1"/>
    <col min="17" max="17" width="18" customWidth="1"/>
  </cols>
  <sheetData>
    <row r="1" spans="1:18" x14ac:dyDescent="0.25">
      <c r="A1" t="s">
        <v>497</v>
      </c>
    </row>
    <row r="2" spans="1:18" x14ac:dyDescent="0.25">
      <c r="D2" s="101" t="s">
        <v>1289</v>
      </c>
      <c r="E2" s="12"/>
      <c r="F2" s="12"/>
      <c r="G2" s="12"/>
      <c r="H2" s="12"/>
    </row>
    <row r="3" spans="1:18" x14ac:dyDescent="0.25">
      <c r="C3" t="s">
        <v>48</v>
      </c>
    </row>
    <row r="4" spans="1:18" ht="18" thickBot="1" x14ac:dyDescent="0.35">
      <c r="C4" t="s">
        <v>501</v>
      </c>
      <c r="L4" s="118" t="s">
        <v>495</v>
      </c>
      <c r="M4" s="118"/>
      <c r="N4" s="118"/>
      <c r="O4" s="118"/>
      <c r="P4" s="118"/>
      <c r="Q4" s="78"/>
    </row>
    <row r="5" spans="1:18" ht="78.75" thickTop="1" thickBot="1" x14ac:dyDescent="0.3">
      <c r="C5" t="s">
        <v>502</v>
      </c>
      <c r="L5" s="77" t="s">
        <v>101</v>
      </c>
      <c r="M5" s="72" t="s">
        <v>496</v>
      </c>
      <c r="N5" s="72" t="s">
        <v>703</v>
      </c>
      <c r="O5" s="70"/>
      <c r="P5" s="72" t="s">
        <v>702</v>
      </c>
      <c r="Q5" s="72" t="s">
        <v>704</v>
      </c>
    </row>
    <row r="6" spans="1:18" x14ac:dyDescent="0.25">
      <c r="C6" t="s">
        <v>503</v>
      </c>
      <c r="L6" s="43" t="s">
        <v>33</v>
      </c>
      <c r="M6" s="24">
        <f>D14</f>
        <v>0</v>
      </c>
      <c r="N6" s="44">
        <f>M6/D16</f>
        <v>0</v>
      </c>
      <c r="P6" s="24">
        <f>D46</f>
        <v>0</v>
      </c>
      <c r="Q6" s="44">
        <f>P6/D48</f>
        <v>0</v>
      </c>
    </row>
    <row r="7" spans="1:18" x14ac:dyDescent="0.25">
      <c r="C7" t="s">
        <v>504</v>
      </c>
      <c r="L7" s="43" t="s">
        <v>32</v>
      </c>
      <c r="M7" s="24">
        <f>E14</f>
        <v>0</v>
      </c>
      <c r="N7" s="44">
        <f>M7/E16</f>
        <v>0</v>
      </c>
      <c r="P7" s="24">
        <f>E46</f>
        <v>0</v>
      </c>
      <c r="Q7" s="44">
        <f>P7/E48</f>
        <v>0</v>
      </c>
    </row>
    <row r="8" spans="1:18" ht="15.75" thickBot="1" x14ac:dyDescent="0.3">
      <c r="C8" t="s">
        <v>505</v>
      </c>
      <c r="L8" s="22" t="s">
        <v>35</v>
      </c>
      <c r="M8" s="27">
        <f>F14</f>
        <v>0</v>
      </c>
      <c r="N8" s="54">
        <f>M8/F16</f>
        <v>0</v>
      </c>
      <c r="O8" s="22"/>
      <c r="P8" s="27">
        <f>F46</f>
        <v>0</v>
      </c>
      <c r="Q8" s="54">
        <f>P8/F48</f>
        <v>0</v>
      </c>
    </row>
    <row r="9" spans="1:18" ht="15.75" thickTop="1" x14ac:dyDescent="0.25">
      <c r="C9" t="s">
        <v>506</v>
      </c>
      <c r="L9" t="str">
        <f>CONCATENATE("N = ",F16)</f>
        <v>N = 213</v>
      </c>
      <c r="P9" t="str">
        <f>CONCATENATE("N = ",F48)</f>
        <v>N = 213</v>
      </c>
    </row>
    <row r="10" spans="1:18" ht="29.25" customHeight="1" x14ac:dyDescent="0.25">
      <c r="C10" t="s">
        <v>507</v>
      </c>
      <c r="D10" t="s">
        <v>20</v>
      </c>
      <c r="L10" s="117" t="str">
        <f>IF(I34="*","Male and female percentages are different at the 10% level of significance",IF(I34="**","Male and female percentages are different at the 5% level of significance",IF(I34="***","Male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  <c r="P10" s="117" t="str">
        <f>IF(I64="*","Male and female percentages are different at the 10% level of significance",IF(I64="**","Male and female percentages are different at the 5% level of significance",IF(I64="***","Male and female percentages are different at the 1% level of significance","Percentages are not significantly different at either 1%, 5% or 10%")))</f>
        <v>Percentages are not significantly different at either 1%, 5% or 10%</v>
      </c>
      <c r="Q10" s="117"/>
      <c r="R10" s="9"/>
    </row>
    <row r="11" spans="1:18" x14ac:dyDescent="0.25">
      <c r="C11" t="s">
        <v>508</v>
      </c>
      <c r="D11" t="s">
        <v>706</v>
      </c>
      <c r="E11" t="s">
        <v>707</v>
      </c>
      <c r="F11" t="s">
        <v>8</v>
      </c>
    </row>
    <row r="12" spans="1:18" x14ac:dyDescent="0.25">
      <c r="C12" t="s">
        <v>7</v>
      </c>
      <c r="D12" t="s">
        <v>98</v>
      </c>
      <c r="E12" t="s">
        <v>143</v>
      </c>
      <c r="F12" t="s">
        <v>50</v>
      </c>
    </row>
    <row r="13" spans="1:18" ht="17.25" x14ac:dyDescent="0.25">
      <c r="L13" s="2" t="s">
        <v>625</v>
      </c>
    </row>
    <row r="14" spans="1:18" x14ac:dyDescent="0.25">
      <c r="C14" t="s">
        <v>714</v>
      </c>
      <c r="L14" s="82" t="s">
        <v>621</v>
      </c>
    </row>
    <row r="15" spans="1:18" x14ac:dyDescent="0.25">
      <c r="C15" t="s">
        <v>7</v>
      </c>
      <c r="D15" t="s">
        <v>98</v>
      </c>
      <c r="E15" t="s">
        <v>143</v>
      </c>
      <c r="F15" t="s">
        <v>50</v>
      </c>
      <c r="L15" t="s">
        <v>622</v>
      </c>
    </row>
    <row r="16" spans="1:18" x14ac:dyDescent="0.25">
      <c r="C16" t="s">
        <v>8</v>
      </c>
      <c r="D16">
        <v>124</v>
      </c>
      <c r="E16">
        <v>89</v>
      </c>
      <c r="F16">
        <v>213</v>
      </c>
      <c r="L16" s="2" t="s">
        <v>623</v>
      </c>
    </row>
    <row r="17" spans="1:12" x14ac:dyDescent="0.25">
      <c r="L17" t="s">
        <v>624</v>
      </c>
    </row>
    <row r="19" spans="1:12" x14ac:dyDescent="0.25">
      <c r="A19" t="s">
        <v>498</v>
      </c>
    </row>
    <row r="32" spans="1:12" x14ac:dyDescent="0.25">
      <c r="C32" t="s">
        <v>80</v>
      </c>
      <c r="D32" t="s">
        <v>81</v>
      </c>
      <c r="E32" t="s">
        <v>82</v>
      </c>
      <c r="F32" t="s">
        <v>83</v>
      </c>
      <c r="G32" t="s">
        <v>84</v>
      </c>
      <c r="H32" t="s">
        <v>85</v>
      </c>
    </row>
    <row r="33" spans="1:10" x14ac:dyDescent="0.25">
      <c r="C33" t="s">
        <v>753</v>
      </c>
      <c r="D33" t="s">
        <v>5</v>
      </c>
      <c r="E33" t="s">
        <v>95</v>
      </c>
      <c r="F33" t="s">
        <v>23</v>
      </c>
      <c r="G33" t="s">
        <v>7</v>
      </c>
      <c r="H33" t="s">
        <v>22</v>
      </c>
    </row>
    <row r="34" spans="1:10" x14ac:dyDescent="0.25">
      <c r="C34" t="s">
        <v>86</v>
      </c>
      <c r="D34">
        <v>0</v>
      </c>
      <c r="E34">
        <v>1</v>
      </c>
      <c r="F34">
        <v>0</v>
      </c>
      <c r="H34" t="s">
        <v>732</v>
      </c>
      <c r="I34" s="4" t="str">
        <f t="shared" ref="I34" si="0">IF(H34&lt;=0.01,"***",IF(H34&lt;=0.05,"**",IF(H34&lt;=0.1,"*","-")))</f>
        <v>-</v>
      </c>
      <c r="J34" t="s">
        <v>88</v>
      </c>
    </row>
    <row r="35" spans="1:10" x14ac:dyDescent="0.25">
      <c r="C35" t="s">
        <v>87</v>
      </c>
      <c r="D35">
        <v>0</v>
      </c>
      <c r="E35">
        <v>211</v>
      </c>
      <c r="F35">
        <v>0</v>
      </c>
      <c r="J35" t="s">
        <v>89</v>
      </c>
    </row>
    <row r="36" spans="1:10" x14ac:dyDescent="0.25">
      <c r="C36" t="s">
        <v>753</v>
      </c>
      <c r="D36" t="s">
        <v>5</v>
      </c>
      <c r="E36" t="s">
        <v>95</v>
      </c>
      <c r="F36" t="s">
        <v>23</v>
      </c>
      <c r="G36" t="s">
        <v>7</v>
      </c>
      <c r="H36" t="s">
        <v>22</v>
      </c>
    </row>
    <row r="37" spans="1:10" x14ac:dyDescent="0.25">
      <c r="C37" t="s">
        <v>8</v>
      </c>
      <c r="D37">
        <v>0</v>
      </c>
      <c r="E37">
        <v>212</v>
      </c>
      <c r="F37">
        <v>0</v>
      </c>
    </row>
    <row r="40" spans="1:10" x14ac:dyDescent="0.25">
      <c r="A40" t="s">
        <v>499</v>
      </c>
    </row>
    <row r="42" spans="1:10" x14ac:dyDescent="0.25">
      <c r="C42" t="s">
        <v>509</v>
      </c>
      <c r="D42" t="s">
        <v>20</v>
      </c>
    </row>
    <row r="43" spans="1:10" x14ac:dyDescent="0.25">
      <c r="C43" t="s">
        <v>510</v>
      </c>
      <c r="D43" t="s">
        <v>706</v>
      </c>
      <c r="E43" t="s">
        <v>707</v>
      </c>
      <c r="F43" t="s">
        <v>8</v>
      </c>
    </row>
    <row r="44" spans="1:10" x14ac:dyDescent="0.25">
      <c r="C44" t="s">
        <v>7</v>
      </c>
      <c r="D44" t="s">
        <v>98</v>
      </c>
      <c r="E44" t="s">
        <v>143</v>
      </c>
      <c r="F44" t="s">
        <v>24</v>
      </c>
    </row>
    <row r="46" spans="1:10" x14ac:dyDescent="0.25">
      <c r="C46" t="s">
        <v>714</v>
      </c>
    </row>
    <row r="47" spans="1:10" x14ac:dyDescent="0.25">
      <c r="C47" t="s">
        <v>7</v>
      </c>
      <c r="D47" t="s">
        <v>98</v>
      </c>
      <c r="E47" t="s">
        <v>143</v>
      </c>
      <c r="F47" t="s">
        <v>24</v>
      </c>
    </row>
    <row r="48" spans="1:10" x14ac:dyDescent="0.25">
      <c r="C48" t="s">
        <v>8</v>
      </c>
      <c r="D48">
        <v>124</v>
      </c>
      <c r="E48">
        <v>89</v>
      </c>
      <c r="F48">
        <v>213</v>
      </c>
    </row>
    <row r="51" spans="1:10" x14ac:dyDescent="0.25">
      <c r="A51" t="s">
        <v>500</v>
      </c>
    </row>
    <row r="62" spans="1:10" x14ac:dyDescent="0.25">
      <c r="C62" t="s">
        <v>80</v>
      </c>
      <c r="D62" t="s">
        <v>81</v>
      </c>
      <c r="E62" t="s">
        <v>82</v>
      </c>
      <c r="F62" t="s">
        <v>83</v>
      </c>
      <c r="G62" t="s">
        <v>84</v>
      </c>
      <c r="H62" t="s">
        <v>85</v>
      </c>
    </row>
    <row r="63" spans="1:10" x14ac:dyDescent="0.25">
      <c r="C63" t="s">
        <v>120</v>
      </c>
      <c r="D63" t="s">
        <v>23</v>
      </c>
      <c r="E63" t="s">
        <v>143</v>
      </c>
      <c r="F63" t="s">
        <v>98</v>
      </c>
      <c r="G63" t="s">
        <v>22</v>
      </c>
      <c r="H63" t="s">
        <v>22</v>
      </c>
    </row>
    <row r="64" spans="1:10" x14ac:dyDescent="0.25">
      <c r="C64" t="s">
        <v>86</v>
      </c>
      <c r="D64">
        <v>0</v>
      </c>
      <c r="E64">
        <v>1</v>
      </c>
      <c r="F64">
        <v>0</v>
      </c>
      <c r="H64" t="s">
        <v>732</v>
      </c>
      <c r="I64" s="4" t="str">
        <f t="shared" ref="I64" si="1">IF(H64&lt;=0.01,"***",IF(H64&lt;=0.05,"**",IF(H64&lt;=0.1,"*","-")))</f>
        <v>-</v>
      </c>
      <c r="J64" t="s">
        <v>88</v>
      </c>
    </row>
    <row r="65" spans="3:10" x14ac:dyDescent="0.25">
      <c r="C65" t="s">
        <v>87</v>
      </c>
      <c r="D65">
        <v>0</v>
      </c>
      <c r="E65">
        <v>211</v>
      </c>
      <c r="F65">
        <v>0</v>
      </c>
      <c r="J65" t="s">
        <v>89</v>
      </c>
    </row>
    <row r="66" spans="3:10" x14ac:dyDescent="0.25">
      <c r="C66" t="s">
        <v>120</v>
      </c>
      <c r="D66" t="s">
        <v>23</v>
      </c>
      <c r="E66" t="s">
        <v>143</v>
      </c>
      <c r="F66" t="s">
        <v>98</v>
      </c>
      <c r="G66" t="s">
        <v>22</v>
      </c>
      <c r="H66" t="s">
        <v>22</v>
      </c>
    </row>
    <row r="67" spans="3:10" x14ac:dyDescent="0.25">
      <c r="C67" t="s">
        <v>8</v>
      </c>
      <c r="D67">
        <v>0</v>
      </c>
      <c r="E67">
        <v>212</v>
      </c>
      <c r="F67">
        <v>0</v>
      </c>
    </row>
  </sheetData>
  <mergeCells count="3">
    <mergeCell ref="L10:N10"/>
    <mergeCell ref="P10:Q10"/>
    <mergeCell ref="L4:P4"/>
  </mergeCells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2"/>
  <sheetViews>
    <sheetView zoomScale="80" zoomScaleNormal="80" workbookViewId="0">
      <selection activeCell="C27" sqref="C27:C3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511</v>
      </c>
    </row>
    <row r="4" spans="1:14" ht="35.25" customHeight="1" thickBot="1" x14ac:dyDescent="0.35">
      <c r="A4" t="s">
        <v>512</v>
      </c>
      <c r="C4" t="s">
        <v>515</v>
      </c>
      <c r="L4" s="118" t="s">
        <v>518</v>
      </c>
      <c r="M4" s="118"/>
      <c r="N4" s="118"/>
    </row>
    <row r="5" spans="1:14" ht="31.5" thickTop="1" thickBot="1" x14ac:dyDescent="0.3">
      <c r="A5" t="s">
        <v>513</v>
      </c>
      <c r="C5" t="s">
        <v>516</v>
      </c>
      <c r="L5" s="77" t="s">
        <v>101</v>
      </c>
      <c r="M5" s="72" t="s">
        <v>519</v>
      </c>
      <c r="N5" s="72" t="s">
        <v>520</v>
      </c>
    </row>
    <row r="6" spans="1:14" x14ac:dyDescent="0.25">
      <c r="A6" t="s">
        <v>1360</v>
      </c>
      <c r="C6" t="s">
        <v>1371</v>
      </c>
      <c r="D6" t="s">
        <v>697</v>
      </c>
      <c r="E6" t="s">
        <v>698</v>
      </c>
      <c r="L6" s="43" t="s">
        <v>33</v>
      </c>
      <c r="M6" s="24">
        <f>D10</f>
        <v>62</v>
      </c>
      <c r="N6" s="44">
        <f>M6/D12</f>
        <v>0.78481012658227844</v>
      </c>
    </row>
    <row r="7" spans="1:14" x14ac:dyDescent="0.25">
      <c r="A7" t="s">
        <v>783</v>
      </c>
      <c r="C7" t="s">
        <v>517</v>
      </c>
      <c r="D7" t="s">
        <v>706</v>
      </c>
      <c r="E7" t="s">
        <v>707</v>
      </c>
      <c r="F7" t="s">
        <v>8</v>
      </c>
      <c r="L7" s="43" t="s">
        <v>32</v>
      </c>
      <c r="M7" s="24">
        <f>E10</f>
        <v>55</v>
      </c>
      <c r="N7" s="44">
        <f>M7/E12</f>
        <v>0.75342465753424659</v>
      </c>
    </row>
    <row r="8" spans="1:14" ht="15.75" thickBot="1" x14ac:dyDescent="0.3">
      <c r="A8" t="s">
        <v>17</v>
      </c>
      <c r="C8" t="s">
        <v>22</v>
      </c>
      <c r="D8" t="s">
        <v>5</v>
      </c>
      <c r="E8" t="s">
        <v>24</v>
      </c>
      <c r="F8" t="s">
        <v>7</v>
      </c>
      <c r="L8" s="22" t="s">
        <v>35</v>
      </c>
      <c r="M8" s="27">
        <f>F10</f>
        <v>117</v>
      </c>
      <c r="N8" s="54">
        <f>M8/F12</f>
        <v>0.76973684210526316</v>
      </c>
    </row>
    <row r="9" spans="1:14" ht="15.75" thickTop="1" x14ac:dyDescent="0.25">
      <c r="A9" t="s">
        <v>1361</v>
      </c>
      <c r="C9" t="s">
        <v>713</v>
      </c>
      <c r="D9">
        <v>17</v>
      </c>
      <c r="E9">
        <v>18</v>
      </c>
      <c r="F9">
        <v>35</v>
      </c>
      <c r="L9" t="str">
        <f>CONCATENATE("N = ",F12)</f>
        <v>N = 152</v>
      </c>
    </row>
    <row r="10" spans="1:14" x14ac:dyDescent="0.25">
      <c r="A10" t="s">
        <v>1362</v>
      </c>
      <c r="C10" t="s">
        <v>714</v>
      </c>
      <c r="D10">
        <v>62</v>
      </c>
      <c r="E10">
        <v>55</v>
      </c>
      <c r="F10">
        <v>117</v>
      </c>
      <c r="L10" s="117" t="str">
        <f>IF(I29="*","Male and female percentages are different at the 10% level of significance",IF(I29="**","Male and female percentages are different at the 5% level of significance",IF(I29="***","Male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</row>
    <row r="11" spans="1:14" x14ac:dyDescent="0.25">
      <c r="A11" t="s">
        <v>17</v>
      </c>
      <c r="C11" t="s">
        <v>22</v>
      </c>
      <c r="D11" t="s">
        <v>5</v>
      </c>
      <c r="E11" t="s">
        <v>24</v>
      </c>
      <c r="F11" t="s">
        <v>7</v>
      </c>
    </row>
    <row r="12" spans="1:14" x14ac:dyDescent="0.25">
      <c r="A12" t="s">
        <v>1363</v>
      </c>
      <c r="C12" t="s">
        <v>8</v>
      </c>
      <c r="D12">
        <v>79</v>
      </c>
      <c r="E12">
        <v>73</v>
      </c>
      <c r="F12">
        <v>152</v>
      </c>
    </row>
    <row r="15" spans="1:14" x14ac:dyDescent="0.25">
      <c r="A15" t="s">
        <v>514</v>
      </c>
    </row>
    <row r="17" spans="1:10" x14ac:dyDescent="0.25">
      <c r="A17" t="s">
        <v>784</v>
      </c>
    </row>
    <row r="18" spans="1:10" x14ac:dyDescent="0.25">
      <c r="A18" t="s">
        <v>1364</v>
      </c>
    </row>
    <row r="19" spans="1:10" x14ac:dyDescent="0.25">
      <c r="A19" t="s">
        <v>68</v>
      </c>
    </row>
    <row r="20" spans="1:10" x14ac:dyDescent="0.25">
      <c r="A20" t="s">
        <v>69</v>
      </c>
    </row>
    <row r="21" spans="1:10" x14ac:dyDescent="0.25">
      <c r="A21" t="s">
        <v>1365</v>
      </c>
    </row>
    <row r="22" spans="1:10" x14ac:dyDescent="0.25">
      <c r="A22" t="s">
        <v>1366</v>
      </c>
    </row>
    <row r="23" spans="1:10" x14ac:dyDescent="0.25">
      <c r="A23" t="s">
        <v>69</v>
      </c>
    </row>
    <row r="24" spans="1:10" x14ac:dyDescent="0.25">
      <c r="A24" t="s">
        <v>1367</v>
      </c>
    </row>
    <row r="26" spans="1:10" x14ac:dyDescent="0.25">
      <c r="A26" t="s">
        <v>70</v>
      </c>
      <c r="D26" t="s">
        <v>455</v>
      </c>
      <c r="E26" t="s">
        <v>785</v>
      </c>
      <c r="F26" t="s">
        <v>686</v>
      </c>
    </row>
    <row r="27" spans="1:10" x14ac:dyDescent="0.25">
      <c r="A27" t="s">
        <v>71</v>
      </c>
      <c r="C27" t="s">
        <v>80</v>
      </c>
      <c r="D27" t="s">
        <v>81</v>
      </c>
      <c r="E27" t="s">
        <v>82</v>
      </c>
      <c r="F27" t="s">
        <v>83</v>
      </c>
      <c r="G27" t="s">
        <v>84</v>
      </c>
      <c r="H27" t="s">
        <v>85</v>
      </c>
    </row>
    <row r="28" spans="1:10" x14ac:dyDescent="0.25">
      <c r="A28" t="s">
        <v>72</v>
      </c>
      <c r="C28" t="s">
        <v>120</v>
      </c>
      <c r="D28" t="s">
        <v>6</v>
      </c>
      <c r="E28" t="s">
        <v>95</v>
      </c>
      <c r="F28" t="s">
        <v>98</v>
      </c>
      <c r="G28" t="s">
        <v>22</v>
      </c>
      <c r="H28" t="s">
        <v>22</v>
      </c>
    </row>
    <row r="29" spans="1:10" x14ac:dyDescent="0.25">
      <c r="A29" t="s">
        <v>1368</v>
      </c>
      <c r="C29" t="s">
        <v>86</v>
      </c>
      <c r="D29">
        <v>3.7373485999999997E-2</v>
      </c>
      <c r="E29">
        <v>1</v>
      </c>
      <c r="F29">
        <v>3.7373485999999997E-2</v>
      </c>
      <c r="G29">
        <v>0.21</v>
      </c>
      <c r="H29">
        <v>0.64870000000000005</v>
      </c>
      <c r="I29" s="4" t="str">
        <f>IF(H29&lt;=0.01,"***",IF(H29&lt;=0.05,"**",IF(H29&lt;=0.1,"*","-")))</f>
        <v>-</v>
      </c>
      <c r="J29" t="s">
        <v>88</v>
      </c>
    </row>
    <row r="30" spans="1:10" x14ac:dyDescent="0.25">
      <c r="A30" t="s">
        <v>1369</v>
      </c>
      <c r="C30" t="s">
        <v>87</v>
      </c>
      <c r="D30">
        <v>26.903416</v>
      </c>
      <c r="E30">
        <v>150</v>
      </c>
      <c r="F30">
        <v>0.17935610699999999</v>
      </c>
      <c r="J30" t="s">
        <v>89</v>
      </c>
    </row>
    <row r="31" spans="1:10" x14ac:dyDescent="0.25">
      <c r="A31" t="s">
        <v>72</v>
      </c>
      <c r="C31" t="s">
        <v>120</v>
      </c>
      <c r="D31" t="s">
        <v>6</v>
      </c>
      <c r="E31" t="s">
        <v>95</v>
      </c>
      <c r="F31" t="s">
        <v>98</v>
      </c>
      <c r="G31" t="s">
        <v>22</v>
      </c>
      <c r="H31" t="s">
        <v>22</v>
      </c>
    </row>
    <row r="32" spans="1:10" x14ac:dyDescent="0.25">
      <c r="A32" t="s">
        <v>1370</v>
      </c>
      <c r="C32" t="s">
        <v>8</v>
      </c>
      <c r="D32">
        <v>26.940789500000001</v>
      </c>
      <c r="E32">
        <v>151</v>
      </c>
      <c r="F32">
        <v>0.178415824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7"/>
  <sheetViews>
    <sheetView zoomScale="80" zoomScaleNormal="80" workbookViewId="0">
      <selection activeCell="K1" sqref="K1"/>
    </sheetView>
  </sheetViews>
  <sheetFormatPr defaultRowHeight="15" x14ac:dyDescent="0.25"/>
  <cols>
    <col min="1" max="1" width="65.28515625" bestFit="1" customWidth="1"/>
    <col min="10" max="10" width="53.7109375" customWidth="1"/>
    <col min="11" max="12" width="8.140625" customWidth="1"/>
    <col min="13" max="13" width="3.140625" bestFit="1" customWidth="1"/>
  </cols>
  <sheetData>
    <row r="3" spans="1:14" x14ac:dyDescent="0.25">
      <c r="A3" t="s">
        <v>529</v>
      </c>
    </row>
    <row r="4" spans="1:14" x14ac:dyDescent="0.25">
      <c r="A4" t="s">
        <v>530</v>
      </c>
    </row>
    <row r="5" spans="1:14" ht="18" thickBot="1" x14ac:dyDescent="0.35">
      <c r="J5" s="118" t="s">
        <v>541</v>
      </c>
      <c r="K5" s="118"/>
      <c r="L5" s="118"/>
      <c r="M5" s="118"/>
      <c r="N5" s="118"/>
    </row>
    <row r="6" spans="1:14" ht="16.5" thickTop="1" thickBot="1" x14ac:dyDescent="0.3">
      <c r="A6" t="s">
        <v>319</v>
      </c>
      <c r="C6" t="s">
        <v>254</v>
      </c>
      <c r="D6" t="s">
        <v>255</v>
      </c>
      <c r="E6" t="s">
        <v>76</v>
      </c>
      <c r="F6" t="s">
        <v>77</v>
      </c>
      <c r="G6" t="s">
        <v>321</v>
      </c>
      <c r="H6" t="s">
        <v>322</v>
      </c>
      <c r="K6" s="111" t="s">
        <v>20</v>
      </c>
      <c r="L6" s="111"/>
    </row>
    <row r="7" spans="1:14" ht="15.75" thickBot="1" x14ac:dyDescent="0.3">
      <c r="A7" t="s">
        <v>320</v>
      </c>
      <c r="C7" t="s">
        <v>5</v>
      </c>
      <c r="D7" t="s">
        <v>22</v>
      </c>
      <c r="E7" t="s">
        <v>22</v>
      </c>
      <c r="F7" t="s">
        <v>98</v>
      </c>
      <c r="G7" t="s">
        <v>22</v>
      </c>
      <c r="H7" t="s">
        <v>7</v>
      </c>
      <c r="J7" s="77"/>
      <c r="K7" s="72" t="s">
        <v>33</v>
      </c>
      <c r="L7" s="72" t="s">
        <v>32</v>
      </c>
      <c r="M7" s="70"/>
      <c r="N7" s="72" t="s">
        <v>35</v>
      </c>
    </row>
    <row r="8" spans="1:14" ht="17.25" x14ac:dyDescent="0.25">
      <c r="A8" t="s">
        <v>1372</v>
      </c>
      <c r="C8" t="s">
        <v>533</v>
      </c>
      <c r="D8">
        <v>116</v>
      </c>
      <c r="E8">
        <v>0.25</v>
      </c>
      <c r="F8">
        <v>0.43489129999999998</v>
      </c>
      <c r="G8">
        <v>0</v>
      </c>
      <c r="H8">
        <v>1</v>
      </c>
      <c r="J8" s="43" t="s">
        <v>521</v>
      </c>
      <c r="K8" s="38">
        <f>E23</f>
        <v>0.37704919999999997</v>
      </c>
      <c r="L8" s="38">
        <f>E38</f>
        <v>0.1090909</v>
      </c>
      <c r="M8" s="13" t="str">
        <f>I79</f>
        <v>***</v>
      </c>
      <c r="N8" s="38">
        <f>E8</f>
        <v>0.25</v>
      </c>
    </row>
    <row r="9" spans="1:14" ht="17.25" x14ac:dyDescent="0.25">
      <c r="A9" t="s">
        <v>1373</v>
      </c>
      <c r="C9" t="s">
        <v>534</v>
      </c>
      <c r="D9">
        <v>116</v>
      </c>
      <c r="E9">
        <v>0.81034479999999998</v>
      </c>
      <c r="F9">
        <v>0.393729</v>
      </c>
      <c r="G9">
        <v>0</v>
      </c>
      <c r="H9">
        <v>1</v>
      </c>
      <c r="J9" s="43" t="s">
        <v>522</v>
      </c>
      <c r="K9" s="38">
        <f>E24</f>
        <v>0.78688519999999995</v>
      </c>
      <c r="L9" s="38">
        <f>E39</f>
        <v>0.83636359999999998</v>
      </c>
      <c r="M9" s="13" t="str">
        <f>I114</f>
        <v>-</v>
      </c>
      <c r="N9" s="38">
        <f>E9</f>
        <v>0.81034479999999998</v>
      </c>
    </row>
    <row r="10" spans="1:14" ht="17.25" x14ac:dyDescent="0.25">
      <c r="A10" t="s">
        <v>1374</v>
      </c>
      <c r="C10" t="s">
        <v>535</v>
      </c>
      <c r="D10">
        <v>116</v>
      </c>
      <c r="E10">
        <v>0.1896552</v>
      </c>
      <c r="F10">
        <v>0.393729</v>
      </c>
      <c r="G10">
        <v>0</v>
      </c>
      <c r="H10">
        <v>1</v>
      </c>
      <c r="J10" s="43" t="s">
        <v>523</v>
      </c>
      <c r="K10" s="38">
        <f>E25</f>
        <v>0.27868850000000001</v>
      </c>
      <c r="L10" s="38">
        <f>E40</f>
        <v>9.0909100000000007E-2</v>
      </c>
      <c r="M10" s="13" t="str">
        <f>I148</f>
        <v>***</v>
      </c>
      <c r="N10" s="38">
        <f>E10</f>
        <v>0.1896552</v>
      </c>
    </row>
    <row r="11" spans="1:14" ht="17.25" x14ac:dyDescent="0.25">
      <c r="A11" t="s">
        <v>1375</v>
      </c>
      <c r="C11" t="s">
        <v>536</v>
      </c>
      <c r="D11">
        <v>116</v>
      </c>
      <c r="E11">
        <v>0.33620689999999998</v>
      </c>
      <c r="F11">
        <v>0.4744602</v>
      </c>
      <c r="G11">
        <v>0</v>
      </c>
      <c r="H11">
        <v>1</v>
      </c>
      <c r="J11" s="43" t="s">
        <v>524</v>
      </c>
      <c r="K11" s="38">
        <f>E26</f>
        <v>0.50819669999999995</v>
      </c>
      <c r="L11" s="38">
        <f>E41</f>
        <v>0.14545449999999999</v>
      </c>
      <c r="M11" s="13" t="str">
        <f>I182</f>
        <v>***</v>
      </c>
      <c r="N11" s="38">
        <f>E11</f>
        <v>0.33620689999999998</v>
      </c>
    </row>
    <row r="12" spans="1:14" ht="17.25" x14ac:dyDescent="0.25">
      <c r="A12" t="s">
        <v>1376</v>
      </c>
      <c r="C12" t="s">
        <v>537</v>
      </c>
      <c r="D12">
        <v>116</v>
      </c>
      <c r="E12">
        <v>9.4827599999999998E-2</v>
      </c>
      <c r="F12">
        <v>0.2942477</v>
      </c>
      <c r="G12">
        <v>0</v>
      </c>
      <c r="H12">
        <v>1</v>
      </c>
      <c r="J12" s="43" t="s">
        <v>525</v>
      </c>
      <c r="K12" s="38">
        <f>E27</f>
        <v>0.14754100000000001</v>
      </c>
      <c r="L12" s="38">
        <f>E42</f>
        <v>3.6363600000000003E-2</v>
      </c>
      <c r="M12" s="13" t="str">
        <f>I216</f>
        <v>**</v>
      </c>
      <c r="N12" s="38">
        <f>E12</f>
        <v>9.4827599999999998E-2</v>
      </c>
    </row>
    <row r="13" spans="1:14" ht="17.25" x14ac:dyDescent="0.25">
      <c r="A13" t="s">
        <v>320</v>
      </c>
      <c r="C13" t="s">
        <v>5</v>
      </c>
      <c r="D13" t="s">
        <v>22</v>
      </c>
      <c r="E13" t="s">
        <v>22</v>
      </c>
      <c r="F13" t="s">
        <v>98</v>
      </c>
      <c r="G13" t="s">
        <v>22</v>
      </c>
      <c r="H13" t="s">
        <v>7</v>
      </c>
      <c r="J13" s="43" t="s">
        <v>526</v>
      </c>
      <c r="K13" s="38">
        <f>E29</f>
        <v>0.2459016</v>
      </c>
      <c r="L13" s="38">
        <f>E44</f>
        <v>0.21818180000000001</v>
      </c>
      <c r="M13" s="13" t="str">
        <f>I251</f>
        <v>-</v>
      </c>
      <c r="N13" s="38">
        <f>E14</f>
        <v>0.23275860000000001</v>
      </c>
    </row>
    <row r="14" spans="1:14" ht="17.25" x14ac:dyDescent="0.25">
      <c r="A14" t="s">
        <v>1377</v>
      </c>
      <c r="C14" t="s">
        <v>538</v>
      </c>
      <c r="D14">
        <v>116</v>
      </c>
      <c r="E14">
        <v>0.23275860000000001</v>
      </c>
      <c r="F14">
        <v>0.4244231</v>
      </c>
      <c r="G14">
        <v>0</v>
      </c>
      <c r="H14">
        <v>1</v>
      </c>
      <c r="J14" s="43" t="s">
        <v>527</v>
      </c>
      <c r="K14" s="38">
        <f>E30</f>
        <v>0.27868850000000001</v>
      </c>
      <c r="L14" s="38">
        <f>E45</f>
        <v>0.27272730000000001</v>
      </c>
      <c r="M14" s="13" t="str">
        <f>I285</f>
        <v>-</v>
      </c>
      <c r="N14" s="38">
        <f>E15</f>
        <v>0.2758621</v>
      </c>
    </row>
    <row r="15" spans="1:14" ht="17.25" x14ac:dyDescent="0.25">
      <c r="A15" t="s">
        <v>1378</v>
      </c>
      <c r="C15" t="s">
        <v>539</v>
      </c>
      <c r="D15">
        <v>116</v>
      </c>
      <c r="E15">
        <v>0.2758621</v>
      </c>
      <c r="F15">
        <v>0.44888670000000003</v>
      </c>
      <c r="G15">
        <v>0</v>
      </c>
      <c r="H15">
        <v>1</v>
      </c>
      <c r="J15" s="47" t="s">
        <v>528</v>
      </c>
      <c r="K15" s="40">
        <f>E31</f>
        <v>0</v>
      </c>
      <c r="L15" s="40">
        <f>E46</f>
        <v>1.8181800000000001E-2</v>
      </c>
      <c r="M15" s="39" t="str">
        <f>I318</f>
        <v>-</v>
      </c>
      <c r="N15" s="40">
        <f>E16</f>
        <v>8.6207000000000002E-3</v>
      </c>
    </row>
    <row r="16" spans="1:14" x14ac:dyDescent="0.25">
      <c r="A16" t="s">
        <v>1379</v>
      </c>
      <c r="C16" t="s">
        <v>540</v>
      </c>
      <c r="D16">
        <v>116</v>
      </c>
      <c r="E16">
        <v>8.6207000000000002E-3</v>
      </c>
      <c r="F16">
        <v>9.2847700000000005E-2</v>
      </c>
      <c r="G16">
        <v>0</v>
      </c>
      <c r="H16">
        <v>1</v>
      </c>
      <c r="J16" t="str">
        <f>CONCATENATE("N = ",D23," (f), ",D38," (m), ",D8," (all)")</f>
        <v>N = 61 (f), 55 (m), 116 (all)</v>
      </c>
    </row>
    <row r="17" spans="1:11" x14ac:dyDescent="0.25">
      <c r="J17" t="s">
        <v>88</v>
      </c>
    </row>
    <row r="18" spans="1:11" x14ac:dyDescent="0.25">
      <c r="A18" t="s">
        <v>529</v>
      </c>
    </row>
    <row r="19" spans="1:11" x14ac:dyDescent="0.25">
      <c r="A19" t="s">
        <v>531</v>
      </c>
    </row>
    <row r="21" spans="1:11" x14ac:dyDescent="0.25">
      <c r="A21" t="s">
        <v>319</v>
      </c>
      <c r="C21" t="s">
        <v>254</v>
      </c>
      <c r="D21" t="s">
        <v>255</v>
      </c>
      <c r="E21" t="s">
        <v>76</v>
      </c>
      <c r="F21" t="s">
        <v>77</v>
      </c>
      <c r="G21" t="s">
        <v>321</v>
      </c>
      <c r="H21" t="s">
        <v>322</v>
      </c>
    </row>
    <row r="22" spans="1:11" x14ac:dyDescent="0.25">
      <c r="A22" t="s">
        <v>320</v>
      </c>
      <c r="C22" t="s">
        <v>5</v>
      </c>
      <c r="D22" t="s">
        <v>22</v>
      </c>
      <c r="E22" t="s">
        <v>22</v>
      </c>
      <c r="F22" t="s">
        <v>98</v>
      </c>
      <c r="G22" t="s">
        <v>22</v>
      </c>
      <c r="H22" t="s">
        <v>7</v>
      </c>
    </row>
    <row r="23" spans="1:11" x14ac:dyDescent="0.25">
      <c r="A23" t="s">
        <v>1380</v>
      </c>
      <c r="C23" t="s">
        <v>533</v>
      </c>
      <c r="D23">
        <v>61</v>
      </c>
      <c r="E23">
        <v>0.37704919999999997</v>
      </c>
      <c r="F23">
        <v>0.48866939999999998</v>
      </c>
      <c r="G23">
        <v>0</v>
      </c>
      <c r="H23">
        <v>1</v>
      </c>
    </row>
    <row r="24" spans="1:11" x14ac:dyDescent="0.25">
      <c r="A24" t="s">
        <v>1381</v>
      </c>
      <c r="C24" t="s">
        <v>534</v>
      </c>
      <c r="D24">
        <v>61</v>
      </c>
      <c r="E24">
        <v>0.78688519999999995</v>
      </c>
      <c r="F24">
        <v>0.41290650000000001</v>
      </c>
      <c r="G24">
        <v>0</v>
      </c>
      <c r="H24">
        <v>1</v>
      </c>
    </row>
    <row r="25" spans="1:11" x14ac:dyDescent="0.25">
      <c r="A25" t="s">
        <v>1382</v>
      </c>
      <c r="C25" t="s">
        <v>535</v>
      </c>
      <c r="D25">
        <v>61</v>
      </c>
      <c r="E25">
        <v>0.27868850000000001</v>
      </c>
      <c r="F25">
        <v>0.4520748</v>
      </c>
      <c r="G25">
        <v>0</v>
      </c>
      <c r="H25">
        <v>1</v>
      </c>
      <c r="J25" t="s">
        <v>533</v>
      </c>
      <c r="K25" t="s">
        <v>521</v>
      </c>
    </row>
    <row r="26" spans="1:11" x14ac:dyDescent="0.25">
      <c r="A26" t="s">
        <v>1383</v>
      </c>
      <c r="C26" t="s">
        <v>536</v>
      </c>
      <c r="D26">
        <v>61</v>
      </c>
      <c r="E26">
        <v>0.50819669999999995</v>
      </c>
      <c r="F26">
        <v>0.50408169999999997</v>
      </c>
      <c r="G26">
        <v>0</v>
      </c>
      <c r="H26">
        <v>1</v>
      </c>
      <c r="J26" t="s">
        <v>534</v>
      </c>
      <c r="K26" t="s">
        <v>522</v>
      </c>
    </row>
    <row r="27" spans="1:11" x14ac:dyDescent="0.25">
      <c r="A27" t="s">
        <v>1384</v>
      </c>
      <c r="C27" t="s">
        <v>537</v>
      </c>
      <c r="D27">
        <v>61</v>
      </c>
      <c r="E27">
        <v>0.14754100000000001</v>
      </c>
      <c r="F27">
        <v>0.3575875</v>
      </c>
      <c r="G27">
        <v>0</v>
      </c>
      <c r="H27">
        <v>1</v>
      </c>
      <c r="J27" t="s">
        <v>535</v>
      </c>
      <c r="K27" t="s">
        <v>523</v>
      </c>
    </row>
    <row r="28" spans="1:11" x14ac:dyDescent="0.25">
      <c r="A28" t="s">
        <v>320</v>
      </c>
      <c r="C28" t="s">
        <v>5</v>
      </c>
      <c r="D28" t="s">
        <v>22</v>
      </c>
      <c r="E28" t="s">
        <v>22</v>
      </c>
      <c r="F28" t="s">
        <v>98</v>
      </c>
      <c r="G28" t="s">
        <v>22</v>
      </c>
      <c r="H28" t="s">
        <v>7</v>
      </c>
      <c r="J28" t="s">
        <v>536</v>
      </c>
      <c r="K28" t="s">
        <v>524</v>
      </c>
    </row>
    <row r="29" spans="1:11" x14ac:dyDescent="0.25">
      <c r="A29" t="s">
        <v>1385</v>
      </c>
      <c r="C29" t="s">
        <v>538</v>
      </c>
      <c r="D29">
        <v>61</v>
      </c>
      <c r="E29">
        <v>0.2459016</v>
      </c>
      <c r="F29">
        <v>0.43419419999999997</v>
      </c>
      <c r="G29">
        <v>0</v>
      </c>
      <c r="H29">
        <v>1</v>
      </c>
      <c r="J29" t="s">
        <v>537</v>
      </c>
      <c r="K29" t="s">
        <v>525</v>
      </c>
    </row>
    <row r="30" spans="1:11" x14ac:dyDescent="0.25">
      <c r="A30" t="s">
        <v>1386</v>
      </c>
      <c r="C30" t="s">
        <v>539</v>
      </c>
      <c r="D30">
        <v>61</v>
      </c>
      <c r="E30">
        <v>0.27868850000000001</v>
      </c>
      <c r="F30">
        <v>0.4520748</v>
      </c>
      <c r="G30">
        <v>0</v>
      </c>
      <c r="H30">
        <v>1</v>
      </c>
      <c r="J30" t="s">
        <v>538</v>
      </c>
      <c r="K30" t="s">
        <v>526</v>
      </c>
    </row>
    <row r="31" spans="1:11" x14ac:dyDescent="0.25">
      <c r="A31" t="s">
        <v>1387</v>
      </c>
      <c r="C31" t="s">
        <v>540</v>
      </c>
      <c r="D31">
        <v>61</v>
      </c>
      <c r="E31">
        <v>0</v>
      </c>
      <c r="F31">
        <v>0</v>
      </c>
      <c r="G31">
        <v>0</v>
      </c>
      <c r="H31">
        <v>0</v>
      </c>
      <c r="J31" t="s">
        <v>539</v>
      </c>
      <c r="K31" t="s">
        <v>527</v>
      </c>
    </row>
    <row r="32" spans="1:11" x14ac:dyDescent="0.25">
      <c r="J32" t="s">
        <v>540</v>
      </c>
      <c r="K32" t="s">
        <v>528</v>
      </c>
    </row>
    <row r="33" spans="1:11" x14ac:dyDescent="0.25">
      <c r="A33" t="s">
        <v>529</v>
      </c>
    </row>
    <row r="34" spans="1:11" x14ac:dyDescent="0.25">
      <c r="A34" t="s">
        <v>532</v>
      </c>
      <c r="K34" s="17"/>
    </row>
    <row r="35" spans="1:11" x14ac:dyDescent="0.25">
      <c r="J35" s="2"/>
      <c r="K35" s="17"/>
    </row>
    <row r="36" spans="1:11" x14ac:dyDescent="0.25">
      <c r="A36" t="s">
        <v>319</v>
      </c>
      <c r="C36" t="s">
        <v>254</v>
      </c>
      <c r="D36" t="s">
        <v>255</v>
      </c>
      <c r="E36" t="s">
        <v>76</v>
      </c>
      <c r="F36" t="s">
        <v>77</v>
      </c>
      <c r="G36" t="s">
        <v>321</v>
      </c>
      <c r="H36" t="s">
        <v>322</v>
      </c>
      <c r="K36" s="17"/>
    </row>
    <row r="37" spans="1:11" x14ac:dyDescent="0.25">
      <c r="A37" t="s">
        <v>320</v>
      </c>
      <c r="C37" t="s">
        <v>5</v>
      </c>
      <c r="D37" t="s">
        <v>22</v>
      </c>
      <c r="E37" t="s">
        <v>22</v>
      </c>
      <c r="F37" t="s">
        <v>98</v>
      </c>
      <c r="G37" t="s">
        <v>22</v>
      </c>
      <c r="H37" t="s">
        <v>7</v>
      </c>
      <c r="K37" s="17"/>
    </row>
    <row r="38" spans="1:11" x14ac:dyDescent="0.25">
      <c r="A38" t="s">
        <v>1388</v>
      </c>
      <c r="C38" t="s">
        <v>533</v>
      </c>
      <c r="D38">
        <v>55</v>
      </c>
      <c r="E38">
        <v>0.1090909</v>
      </c>
      <c r="F38">
        <v>0.31462659999999998</v>
      </c>
      <c r="G38">
        <v>0</v>
      </c>
      <c r="H38">
        <v>1</v>
      </c>
      <c r="K38" s="17"/>
    </row>
    <row r="39" spans="1:11" x14ac:dyDescent="0.25">
      <c r="A39" t="s">
        <v>1389</v>
      </c>
      <c r="C39" t="s">
        <v>534</v>
      </c>
      <c r="D39">
        <v>55</v>
      </c>
      <c r="E39">
        <v>0.83636359999999998</v>
      </c>
      <c r="F39">
        <v>0.37335499999999999</v>
      </c>
      <c r="G39">
        <v>0</v>
      </c>
      <c r="H39">
        <v>1</v>
      </c>
    </row>
    <row r="40" spans="1:11" x14ac:dyDescent="0.25">
      <c r="A40" t="s">
        <v>1390</v>
      </c>
      <c r="C40" t="s">
        <v>535</v>
      </c>
      <c r="D40">
        <v>55</v>
      </c>
      <c r="E40">
        <v>9.0909100000000007E-2</v>
      </c>
      <c r="F40">
        <v>0.29012939999999998</v>
      </c>
      <c r="G40">
        <v>0</v>
      </c>
      <c r="H40">
        <v>1</v>
      </c>
    </row>
    <row r="41" spans="1:11" x14ac:dyDescent="0.25">
      <c r="A41" t="s">
        <v>1391</v>
      </c>
      <c r="C41" t="s">
        <v>536</v>
      </c>
      <c r="D41">
        <v>55</v>
      </c>
      <c r="E41">
        <v>0.14545449999999999</v>
      </c>
      <c r="F41">
        <v>0.35580800000000001</v>
      </c>
      <c r="G41">
        <v>0</v>
      </c>
      <c r="H41">
        <v>1</v>
      </c>
    </row>
    <row r="42" spans="1:11" x14ac:dyDescent="0.25">
      <c r="A42" t="s">
        <v>1392</v>
      </c>
      <c r="C42" t="s">
        <v>537</v>
      </c>
      <c r="D42">
        <v>55</v>
      </c>
      <c r="E42">
        <v>3.6363600000000003E-2</v>
      </c>
      <c r="F42">
        <v>0.18891859999999999</v>
      </c>
      <c r="G42">
        <v>0</v>
      </c>
      <c r="H42">
        <v>1</v>
      </c>
      <c r="K42" s="6"/>
    </row>
    <row r="43" spans="1:11" x14ac:dyDescent="0.25">
      <c r="A43" t="s">
        <v>320</v>
      </c>
      <c r="C43" t="s">
        <v>5</v>
      </c>
      <c r="D43" t="s">
        <v>22</v>
      </c>
      <c r="E43" t="s">
        <v>22</v>
      </c>
      <c r="F43" t="s">
        <v>98</v>
      </c>
      <c r="G43" t="s">
        <v>22</v>
      </c>
      <c r="H43" t="s">
        <v>7</v>
      </c>
    </row>
    <row r="44" spans="1:11" x14ac:dyDescent="0.25">
      <c r="A44" t="s">
        <v>1393</v>
      </c>
      <c r="C44" t="s">
        <v>538</v>
      </c>
      <c r="D44">
        <v>55</v>
      </c>
      <c r="E44">
        <v>0.21818180000000001</v>
      </c>
      <c r="F44">
        <v>0.41681820000000003</v>
      </c>
      <c r="G44">
        <v>0</v>
      </c>
      <c r="H44">
        <v>1</v>
      </c>
    </row>
    <row r="45" spans="1:11" x14ac:dyDescent="0.25">
      <c r="A45" t="s">
        <v>1394</v>
      </c>
      <c r="C45" t="s">
        <v>539</v>
      </c>
      <c r="D45">
        <v>55</v>
      </c>
      <c r="E45">
        <v>0.27272730000000001</v>
      </c>
      <c r="F45">
        <v>0.44946659999999999</v>
      </c>
      <c r="G45">
        <v>0</v>
      </c>
      <c r="H45">
        <v>1</v>
      </c>
    </row>
    <row r="46" spans="1:11" x14ac:dyDescent="0.25">
      <c r="A46" t="s">
        <v>1395</v>
      </c>
      <c r="C46" t="s">
        <v>540</v>
      </c>
      <c r="D46">
        <v>55</v>
      </c>
      <c r="E46">
        <v>1.8181800000000001E-2</v>
      </c>
      <c r="F46">
        <v>0.13483999999999999</v>
      </c>
      <c r="G46">
        <v>0</v>
      </c>
      <c r="H46">
        <v>1</v>
      </c>
    </row>
    <row r="50" spans="1:1" x14ac:dyDescent="0.25">
      <c r="A50" t="s">
        <v>542</v>
      </c>
    </row>
    <row r="52" spans="1:1" x14ac:dyDescent="0.25">
      <c r="A52" t="s">
        <v>543</v>
      </c>
    </row>
    <row r="53" spans="1:1" x14ac:dyDescent="0.25">
      <c r="A53" t="s">
        <v>544</v>
      </c>
    </row>
    <row r="54" spans="1:1" x14ac:dyDescent="0.25">
      <c r="A54" t="s">
        <v>545</v>
      </c>
    </row>
    <row r="55" spans="1:1" x14ac:dyDescent="0.25">
      <c r="A55" t="s">
        <v>546</v>
      </c>
    </row>
    <row r="56" spans="1:1" x14ac:dyDescent="0.25">
      <c r="A56" t="s">
        <v>547</v>
      </c>
    </row>
    <row r="57" spans="1:1" x14ac:dyDescent="0.25">
      <c r="A57" t="s">
        <v>786</v>
      </c>
    </row>
    <row r="58" spans="1:1" x14ac:dyDescent="0.25">
      <c r="A58" t="s">
        <v>17</v>
      </c>
    </row>
    <row r="59" spans="1:1" x14ac:dyDescent="0.25">
      <c r="A59" t="s">
        <v>1396</v>
      </c>
    </row>
    <row r="60" spans="1:1" x14ac:dyDescent="0.25">
      <c r="A60" t="s">
        <v>1397</v>
      </c>
    </row>
    <row r="61" spans="1:1" x14ac:dyDescent="0.25">
      <c r="A61" t="s">
        <v>17</v>
      </c>
    </row>
    <row r="62" spans="1:1" x14ac:dyDescent="0.25">
      <c r="A62" t="s">
        <v>1398</v>
      </c>
    </row>
    <row r="65" spans="1:9" x14ac:dyDescent="0.25">
      <c r="A65" t="s">
        <v>548</v>
      </c>
    </row>
    <row r="67" spans="1:9" x14ac:dyDescent="0.25">
      <c r="A67" t="s">
        <v>549</v>
      </c>
    </row>
    <row r="68" spans="1:9" x14ac:dyDescent="0.25">
      <c r="A68" t="s">
        <v>550</v>
      </c>
    </row>
    <row r="69" spans="1:9" x14ac:dyDescent="0.25">
      <c r="A69" t="s">
        <v>68</v>
      </c>
    </row>
    <row r="70" spans="1:9" x14ac:dyDescent="0.25">
      <c r="A70" t="s">
        <v>69</v>
      </c>
    </row>
    <row r="71" spans="1:9" x14ac:dyDescent="0.25">
      <c r="A71" t="s">
        <v>1399</v>
      </c>
    </row>
    <row r="72" spans="1:9" x14ac:dyDescent="0.25">
      <c r="A72" t="s">
        <v>1400</v>
      </c>
    </row>
    <row r="73" spans="1:9" x14ac:dyDescent="0.25">
      <c r="A73" t="s">
        <v>69</v>
      </c>
    </row>
    <row r="74" spans="1:9" x14ac:dyDescent="0.25">
      <c r="A74" t="s">
        <v>1401</v>
      </c>
    </row>
    <row r="76" spans="1:9" x14ac:dyDescent="0.25">
      <c r="A76" t="s">
        <v>70</v>
      </c>
    </row>
    <row r="77" spans="1:9" x14ac:dyDescent="0.25">
      <c r="A77" t="s">
        <v>71</v>
      </c>
      <c r="C77" t="s">
        <v>80</v>
      </c>
      <c r="D77" t="s">
        <v>81</v>
      </c>
      <c r="E77" t="s">
        <v>82</v>
      </c>
      <c r="F77" t="s">
        <v>83</v>
      </c>
      <c r="G77" t="s">
        <v>84</v>
      </c>
      <c r="H77" t="s">
        <v>85</v>
      </c>
    </row>
    <row r="78" spans="1:9" x14ac:dyDescent="0.25">
      <c r="A78" t="s">
        <v>72</v>
      </c>
      <c r="C78" t="s">
        <v>120</v>
      </c>
      <c r="D78" t="s">
        <v>6</v>
      </c>
      <c r="E78" t="s">
        <v>143</v>
      </c>
      <c r="F78" t="s">
        <v>23</v>
      </c>
      <c r="G78" t="s">
        <v>50</v>
      </c>
      <c r="H78" t="s">
        <v>22</v>
      </c>
    </row>
    <row r="79" spans="1:9" x14ac:dyDescent="0.25">
      <c r="A79" t="s">
        <v>1402</v>
      </c>
      <c r="C79" t="s">
        <v>86</v>
      </c>
      <c r="D79">
        <v>2.0766765999999999</v>
      </c>
      <c r="E79">
        <v>1</v>
      </c>
      <c r="F79">
        <v>2.0766765999999999</v>
      </c>
      <c r="G79">
        <v>12.03</v>
      </c>
      <c r="H79">
        <v>6.9999999999999999E-4</v>
      </c>
      <c r="I79" s="4" t="str">
        <f t="shared" ref="I79" si="0">IF(H79&lt;=0.01,"***",IF(H79&lt;=0.05,"**",IF(H79&lt;=0.1,"*","-")))</f>
        <v>***</v>
      </c>
    </row>
    <row r="80" spans="1:9" x14ac:dyDescent="0.25">
      <c r="A80" t="s">
        <v>1403</v>
      </c>
      <c r="C80" t="s">
        <v>87</v>
      </c>
      <c r="D80">
        <v>19.673323400000001</v>
      </c>
      <c r="E80">
        <v>114</v>
      </c>
      <c r="F80">
        <v>0.172573012</v>
      </c>
    </row>
    <row r="81" spans="1:8" x14ac:dyDescent="0.25">
      <c r="A81" t="s">
        <v>72</v>
      </c>
      <c r="C81" t="s">
        <v>120</v>
      </c>
      <c r="D81" t="s">
        <v>6</v>
      </c>
      <c r="E81" t="s">
        <v>143</v>
      </c>
      <c r="F81" t="s">
        <v>23</v>
      </c>
      <c r="G81" t="s">
        <v>50</v>
      </c>
      <c r="H81" t="s">
        <v>22</v>
      </c>
    </row>
    <row r="82" spans="1:8" x14ac:dyDescent="0.25">
      <c r="A82" t="s">
        <v>1404</v>
      </c>
      <c r="C82" t="s">
        <v>8</v>
      </c>
      <c r="D82">
        <v>21.75</v>
      </c>
      <c r="E82">
        <v>115</v>
      </c>
      <c r="F82">
        <v>0.18913043500000001</v>
      </c>
    </row>
    <row r="84" spans="1:8" x14ac:dyDescent="0.25">
      <c r="A84" t="s">
        <v>1405</v>
      </c>
    </row>
    <row r="86" spans="1:8" x14ac:dyDescent="0.25">
      <c r="A86" t="s">
        <v>551</v>
      </c>
    </row>
    <row r="88" spans="1:8" x14ac:dyDescent="0.25">
      <c r="A88" t="s">
        <v>543</v>
      </c>
    </row>
    <row r="89" spans="1:8" x14ac:dyDescent="0.25">
      <c r="A89" t="s">
        <v>552</v>
      </c>
    </row>
    <row r="90" spans="1:8" x14ac:dyDescent="0.25">
      <c r="A90" t="s">
        <v>553</v>
      </c>
    </row>
    <row r="91" spans="1:8" x14ac:dyDescent="0.25">
      <c r="A91" t="s">
        <v>554</v>
      </c>
    </row>
    <row r="92" spans="1:8" x14ac:dyDescent="0.25">
      <c r="A92" t="s">
        <v>787</v>
      </c>
    </row>
    <row r="93" spans="1:8" x14ac:dyDescent="0.25">
      <c r="A93" t="s">
        <v>17</v>
      </c>
    </row>
    <row r="94" spans="1:8" x14ac:dyDescent="0.25">
      <c r="A94" t="s">
        <v>1406</v>
      </c>
    </row>
    <row r="95" spans="1:8" x14ac:dyDescent="0.25">
      <c r="A95" t="s">
        <v>1407</v>
      </c>
    </row>
    <row r="96" spans="1:8" x14ac:dyDescent="0.25">
      <c r="A96" t="s">
        <v>17</v>
      </c>
    </row>
    <row r="97" spans="1:8" x14ac:dyDescent="0.25">
      <c r="A97" t="s">
        <v>1398</v>
      </c>
    </row>
    <row r="100" spans="1:8" x14ac:dyDescent="0.25">
      <c r="A100" t="s">
        <v>555</v>
      </c>
    </row>
    <row r="102" spans="1:8" x14ac:dyDescent="0.25">
      <c r="A102" t="s">
        <v>556</v>
      </c>
    </row>
    <row r="103" spans="1:8" x14ac:dyDescent="0.25">
      <c r="A103" t="s">
        <v>557</v>
      </c>
    </row>
    <row r="104" spans="1:8" x14ac:dyDescent="0.25">
      <c r="A104" t="s">
        <v>68</v>
      </c>
    </row>
    <row r="105" spans="1:8" x14ac:dyDescent="0.25">
      <c r="A105" t="s">
        <v>69</v>
      </c>
    </row>
    <row r="106" spans="1:8" x14ac:dyDescent="0.25">
      <c r="A106" t="s">
        <v>1408</v>
      </c>
    </row>
    <row r="107" spans="1:8" x14ac:dyDescent="0.25">
      <c r="A107" t="s">
        <v>1409</v>
      </c>
    </row>
    <row r="108" spans="1:8" x14ac:dyDescent="0.25">
      <c r="A108" t="s">
        <v>69</v>
      </c>
    </row>
    <row r="109" spans="1:8" x14ac:dyDescent="0.25">
      <c r="A109" t="s">
        <v>1410</v>
      </c>
    </row>
    <row r="111" spans="1:8" x14ac:dyDescent="0.25">
      <c r="A111" t="s">
        <v>70</v>
      </c>
    </row>
    <row r="112" spans="1:8" x14ac:dyDescent="0.25">
      <c r="A112" t="s">
        <v>71</v>
      </c>
      <c r="C112" t="s">
        <v>80</v>
      </c>
      <c r="D112" t="s">
        <v>81</v>
      </c>
      <c r="E112" t="s">
        <v>82</v>
      </c>
      <c r="F112" t="s">
        <v>83</v>
      </c>
      <c r="G112" t="s">
        <v>84</v>
      </c>
      <c r="H112" t="s">
        <v>85</v>
      </c>
    </row>
    <row r="113" spans="1:10" x14ac:dyDescent="0.25">
      <c r="A113" t="s">
        <v>72</v>
      </c>
      <c r="C113" t="s">
        <v>120</v>
      </c>
      <c r="D113" t="s">
        <v>6</v>
      </c>
      <c r="E113" t="s">
        <v>143</v>
      </c>
      <c r="F113" t="s">
        <v>23</v>
      </c>
      <c r="G113" t="s">
        <v>50</v>
      </c>
      <c r="H113" t="s">
        <v>22</v>
      </c>
    </row>
    <row r="114" spans="1:10" x14ac:dyDescent="0.25">
      <c r="A114" t="s">
        <v>1411</v>
      </c>
      <c r="C114" t="s">
        <v>86</v>
      </c>
      <c r="D114">
        <v>7.0805282999999997E-2</v>
      </c>
      <c r="E114">
        <v>1</v>
      </c>
      <c r="F114">
        <v>7.0805282999999997E-2</v>
      </c>
      <c r="G114">
        <v>0.45</v>
      </c>
      <c r="H114">
        <v>0.50149999999999995</v>
      </c>
      <c r="I114" s="4" t="str">
        <f t="shared" ref="I114" si="1">IF(H114&lt;=0.01,"***",IF(H114&lt;=0.05,"**",IF(H114&lt;=0.1,"*","-")))</f>
        <v>-</v>
      </c>
      <c r="J114" t="s">
        <v>88</v>
      </c>
    </row>
    <row r="115" spans="1:10" x14ac:dyDescent="0.25">
      <c r="A115" t="s">
        <v>1412</v>
      </c>
      <c r="C115" t="s">
        <v>87</v>
      </c>
      <c r="D115">
        <v>17.756780899999999</v>
      </c>
      <c r="E115">
        <v>114</v>
      </c>
      <c r="F115">
        <v>0.155761236</v>
      </c>
      <c r="J115" t="s">
        <v>89</v>
      </c>
    </row>
    <row r="116" spans="1:10" x14ac:dyDescent="0.25">
      <c r="A116" t="s">
        <v>72</v>
      </c>
      <c r="C116" t="s">
        <v>120</v>
      </c>
      <c r="D116" t="s">
        <v>6</v>
      </c>
      <c r="E116" t="s">
        <v>143</v>
      </c>
      <c r="F116" t="s">
        <v>23</v>
      </c>
      <c r="G116" t="s">
        <v>50</v>
      </c>
      <c r="H116" t="s">
        <v>22</v>
      </c>
    </row>
    <row r="117" spans="1:10" x14ac:dyDescent="0.25">
      <c r="A117" t="s">
        <v>1413</v>
      </c>
      <c r="C117" t="s">
        <v>8</v>
      </c>
      <c r="D117">
        <v>17.827586199999999</v>
      </c>
      <c r="E117">
        <v>115</v>
      </c>
      <c r="F117">
        <v>0.15502248900000001</v>
      </c>
    </row>
    <row r="119" spans="1:10" x14ac:dyDescent="0.25">
      <c r="A119" t="s">
        <v>1414</v>
      </c>
    </row>
    <row r="121" spans="1:10" x14ac:dyDescent="0.25">
      <c r="A121" t="s">
        <v>558</v>
      </c>
    </row>
    <row r="123" spans="1:10" x14ac:dyDescent="0.25">
      <c r="A123" t="s">
        <v>543</v>
      </c>
    </row>
    <row r="124" spans="1:10" x14ac:dyDescent="0.25">
      <c r="A124" t="s">
        <v>544</v>
      </c>
    </row>
    <row r="125" spans="1:10" x14ac:dyDescent="0.25">
      <c r="A125" t="s">
        <v>559</v>
      </c>
    </row>
    <row r="126" spans="1:10" x14ac:dyDescent="0.25">
      <c r="A126" t="s">
        <v>788</v>
      </c>
    </row>
    <row r="127" spans="1:10" x14ac:dyDescent="0.25">
      <c r="A127" t="s">
        <v>17</v>
      </c>
    </row>
    <row r="128" spans="1:10" x14ac:dyDescent="0.25">
      <c r="A128" t="s">
        <v>1415</v>
      </c>
    </row>
    <row r="129" spans="1:1" x14ac:dyDescent="0.25">
      <c r="A129" t="s">
        <v>1416</v>
      </c>
    </row>
    <row r="130" spans="1:1" x14ac:dyDescent="0.25">
      <c r="A130" t="s">
        <v>17</v>
      </c>
    </row>
    <row r="131" spans="1:1" x14ac:dyDescent="0.25">
      <c r="A131" t="s">
        <v>1398</v>
      </c>
    </row>
    <row r="134" spans="1:1" x14ac:dyDescent="0.25">
      <c r="A134" t="s">
        <v>560</v>
      </c>
    </row>
    <row r="136" spans="1:1" x14ac:dyDescent="0.25">
      <c r="A136" t="s">
        <v>561</v>
      </c>
    </row>
    <row r="137" spans="1:1" x14ac:dyDescent="0.25">
      <c r="A137" t="s">
        <v>562</v>
      </c>
    </row>
    <row r="138" spans="1:1" x14ac:dyDescent="0.25">
      <c r="A138" t="s">
        <v>68</v>
      </c>
    </row>
    <row r="139" spans="1:1" x14ac:dyDescent="0.25">
      <c r="A139" t="s">
        <v>69</v>
      </c>
    </row>
    <row r="140" spans="1:1" x14ac:dyDescent="0.25">
      <c r="A140" t="s">
        <v>1417</v>
      </c>
    </row>
    <row r="141" spans="1:1" x14ac:dyDescent="0.25">
      <c r="A141" t="s">
        <v>1418</v>
      </c>
    </row>
    <row r="142" spans="1:1" x14ac:dyDescent="0.25">
      <c r="A142" t="s">
        <v>69</v>
      </c>
    </row>
    <row r="143" spans="1:1" x14ac:dyDescent="0.25">
      <c r="A143" t="s">
        <v>1419</v>
      </c>
    </row>
    <row r="145" spans="1:10" x14ac:dyDescent="0.25">
      <c r="A145" t="s">
        <v>70</v>
      </c>
    </row>
    <row r="146" spans="1:10" x14ac:dyDescent="0.25">
      <c r="A146" t="s">
        <v>71</v>
      </c>
      <c r="C146" t="s">
        <v>80</v>
      </c>
      <c r="D146" t="s">
        <v>81</v>
      </c>
      <c r="E146" t="s">
        <v>82</v>
      </c>
      <c r="F146" t="s">
        <v>83</v>
      </c>
      <c r="G146" t="s">
        <v>84</v>
      </c>
      <c r="H146" t="s">
        <v>85</v>
      </c>
    </row>
    <row r="147" spans="1:10" x14ac:dyDescent="0.25">
      <c r="A147" t="s">
        <v>72</v>
      </c>
      <c r="C147" t="s">
        <v>120</v>
      </c>
      <c r="D147" t="s">
        <v>6</v>
      </c>
      <c r="E147" t="s">
        <v>143</v>
      </c>
      <c r="F147" t="s">
        <v>23</v>
      </c>
      <c r="G147" t="s">
        <v>50</v>
      </c>
      <c r="H147" t="s">
        <v>22</v>
      </c>
    </row>
    <row r="148" spans="1:10" x14ac:dyDescent="0.25">
      <c r="A148" t="s">
        <v>1420</v>
      </c>
      <c r="C148" t="s">
        <v>86</v>
      </c>
      <c r="D148">
        <v>1.01983658</v>
      </c>
      <c r="E148">
        <v>1</v>
      </c>
      <c r="F148">
        <v>1.01983658</v>
      </c>
      <c r="G148">
        <v>6.92</v>
      </c>
      <c r="H148">
        <v>9.7000000000000003E-3</v>
      </c>
      <c r="I148" s="4" t="str">
        <f t="shared" ref="I148" si="2">IF(H148&lt;=0.01,"***",IF(H148&lt;=0.05,"**",IF(H148&lt;=0.1,"*","-")))</f>
        <v>***</v>
      </c>
      <c r="J148" t="s">
        <v>88</v>
      </c>
    </row>
    <row r="149" spans="1:10" x14ac:dyDescent="0.25">
      <c r="A149" t="s">
        <v>1421</v>
      </c>
      <c r="C149" t="s">
        <v>87</v>
      </c>
      <c r="D149">
        <v>16.807749600000001</v>
      </c>
      <c r="E149">
        <v>114</v>
      </c>
      <c r="F149">
        <v>0.1474364</v>
      </c>
      <c r="J149" t="s">
        <v>89</v>
      </c>
    </row>
    <row r="150" spans="1:10" x14ac:dyDescent="0.25">
      <c r="A150" t="s">
        <v>72</v>
      </c>
      <c r="C150" t="s">
        <v>120</v>
      </c>
      <c r="D150" t="s">
        <v>6</v>
      </c>
      <c r="E150" t="s">
        <v>143</v>
      </c>
      <c r="F150" t="s">
        <v>23</v>
      </c>
      <c r="G150" t="s">
        <v>50</v>
      </c>
      <c r="H150" t="s">
        <v>22</v>
      </c>
    </row>
    <row r="151" spans="1:10" x14ac:dyDescent="0.25">
      <c r="A151" t="s">
        <v>1413</v>
      </c>
      <c r="C151" t="s">
        <v>8</v>
      </c>
      <c r="D151">
        <v>17.827586199999999</v>
      </c>
      <c r="E151">
        <v>115</v>
      </c>
      <c r="F151">
        <v>0.15502248900000001</v>
      </c>
    </row>
    <row r="153" spans="1:10" x14ac:dyDescent="0.25">
      <c r="A153" t="s">
        <v>1422</v>
      </c>
    </row>
    <row r="155" spans="1:10" x14ac:dyDescent="0.25">
      <c r="A155" t="s">
        <v>563</v>
      </c>
    </row>
    <row r="157" spans="1:10" x14ac:dyDescent="0.25">
      <c r="A157" t="s">
        <v>543</v>
      </c>
    </row>
    <row r="158" spans="1:10" x14ac:dyDescent="0.25">
      <c r="A158" t="s">
        <v>564</v>
      </c>
    </row>
    <row r="159" spans="1:10" x14ac:dyDescent="0.25">
      <c r="A159" t="s">
        <v>565</v>
      </c>
    </row>
    <row r="160" spans="1:10" x14ac:dyDescent="0.25">
      <c r="A160" t="s">
        <v>789</v>
      </c>
    </row>
    <row r="161" spans="1:1" x14ac:dyDescent="0.25">
      <c r="A161" t="s">
        <v>17</v>
      </c>
    </row>
    <row r="162" spans="1:1" x14ac:dyDescent="0.25">
      <c r="A162" t="s">
        <v>1423</v>
      </c>
    </row>
    <row r="163" spans="1:1" x14ac:dyDescent="0.25">
      <c r="A163" t="s">
        <v>1424</v>
      </c>
    </row>
    <row r="164" spans="1:1" x14ac:dyDescent="0.25">
      <c r="A164" t="s">
        <v>17</v>
      </c>
    </row>
    <row r="165" spans="1:1" x14ac:dyDescent="0.25">
      <c r="A165" t="s">
        <v>1398</v>
      </c>
    </row>
    <row r="168" spans="1:1" x14ac:dyDescent="0.25">
      <c r="A168" t="s">
        <v>566</v>
      </c>
    </row>
    <row r="170" spans="1:1" x14ac:dyDescent="0.25">
      <c r="A170" t="s">
        <v>567</v>
      </c>
    </row>
    <row r="171" spans="1:1" x14ac:dyDescent="0.25">
      <c r="A171" t="s">
        <v>568</v>
      </c>
    </row>
    <row r="172" spans="1:1" x14ac:dyDescent="0.25">
      <c r="A172" t="s">
        <v>68</v>
      </c>
    </row>
    <row r="173" spans="1:1" x14ac:dyDescent="0.25">
      <c r="A173" t="s">
        <v>69</v>
      </c>
    </row>
    <row r="174" spans="1:1" x14ac:dyDescent="0.25">
      <c r="A174" t="s">
        <v>1425</v>
      </c>
    </row>
    <row r="175" spans="1:1" x14ac:dyDescent="0.25">
      <c r="A175" t="s">
        <v>1426</v>
      </c>
    </row>
    <row r="176" spans="1:1" x14ac:dyDescent="0.25">
      <c r="A176" t="s">
        <v>69</v>
      </c>
    </row>
    <row r="177" spans="1:10" x14ac:dyDescent="0.25">
      <c r="A177" t="s">
        <v>1427</v>
      </c>
    </row>
    <row r="179" spans="1:10" x14ac:dyDescent="0.25">
      <c r="A179" t="s">
        <v>70</v>
      </c>
    </row>
    <row r="180" spans="1:10" x14ac:dyDescent="0.25">
      <c r="A180" t="s">
        <v>71</v>
      </c>
      <c r="C180" t="s">
        <v>80</v>
      </c>
      <c r="D180" t="s">
        <v>81</v>
      </c>
      <c r="E180" t="s">
        <v>82</v>
      </c>
      <c r="F180" t="s">
        <v>83</v>
      </c>
      <c r="G180" t="s">
        <v>84</v>
      </c>
      <c r="H180" t="s">
        <v>85</v>
      </c>
    </row>
    <row r="181" spans="1:10" x14ac:dyDescent="0.25">
      <c r="A181" t="s">
        <v>72</v>
      </c>
      <c r="C181" t="s">
        <v>120</v>
      </c>
      <c r="D181" t="s">
        <v>6</v>
      </c>
      <c r="E181" t="s">
        <v>143</v>
      </c>
      <c r="F181" t="s">
        <v>23</v>
      </c>
      <c r="G181" t="s">
        <v>50</v>
      </c>
      <c r="H181" t="s">
        <v>22</v>
      </c>
    </row>
    <row r="182" spans="1:10" x14ac:dyDescent="0.25">
      <c r="A182" t="s">
        <v>1428</v>
      </c>
      <c r="C182" t="s">
        <v>86</v>
      </c>
      <c r="D182">
        <v>3.8056657600000001</v>
      </c>
      <c r="E182">
        <v>1</v>
      </c>
      <c r="F182">
        <v>3.8056657600000001</v>
      </c>
      <c r="G182">
        <v>19.649999999999999</v>
      </c>
      <c r="H182">
        <v>0</v>
      </c>
      <c r="I182" s="4" t="str">
        <f t="shared" ref="I182" si="3">IF(H182&lt;=0.01,"***",IF(H182&lt;=0.05,"**",IF(H182&lt;=0.1,"*","-")))</f>
        <v>***</v>
      </c>
      <c r="J182" t="s">
        <v>88</v>
      </c>
    </row>
    <row r="183" spans="1:10" x14ac:dyDescent="0.25">
      <c r="A183" t="s">
        <v>1429</v>
      </c>
      <c r="C183" t="s">
        <v>87</v>
      </c>
      <c r="D183">
        <v>22.0822653</v>
      </c>
      <c r="E183">
        <v>114</v>
      </c>
      <c r="F183">
        <v>0.193704081</v>
      </c>
      <c r="J183" t="s">
        <v>89</v>
      </c>
    </row>
    <row r="184" spans="1:10" x14ac:dyDescent="0.25">
      <c r="A184" t="s">
        <v>72</v>
      </c>
      <c r="C184" t="s">
        <v>120</v>
      </c>
      <c r="D184" t="s">
        <v>6</v>
      </c>
      <c r="E184" t="s">
        <v>143</v>
      </c>
      <c r="F184" t="s">
        <v>23</v>
      </c>
      <c r="G184" t="s">
        <v>50</v>
      </c>
      <c r="H184" t="s">
        <v>22</v>
      </c>
    </row>
    <row r="185" spans="1:10" x14ac:dyDescent="0.25">
      <c r="A185" t="s">
        <v>1430</v>
      </c>
      <c r="C185" t="s">
        <v>8</v>
      </c>
      <c r="D185">
        <v>25.887930999999998</v>
      </c>
      <c r="E185">
        <v>115</v>
      </c>
      <c r="F185">
        <v>0.22511244399999999</v>
      </c>
    </row>
    <row r="187" spans="1:10" x14ac:dyDescent="0.25">
      <c r="A187" t="s">
        <v>1431</v>
      </c>
    </row>
    <row r="189" spans="1:10" x14ac:dyDescent="0.25">
      <c r="A189" t="s">
        <v>569</v>
      </c>
    </row>
    <row r="191" spans="1:10" x14ac:dyDescent="0.25">
      <c r="A191" t="s">
        <v>543</v>
      </c>
    </row>
    <row r="192" spans="1:10" x14ac:dyDescent="0.25">
      <c r="A192" t="s">
        <v>544</v>
      </c>
    </row>
    <row r="193" spans="1:1" x14ac:dyDescent="0.25">
      <c r="A193" t="s">
        <v>570</v>
      </c>
    </row>
    <row r="194" spans="1:1" x14ac:dyDescent="0.25">
      <c r="A194" t="s">
        <v>790</v>
      </c>
    </row>
    <row r="195" spans="1:1" x14ac:dyDescent="0.25">
      <c r="A195" t="s">
        <v>17</v>
      </c>
    </row>
    <row r="196" spans="1:1" x14ac:dyDescent="0.25">
      <c r="A196" t="s">
        <v>1432</v>
      </c>
    </row>
    <row r="197" spans="1:1" x14ac:dyDescent="0.25">
      <c r="A197" t="s">
        <v>1433</v>
      </c>
    </row>
    <row r="198" spans="1:1" x14ac:dyDescent="0.25">
      <c r="A198" t="s">
        <v>17</v>
      </c>
    </row>
    <row r="199" spans="1:1" x14ac:dyDescent="0.25">
      <c r="A199" t="s">
        <v>1398</v>
      </c>
    </row>
    <row r="202" spans="1:1" x14ac:dyDescent="0.25">
      <c r="A202" t="s">
        <v>571</v>
      </c>
    </row>
    <row r="204" spans="1:1" x14ac:dyDescent="0.25">
      <c r="A204" t="s">
        <v>572</v>
      </c>
    </row>
    <row r="205" spans="1:1" x14ac:dyDescent="0.25">
      <c r="A205" t="s">
        <v>573</v>
      </c>
    </row>
    <row r="206" spans="1:1" x14ac:dyDescent="0.25">
      <c r="A206" t="s">
        <v>68</v>
      </c>
    </row>
    <row r="207" spans="1:1" x14ac:dyDescent="0.25">
      <c r="A207" t="s">
        <v>69</v>
      </c>
    </row>
    <row r="208" spans="1:1" x14ac:dyDescent="0.25">
      <c r="A208" t="s">
        <v>1434</v>
      </c>
    </row>
    <row r="209" spans="1:10" x14ac:dyDescent="0.25">
      <c r="A209" t="s">
        <v>1435</v>
      </c>
    </row>
    <row r="210" spans="1:10" x14ac:dyDescent="0.25">
      <c r="A210" t="s">
        <v>69</v>
      </c>
    </row>
    <row r="211" spans="1:10" x14ac:dyDescent="0.25">
      <c r="A211" t="s">
        <v>1436</v>
      </c>
    </row>
    <row r="213" spans="1:10" x14ac:dyDescent="0.25">
      <c r="A213" t="s">
        <v>70</v>
      </c>
    </row>
    <row r="214" spans="1:10" x14ac:dyDescent="0.25">
      <c r="A214" t="s">
        <v>71</v>
      </c>
      <c r="C214" t="s">
        <v>80</v>
      </c>
      <c r="D214" t="s">
        <v>81</v>
      </c>
      <c r="E214" t="s">
        <v>82</v>
      </c>
      <c r="F214" t="s">
        <v>83</v>
      </c>
      <c r="G214" t="s">
        <v>84</v>
      </c>
      <c r="H214" t="s">
        <v>85</v>
      </c>
    </row>
    <row r="215" spans="1:10" x14ac:dyDescent="0.25">
      <c r="A215" t="s">
        <v>72</v>
      </c>
      <c r="C215" t="s">
        <v>120</v>
      </c>
      <c r="D215" t="s">
        <v>6</v>
      </c>
      <c r="E215" t="s">
        <v>143</v>
      </c>
      <c r="F215" t="s">
        <v>23</v>
      </c>
      <c r="G215" t="s">
        <v>50</v>
      </c>
      <c r="H215" t="s">
        <v>22</v>
      </c>
    </row>
    <row r="216" spans="1:10" x14ac:dyDescent="0.25">
      <c r="A216" t="s">
        <v>1437</v>
      </c>
      <c r="C216" t="s">
        <v>86</v>
      </c>
      <c r="D216">
        <v>0.35749267699999998</v>
      </c>
      <c r="E216">
        <v>1</v>
      </c>
      <c r="F216">
        <v>0.35749267699999998</v>
      </c>
      <c r="G216">
        <v>4.25</v>
      </c>
      <c r="H216">
        <v>4.1599999999999998E-2</v>
      </c>
      <c r="I216" s="4" t="str">
        <f t="shared" ref="I216" si="4">IF(H216&lt;=0.01,"***",IF(H216&lt;=0.05,"**",IF(H216&lt;=0.1,"*","-")))</f>
        <v>**</v>
      </c>
      <c r="J216" t="s">
        <v>88</v>
      </c>
    </row>
    <row r="217" spans="1:10" x14ac:dyDescent="0.25">
      <c r="A217" t="s">
        <v>1438</v>
      </c>
      <c r="C217" t="s">
        <v>87</v>
      </c>
      <c r="D217">
        <v>9.5994038699999997</v>
      </c>
      <c r="E217">
        <v>114</v>
      </c>
      <c r="F217">
        <v>8.4205296999999998E-2</v>
      </c>
      <c r="J217" t="s">
        <v>89</v>
      </c>
    </row>
    <row r="218" spans="1:10" x14ac:dyDescent="0.25">
      <c r="A218" t="s">
        <v>72</v>
      </c>
      <c r="C218" t="s">
        <v>120</v>
      </c>
      <c r="D218" t="s">
        <v>6</v>
      </c>
      <c r="E218" t="s">
        <v>143</v>
      </c>
      <c r="F218" t="s">
        <v>23</v>
      </c>
      <c r="G218" t="s">
        <v>50</v>
      </c>
      <c r="H218" t="s">
        <v>22</v>
      </c>
    </row>
    <row r="219" spans="1:10" x14ac:dyDescent="0.25">
      <c r="A219" t="s">
        <v>1439</v>
      </c>
      <c r="C219" t="s">
        <v>8</v>
      </c>
      <c r="D219">
        <v>9.9568965499999997</v>
      </c>
      <c r="E219">
        <v>115</v>
      </c>
      <c r="F219">
        <v>8.6581709000000007E-2</v>
      </c>
    </row>
    <row r="221" spans="1:10" x14ac:dyDescent="0.25">
      <c r="A221" t="s">
        <v>1440</v>
      </c>
    </row>
    <row r="223" spans="1:10" x14ac:dyDescent="0.25">
      <c r="A223" t="s">
        <v>574</v>
      </c>
    </row>
    <row r="225" spans="1:1" x14ac:dyDescent="0.25">
      <c r="A225" t="s">
        <v>543</v>
      </c>
    </row>
    <row r="226" spans="1:1" x14ac:dyDescent="0.25">
      <c r="A226" t="s">
        <v>575</v>
      </c>
    </row>
    <row r="227" spans="1:1" x14ac:dyDescent="0.25">
      <c r="A227" t="s">
        <v>576</v>
      </c>
    </row>
    <row r="228" spans="1:1" x14ac:dyDescent="0.25">
      <c r="A228" t="s">
        <v>577</v>
      </c>
    </row>
    <row r="229" spans="1:1" x14ac:dyDescent="0.25">
      <c r="A229" t="s">
        <v>791</v>
      </c>
    </row>
    <row r="230" spans="1:1" x14ac:dyDescent="0.25">
      <c r="A230" t="s">
        <v>17</v>
      </c>
    </row>
    <row r="231" spans="1:1" x14ac:dyDescent="0.25">
      <c r="A231" t="s">
        <v>1441</v>
      </c>
    </row>
    <row r="232" spans="1:1" x14ac:dyDescent="0.25">
      <c r="A232" t="s">
        <v>1442</v>
      </c>
    </row>
    <row r="233" spans="1:1" x14ac:dyDescent="0.25">
      <c r="A233" t="s">
        <v>17</v>
      </c>
    </row>
    <row r="234" spans="1:1" x14ac:dyDescent="0.25">
      <c r="A234" t="s">
        <v>1398</v>
      </c>
    </row>
    <row r="237" spans="1:1" x14ac:dyDescent="0.25">
      <c r="A237" t="s">
        <v>578</v>
      </c>
    </row>
    <row r="239" spans="1:1" x14ac:dyDescent="0.25">
      <c r="A239" t="s">
        <v>579</v>
      </c>
    </row>
    <row r="240" spans="1:1" x14ac:dyDescent="0.25">
      <c r="A240" t="s">
        <v>580</v>
      </c>
    </row>
    <row r="241" spans="1:10" x14ac:dyDescent="0.25">
      <c r="A241" t="s">
        <v>68</v>
      </c>
    </row>
    <row r="242" spans="1:10" x14ac:dyDescent="0.25">
      <c r="A242" t="s">
        <v>69</v>
      </c>
    </row>
    <row r="243" spans="1:10" x14ac:dyDescent="0.25">
      <c r="A243" t="s">
        <v>1443</v>
      </c>
    </row>
    <row r="244" spans="1:10" x14ac:dyDescent="0.25">
      <c r="A244" t="s">
        <v>1444</v>
      </c>
    </row>
    <row r="245" spans="1:10" x14ac:dyDescent="0.25">
      <c r="A245" t="s">
        <v>69</v>
      </c>
    </row>
    <row r="246" spans="1:10" x14ac:dyDescent="0.25">
      <c r="A246" t="s">
        <v>1445</v>
      </c>
    </row>
    <row r="248" spans="1:10" x14ac:dyDescent="0.25">
      <c r="A248" t="s">
        <v>70</v>
      </c>
    </row>
    <row r="249" spans="1:10" x14ac:dyDescent="0.25">
      <c r="A249" t="s">
        <v>71</v>
      </c>
      <c r="C249" t="s">
        <v>80</v>
      </c>
      <c r="D249" t="s">
        <v>81</v>
      </c>
      <c r="E249" t="s">
        <v>82</v>
      </c>
      <c r="F249" t="s">
        <v>83</v>
      </c>
      <c r="G249" t="s">
        <v>84</v>
      </c>
      <c r="H249" t="s">
        <v>85</v>
      </c>
    </row>
    <row r="250" spans="1:10" x14ac:dyDescent="0.25">
      <c r="A250" t="s">
        <v>72</v>
      </c>
      <c r="C250" t="s">
        <v>120</v>
      </c>
      <c r="D250" t="s">
        <v>6</v>
      </c>
      <c r="E250" t="s">
        <v>143</v>
      </c>
      <c r="F250" t="s">
        <v>23</v>
      </c>
      <c r="G250" t="s">
        <v>50</v>
      </c>
      <c r="H250" t="s">
        <v>22</v>
      </c>
    </row>
    <row r="251" spans="1:10" x14ac:dyDescent="0.25">
      <c r="A251" t="s">
        <v>1446</v>
      </c>
      <c r="C251" t="s">
        <v>86</v>
      </c>
      <c r="D251">
        <v>2.2223650000000001E-2</v>
      </c>
      <c r="E251">
        <v>1</v>
      </c>
      <c r="F251">
        <v>2.2223650000000001E-2</v>
      </c>
      <c r="G251">
        <v>0.12</v>
      </c>
      <c r="H251">
        <v>0.72709999999999997</v>
      </c>
      <c r="I251" s="4" t="str">
        <f t="shared" ref="I251" si="5">IF(H251&lt;=0.01,"***",IF(H251&lt;=0.05,"**",IF(H251&lt;=0.1,"*","-")))</f>
        <v>-</v>
      </c>
      <c r="J251" t="s">
        <v>88</v>
      </c>
    </row>
    <row r="252" spans="1:10" x14ac:dyDescent="0.25">
      <c r="A252" t="s">
        <v>1447</v>
      </c>
      <c r="C252" t="s">
        <v>87</v>
      </c>
      <c r="D252">
        <v>20.693293600000001</v>
      </c>
      <c r="E252">
        <v>114</v>
      </c>
      <c r="F252">
        <v>0.18152011900000001</v>
      </c>
      <c r="J252" t="s">
        <v>89</v>
      </c>
    </row>
    <row r="253" spans="1:10" x14ac:dyDescent="0.25">
      <c r="A253" t="s">
        <v>72</v>
      </c>
      <c r="C253" t="s">
        <v>120</v>
      </c>
      <c r="D253" t="s">
        <v>6</v>
      </c>
      <c r="E253" t="s">
        <v>143</v>
      </c>
      <c r="F253" t="s">
        <v>23</v>
      </c>
      <c r="G253" t="s">
        <v>50</v>
      </c>
      <c r="H253" t="s">
        <v>22</v>
      </c>
    </row>
    <row r="254" spans="1:10" x14ac:dyDescent="0.25">
      <c r="A254" t="s">
        <v>1448</v>
      </c>
      <c r="C254" t="s">
        <v>8</v>
      </c>
      <c r="D254">
        <v>20.715517200000001</v>
      </c>
      <c r="E254">
        <v>115</v>
      </c>
      <c r="F254">
        <v>0.180134933</v>
      </c>
    </row>
    <row r="256" spans="1:10" x14ac:dyDescent="0.25">
      <c r="A256" t="s">
        <v>1449</v>
      </c>
    </row>
    <row r="258" spans="1:1" x14ac:dyDescent="0.25">
      <c r="A258" t="s">
        <v>581</v>
      </c>
    </row>
    <row r="260" spans="1:1" x14ac:dyDescent="0.25">
      <c r="A260" t="s">
        <v>543</v>
      </c>
    </row>
    <row r="261" spans="1:1" x14ac:dyDescent="0.25">
      <c r="A261" t="s">
        <v>582</v>
      </c>
    </row>
    <row r="262" spans="1:1" x14ac:dyDescent="0.25">
      <c r="A262" t="s">
        <v>583</v>
      </c>
    </row>
    <row r="263" spans="1:1" x14ac:dyDescent="0.25">
      <c r="A263" t="s">
        <v>792</v>
      </c>
    </row>
    <row r="264" spans="1:1" x14ac:dyDescent="0.25">
      <c r="A264" t="s">
        <v>17</v>
      </c>
    </row>
    <row r="265" spans="1:1" x14ac:dyDescent="0.25">
      <c r="A265" t="s">
        <v>1450</v>
      </c>
    </row>
    <row r="266" spans="1:1" x14ac:dyDescent="0.25">
      <c r="A266" t="s">
        <v>1451</v>
      </c>
    </row>
    <row r="267" spans="1:1" x14ac:dyDescent="0.25">
      <c r="A267" t="s">
        <v>17</v>
      </c>
    </row>
    <row r="268" spans="1:1" x14ac:dyDescent="0.25">
      <c r="A268" t="s">
        <v>1398</v>
      </c>
    </row>
    <row r="271" spans="1:1" x14ac:dyDescent="0.25">
      <c r="A271" t="s">
        <v>584</v>
      </c>
    </row>
    <row r="273" spans="1:10" x14ac:dyDescent="0.25">
      <c r="A273" t="s">
        <v>585</v>
      </c>
    </row>
    <row r="274" spans="1:10" x14ac:dyDescent="0.25">
      <c r="A274" t="s">
        <v>586</v>
      </c>
    </row>
    <row r="275" spans="1:10" x14ac:dyDescent="0.25">
      <c r="A275" t="s">
        <v>68</v>
      </c>
    </row>
    <row r="276" spans="1:10" x14ac:dyDescent="0.25">
      <c r="A276" t="s">
        <v>69</v>
      </c>
    </row>
    <row r="277" spans="1:10" x14ac:dyDescent="0.25">
      <c r="A277" t="s">
        <v>1417</v>
      </c>
    </row>
    <row r="278" spans="1:10" x14ac:dyDescent="0.25">
      <c r="A278" t="s">
        <v>1452</v>
      </c>
    </row>
    <row r="279" spans="1:10" x14ac:dyDescent="0.25">
      <c r="A279" t="s">
        <v>69</v>
      </c>
    </row>
    <row r="280" spans="1:10" x14ac:dyDescent="0.25">
      <c r="A280" t="s">
        <v>1453</v>
      </c>
    </row>
    <row r="282" spans="1:10" x14ac:dyDescent="0.25">
      <c r="A282" t="s">
        <v>70</v>
      </c>
    </row>
    <row r="283" spans="1:10" x14ac:dyDescent="0.25">
      <c r="A283" t="s">
        <v>71</v>
      </c>
      <c r="C283" t="s">
        <v>80</v>
      </c>
      <c r="D283" t="s">
        <v>81</v>
      </c>
      <c r="E283" t="s">
        <v>82</v>
      </c>
      <c r="F283" t="s">
        <v>83</v>
      </c>
      <c r="G283" t="s">
        <v>84</v>
      </c>
      <c r="H283" t="s">
        <v>85</v>
      </c>
    </row>
    <row r="284" spans="1:10" x14ac:dyDescent="0.25">
      <c r="A284" t="s">
        <v>72</v>
      </c>
      <c r="C284" t="s">
        <v>120</v>
      </c>
      <c r="D284" t="s">
        <v>6</v>
      </c>
      <c r="E284" t="s">
        <v>143</v>
      </c>
      <c r="F284" t="s">
        <v>23</v>
      </c>
      <c r="G284" t="s">
        <v>50</v>
      </c>
      <c r="H284" t="s">
        <v>22</v>
      </c>
    </row>
    <row r="285" spans="1:10" x14ac:dyDescent="0.25">
      <c r="A285" t="s">
        <v>1454</v>
      </c>
      <c r="C285" t="s">
        <v>86</v>
      </c>
      <c r="D285">
        <v>1.027802E-3</v>
      </c>
      <c r="E285">
        <v>1</v>
      </c>
      <c r="F285">
        <v>1.027802E-3</v>
      </c>
      <c r="G285">
        <v>0.01</v>
      </c>
      <c r="H285">
        <v>0.94340000000000002</v>
      </c>
      <c r="I285" s="4" t="str">
        <f t="shared" ref="I285" si="6">IF(H285&lt;=0.01,"***",IF(H285&lt;=0.05,"**",IF(H285&lt;=0.1,"*","-")))</f>
        <v>-</v>
      </c>
      <c r="J285" t="s">
        <v>88</v>
      </c>
    </row>
    <row r="286" spans="1:10" x14ac:dyDescent="0.25">
      <c r="A286" t="s">
        <v>1455</v>
      </c>
      <c r="C286" t="s">
        <v>87</v>
      </c>
      <c r="D286">
        <v>23.171385999999998</v>
      </c>
      <c r="E286">
        <v>114</v>
      </c>
      <c r="F286">
        <v>0.203257772</v>
      </c>
      <c r="J286" t="s">
        <v>89</v>
      </c>
    </row>
    <row r="287" spans="1:10" x14ac:dyDescent="0.25">
      <c r="A287" t="s">
        <v>72</v>
      </c>
      <c r="C287" t="s">
        <v>120</v>
      </c>
      <c r="D287" t="s">
        <v>6</v>
      </c>
      <c r="E287" t="s">
        <v>143</v>
      </c>
      <c r="F287" t="s">
        <v>23</v>
      </c>
      <c r="G287" t="s">
        <v>50</v>
      </c>
      <c r="H287" t="s">
        <v>22</v>
      </c>
    </row>
    <row r="288" spans="1:10" x14ac:dyDescent="0.25">
      <c r="A288" t="s">
        <v>1456</v>
      </c>
      <c r="C288" t="s">
        <v>8</v>
      </c>
      <c r="D288">
        <v>23.172413800000001</v>
      </c>
      <c r="E288">
        <v>115</v>
      </c>
      <c r="F288">
        <v>0.20149924999999999</v>
      </c>
    </row>
    <row r="290" spans="1:1" x14ac:dyDescent="0.25">
      <c r="A290" t="s">
        <v>1457</v>
      </c>
    </row>
    <row r="292" spans="1:1" x14ac:dyDescent="0.25">
      <c r="A292" t="s">
        <v>587</v>
      </c>
    </row>
    <row r="294" spans="1:1" x14ac:dyDescent="0.25">
      <c r="A294" t="s">
        <v>543</v>
      </c>
    </row>
    <row r="295" spans="1:1" x14ac:dyDescent="0.25">
      <c r="A295" t="s">
        <v>588</v>
      </c>
    </row>
    <row r="296" spans="1:1" x14ac:dyDescent="0.25">
      <c r="A296" t="s">
        <v>793</v>
      </c>
    </row>
    <row r="297" spans="1:1" x14ac:dyDescent="0.25">
      <c r="A297" t="s">
        <v>17</v>
      </c>
    </row>
    <row r="298" spans="1:1" x14ac:dyDescent="0.25">
      <c r="A298" t="s">
        <v>1458</v>
      </c>
    </row>
    <row r="299" spans="1:1" x14ac:dyDescent="0.25">
      <c r="A299" t="s">
        <v>1459</v>
      </c>
    </row>
    <row r="300" spans="1:1" x14ac:dyDescent="0.25">
      <c r="A300" t="s">
        <v>17</v>
      </c>
    </row>
    <row r="301" spans="1:1" x14ac:dyDescent="0.25">
      <c r="A301" t="s">
        <v>1398</v>
      </c>
    </row>
    <row r="304" spans="1:1" x14ac:dyDescent="0.25">
      <c r="A304" t="s">
        <v>589</v>
      </c>
    </row>
    <row r="306" spans="1:10" x14ac:dyDescent="0.25">
      <c r="A306" t="s">
        <v>590</v>
      </c>
    </row>
    <row r="307" spans="1:10" x14ac:dyDescent="0.25">
      <c r="A307" t="s">
        <v>591</v>
      </c>
    </row>
    <row r="308" spans="1:10" x14ac:dyDescent="0.25">
      <c r="A308" t="s">
        <v>68</v>
      </c>
    </row>
    <row r="309" spans="1:10" x14ac:dyDescent="0.25">
      <c r="A309" t="s">
        <v>69</v>
      </c>
    </row>
    <row r="310" spans="1:10" x14ac:dyDescent="0.25">
      <c r="A310" t="s">
        <v>1460</v>
      </c>
    </row>
    <row r="311" spans="1:10" x14ac:dyDescent="0.25">
      <c r="A311" t="s">
        <v>1461</v>
      </c>
    </row>
    <row r="312" spans="1:10" x14ac:dyDescent="0.25">
      <c r="A312" t="s">
        <v>69</v>
      </c>
    </row>
    <row r="313" spans="1:10" x14ac:dyDescent="0.25">
      <c r="A313" t="s">
        <v>1462</v>
      </c>
    </row>
    <row r="315" spans="1:10" x14ac:dyDescent="0.25">
      <c r="A315" t="s">
        <v>70</v>
      </c>
    </row>
    <row r="316" spans="1:10" x14ac:dyDescent="0.25">
      <c r="A316" t="s">
        <v>71</v>
      </c>
      <c r="C316" t="s">
        <v>80</v>
      </c>
      <c r="D316" t="s">
        <v>81</v>
      </c>
      <c r="E316" t="s">
        <v>82</v>
      </c>
      <c r="F316" t="s">
        <v>83</v>
      </c>
      <c r="G316" t="s">
        <v>84</v>
      </c>
      <c r="H316" t="s">
        <v>85</v>
      </c>
    </row>
    <row r="317" spans="1:10" x14ac:dyDescent="0.25">
      <c r="A317" t="s">
        <v>72</v>
      </c>
      <c r="C317" t="s">
        <v>120</v>
      </c>
      <c r="D317" t="s">
        <v>6</v>
      </c>
      <c r="E317" t="s">
        <v>143</v>
      </c>
      <c r="F317" t="s">
        <v>23</v>
      </c>
      <c r="G317" t="s">
        <v>50</v>
      </c>
      <c r="H317" t="s">
        <v>22</v>
      </c>
    </row>
    <row r="318" spans="1:10" x14ac:dyDescent="0.25">
      <c r="A318" t="s">
        <v>1463</v>
      </c>
      <c r="C318" t="s">
        <v>86</v>
      </c>
      <c r="D318">
        <v>9.5611289999999998E-3</v>
      </c>
      <c r="E318">
        <v>1</v>
      </c>
      <c r="F318">
        <v>9.5611289999999998E-3</v>
      </c>
      <c r="G318">
        <v>1.1100000000000001</v>
      </c>
      <c r="H318">
        <v>0.29430000000000001</v>
      </c>
      <c r="I318" s="4" t="str">
        <f t="shared" ref="I318" si="7">IF(H318&lt;=0.01,"***",IF(H318&lt;=0.05,"**",IF(H318&lt;=0.1,"*","-")))</f>
        <v>-</v>
      </c>
      <c r="J318" t="s">
        <v>88</v>
      </c>
    </row>
    <row r="319" spans="1:10" x14ac:dyDescent="0.25">
      <c r="A319" t="s">
        <v>1464</v>
      </c>
      <c r="C319" t="s">
        <v>87</v>
      </c>
      <c r="D319">
        <v>0.98181818200000004</v>
      </c>
      <c r="E319">
        <v>114</v>
      </c>
      <c r="F319">
        <v>8.6124400000000007E-3</v>
      </c>
      <c r="J319" t="s">
        <v>89</v>
      </c>
    </row>
    <row r="320" spans="1:10" x14ac:dyDescent="0.25">
      <c r="A320" t="s">
        <v>72</v>
      </c>
      <c r="C320" t="s">
        <v>120</v>
      </c>
      <c r="D320" t="s">
        <v>6</v>
      </c>
      <c r="E320" t="s">
        <v>143</v>
      </c>
      <c r="F320" t="s">
        <v>23</v>
      </c>
      <c r="G320" t="s">
        <v>50</v>
      </c>
      <c r="H320" t="s">
        <v>22</v>
      </c>
    </row>
    <row r="321" spans="1:6" x14ac:dyDescent="0.25">
      <c r="A321" t="s">
        <v>1465</v>
      </c>
      <c r="C321" t="s">
        <v>8</v>
      </c>
      <c r="D321">
        <v>0.99137931000000001</v>
      </c>
      <c r="E321">
        <v>115</v>
      </c>
      <c r="F321">
        <v>8.6206900000000003E-3</v>
      </c>
    </row>
    <row r="327" spans="1:6" x14ac:dyDescent="0.25">
      <c r="A327" t="s">
        <v>592</v>
      </c>
    </row>
  </sheetData>
  <mergeCells count="2">
    <mergeCell ref="J5:N5"/>
    <mergeCell ref="K6:L6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="80" zoomScaleNormal="80" workbookViewId="0">
      <selection activeCell="J22" sqref="J22"/>
    </sheetView>
  </sheetViews>
  <sheetFormatPr defaultRowHeight="15" x14ac:dyDescent="0.25"/>
  <cols>
    <col min="1" max="1" width="59.28515625" bestFit="1" customWidth="1"/>
    <col min="12" max="12" width="23.140625" customWidth="1"/>
    <col min="13" max="13" width="21.42578125" customWidth="1"/>
    <col min="14" max="14" width="20.85546875" customWidth="1"/>
  </cols>
  <sheetData>
    <row r="2" spans="1:14" x14ac:dyDescent="0.25">
      <c r="A2" t="s">
        <v>593</v>
      </c>
    </row>
    <row r="4" spans="1:14" ht="36.75" customHeight="1" thickBot="1" x14ac:dyDescent="0.35">
      <c r="A4" t="s">
        <v>594</v>
      </c>
      <c r="C4" t="s">
        <v>602</v>
      </c>
      <c r="L4" s="118" t="s">
        <v>599</v>
      </c>
      <c r="M4" s="118"/>
      <c r="N4" s="118"/>
    </row>
    <row r="5" spans="1:14" ht="31.5" thickTop="1" thickBot="1" x14ac:dyDescent="0.3">
      <c r="A5" t="s">
        <v>595</v>
      </c>
      <c r="C5" t="s">
        <v>603</v>
      </c>
      <c r="D5" t="s">
        <v>20</v>
      </c>
      <c r="L5" s="77" t="s">
        <v>101</v>
      </c>
      <c r="M5" s="72" t="s">
        <v>600</v>
      </c>
      <c r="N5" s="72" t="s">
        <v>601</v>
      </c>
    </row>
    <row r="6" spans="1:14" x14ac:dyDescent="0.25">
      <c r="A6" t="s">
        <v>794</v>
      </c>
      <c r="C6" t="s">
        <v>604</v>
      </c>
      <c r="D6" t="s">
        <v>706</v>
      </c>
      <c r="E6" t="s">
        <v>707</v>
      </c>
      <c r="F6" t="s">
        <v>8</v>
      </c>
      <c r="L6" s="43" t="s">
        <v>33</v>
      </c>
      <c r="M6" s="24">
        <f>D9</f>
        <v>51</v>
      </c>
      <c r="N6" s="44">
        <f>M6/D11</f>
        <v>0.82258064516129037</v>
      </c>
    </row>
    <row r="7" spans="1:14" x14ac:dyDescent="0.25">
      <c r="A7" t="s">
        <v>17</v>
      </c>
      <c r="C7" t="s">
        <v>7</v>
      </c>
      <c r="D7" t="s">
        <v>98</v>
      </c>
      <c r="E7" t="s">
        <v>143</v>
      </c>
      <c r="F7" t="s">
        <v>7</v>
      </c>
      <c r="L7" s="43" t="s">
        <v>32</v>
      </c>
      <c r="M7" s="24">
        <f>E9</f>
        <v>44</v>
      </c>
      <c r="N7" s="44">
        <f>M7/E11</f>
        <v>0.81481481481481477</v>
      </c>
    </row>
    <row r="8" spans="1:14" ht="15.75" thickBot="1" x14ac:dyDescent="0.3">
      <c r="A8" t="s">
        <v>1466</v>
      </c>
      <c r="C8" t="s">
        <v>713</v>
      </c>
      <c r="D8">
        <v>11</v>
      </c>
      <c r="E8">
        <v>10</v>
      </c>
      <c r="F8">
        <v>21</v>
      </c>
      <c r="L8" s="22" t="s">
        <v>35</v>
      </c>
      <c r="M8" s="27">
        <f>F9</f>
        <v>95</v>
      </c>
      <c r="N8" s="54">
        <f>M8/F11</f>
        <v>0.81896551724137934</v>
      </c>
    </row>
    <row r="9" spans="1:14" ht="15.75" thickTop="1" x14ac:dyDescent="0.25">
      <c r="A9" t="s">
        <v>1467</v>
      </c>
      <c r="C9" t="s">
        <v>714</v>
      </c>
      <c r="D9">
        <v>51</v>
      </c>
      <c r="E9">
        <v>44</v>
      </c>
      <c r="F9">
        <v>95</v>
      </c>
      <c r="L9" t="str">
        <f>CONCATENATE("N = ",F11)</f>
        <v>N = 116</v>
      </c>
    </row>
    <row r="10" spans="1:14" x14ac:dyDescent="0.25">
      <c r="A10" t="s">
        <v>17</v>
      </c>
      <c r="C10" t="s">
        <v>7</v>
      </c>
      <c r="D10" t="s">
        <v>98</v>
      </c>
      <c r="E10" t="s">
        <v>143</v>
      </c>
      <c r="F10" t="s">
        <v>7</v>
      </c>
      <c r="L10" s="117" t="str">
        <f>IF(I28="*","Male and female percentages are different at the 10% level of significance",IF(I28="**","Male and female percentages are different at the 5% level of significance",IF(I28="***","Male and female percentages are different at the 1% level of significance","Percentages are not significantly different at either 1%, 5% or 10%")))</f>
        <v>Percentages are not significantly different at either 1%, 5% or 10%</v>
      </c>
      <c r="M10" s="117"/>
      <c r="N10" s="117"/>
    </row>
    <row r="11" spans="1:14" x14ac:dyDescent="0.25">
      <c r="A11" t="s">
        <v>1468</v>
      </c>
      <c r="C11" t="s">
        <v>8</v>
      </c>
      <c r="D11">
        <v>62</v>
      </c>
      <c r="E11">
        <v>54</v>
      </c>
      <c r="F11">
        <v>116</v>
      </c>
    </row>
    <row r="14" spans="1:14" x14ac:dyDescent="0.25">
      <c r="A14" t="s">
        <v>596</v>
      </c>
    </row>
    <row r="16" spans="1:14" x14ac:dyDescent="0.25">
      <c r="A16" t="s">
        <v>597</v>
      </c>
    </row>
    <row r="17" spans="1:10" x14ac:dyDescent="0.25">
      <c r="A17" t="s">
        <v>598</v>
      </c>
    </row>
    <row r="18" spans="1:10" x14ac:dyDescent="0.25">
      <c r="A18" t="s">
        <v>68</v>
      </c>
    </row>
    <row r="19" spans="1:10" x14ac:dyDescent="0.25">
      <c r="A19" t="s">
        <v>69</v>
      </c>
    </row>
    <row r="20" spans="1:10" x14ac:dyDescent="0.25">
      <c r="A20" t="s">
        <v>1469</v>
      </c>
    </row>
    <row r="21" spans="1:10" x14ac:dyDescent="0.25">
      <c r="A21" t="s">
        <v>1470</v>
      </c>
    </row>
    <row r="22" spans="1:10" x14ac:dyDescent="0.25">
      <c r="A22" t="s">
        <v>69</v>
      </c>
    </row>
    <row r="23" spans="1:10" x14ac:dyDescent="0.25">
      <c r="A23" t="s">
        <v>1471</v>
      </c>
    </row>
    <row r="25" spans="1:10" x14ac:dyDescent="0.25">
      <c r="A25" t="s">
        <v>70</v>
      </c>
      <c r="D25" t="s">
        <v>455</v>
      </c>
      <c r="E25" t="s">
        <v>456</v>
      </c>
      <c r="F25" t="s">
        <v>457</v>
      </c>
    </row>
    <row r="26" spans="1:10" x14ac:dyDescent="0.25">
      <c r="A26" t="s">
        <v>71</v>
      </c>
      <c r="C26" t="s">
        <v>80</v>
      </c>
      <c r="D26" t="s">
        <v>81</v>
      </c>
      <c r="E26" t="s">
        <v>82</v>
      </c>
      <c r="F26" t="s">
        <v>83</v>
      </c>
      <c r="G26" t="s">
        <v>84</v>
      </c>
      <c r="H26" t="s">
        <v>85</v>
      </c>
    </row>
    <row r="27" spans="1:10" x14ac:dyDescent="0.25">
      <c r="A27" t="s">
        <v>72</v>
      </c>
      <c r="C27" t="s">
        <v>120</v>
      </c>
      <c r="D27" t="s">
        <v>23</v>
      </c>
      <c r="E27" t="s">
        <v>143</v>
      </c>
      <c r="F27" t="s">
        <v>98</v>
      </c>
      <c r="G27" t="s">
        <v>7</v>
      </c>
      <c r="H27" t="s">
        <v>5</v>
      </c>
    </row>
    <row r="28" spans="1:10" x14ac:dyDescent="0.25">
      <c r="A28" t="s">
        <v>1472</v>
      </c>
      <c r="C28" t="s">
        <v>86</v>
      </c>
      <c r="D28">
        <v>1.7406170000000001E-3</v>
      </c>
      <c r="E28">
        <v>1</v>
      </c>
      <c r="F28">
        <v>1.7406170000000001E-3</v>
      </c>
      <c r="G28">
        <v>0.01</v>
      </c>
      <c r="H28">
        <v>0.91459999999999997</v>
      </c>
      <c r="I28" s="4" t="str">
        <f>IF(H28&lt;=0.01,"***",IF(H28&lt;=0.05,"**",IF(H28&lt;=0.1,"*","-")))</f>
        <v>-</v>
      </c>
      <c r="J28" t="s">
        <v>88</v>
      </c>
    </row>
    <row r="29" spans="1:10" x14ac:dyDescent="0.25">
      <c r="A29" t="s">
        <v>1473</v>
      </c>
      <c r="C29" t="s">
        <v>87</v>
      </c>
      <c r="D29">
        <v>17.1965352</v>
      </c>
      <c r="E29">
        <v>114</v>
      </c>
      <c r="F29">
        <v>0.1508468</v>
      </c>
      <c r="J29" t="s">
        <v>89</v>
      </c>
    </row>
    <row r="30" spans="1:10" x14ac:dyDescent="0.25">
      <c r="A30" t="s">
        <v>72</v>
      </c>
      <c r="C30" t="s">
        <v>120</v>
      </c>
      <c r="D30" t="s">
        <v>23</v>
      </c>
      <c r="E30" t="s">
        <v>143</v>
      </c>
      <c r="F30" t="s">
        <v>98</v>
      </c>
      <c r="G30" t="s">
        <v>7</v>
      </c>
      <c r="H30" t="s">
        <v>5</v>
      </c>
    </row>
    <row r="31" spans="1:10" x14ac:dyDescent="0.25">
      <c r="A31" t="s">
        <v>1474</v>
      </c>
      <c r="C31" t="s">
        <v>8</v>
      </c>
      <c r="D31">
        <v>17.198275899999999</v>
      </c>
      <c r="E31">
        <v>115</v>
      </c>
      <c r="F31">
        <v>0.14955022500000001</v>
      </c>
    </row>
  </sheetData>
  <mergeCells count="2">
    <mergeCell ref="L4:N4"/>
    <mergeCell ref="L10:N10"/>
  </mergeCells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80" zoomScaleNormal="80" workbookViewId="0">
      <selection activeCell="C39" sqref="C39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2" customWidth="1"/>
    <col min="10" max="10" width="13.42578125" customWidth="1"/>
  </cols>
  <sheetData>
    <row r="1" spans="1:11" x14ac:dyDescent="0.25">
      <c r="A1" t="s">
        <v>605</v>
      </c>
    </row>
    <row r="3" spans="1:11" x14ac:dyDescent="0.25">
      <c r="A3" t="s">
        <v>61</v>
      </c>
      <c r="C3" t="s">
        <v>62</v>
      </c>
      <c r="D3" t="s">
        <v>20</v>
      </c>
    </row>
    <row r="4" spans="1:11" x14ac:dyDescent="0.25">
      <c r="A4" t="s">
        <v>718</v>
      </c>
      <c r="C4" t="s">
        <v>63</v>
      </c>
      <c r="D4" t="s">
        <v>706</v>
      </c>
      <c r="E4" t="s">
        <v>707</v>
      </c>
      <c r="F4" t="s">
        <v>8</v>
      </c>
    </row>
    <row r="5" spans="1:11" x14ac:dyDescent="0.25">
      <c r="A5" t="s">
        <v>17</v>
      </c>
      <c r="C5" t="s">
        <v>7</v>
      </c>
      <c r="D5" t="s">
        <v>7</v>
      </c>
      <c r="E5" t="s">
        <v>22</v>
      </c>
      <c r="F5" t="s">
        <v>24</v>
      </c>
      <c r="H5" t="s">
        <v>64</v>
      </c>
      <c r="I5" t="s">
        <v>33</v>
      </c>
      <c r="J5" t="s">
        <v>32</v>
      </c>
      <c r="K5" t="s">
        <v>35</v>
      </c>
    </row>
    <row r="6" spans="1:11" x14ac:dyDescent="0.25">
      <c r="H6">
        <f>C6</f>
        <v>0</v>
      </c>
      <c r="I6" s="3">
        <f t="shared" ref="I6:I13" si="0">D6/D$15</f>
        <v>0</v>
      </c>
      <c r="J6" s="3">
        <f t="shared" ref="J6:K13" si="1">E6/E$15</f>
        <v>0</v>
      </c>
      <c r="K6" s="3">
        <f t="shared" si="1"/>
        <v>0</v>
      </c>
    </row>
    <row r="7" spans="1:11" x14ac:dyDescent="0.25">
      <c r="A7" t="s">
        <v>826</v>
      </c>
      <c r="C7">
        <v>1</v>
      </c>
      <c r="D7">
        <v>0</v>
      </c>
      <c r="E7">
        <v>1</v>
      </c>
      <c r="F7">
        <v>1</v>
      </c>
      <c r="H7">
        <f t="shared" ref="H7:H13" si="2">C7</f>
        <v>1</v>
      </c>
      <c r="I7" s="3">
        <f t="shared" si="0"/>
        <v>0</v>
      </c>
      <c r="J7" s="3">
        <f t="shared" si="1"/>
        <v>5.9880239520958087E-3</v>
      </c>
      <c r="K7" s="3">
        <f t="shared" si="1"/>
        <v>3.0769230769230769E-3</v>
      </c>
    </row>
    <row r="8" spans="1:11" x14ac:dyDescent="0.25">
      <c r="A8" t="s">
        <v>827</v>
      </c>
      <c r="C8">
        <v>2</v>
      </c>
      <c r="D8">
        <v>17</v>
      </c>
      <c r="E8">
        <v>12</v>
      </c>
      <c r="F8">
        <v>29</v>
      </c>
      <c r="H8">
        <f t="shared" si="2"/>
        <v>2</v>
      </c>
      <c r="I8" s="3">
        <f t="shared" si="0"/>
        <v>0.10759493670886076</v>
      </c>
      <c r="J8" s="3">
        <f t="shared" si="1"/>
        <v>7.1856287425149698E-2</v>
      </c>
      <c r="K8" s="3">
        <f t="shared" si="1"/>
        <v>8.9230769230769225E-2</v>
      </c>
    </row>
    <row r="9" spans="1:11" x14ac:dyDescent="0.25">
      <c r="A9" t="s">
        <v>828</v>
      </c>
      <c r="C9">
        <v>3</v>
      </c>
      <c r="D9">
        <v>34</v>
      </c>
      <c r="E9">
        <v>21</v>
      </c>
      <c r="F9">
        <v>55</v>
      </c>
      <c r="H9">
        <f t="shared" si="2"/>
        <v>3</v>
      </c>
      <c r="I9" s="3">
        <f t="shared" si="0"/>
        <v>0.21518987341772153</v>
      </c>
      <c r="J9" s="3">
        <f t="shared" si="1"/>
        <v>0.12574850299401197</v>
      </c>
      <c r="K9" s="3">
        <f t="shared" si="1"/>
        <v>0.16923076923076924</v>
      </c>
    </row>
    <row r="10" spans="1:11" x14ac:dyDescent="0.25">
      <c r="A10" t="s">
        <v>829</v>
      </c>
      <c r="C10">
        <v>4</v>
      </c>
      <c r="D10">
        <v>26</v>
      </c>
      <c r="E10">
        <v>38</v>
      </c>
      <c r="F10">
        <v>64</v>
      </c>
      <c r="H10">
        <f t="shared" si="2"/>
        <v>4</v>
      </c>
      <c r="I10" s="3">
        <f t="shared" si="0"/>
        <v>0.16455696202531644</v>
      </c>
      <c r="J10" s="3">
        <f t="shared" si="1"/>
        <v>0.22754491017964071</v>
      </c>
      <c r="K10" s="3">
        <f t="shared" si="1"/>
        <v>0.19692307692307692</v>
      </c>
    </row>
    <row r="11" spans="1:11" x14ac:dyDescent="0.25">
      <c r="A11" t="s">
        <v>830</v>
      </c>
      <c r="C11">
        <v>5</v>
      </c>
      <c r="D11">
        <v>33</v>
      </c>
      <c r="E11">
        <v>34</v>
      </c>
      <c r="F11">
        <v>67</v>
      </c>
      <c r="H11">
        <f t="shared" si="2"/>
        <v>5</v>
      </c>
      <c r="I11" s="3">
        <f t="shared" si="0"/>
        <v>0.20886075949367089</v>
      </c>
      <c r="J11" s="3">
        <f t="shared" si="1"/>
        <v>0.20359281437125748</v>
      </c>
      <c r="K11" s="3">
        <f t="shared" si="1"/>
        <v>0.20615384615384616</v>
      </c>
    </row>
    <row r="12" spans="1:11" x14ac:dyDescent="0.25">
      <c r="A12" t="s">
        <v>831</v>
      </c>
      <c r="C12">
        <v>6</v>
      </c>
      <c r="D12">
        <v>28</v>
      </c>
      <c r="E12">
        <v>30</v>
      </c>
      <c r="F12">
        <v>58</v>
      </c>
      <c r="H12">
        <f t="shared" si="2"/>
        <v>6</v>
      </c>
      <c r="I12" s="3">
        <f t="shared" si="0"/>
        <v>0.17721518987341772</v>
      </c>
      <c r="J12" s="3">
        <f t="shared" si="1"/>
        <v>0.17964071856287425</v>
      </c>
      <c r="K12" s="3">
        <f t="shared" si="1"/>
        <v>0.17846153846153845</v>
      </c>
    </row>
    <row r="13" spans="1:11" x14ac:dyDescent="0.25">
      <c r="A13" t="s">
        <v>832</v>
      </c>
      <c r="C13">
        <v>7</v>
      </c>
      <c r="D13">
        <v>20</v>
      </c>
      <c r="E13">
        <v>31</v>
      </c>
      <c r="F13">
        <v>51</v>
      </c>
      <c r="H13">
        <f t="shared" si="2"/>
        <v>7</v>
      </c>
      <c r="I13" s="3">
        <f t="shared" si="0"/>
        <v>0.12658227848101267</v>
      </c>
      <c r="J13" s="3">
        <f t="shared" si="1"/>
        <v>0.18562874251497005</v>
      </c>
      <c r="K13" s="3">
        <f t="shared" si="1"/>
        <v>0.15692307692307692</v>
      </c>
    </row>
    <row r="14" spans="1:11" x14ac:dyDescent="0.25">
      <c r="A14" t="s">
        <v>17</v>
      </c>
      <c r="C14" t="s">
        <v>7</v>
      </c>
      <c r="D14" t="s">
        <v>7</v>
      </c>
      <c r="E14" t="s">
        <v>22</v>
      </c>
      <c r="F14" t="s">
        <v>24</v>
      </c>
      <c r="I14" s="3"/>
      <c r="J14" s="3"/>
      <c r="K14" s="3"/>
    </row>
    <row r="15" spans="1:11" x14ac:dyDescent="0.25">
      <c r="A15" t="s">
        <v>803</v>
      </c>
      <c r="C15" t="s">
        <v>8</v>
      </c>
      <c r="D15">
        <v>158</v>
      </c>
      <c r="E15">
        <v>167</v>
      </c>
      <c r="F15">
        <v>325</v>
      </c>
      <c r="I15" s="3">
        <f>D15/D$15</f>
        <v>1</v>
      </c>
      <c r="J15" s="3">
        <f t="shared" ref="J15" si="3">E15/E$15</f>
        <v>1</v>
      </c>
      <c r="K15" s="3">
        <f t="shared" ref="K15" si="4">F15/F$15</f>
        <v>1</v>
      </c>
    </row>
    <row r="18" spans="1:10" x14ac:dyDescent="0.25">
      <c r="A18" t="s">
        <v>65</v>
      </c>
    </row>
    <row r="19" spans="1:10" x14ac:dyDescent="0.25">
      <c r="A19" t="s">
        <v>66</v>
      </c>
    </row>
    <row r="21" spans="1:10" ht="18" thickBot="1" x14ac:dyDescent="0.35">
      <c r="A21" t="s">
        <v>67</v>
      </c>
      <c r="D21" t="s">
        <v>73</v>
      </c>
      <c r="E21" t="s">
        <v>74</v>
      </c>
      <c r="F21" t="s">
        <v>75</v>
      </c>
      <c r="I21" s="110" t="s">
        <v>79</v>
      </c>
      <c r="J21" s="110"/>
    </row>
    <row r="22" spans="1:10" ht="16.5" thickTop="1" thickBot="1" x14ac:dyDescent="0.3">
      <c r="A22" t="s">
        <v>68</v>
      </c>
      <c r="C22" t="s">
        <v>20</v>
      </c>
      <c r="D22" t="s">
        <v>76</v>
      </c>
      <c r="E22" t="s">
        <v>77</v>
      </c>
      <c r="F22" t="s">
        <v>3</v>
      </c>
      <c r="I22" s="77" t="s">
        <v>101</v>
      </c>
      <c r="J22" s="71" t="s">
        <v>78</v>
      </c>
    </row>
    <row r="23" spans="1:10" x14ac:dyDescent="0.25">
      <c r="A23" t="s">
        <v>69</v>
      </c>
      <c r="C23" t="s">
        <v>22</v>
      </c>
      <c r="D23" t="s">
        <v>5</v>
      </c>
      <c r="E23" t="s">
        <v>5</v>
      </c>
      <c r="F23" t="s">
        <v>22</v>
      </c>
      <c r="I23" s="43" t="s">
        <v>33</v>
      </c>
      <c r="J23" s="66">
        <f>D24</f>
        <v>4.5126581999999997</v>
      </c>
    </row>
    <row r="24" spans="1:10" x14ac:dyDescent="0.25">
      <c r="A24" t="s">
        <v>833</v>
      </c>
      <c r="C24" t="s">
        <v>706</v>
      </c>
      <c r="D24">
        <v>4.5126581999999997</v>
      </c>
      <c r="E24">
        <v>1.5669245999999999</v>
      </c>
      <c r="F24">
        <v>158</v>
      </c>
      <c r="I24" s="43" t="s">
        <v>32</v>
      </c>
      <c r="J24" s="66">
        <f>D25</f>
        <v>4.8323352999999996</v>
      </c>
    </row>
    <row r="25" spans="1:10" ht="15.75" thickBot="1" x14ac:dyDescent="0.3">
      <c r="A25" t="s">
        <v>834</v>
      </c>
      <c r="C25" t="s">
        <v>707</v>
      </c>
      <c r="D25">
        <v>4.8323352999999996</v>
      </c>
      <c r="E25">
        <v>1.5431649000000001</v>
      </c>
      <c r="F25">
        <v>167</v>
      </c>
      <c r="I25" s="22" t="s">
        <v>35</v>
      </c>
      <c r="J25" s="67">
        <f>D27</f>
        <v>4.6769230999999998</v>
      </c>
    </row>
    <row r="26" spans="1:10" ht="15.75" thickTop="1" x14ac:dyDescent="0.25">
      <c r="A26" t="s">
        <v>69</v>
      </c>
      <c r="C26" t="s">
        <v>22</v>
      </c>
      <c r="D26" t="s">
        <v>5</v>
      </c>
      <c r="E26" t="s">
        <v>5</v>
      </c>
      <c r="F26" t="s">
        <v>22</v>
      </c>
      <c r="I26" t="str">
        <f>IF(I32="*","Male and female scores are different at the 10% level of significance",IF(I32="**","Male and female scores are different at the 5% level of significance",IF(I32="***","Male and female scores are different at the 1% level of significance","Means are not significantly different at either 1%, 5% or 10%")))</f>
        <v>Male and female scores are different at the 10% level of significance</v>
      </c>
    </row>
    <row r="27" spans="1:10" x14ac:dyDescent="0.25">
      <c r="A27" t="s">
        <v>835</v>
      </c>
      <c r="C27" t="s">
        <v>8</v>
      </c>
      <c r="D27">
        <v>4.6769230999999998</v>
      </c>
      <c r="E27">
        <v>1.5605841</v>
      </c>
      <c r="F27">
        <v>325</v>
      </c>
    </row>
    <row r="29" spans="1:10" x14ac:dyDescent="0.25">
      <c r="A29" t="s">
        <v>70</v>
      </c>
    </row>
    <row r="30" spans="1:10" x14ac:dyDescent="0.25">
      <c r="A30" t="s">
        <v>71</v>
      </c>
      <c r="C30" t="s">
        <v>80</v>
      </c>
      <c r="D30" t="s">
        <v>81</v>
      </c>
      <c r="E30" t="s">
        <v>82</v>
      </c>
      <c r="F30" t="s">
        <v>83</v>
      </c>
      <c r="G30" t="s">
        <v>84</v>
      </c>
      <c r="H30" t="s">
        <v>85</v>
      </c>
    </row>
    <row r="31" spans="1:10" x14ac:dyDescent="0.25">
      <c r="A31" t="s">
        <v>72</v>
      </c>
      <c r="C31" t="s">
        <v>6</v>
      </c>
      <c r="D31" t="s">
        <v>120</v>
      </c>
      <c r="E31" t="s">
        <v>95</v>
      </c>
      <c r="F31" t="s">
        <v>98</v>
      </c>
      <c r="G31" t="s">
        <v>22</v>
      </c>
      <c r="H31" t="s">
        <v>22</v>
      </c>
    </row>
    <row r="32" spans="1:10" x14ac:dyDescent="0.25">
      <c r="A32" t="s">
        <v>836</v>
      </c>
      <c r="C32" t="s">
        <v>86</v>
      </c>
      <c r="D32">
        <v>8.29685031</v>
      </c>
      <c r="E32">
        <v>1</v>
      </c>
      <c r="F32">
        <v>8.29685031</v>
      </c>
      <c r="G32">
        <v>3.43</v>
      </c>
      <c r="H32">
        <v>6.4799999999999996E-2</v>
      </c>
      <c r="I32" s="4" t="str">
        <f t="shared" ref="I32" si="5">IF(H32&lt;=0.01,"***",IF(H32&lt;=0.05,"**",IF(H32&lt;=0.1,"*","-")))</f>
        <v>*</v>
      </c>
      <c r="J32" t="s">
        <v>88</v>
      </c>
    </row>
    <row r="33" spans="1:10" x14ac:dyDescent="0.25">
      <c r="A33" t="s">
        <v>837</v>
      </c>
      <c r="C33" t="s">
        <v>87</v>
      </c>
      <c r="D33">
        <v>780.78007300000002</v>
      </c>
      <c r="E33">
        <v>323</v>
      </c>
      <c r="F33">
        <v>2.4172757699999998</v>
      </c>
      <c r="J33" t="s">
        <v>89</v>
      </c>
    </row>
    <row r="34" spans="1:10" x14ac:dyDescent="0.25">
      <c r="A34" t="s">
        <v>72</v>
      </c>
      <c r="C34" t="s">
        <v>6</v>
      </c>
      <c r="D34" t="s">
        <v>120</v>
      </c>
      <c r="E34" t="s">
        <v>95</v>
      </c>
      <c r="F34" t="s">
        <v>98</v>
      </c>
      <c r="G34" t="s">
        <v>22</v>
      </c>
      <c r="H34" t="s">
        <v>22</v>
      </c>
    </row>
    <row r="35" spans="1:10" x14ac:dyDescent="0.25">
      <c r="A35" t="s">
        <v>838</v>
      </c>
      <c r="C35" t="s">
        <v>8</v>
      </c>
      <c r="D35">
        <v>789.07692299999997</v>
      </c>
      <c r="E35">
        <v>324</v>
      </c>
      <c r="F35">
        <v>2.4354225999999999</v>
      </c>
    </row>
  </sheetData>
  <mergeCells count="1">
    <mergeCell ref="I21:J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0" zoomScaleNormal="80" workbookViewId="0">
      <selection activeCell="F45" sqref="F45"/>
    </sheetView>
  </sheetViews>
  <sheetFormatPr defaultRowHeight="15" x14ac:dyDescent="0.25"/>
  <cols>
    <col min="1" max="1" width="74.85546875" bestFit="1" customWidth="1"/>
    <col min="8" max="8" width="22.42578125" bestFit="1" customWidth="1"/>
    <col min="9" max="9" width="21.5703125" customWidth="1"/>
    <col min="10" max="10" width="13.42578125" customWidth="1"/>
  </cols>
  <sheetData>
    <row r="1" spans="1:11" x14ac:dyDescent="0.25">
      <c r="A1" t="s">
        <v>606</v>
      </c>
    </row>
    <row r="3" spans="1:11" x14ac:dyDescent="0.25">
      <c r="A3" t="s">
        <v>92</v>
      </c>
      <c r="C3" t="s">
        <v>93</v>
      </c>
      <c r="D3" t="s">
        <v>20</v>
      </c>
    </row>
    <row r="4" spans="1:11" x14ac:dyDescent="0.25">
      <c r="A4" t="s">
        <v>719</v>
      </c>
      <c r="C4" t="s">
        <v>94</v>
      </c>
      <c r="D4" t="s">
        <v>706</v>
      </c>
      <c r="E4" t="s">
        <v>707</v>
      </c>
      <c r="F4" t="s">
        <v>8</v>
      </c>
    </row>
    <row r="5" spans="1:11" x14ac:dyDescent="0.25">
      <c r="A5" t="s">
        <v>17</v>
      </c>
      <c r="C5" t="s">
        <v>7</v>
      </c>
      <c r="D5" t="s">
        <v>6</v>
      </c>
      <c r="E5" t="s">
        <v>95</v>
      </c>
      <c r="F5" t="s">
        <v>7</v>
      </c>
      <c r="H5" t="s">
        <v>91</v>
      </c>
      <c r="I5" t="s">
        <v>33</v>
      </c>
      <c r="J5" t="s">
        <v>32</v>
      </c>
      <c r="K5" t="s">
        <v>35</v>
      </c>
    </row>
    <row r="6" spans="1:11" x14ac:dyDescent="0.25">
      <c r="H6">
        <f>C6</f>
        <v>0</v>
      </c>
      <c r="I6" s="3">
        <f>D6/D$19</f>
        <v>0</v>
      </c>
      <c r="J6" s="3">
        <f t="shared" ref="J6:K17" si="0">E6/E$19</f>
        <v>0</v>
      </c>
      <c r="K6" s="3">
        <f t="shared" si="0"/>
        <v>0</v>
      </c>
    </row>
    <row r="7" spans="1:11" x14ac:dyDescent="0.25">
      <c r="A7" t="s">
        <v>839</v>
      </c>
      <c r="C7">
        <v>1</v>
      </c>
      <c r="D7">
        <v>1</v>
      </c>
      <c r="E7">
        <v>0</v>
      </c>
      <c r="F7">
        <v>1</v>
      </c>
      <c r="H7">
        <f t="shared" ref="H7:H17" si="1">C7</f>
        <v>1</v>
      </c>
      <c r="I7" s="3">
        <f>D7/D$19</f>
        <v>6.3291139240506328E-3</v>
      </c>
      <c r="J7" s="3">
        <f t="shared" si="0"/>
        <v>0</v>
      </c>
      <c r="K7" s="3">
        <f t="shared" si="0"/>
        <v>3.0769230769230769E-3</v>
      </c>
    </row>
    <row r="8" spans="1:11" x14ac:dyDescent="0.25">
      <c r="A8" t="s">
        <v>840</v>
      </c>
      <c r="C8">
        <v>2</v>
      </c>
      <c r="D8">
        <v>4</v>
      </c>
      <c r="E8">
        <v>2</v>
      </c>
      <c r="F8">
        <v>6</v>
      </c>
      <c r="H8">
        <f t="shared" ref="H8:H11" si="2">C8</f>
        <v>2</v>
      </c>
      <c r="I8" s="3">
        <f t="shared" ref="I8:I11" si="3">D8/D$19</f>
        <v>2.5316455696202531E-2</v>
      </c>
      <c r="J8" s="3">
        <f t="shared" ref="J8:J11" si="4">E8/E$19</f>
        <v>1.1976047904191617E-2</v>
      </c>
      <c r="K8" s="3">
        <f t="shared" ref="K8:K11" si="5">F8/F$19</f>
        <v>1.8461538461538463E-2</v>
      </c>
    </row>
    <row r="9" spans="1:11" x14ac:dyDescent="0.25">
      <c r="A9" t="s">
        <v>841</v>
      </c>
      <c r="C9">
        <v>3</v>
      </c>
      <c r="D9">
        <v>6</v>
      </c>
      <c r="E9">
        <v>2</v>
      </c>
      <c r="F9">
        <v>8</v>
      </c>
      <c r="H9">
        <f t="shared" si="2"/>
        <v>3</v>
      </c>
      <c r="I9" s="3">
        <f t="shared" si="3"/>
        <v>3.7974683544303799E-2</v>
      </c>
      <c r="J9" s="3">
        <f t="shared" si="4"/>
        <v>1.1976047904191617E-2</v>
      </c>
      <c r="K9" s="3">
        <f t="shared" si="5"/>
        <v>2.4615384615384615E-2</v>
      </c>
    </row>
    <row r="10" spans="1:11" x14ac:dyDescent="0.25">
      <c r="A10" t="s">
        <v>842</v>
      </c>
      <c r="C10">
        <v>4</v>
      </c>
      <c r="D10">
        <v>14</v>
      </c>
      <c r="E10">
        <v>9</v>
      </c>
      <c r="F10">
        <v>23</v>
      </c>
      <c r="H10">
        <f t="shared" si="2"/>
        <v>4</v>
      </c>
      <c r="I10" s="3">
        <f t="shared" si="3"/>
        <v>8.8607594936708861E-2</v>
      </c>
      <c r="J10" s="3">
        <f t="shared" si="4"/>
        <v>5.3892215568862277E-2</v>
      </c>
      <c r="K10" s="3">
        <f t="shared" si="5"/>
        <v>7.0769230769230765E-2</v>
      </c>
    </row>
    <row r="11" spans="1:11" x14ac:dyDescent="0.25">
      <c r="A11" t="s">
        <v>843</v>
      </c>
      <c r="C11">
        <v>5</v>
      </c>
      <c r="D11">
        <v>16</v>
      </c>
      <c r="E11">
        <v>13</v>
      </c>
      <c r="F11">
        <v>29</v>
      </c>
      <c r="H11">
        <f t="shared" si="2"/>
        <v>5</v>
      </c>
      <c r="I11" s="3">
        <f t="shared" si="3"/>
        <v>0.10126582278481013</v>
      </c>
      <c r="J11" s="3">
        <f t="shared" si="4"/>
        <v>7.7844311377245512E-2</v>
      </c>
      <c r="K11" s="3">
        <f t="shared" si="5"/>
        <v>8.9230769230769225E-2</v>
      </c>
    </row>
    <row r="12" spans="1:11" x14ac:dyDescent="0.25">
      <c r="A12" t="s">
        <v>844</v>
      </c>
      <c r="C12">
        <v>6</v>
      </c>
      <c r="D12">
        <v>29</v>
      </c>
      <c r="E12">
        <v>23</v>
      </c>
      <c r="F12">
        <v>52</v>
      </c>
      <c r="H12">
        <f t="shared" si="1"/>
        <v>6</v>
      </c>
      <c r="I12" s="3">
        <f t="shared" ref="I12:I17" si="6">D12/D$19</f>
        <v>0.18354430379746836</v>
      </c>
      <c r="J12" s="3">
        <f t="shared" si="0"/>
        <v>0.1377245508982036</v>
      </c>
      <c r="K12" s="3">
        <f t="shared" si="0"/>
        <v>0.16</v>
      </c>
    </row>
    <row r="13" spans="1:11" x14ac:dyDescent="0.25">
      <c r="A13" t="s">
        <v>845</v>
      </c>
      <c r="C13">
        <v>7</v>
      </c>
      <c r="D13">
        <v>15</v>
      </c>
      <c r="E13">
        <v>26</v>
      </c>
      <c r="F13">
        <v>41</v>
      </c>
      <c r="H13">
        <f t="shared" si="1"/>
        <v>7</v>
      </c>
      <c r="I13" s="3">
        <f t="shared" si="6"/>
        <v>9.49367088607595E-2</v>
      </c>
      <c r="J13" s="3">
        <f t="shared" si="0"/>
        <v>0.15568862275449102</v>
      </c>
      <c r="K13" s="3">
        <f t="shared" si="0"/>
        <v>0.12615384615384614</v>
      </c>
    </row>
    <row r="14" spans="1:11" x14ac:dyDescent="0.25">
      <c r="A14" t="s">
        <v>846</v>
      </c>
      <c r="C14">
        <v>8</v>
      </c>
      <c r="D14">
        <v>20</v>
      </c>
      <c r="E14">
        <v>33</v>
      </c>
      <c r="F14">
        <v>53</v>
      </c>
      <c r="H14">
        <f t="shared" si="1"/>
        <v>8</v>
      </c>
      <c r="I14" s="3">
        <f t="shared" si="6"/>
        <v>0.12658227848101267</v>
      </c>
      <c r="J14" s="3">
        <f t="shared" si="0"/>
        <v>0.19760479041916168</v>
      </c>
      <c r="K14" s="3">
        <f t="shared" si="0"/>
        <v>0.16307692307692306</v>
      </c>
    </row>
    <row r="15" spans="1:11" x14ac:dyDescent="0.25">
      <c r="A15" t="s">
        <v>847</v>
      </c>
      <c r="C15">
        <v>9</v>
      </c>
      <c r="D15">
        <v>15</v>
      </c>
      <c r="E15">
        <v>28</v>
      </c>
      <c r="F15">
        <v>43</v>
      </c>
      <c r="H15">
        <f t="shared" si="1"/>
        <v>9</v>
      </c>
      <c r="I15" s="3">
        <f t="shared" si="6"/>
        <v>9.49367088607595E-2</v>
      </c>
      <c r="J15" s="3">
        <f t="shared" si="0"/>
        <v>0.16766467065868262</v>
      </c>
      <c r="K15" s="3">
        <f t="shared" si="0"/>
        <v>0.13230769230769232</v>
      </c>
    </row>
    <row r="16" spans="1:11" x14ac:dyDescent="0.25">
      <c r="A16" t="s">
        <v>848</v>
      </c>
      <c r="C16">
        <v>10</v>
      </c>
      <c r="D16">
        <v>12</v>
      </c>
      <c r="E16">
        <v>18</v>
      </c>
      <c r="F16">
        <v>30</v>
      </c>
      <c r="H16">
        <f t="shared" si="1"/>
        <v>10</v>
      </c>
      <c r="I16" s="3">
        <f t="shared" si="6"/>
        <v>7.5949367088607597E-2</v>
      </c>
      <c r="J16" s="3">
        <f t="shared" si="0"/>
        <v>0.10778443113772455</v>
      </c>
      <c r="K16" s="3">
        <f t="shared" si="0"/>
        <v>9.2307692307692313E-2</v>
      </c>
    </row>
    <row r="17" spans="1:11" x14ac:dyDescent="0.25">
      <c r="A17" t="s">
        <v>849</v>
      </c>
      <c r="C17">
        <v>11</v>
      </c>
      <c r="D17">
        <v>26</v>
      </c>
      <c r="E17">
        <v>13</v>
      </c>
      <c r="F17">
        <v>39</v>
      </c>
      <c r="H17">
        <f t="shared" si="1"/>
        <v>11</v>
      </c>
      <c r="I17" s="3">
        <f t="shared" si="6"/>
        <v>0.16455696202531644</v>
      </c>
      <c r="J17" s="3">
        <f t="shared" si="0"/>
        <v>7.7844311377245512E-2</v>
      </c>
      <c r="K17" s="3">
        <f t="shared" si="0"/>
        <v>0.12</v>
      </c>
    </row>
    <row r="18" spans="1:11" x14ac:dyDescent="0.25">
      <c r="A18" t="s">
        <v>17</v>
      </c>
      <c r="C18" t="s">
        <v>7</v>
      </c>
      <c r="D18" t="s">
        <v>6</v>
      </c>
      <c r="E18" t="s">
        <v>95</v>
      </c>
      <c r="F18" t="s">
        <v>7</v>
      </c>
      <c r="I18" s="3"/>
      <c r="J18" s="3"/>
      <c r="K18" s="3"/>
    </row>
    <row r="19" spans="1:11" x14ac:dyDescent="0.25">
      <c r="A19" t="s">
        <v>803</v>
      </c>
      <c r="C19" t="s">
        <v>8</v>
      </c>
      <c r="D19">
        <v>158</v>
      </c>
      <c r="E19">
        <v>167</v>
      </c>
      <c r="F19">
        <v>325</v>
      </c>
      <c r="I19" s="3">
        <f>D19/D$19</f>
        <v>1</v>
      </c>
      <c r="J19" s="3">
        <f t="shared" ref="J19:K19" si="7">E19/E$19</f>
        <v>1</v>
      </c>
      <c r="K19" s="3">
        <f t="shared" si="7"/>
        <v>1</v>
      </c>
    </row>
    <row r="22" spans="1:11" x14ac:dyDescent="0.25">
      <c r="A22" t="s">
        <v>65</v>
      </c>
    </row>
    <row r="23" spans="1:11" x14ac:dyDescent="0.25">
      <c r="A23" t="s">
        <v>96</v>
      </c>
    </row>
    <row r="25" spans="1:11" ht="18" thickBot="1" x14ac:dyDescent="0.35">
      <c r="A25" t="s">
        <v>97</v>
      </c>
      <c r="D25" t="s">
        <v>73</v>
      </c>
      <c r="E25" t="s">
        <v>607</v>
      </c>
      <c r="F25" t="s">
        <v>608</v>
      </c>
      <c r="I25" s="110" t="s">
        <v>90</v>
      </c>
      <c r="J25" s="110"/>
    </row>
    <row r="26" spans="1:11" ht="16.5" thickTop="1" thickBot="1" x14ac:dyDescent="0.3">
      <c r="A26" t="s">
        <v>68</v>
      </c>
      <c r="C26" t="s">
        <v>20</v>
      </c>
      <c r="D26" t="s">
        <v>76</v>
      </c>
      <c r="E26" t="s">
        <v>77</v>
      </c>
      <c r="F26" t="s">
        <v>3</v>
      </c>
      <c r="I26" s="77" t="s">
        <v>101</v>
      </c>
      <c r="J26" s="71" t="s">
        <v>78</v>
      </c>
    </row>
    <row r="27" spans="1:11" x14ac:dyDescent="0.25">
      <c r="A27" t="s">
        <v>69</v>
      </c>
      <c r="C27" t="s">
        <v>5</v>
      </c>
      <c r="D27" t="s">
        <v>22</v>
      </c>
      <c r="E27" t="s">
        <v>98</v>
      </c>
      <c r="F27" t="s">
        <v>22</v>
      </c>
      <c r="I27" s="43" t="s">
        <v>33</v>
      </c>
      <c r="J27" s="66">
        <f>D28</f>
        <v>7.2341772000000004</v>
      </c>
    </row>
    <row r="28" spans="1:11" x14ac:dyDescent="0.25">
      <c r="A28" t="s">
        <v>850</v>
      </c>
      <c r="C28" t="s">
        <v>706</v>
      </c>
      <c r="D28">
        <v>7.2341772000000004</v>
      </c>
      <c r="E28">
        <v>2.5815803000000002</v>
      </c>
      <c r="F28">
        <v>158</v>
      </c>
      <c r="I28" s="43" t="s">
        <v>32</v>
      </c>
      <c r="J28" s="66">
        <f>D29</f>
        <v>7.6047903999999997</v>
      </c>
    </row>
    <row r="29" spans="1:11" ht="15.75" thickBot="1" x14ac:dyDescent="0.3">
      <c r="A29" t="s">
        <v>851</v>
      </c>
      <c r="C29" t="s">
        <v>707</v>
      </c>
      <c r="D29">
        <v>7.6047903999999997</v>
      </c>
      <c r="E29">
        <v>2.0416096000000001</v>
      </c>
      <c r="F29">
        <v>167</v>
      </c>
      <c r="I29" s="22" t="s">
        <v>35</v>
      </c>
      <c r="J29" s="67">
        <f>D31</f>
        <v>7.4246154000000004</v>
      </c>
    </row>
    <row r="30" spans="1:11" ht="15.75" thickTop="1" x14ac:dyDescent="0.25">
      <c r="A30" t="s">
        <v>69</v>
      </c>
      <c r="C30" t="s">
        <v>5</v>
      </c>
      <c r="D30" t="s">
        <v>22</v>
      </c>
      <c r="E30" t="s">
        <v>98</v>
      </c>
      <c r="F30" t="s">
        <v>22</v>
      </c>
      <c r="I30" t="str">
        <f>IF(I36="*","Male and female scores are different at the 10% level of significance",IF(I36="**","Male and female scores are different at the 5% level of significance",IF(I36="***","Male and female scores are different at the 1% level of significance","Means are not significantly different at either 1%, 5% or 10%")))</f>
        <v>Means are not significantly different at either 1%, 5% or 10%</v>
      </c>
    </row>
    <row r="31" spans="1:11" x14ac:dyDescent="0.25">
      <c r="A31" t="s">
        <v>852</v>
      </c>
      <c r="C31" t="s">
        <v>8</v>
      </c>
      <c r="D31">
        <v>7.4246154000000004</v>
      </c>
      <c r="E31">
        <v>2.3236591999999998</v>
      </c>
      <c r="F31">
        <v>325</v>
      </c>
    </row>
    <row r="33" spans="1:10" x14ac:dyDescent="0.25">
      <c r="A33" t="s">
        <v>70</v>
      </c>
    </row>
    <row r="34" spans="1:10" x14ac:dyDescent="0.25">
      <c r="A34" t="s">
        <v>71</v>
      </c>
      <c r="C34" t="s">
        <v>80</v>
      </c>
      <c r="D34" t="s">
        <v>81</v>
      </c>
      <c r="E34" t="s">
        <v>82</v>
      </c>
      <c r="F34" t="s">
        <v>83</v>
      </c>
      <c r="G34" t="s">
        <v>84</v>
      </c>
      <c r="H34" t="s">
        <v>85</v>
      </c>
    </row>
    <row r="35" spans="1:10" x14ac:dyDescent="0.25">
      <c r="A35" t="s">
        <v>72</v>
      </c>
      <c r="C35" t="s">
        <v>120</v>
      </c>
      <c r="D35" t="s">
        <v>23</v>
      </c>
      <c r="E35" t="s">
        <v>24</v>
      </c>
      <c r="F35" t="s">
        <v>5</v>
      </c>
      <c r="G35" t="s">
        <v>7</v>
      </c>
      <c r="H35" t="s">
        <v>5</v>
      </c>
    </row>
    <row r="36" spans="1:10" x14ac:dyDescent="0.25">
      <c r="A36" t="s">
        <v>853</v>
      </c>
      <c r="C36" t="s">
        <v>86</v>
      </c>
      <c r="D36">
        <v>11.1514662</v>
      </c>
      <c r="E36">
        <v>1</v>
      </c>
      <c r="F36">
        <v>11.1514662</v>
      </c>
      <c r="G36">
        <v>2.0699999999999998</v>
      </c>
      <c r="H36">
        <v>0.151</v>
      </c>
      <c r="I36" s="4" t="str">
        <f t="shared" ref="I36" si="8">IF(H36&lt;=0.01,"***",IF(H36&lt;=0.05,"**",IF(H36&lt;=0.1,"*","-")))</f>
        <v>-</v>
      </c>
      <c r="J36" t="s">
        <v>88</v>
      </c>
    </row>
    <row r="37" spans="1:10" x14ac:dyDescent="0.25">
      <c r="A37" t="s">
        <v>854</v>
      </c>
      <c r="C37" t="s">
        <v>87</v>
      </c>
      <c r="D37">
        <v>1738.25161</v>
      </c>
      <c r="E37">
        <v>323</v>
      </c>
      <c r="F37">
        <v>5.3815839299999997</v>
      </c>
      <c r="J37" t="s">
        <v>89</v>
      </c>
    </row>
    <row r="38" spans="1:10" x14ac:dyDescent="0.25">
      <c r="A38" t="s">
        <v>72</v>
      </c>
      <c r="C38" t="s">
        <v>120</v>
      </c>
      <c r="D38" t="s">
        <v>23</v>
      </c>
      <c r="E38" t="s">
        <v>24</v>
      </c>
      <c r="F38" t="s">
        <v>5</v>
      </c>
      <c r="G38" t="s">
        <v>7</v>
      </c>
      <c r="H38" t="s">
        <v>5</v>
      </c>
    </row>
    <row r="39" spans="1:10" x14ac:dyDescent="0.25">
      <c r="A39" t="s">
        <v>855</v>
      </c>
      <c r="C39" t="s">
        <v>8</v>
      </c>
      <c r="D39">
        <v>1749.40308</v>
      </c>
      <c r="E39">
        <v>324</v>
      </c>
      <c r="F39">
        <v>5.3993922100000002</v>
      </c>
    </row>
  </sheetData>
  <mergeCells count="1">
    <mergeCell ref="I25:J2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80" zoomScaleNormal="80" workbookViewId="0">
      <selection activeCell="D45" sqref="D45"/>
    </sheetView>
  </sheetViews>
  <sheetFormatPr defaultRowHeight="15" x14ac:dyDescent="0.25"/>
  <cols>
    <col min="1" max="1" width="74.85546875" bestFit="1" customWidth="1"/>
    <col min="8" max="8" width="27" bestFit="1" customWidth="1"/>
    <col min="9" max="9" width="22.5703125" customWidth="1"/>
    <col min="10" max="10" width="13.42578125" customWidth="1"/>
  </cols>
  <sheetData>
    <row r="1" spans="1:11" x14ac:dyDescent="0.25">
      <c r="A1" t="s">
        <v>609</v>
      </c>
    </row>
    <row r="3" spans="1:11" x14ac:dyDescent="0.25">
      <c r="A3" t="s">
        <v>102</v>
      </c>
      <c r="C3" t="s">
        <v>103</v>
      </c>
      <c r="D3" t="s">
        <v>20</v>
      </c>
    </row>
    <row r="4" spans="1:11" x14ac:dyDescent="0.25">
      <c r="A4" t="s">
        <v>720</v>
      </c>
      <c r="C4" t="s">
        <v>104</v>
      </c>
      <c r="D4" t="s">
        <v>706</v>
      </c>
      <c r="E4" t="s">
        <v>707</v>
      </c>
      <c r="F4" t="s">
        <v>8</v>
      </c>
    </row>
    <row r="5" spans="1:11" x14ac:dyDescent="0.25">
      <c r="A5" t="s">
        <v>17</v>
      </c>
      <c r="C5" t="s">
        <v>7</v>
      </c>
      <c r="D5" t="s">
        <v>6</v>
      </c>
      <c r="E5" t="s">
        <v>95</v>
      </c>
      <c r="F5" t="s">
        <v>7</v>
      </c>
      <c r="H5" t="s">
        <v>99</v>
      </c>
      <c r="I5" t="s">
        <v>33</v>
      </c>
      <c r="J5" t="s">
        <v>32</v>
      </c>
      <c r="K5" t="s">
        <v>35</v>
      </c>
    </row>
    <row r="6" spans="1:11" x14ac:dyDescent="0.25">
      <c r="A6" t="s">
        <v>856</v>
      </c>
      <c r="C6">
        <v>0</v>
      </c>
      <c r="D6">
        <v>69</v>
      </c>
      <c r="E6">
        <v>34</v>
      </c>
      <c r="F6">
        <v>103</v>
      </c>
      <c r="H6">
        <f>C6</f>
        <v>0</v>
      </c>
      <c r="I6" s="3">
        <f>D6/D$20</f>
        <v>0.43670886075949367</v>
      </c>
      <c r="J6" s="3">
        <f t="shared" ref="J6:K18" si="0">E6/E$20</f>
        <v>0.20359281437125748</v>
      </c>
      <c r="K6" s="3">
        <f t="shared" si="0"/>
        <v>0.31692307692307692</v>
      </c>
    </row>
    <row r="7" spans="1:11" x14ac:dyDescent="0.25">
      <c r="A7" t="s">
        <v>857</v>
      </c>
      <c r="C7">
        <v>1</v>
      </c>
      <c r="D7">
        <v>36</v>
      </c>
      <c r="E7">
        <v>42</v>
      </c>
      <c r="F7">
        <v>78</v>
      </c>
      <c r="H7">
        <f t="shared" ref="H7:H18" si="1">C7</f>
        <v>1</v>
      </c>
      <c r="I7" s="3">
        <f>D7/D$20</f>
        <v>0.22784810126582278</v>
      </c>
      <c r="J7" s="3">
        <f t="shared" si="0"/>
        <v>0.25149700598802394</v>
      </c>
      <c r="K7" s="3">
        <f t="shared" si="0"/>
        <v>0.24</v>
      </c>
    </row>
    <row r="8" spans="1:11" x14ac:dyDescent="0.25">
      <c r="A8" t="s">
        <v>858</v>
      </c>
      <c r="C8">
        <v>2</v>
      </c>
      <c r="D8">
        <v>30</v>
      </c>
      <c r="E8">
        <v>39</v>
      </c>
      <c r="F8">
        <v>69</v>
      </c>
      <c r="H8">
        <f t="shared" si="1"/>
        <v>2</v>
      </c>
      <c r="I8" s="3">
        <f t="shared" ref="I8:I11" si="2">D8/D$20</f>
        <v>0.189873417721519</v>
      </c>
      <c r="J8" s="3">
        <f t="shared" si="0"/>
        <v>0.23353293413173654</v>
      </c>
      <c r="K8" s="3">
        <f t="shared" si="0"/>
        <v>0.21230769230769231</v>
      </c>
    </row>
    <row r="9" spans="1:11" x14ac:dyDescent="0.25">
      <c r="A9" t="s">
        <v>859</v>
      </c>
      <c r="C9">
        <v>3</v>
      </c>
      <c r="D9">
        <v>10</v>
      </c>
      <c r="E9">
        <v>17</v>
      </c>
      <c r="F9">
        <v>27</v>
      </c>
      <c r="H9">
        <f t="shared" si="1"/>
        <v>3</v>
      </c>
      <c r="I9" s="3">
        <f t="shared" si="2"/>
        <v>6.3291139240506333E-2</v>
      </c>
      <c r="J9" s="3">
        <f t="shared" si="0"/>
        <v>0.10179640718562874</v>
      </c>
      <c r="K9" s="3">
        <f t="shared" si="0"/>
        <v>8.3076923076923076E-2</v>
      </c>
    </row>
    <row r="10" spans="1:11" x14ac:dyDescent="0.25">
      <c r="A10" t="s">
        <v>860</v>
      </c>
      <c r="C10">
        <v>4</v>
      </c>
      <c r="D10">
        <v>3</v>
      </c>
      <c r="E10">
        <v>6</v>
      </c>
      <c r="F10">
        <v>9</v>
      </c>
      <c r="H10">
        <f t="shared" si="1"/>
        <v>4</v>
      </c>
      <c r="I10" s="3">
        <f t="shared" si="2"/>
        <v>1.8987341772151899E-2</v>
      </c>
      <c r="J10" s="3">
        <f t="shared" si="0"/>
        <v>3.5928143712574849E-2</v>
      </c>
      <c r="K10" s="3">
        <f t="shared" si="0"/>
        <v>2.7692307692307693E-2</v>
      </c>
    </row>
    <row r="11" spans="1:11" x14ac:dyDescent="0.25">
      <c r="A11" t="s">
        <v>861</v>
      </c>
      <c r="C11">
        <v>5</v>
      </c>
      <c r="D11">
        <v>1</v>
      </c>
      <c r="E11">
        <v>17</v>
      </c>
      <c r="F11">
        <v>18</v>
      </c>
      <c r="H11">
        <f t="shared" si="1"/>
        <v>5</v>
      </c>
      <c r="I11" s="3">
        <f t="shared" si="2"/>
        <v>6.3291139240506328E-3</v>
      </c>
      <c r="J11" s="3">
        <f t="shared" si="0"/>
        <v>0.10179640718562874</v>
      </c>
      <c r="K11" s="3">
        <f t="shared" si="0"/>
        <v>5.5384615384615386E-2</v>
      </c>
    </row>
    <row r="12" spans="1:11" x14ac:dyDescent="0.25">
      <c r="A12" t="s">
        <v>862</v>
      </c>
      <c r="C12">
        <v>6</v>
      </c>
      <c r="D12">
        <v>5</v>
      </c>
      <c r="E12">
        <v>4</v>
      </c>
      <c r="F12">
        <v>9</v>
      </c>
      <c r="H12">
        <f t="shared" si="1"/>
        <v>6</v>
      </c>
      <c r="I12" s="3">
        <f t="shared" ref="I12:I18" si="3">D12/D$20</f>
        <v>3.1645569620253167E-2</v>
      </c>
      <c r="J12" s="3">
        <f t="shared" si="0"/>
        <v>2.3952095808383235E-2</v>
      </c>
      <c r="K12" s="3">
        <f t="shared" si="0"/>
        <v>2.7692307692307693E-2</v>
      </c>
    </row>
    <row r="13" spans="1:11" x14ac:dyDescent="0.25">
      <c r="A13" t="s">
        <v>863</v>
      </c>
      <c r="C13">
        <v>7</v>
      </c>
      <c r="D13">
        <v>2</v>
      </c>
      <c r="E13">
        <v>3</v>
      </c>
      <c r="F13">
        <v>5</v>
      </c>
      <c r="H13">
        <f t="shared" si="1"/>
        <v>7</v>
      </c>
      <c r="I13" s="3">
        <f t="shared" si="3"/>
        <v>1.2658227848101266E-2</v>
      </c>
      <c r="J13" s="3">
        <f t="shared" si="0"/>
        <v>1.7964071856287425E-2</v>
      </c>
      <c r="K13" s="3">
        <f t="shared" si="0"/>
        <v>1.5384615384615385E-2</v>
      </c>
    </row>
    <row r="14" spans="1:11" x14ac:dyDescent="0.25">
      <c r="A14" t="s">
        <v>864</v>
      </c>
      <c r="C14">
        <v>8</v>
      </c>
      <c r="D14">
        <v>0</v>
      </c>
      <c r="E14">
        <v>1</v>
      </c>
      <c r="F14">
        <v>1</v>
      </c>
      <c r="H14">
        <f t="shared" si="1"/>
        <v>8</v>
      </c>
      <c r="I14" s="3">
        <f t="shared" si="3"/>
        <v>0</v>
      </c>
      <c r="J14" s="3">
        <f t="shared" si="0"/>
        <v>5.9880239520958087E-3</v>
      </c>
      <c r="K14" s="3">
        <f t="shared" si="0"/>
        <v>3.0769230769230769E-3</v>
      </c>
    </row>
    <row r="15" spans="1:11" x14ac:dyDescent="0.25">
      <c r="A15" t="s">
        <v>865</v>
      </c>
      <c r="C15">
        <v>9</v>
      </c>
      <c r="D15">
        <v>1</v>
      </c>
      <c r="E15">
        <v>3</v>
      </c>
      <c r="F15">
        <v>4</v>
      </c>
      <c r="H15">
        <f t="shared" si="1"/>
        <v>9</v>
      </c>
      <c r="I15" s="3">
        <f t="shared" si="3"/>
        <v>6.3291139240506328E-3</v>
      </c>
      <c r="J15" s="3">
        <f t="shared" si="0"/>
        <v>1.7964071856287425E-2</v>
      </c>
      <c r="K15" s="3">
        <f t="shared" si="0"/>
        <v>1.2307692307692308E-2</v>
      </c>
    </row>
    <row r="16" spans="1:11" x14ac:dyDescent="0.25">
      <c r="A16" t="s">
        <v>866</v>
      </c>
      <c r="C16">
        <v>10</v>
      </c>
      <c r="D16">
        <v>1</v>
      </c>
      <c r="E16">
        <v>0</v>
      </c>
      <c r="F16">
        <v>1</v>
      </c>
      <c r="H16">
        <f t="shared" ref="H16" si="4">C16</f>
        <v>10</v>
      </c>
      <c r="I16" s="3">
        <f t="shared" si="3"/>
        <v>6.3291139240506328E-3</v>
      </c>
      <c r="J16" s="3">
        <f t="shared" ref="J16" si="5">E16/E$20</f>
        <v>0</v>
      </c>
      <c r="K16" s="3">
        <f t="shared" ref="K16" si="6">F16/F$20</f>
        <v>3.0769230769230769E-3</v>
      </c>
    </row>
    <row r="17" spans="1:11" x14ac:dyDescent="0.25">
      <c r="A17" t="s">
        <v>867</v>
      </c>
      <c r="C17">
        <v>11</v>
      </c>
      <c r="D17">
        <v>0</v>
      </c>
      <c r="E17">
        <v>1</v>
      </c>
      <c r="F17">
        <v>1</v>
      </c>
      <c r="H17">
        <f t="shared" si="1"/>
        <v>11</v>
      </c>
      <c r="I17" s="3">
        <f t="shared" si="3"/>
        <v>0</v>
      </c>
      <c r="J17" s="3">
        <f t="shared" si="0"/>
        <v>5.9880239520958087E-3</v>
      </c>
      <c r="K17" s="3">
        <f t="shared" si="0"/>
        <v>3.0769230769230769E-3</v>
      </c>
    </row>
    <row r="18" spans="1:11" x14ac:dyDescent="0.25">
      <c r="C18">
        <v>12</v>
      </c>
      <c r="H18">
        <f t="shared" si="1"/>
        <v>12</v>
      </c>
      <c r="I18" s="3">
        <f t="shared" si="3"/>
        <v>0</v>
      </c>
      <c r="J18" s="3">
        <f t="shared" si="0"/>
        <v>0</v>
      </c>
      <c r="K18" s="3">
        <f t="shared" si="0"/>
        <v>0</v>
      </c>
    </row>
    <row r="19" spans="1:11" x14ac:dyDescent="0.25">
      <c r="A19" t="s">
        <v>17</v>
      </c>
      <c r="C19" t="s">
        <v>7</v>
      </c>
      <c r="D19" t="s">
        <v>6</v>
      </c>
      <c r="E19" t="s">
        <v>95</v>
      </c>
      <c r="F19" t="s">
        <v>7</v>
      </c>
      <c r="I19" s="3"/>
      <c r="J19" s="3"/>
      <c r="K19" s="3"/>
    </row>
    <row r="20" spans="1:11" x14ac:dyDescent="0.25">
      <c r="A20" t="s">
        <v>803</v>
      </c>
      <c r="C20" t="s">
        <v>8</v>
      </c>
      <c r="D20">
        <v>158</v>
      </c>
      <c r="E20">
        <v>167</v>
      </c>
      <c r="F20">
        <v>325</v>
      </c>
      <c r="I20" s="3">
        <f>D20/D$20</f>
        <v>1</v>
      </c>
      <c r="J20" s="3">
        <f t="shared" ref="J20:K20" si="7">E20/E$20</f>
        <v>1</v>
      </c>
      <c r="K20" s="3">
        <f t="shared" si="7"/>
        <v>1</v>
      </c>
    </row>
    <row r="23" spans="1:11" x14ac:dyDescent="0.25">
      <c r="A23" t="s">
        <v>65</v>
      </c>
    </row>
    <row r="24" spans="1:11" x14ac:dyDescent="0.25">
      <c r="A24" t="s">
        <v>105</v>
      </c>
    </row>
    <row r="26" spans="1:11" ht="18" thickBot="1" x14ac:dyDescent="0.35">
      <c r="A26" t="s">
        <v>106</v>
      </c>
      <c r="D26" t="s">
        <v>73</v>
      </c>
      <c r="E26" t="s">
        <v>610</v>
      </c>
      <c r="F26" t="s">
        <v>611</v>
      </c>
      <c r="I26" s="110" t="s">
        <v>100</v>
      </c>
      <c r="J26" s="110"/>
    </row>
    <row r="27" spans="1:11" ht="16.5" thickTop="1" thickBot="1" x14ac:dyDescent="0.3">
      <c r="A27" t="s">
        <v>68</v>
      </c>
      <c r="C27" t="s">
        <v>20</v>
      </c>
      <c r="D27" t="s">
        <v>76</v>
      </c>
      <c r="E27" t="s">
        <v>77</v>
      </c>
      <c r="F27" t="s">
        <v>3</v>
      </c>
      <c r="I27" s="77" t="s">
        <v>101</v>
      </c>
      <c r="J27" s="71" t="s">
        <v>78</v>
      </c>
    </row>
    <row r="28" spans="1:11" x14ac:dyDescent="0.25">
      <c r="A28" t="s">
        <v>69</v>
      </c>
      <c r="C28" t="s">
        <v>22</v>
      </c>
      <c r="D28" t="s">
        <v>5</v>
      </c>
      <c r="E28" t="s">
        <v>5</v>
      </c>
      <c r="F28" t="s">
        <v>22</v>
      </c>
      <c r="I28" s="43" t="s">
        <v>33</v>
      </c>
      <c r="J28" s="66">
        <f>D29</f>
        <v>1.3037974999999999</v>
      </c>
    </row>
    <row r="29" spans="1:11" x14ac:dyDescent="0.25">
      <c r="A29" t="s">
        <v>868</v>
      </c>
      <c r="C29" t="s">
        <v>706</v>
      </c>
      <c r="D29">
        <v>1.3037974999999999</v>
      </c>
      <c r="E29">
        <v>1.8013048</v>
      </c>
      <c r="F29">
        <v>158</v>
      </c>
      <c r="I29" s="43" t="s">
        <v>32</v>
      </c>
      <c r="J29" s="66">
        <f>D30</f>
        <v>2.2215568999999999</v>
      </c>
    </row>
    <row r="30" spans="1:11" ht="15.75" thickBot="1" x14ac:dyDescent="0.3">
      <c r="A30" t="s">
        <v>869</v>
      </c>
      <c r="C30" t="s">
        <v>707</v>
      </c>
      <c r="D30">
        <v>2.2215568999999999</v>
      </c>
      <c r="E30">
        <v>2.1492537</v>
      </c>
      <c r="F30">
        <v>167</v>
      </c>
      <c r="I30" s="22" t="s">
        <v>35</v>
      </c>
      <c r="J30" s="67">
        <f>D32</f>
        <v>1.7753846</v>
      </c>
    </row>
    <row r="31" spans="1:11" ht="15.75" thickTop="1" x14ac:dyDescent="0.25">
      <c r="A31" t="s">
        <v>69</v>
      </c>
      <c r="C31" t="s">
        <v>22</v>
      </c>
      <c r="D31" t="s">
        <v>5</v>
      </c>
      <c r="E31" t="s">
        <v>5</v>
      </c>
      <c r="F31" t="s">
        <v>22</v>
      </c>
      <c r="I31" t="str">
        <f>IF(I37="*","Male and female scores are different at the 10% level of significance",IF(I37="**","Male and female scores are different at the 5% level of significance",IF(I37="***","Male and female scores are different at the 1% level of significance","Means are not significantly different at either 1%, 5% or 10%")))</f>
        <v>Male and female scores are different at the 1% level of significance</v>
      </c>
    </row>
    <row r="32" spans="1:11" x14ac:dyDescent="0.25">
      <c r="A32" t="s">
        <v>870</v>
      </c>
      <c r="C32" t="s">
        <v>8</v>
      </c>
      <c r="D32">
        <v>1.7753846</v>
      </c>
      <c r="E32">
        <v>2.0371571999999998</v>
      </c>
      <c r="F32">
        <v>325</v>
      </c>
    </row>
    <row r="34" spans="1:12" x14ac:dyDescent="0.25">
      <c r="A34" t="s">
        <v>70</v>
      </c>
    </row>
    <row r="35" spans="1:12" x14ac:dyDescent="0.25">
      <c r="A35" t="s">
        <v>71</v>
      </c>
      <c r="C35" t="s">
        <v>80</v>
      </c>
      <c r="D35" t="s">
        <v>81</v>
      </c>
      <c r="E35" t="s">
        <v>82</v>
      </c>
      <c r="F35" t="s">
        <v>83</v>
      </c>
      <c r="G35" t="s">
        <v>84</v>
      </c>
      <c r="H35" t="s">
        <v>85</v>
      </c>
    </row>
    <row r="36" spans="1:12" x14ac:dyDescent="0.25">
      <c r="A36" t="s">
        <v>72</v>
      </c>
      <c r="C36" t="s">
        <v>120</v>
      </c>
      <c r="D36" t="s">
        <v>6</v>
      </c>
      <c r="E36" t="s">
        <v>143</v>
      </c>
      <c r="F36" t="s">
        <v>98</v>
      </c>
      <c r="G36" t="s">
        <v>22</v>
      </c>
      <c r="H36" t="s">
        <v>7</v>
      </c>
    </row>
    <row r="37" spans="1:12" x14ac:dyDescent="0.25">
      <c r="A37" t="s">
        <v>871</v>
      </c>
      <c r="C37" t="s">
        <v>86</v>
      </c>
      <c r="D37">
        <v>68.382960199999999</v>
      </c>
      <c r="E37">
        <v>1</v>
      </c>
      <c r="F37">
        <v>68.382960199999999</v>
      </c>
      <c r="G37">
        <v>17.309999999999999</v>
      </c>
      <c r="H37">
        <v>0</v>
      </c>
      <c r="I37" s="4" t="str">
        <f t="shared" ref="I37" si="8">IF(H37&lt;=0.01,"***",IF(H37&lt;=0.05,"**",IF(H37&lt;=0.1,"*","-")))</f>
        <v>***</v>
      </c>
      <c r="J37" t="s">
        <v>88</v>
      </c>
    </row>
    <row r="38" spans="1:12" x14ac:dyDescent="0.25">
      <c r="A38" t="s">
        <v>872</v>
      </c>
      <c r="C38" t="s">
        <v>87</v>
      </c>
      <c r="D38">
        <v>1276.22012</v>
      </c>
      <c r="E38">
        <v>323</v>
      </c>
      <c r="F38">
        <v>3.9511458699999999</v>
      </c>
      <c r="J38" t="s">
        <v>89</v>
      </c>
    </row>
    <row r="39" spans="1:12" x14ac:dyDescent="0.25">
      <c r="A39" t="s">
        <v>72</v>
      </c>
      <c r="C39" t="s">
        <v>120</v>
      </c>
      <c r="D39" t="s">
        <v>6</v>
      </c>
      <c r="E39" t="s">
        <v>143</v>
      </c>
      <c r="F39" t="s">
        <v>98</v>
      </c>
      <c r="G39" t="s">
        <v>22</v>
      </c>
      <c r="H39" t="s">
        <v>7</v>
      </c>
    </row>
    <row r="40" spans="1:12" x14ac:dyDescent="0.25">
      <c r="A40" t="s">
        <v>873</v>
      </c>
      <c r="C40" t="s">
        <v>8</v>
      </c>
      <c r="D40">
        <v>1344.6030800000001</v>
      </c>
      <c r="E40">
        <v>324</v>
      </c>
      <c r="F40">
        <v>4.1500095000000004</v>
      </c>
    </row>
    <row r="42" spans="1:12" x14ac:dyDescent="0.25">
      <c r="G42" s="17"/>
    </row>
    <row r="43" spans="1:12" x14ac:dyDescent="0.25">
      <c r="G43" s="17"/>
    </row>
    <row r="44" spans="1:12" x14ac:dyDescent="0.25">
      <c r="G44" s="17"/>
    </row>
    <row r="48" spans="1:12" x14ac:dyDescent="0.25">
      <c r="I48" s="3"/>
      <c r="J48" s="3"/>
      <c r="K48" s="3"/>
      <c r="L48" s="3"/>
    </row>
    <row r="49" spans="9:12" x14ac:dyDescent="0.25">
      <c r="I49" s="3"/>
      <c r="J49" s="3"/>
      <c r="K49" s="3"/>
      <c r="L49" s="3"/>
    </row>
    <row r="50" spans="9:12" x14ac:dyDescent="0.25">
      <c r="I50" s="3"/>
      <c r="J50" s="3"/>
      <c r="K50" s="3"/>
      <c r="L50" s="3"/>
    </row>
    <row r="51" spans="9:12" x14ac:dyDescent="0.25">
      <c r="I51" s="3"/>
      <c r="J51" s="3"/>
      <c r="K51" s="3"/>
      <c r="L51" s="3"/>
    </row>
    <row r="52" spans="9:12" x14ac:dyDescent="0.25">
      <c r="I52" s="3"/>
      <c r="J52" s="3"/>
      <c r="K52" s="3"/>
      <c r="L52" s="3"/>
    </row>
    <row r="53" spans="9:12" x14ac:dyDescent="0.25">
      <c r="I53" s="3"/>
      <c r="J53" s="3"/>
      <c r="K53" s="3"/>
      <c r="L53" s="3"/>
    </row>
    <row r="54" spans="9:12" x14ac:dyDescent="0.25">
      <c r="I54" s="3"/>
      <c r="J54" s="3"/>
      <c r="K54" s="3"/>
      <c r="L54" s="3"/>
    </row>
    <row r="55" spans="9:12" x14ac:dyDescent="0.25">
      <c r="I55" s="3"/>
      <c r="J55" s="3"/>
      <c r="K55" s="3"/>
      <c r="L55" s="3"/>
    </row>
    <row r="56" spans="9:12" x14ac:dyDescent="0.25">
      <c r="I56" s="3"/>
      <c r="J56" s="3"/>
      <c r="K56" s="3"/>
      <c r="L56" s="3"/>
    </row>
    <row r="57" spans="9:12" x14ac:dyDescent="0.25">
      <c r="I57" s="3"/>
      <c r="J57" s="3"/>
      <c r="K57" s="3"/>
      <c r="L57" s="3"/>
    </row>
    <row r="58" spans="9:12" x14ac:dyDescent="0.25">
      <c r="I58" s="3"/>
      <c r="J58" s="3"/>
      <c r="K58" s="3"/>
      <c r="L58" s="3"/>
    </row>
    <row r="59" spans="9:12" x14ac:dyDescent="0.25">
      <c r="I59" s="3"/>
      <c r="J59" s="3"/>
      <c r="K59" s="3"/>
      <c r="L59" s="3"/>
    </row>
    <row r="60" spans="9:12" x14ac:dyDescent="0.25">
      <c r="I60" s="3"/>
      <c r="J60" s="3"/>
      <c r="K60" s="3"/>
      <c r="L60" s="3"/>
    </row>
    <row r="61" spans="9:12" x14ac:dyDescent="0.25">
      <c r="I61" s="3"/>
      <c r="J61" s="3"/>
      <c r="K61" s="3"/>
      <c r="L61" s="3"/>
    </row>
    <row r="62" spans="9:12" x14ac:dyDescent="0.25">
      <c r="I62" s="3"/>
      <c r="J62" s="3"/>
      <c r="K62" s="3"/>
      <c r="L62" s="3"/>
    </row>
  </sheetData>
  <mergeCells count="1">
    <mergeCell ref="I26:J2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zoomScale="80" zoomScaleNormal="80" workbookViewId="0">
      <selection activeCell="B4" sqref="B4"/>
    </sheetView>
  </sheetViews>
  <sheetFormatPr defaultRowHeight="15" x14ac:dyDescent="0.25"/>
  <cols>
    <col min="1" max="1" width="74.85546875" bestFit="1" customWidth="1"/>
    <col min="8" max="8" width="27" bestFit="1" customWidth="1"/>
    <col min="9" max="9" width="22.5703125" customWidth="1"/>
    <col min="10" max="10" width="15" customWidth="1"/>
  </cols>
  <sheetData>
    <row r="2" spans="1:11" x14ac:dyDescent="0.25">
      <c r="A2" t="s">
        <v>612</v>
      </c>
      <c r="B2" s="17" t="s">
        <v>892</v>
      </c>
    </row>
    <row r="3" spans="1:11" x14ac:dyDescent="0.25">
      <c r="B3" s="17" t="s">
        <v>893</v>
      </c>
    </row>
    <row r="4" spans="1:11" x14ac:dyDescent="0.25">
      <c r="A4" t="s">
        <v>110</v>
      </c>
      <c r="C4" t="s">
        <v>112</v>
      </c>
    </row>
    <row r="5" spans="1:11" x14ac:dyDescent="0.25">
      <c r="A5" t="s">
        <v>111</v>
      </c>
      <c r="C5" t="s">
        <v>113</v>
      </c>
      <c r="D5" t="s">
        <v>20</v>
      </c>
    </row>
    <row r="6" spans="1:11" x14ac:dyDescent="0.25">
      <c r="A6" t="s">
        <v>721</v>
      </c>
      <c r="C6" t="s">
        <v>114</v>
      </c>
      <c r="D6" t="s">
        <v>706</v>
      </c>
      <c r="E6" t="s">
        <v>707</v>
      </c>
      <c r="F6" t="s">
        <v>8</v>
      </c>
    </row>
    <row r="7" spans="1:11" x14ac:dyDescent="0.25">
      <c r="A7" t="s">
        <v>17</v>
      </c>
      <c r="C7" t="s">
        <v>7</v>
      </c>
      <c r="D7" t="s">
        <v>6</v>
      </c>
      <c r="E7" t="s">
        <v>95</v>
      </c>
      <c r="F7" t="s">
        <v>7</v>
      </c>
      <c r="H7" t="s">
        <v>108</v>
      </c>
      <c r="I7" t="s">
        <v>33</v>
      </c>
      <c r="J7" t="s">
        <v>32</v>
      </c>
      <c r="K7" t="s">
        <v>35</v>
      </c>
    </row>
    <row r="8" spans="1:11" x14ac:dyDescent="0.25">
      <c r="A8" t="s">
        <v>874</v>
      </c>
      <c r="C8">
        <v>0</v>
      </c>
      <c r="D8">
        <v>91</v>
      </c>
      <c r="E8">
        <v>68</v>
      </c>
      <c r="F8">
        <v>159</v>
      </c>
      <c r="H8">
        <f>C8</f>
        <v>0</v>
      </c>
      <c r="I8" s="3">
        <f>D8/D$22</f>
        <v>0.57594936708860756</v>
      </c>
      <c r="J8" s="3">
        <f t="shared" ref="J8:K20" si="0">E8/E$22</f>
        <v>0.40718562874251496</v>
      </c>
      <c r="K8" s="3">
        <f t="shared" si="0"/>
        <v>0.48923076923076925</v>
      </c>
    </row>
    <row r="9" spans="1:11" x14ac:dyDescent="0.25">
      <c r="A9" t="s">
        <v>875</v>
      </c>
      <c r="C9">
        <v>1</v>
      </c>
      <c r="D9">
        <v>23</v>
      </c>
      <c r="E9">
        <v>33</v>
      </c>
      <c r="F9">
        <v>56</v>
      </c>
      <c r="H9">
        <f t="shared" ref="H9:H20" si="1">C9</f>
        <v>1</v>
      </c>
      <c r="I9" s="3">
        <f>D9/D$22</f>
        <v>0.14556962025316456</v>
      </c>
      <c r="J9" s="3">
        <f t="shared" si="0"/>
        <v>0.19760479041916168</v>
      </c>
      <c r="K9" s="3">
        <f t="shared" si="0"/>
        <v>0.1723076923076923</v>
      </c>
    </row>
    <row r="10" spans="1:11" x14ac:dyDescent="0.25">
      <c r="A10" t="s">
        <v>876</v>
      </c>
      <c r="C10">
        <v>2</v>
      </c>
      <c r="D10">
        <v>6</v>
      </c>
      <c r="E10">
        <v>16</v>
      </c>
      <c r="F10">
        <v>22</v>
      </c>
      <c r="H10">
        <f t="shared" si="1"/>
        <v>2</v>
      </c>
      <c r="I10" s="3">
        <f t="shared" ref="I10:I13" si="2">D10/D$22</f>
        <v>3.7974683544303799E-2</v>
      </c>
      <c r="J10" s="3">
        <f t="shared" si="0"/>
        <v>9.580838323353294E-2</v>
      </c>
      <c r="K10" s="3">
        <f t="shared" si="0"/>
        <v>6.7692307692307691E-2</v>
      </c>
    </row>
    <row r="11" spans="1:11" x14ac:dyDescent="0.25">
      <c r="A11" t="s">
        <v>877</v>
      </c>
      <c r="C11">
        <v>3</v>
      </c>
      <c r="D11">
        <v>4</v>
      </c>
      <c r="E11">
        <v>11</v>
      </c>
      <c r="F11">
        <v>15</v>
      </c>
      <c r="H11">
        <f t="shared" si="1"/>
        <v>3</v>
      </c>
      <c r="I11" s="3">
        <f t="shared" si="2"/>
        <v>2.5316455696202531E-2</v>
      </c>
      <c r="J11" s="3">
        <f t="shared" si="0"/>
        <v>6.5868263473053898E-2</v>
      </c>
      <c r="K11" s="3">
        <f t="shared" si="0"/>
        <v>4.6153846153846156E-2</v>
      </c>
    </row>
    <row r="12" spans="1:11" x14ac:dyDescent="0.25">
      <c r="A12" t="s">
        <v>878</v>
      </c>
      <c r="C12">
        <v>4</v>
      </c>
      <c r="D12">
        <v>7</v>
      </c>
      <c r="E12">
        <v>10</v>
      </c>
      <c r="F12">
        <v>17</v>
      </c>
      <c r="H12">
        <f t="shared" si="1"/>
        <v>4</v>
      </c>
      <c r="I12" s="3">
        <f t="shared" si="2"/>
        <v>4.4303797468354431E-2</v>
      </c>
      <c r="J12" s="3">
        <f t="shared" si="0"/>
        <v>5.9880239520958084E-2</v>
      </c>
      <c r="K12" s="3">
        <f t="shared" si="0"/>
        <v>5.2307692307692305E-2</v>
      </c>
    </row>
    <row r="13" spans="1:11" x14ac:dyDescent="0.25">
      <c r="A13" t="s">
        <v>879</v>
      </c>
      <c r="C13">
        <v>5</v>
      </c>
      <c r="D13">
        <v>7</v>
      </c>
      <c r="E13">
        <v>12</v>
      </c>
      <c r="F13">
        <v>19</v>
      </c>
      <c r="H13">
        <f t="shared" si="1"/>
        <v>5</v>
      </c>
      <c r="I13" s="3">
        <f t="shared" si="2"/>
        <v>4.4303797468354431E-2</v>
      </c>
      <c r="J13" s="3">
        <f t="shared" si="0"/>
        <v>7.1856287425149698E-2</v>
      </c>
      <c r="K13" s="3">
        <f t="shared" si="0"/>
        <v>5.8461538461538461E-2</v>
      </c>
    </row>
    <row r="14" spans="1:11" x14ac:dyDescent="0.25">
      <c r="A14" t="s">
        <v>880</v>
      </c>
      <c r="C14">
        <v>6</v>
      </c>
      <c r="D14">
        <v>6</v>
      </c>
      <c r="E14">
        <v>6</v>
      </c>
      <c r="F14">
        <v>12</v>
      </c>
      <c r="H14">
        <f t="shared" si="1"/>
        <v>6</v>
      </c>
      <c r="I14" s="3">
        <f t="shared" ref="I14:I20" si="3">D14/D$22</f>
        <v>3.7974683544303799E-2</v>
      </c>
      <c r="J14" s="3">
        <f t="shared" si="0"/>
        <v>3.5928143712574849E-2</v>
      </c>
      <c r="K14" s="3">
        <f t="shared" si="0"/>
        <v>3.6923076923076927E-2</v>
      </c>
    </row>
    <row r="15" spans="1:11" x14ac:dyDescent="0.25">
      <c r="A15" t="s">
        <v>881</v>
      </c>
      <c r="C15">
        <v>7</v>
      </c>
      <c r="D15">
        <v>4</v>
      </c>
      <c r="E15">
        <v>2</v>
      </c>
      <c r="F15">
        <v>6</v>
      </c>
      <c r="H15">
        <f t="shared" si="1"/>
        <v>7</v>
      </c>
      <c r="I15" s="3">
        <f t="shared" si="3"/>
        <v>2.5316455696202531E-2</v>
      </c>
      <c r="J15" s="3">
        <f t="shared" si="0"/>
        <v>1.1976047904191617E-2</v>
      </c>
      <c r="K15" s="3">
        <f t="shared" si="0"/>
        <v>1.8461538461538463E-2</v>
      </c>
    </row>
    <row r="16" spans="1:11" x14ac:dyDescent="0.25">
      <c r="A16" t="s">
        <v>882</v>
      </c>
      <c r="C16">
        <v>8</v>
      </c>
      <c r="D16">
        <v>6</v>
      </c>
      <c r="E16">
        <v>5</v>
      </c>
      <c r="F16">
        <v>11</v>
      </c>
      <c r="H16">
        <f t="shared" si="1"/>
        <v>8</v>
      </c>
      <c r="I16" s="3">
        <f t="shared" si="3"/>
        <v>3.7974683544303799E-2</v>
      </c>
      <c r="J16" s="3">
        <f t="shared" si="0"/>
        <v>2.9940119760479042E-2</v>
      </c>
      <c r="K16" s="3">
        <f t="shared" si="0"/>
        <v>3.3846153846153845E-2</v>
      </c>
    </row>
    <row r="17" spans="1:11" x14ac:dyDescent="0.25">
      <c r="A17" t="s">
        <v>883</v>
      </c>
      <c r="C17">
        <v>9</v>
      </c>
      <c r="D17">
        <v>2</v>
      </c>
      <c r="E17">
        <v>3</v>
      </c>
      <c r="F17">
        <v>5</v>
      </c>
      <c r="H17">
        <f t="shared" si="1"/>
        <v>9</v>
      </c>
      <c r="I17" s="3">
        <f t="shared" si="3"/>
        <v>1.2658227848101266E-2</v>
      </c>
      <c r="J17" s="3">
        <f t="shared" si="0"/>
        <v>1.7964071856287425E-2</v>
      </c>
      <c r="K17" s="3">
        <f t="shared" si="0"/>
        <v>1.5384615384615385E-2</v>
      </c>
    </row>
    <row r="18" spans="1:11" x14ac:dyDescent="0.25">
      <c r="A18" t="s">
        <v>884</v>
      </c>
      <c r="C18">
        <v>10</v>
      </c>
      <c r="D18">
        <v>1</v>
      </c>
      <c r="E18">
        <v>1</v>
      </c>
      <c r="F18">
        <v>2</v>
      </c>
      <c r="H18">
        <f t="shared" si="1"/>
        <v>10</v>
      </c>
      <c r="I18" s="3">
        <f t="shared" si="3"/>
        <v>6.3291139240506328E-3</v>
      </c>
      <c r="J18" s="3">
        <f t="shared" si="0"/>
        <v>5.9880239520958087E-3</v>
      </c>
      <c r="K18" s="3">
        <f t="shared" si="0"/>
        <v>6.1538461538461538E-3</v>
      </c>
    </row>
    <row r="19" spans="1:11" x14ac:dyDescent="0.25">
      <c r="A19" t="s">
        <v>885</v>
      </c>
      <c r="C19">
        <v>11</v>
      </c>
      <c r="D19">
        <v>1</v>
      </c>
      <c r="E19">
        <v>0</v>
      </c>
      <c r="F19">
        <v>1</v>
      </c>
      <c r="H19">
        <f t="shared" si="1"/>
        <v>11</v>
      </c>
      <c r="I19" s="3">
        <f t="shared" si="3"/>
        <v>6.3291139240506328E-3</v>
      </c>
      <c r="J19" s="3">
        <f t="shared" si="0"/>
        <v>0</v>
      </c>
      <c r="K19" s="3">
        <f t="shared" si="0"/>
        <v>3.0769230769230769E-3</v>
      </c>
    </row>
    <row r="20" spans="1:11" x14ac:dyDescent="0.25">
      <c r="H20">
        <f t="shared" si="1"/>
        <v>0</v>
      </c>
      <c r="I20" s="3">
        <f t="shared" si="3"/>
        <v>0</v>
      </c>
      <c r="J20" s="3">
        <f t="shared" si="0"/>
        <v>0</v>
      </c>
      <c r="K20" s="3">
        <f t="shared" si="0"/>
        <v>0</v>
      </c>
    </row>
    <row r="21" spans="1:11" x14ac:dyDescent="0.25">
      <c r="A21" t="s">
        <v>17</v>
      </c>
      <c r="C21" t="s">
        <v>7</v>
      </c>
      <c r="D21" t="s">
        <v>6</v>
      </c>
      <c r="E21" t="s">
        <v>95</v>
      </c>
      <c r="F21" t="s">
        <v>7</v>
      </c>
      <c r="I21" s="3"/>
      <c r="J21" s="3"/>
      <c r="K21" s="3"/>
    </row>
    <row r="22" spans="1:11" x14ac:dyDescent="0.25">
      <c r="A22" t="s">
        <v>803</v>
      </c>
      <c r="C22" t="s">
        <v>8</v>
      </c>
      <c r="D22">
        <v>158</v>
      </c>
      <c r="E22">
        <v>167</v>
      </c>
      <c r="F22">
        <v>325</v>
      </c>
      <c r="I22" s="3">
        <f>D22/D$22</f>
        <v>1</v>
      </c>
      <c r="J22" s="3">
        <f t="shared" ref="J22:K22" si="4">E22/E$22</f>
        <v>1</v>
      </c>
      <c r="K22" s="3">
        <f t="shared" si="4"/>
        <v>1</v>
      </c>
    </row>
    <row r="25" spans="1:11" x14ac:dyDescent="0.25">
      <c r="A25" t="s">
        <v>65</v>
      </c>
    </row>
    <row r="26" spans="1:11" x14ac:dyDescent="0.25">
      <c r="A26" t="s">
        <v>115</v>
      </c>
    </row>
    <row r="28" spans="1:11" ht="18" thickBot="1" x14ac:dyDescent="0.35">
      <c r="A28" t="s">
        <v>116</v>
      </c>
      <c r="D28" t="s">
        <v>117</v>
      </c>
      <c r="E28" t="s">
        <v>118</v>
      </c>
      <c r="F28" t="s">
        <v>119</v>
      </c>
      <c r="I28" s="110" t="s">
        <v>109</v>
      </c>
      <c r="J28" s="110"/>
    </row>
    <row r="29" spans="1:11" ht="16.5" thickTop="1" thickBot="1" x14ac:dyDescent="0.3">
      <c r="A29" t="s">
        <v>68</v>
      </c>
      <c r="C29" t="s">
        <v>20</v>
      </c>
      <c r="D29" t="s">
        <v>76</v>
      </c>
      <c r="E29" t="s">
        <v>77</v>
      </c>
      <c r="F29" t="s">
        <v>3</v>
      </c>
      <c r="I29" s="77" t="s">
        <v>101</v>
      </c>
      <c r="J29" s="71" t="s">
        <v>78</v>
      </c>
    </row>
    <row r="30" spans="1:11" x14ac:dyDescent="0.25">
      <c r="A30" t="s">
        <v>69</v>
      </c>
      <c r="C30" t="s">
        <v>22</v>
      </c>
      <c r="D30" t="s">
        <v>5</v>
      </c>
      <c r="E30" t="s">
        <v>5</v>
      </c>
      <c r="F30" t="s">
        <v>22</v>
      </c>
      <c r="I30" s="43" t="s">
        <v>33</v>
      </c>
      <c r="J30" s="66">
        <f>D31</f>
        <v>1.6518987000000001</v>
      </c>
    </row>
    <row r="31" spans="1:11" x14ac:dyDescent="0.25">
      <c r="A31" t="s">
        <v>886</v>
      </c>
      <c r="C31" t="s">
        <v>706</v>
      </c>
      <c r="D31">
        <v>1.6518987000000001</v>
      </c>
      <c r="E31">
        <v>2.6683500000000002</v>
      </c>
      <c r="F31">
        <v>158</v>
      </c>
      <c r="I31" s="43" t="s">
        <v>32</v>
      </c>
      <c r="J31" s="66">
        <f>D32</f>
        <v>1.9461078000000001</v>
      </c>
    </row>
    <row r="32" spans="1:11" ht="15.75" thickBot="1" x14ac:dyDescent="0.3">
      <c r="A32" t="s">
        <v>887</v>
      </c>
      <c r="C32" t="s">
        <v>707</v>
      </c>
      <c r="D32">
        <v>1.9461078000000001</v>
      </c>
      <c r="E32">
        <v>2.4550353999999999</v>
      </c>
      <c r="F32">
        <v>167</v>
      </c>
      <c r="I32" s="22" t="s">
        <v>35</v>
      </c>
      <c r="J32" s="67">
        <f>D34</f>
        <v>1.8030769</v>
      </c>
    </row>
    <row r="33" spans="1:10" ht="15.75" thickTop="1" x14ac:dyDescent="0.25">
      <c r="A33" t="s">
        <v>69</v>
      </c>
      <c r="C33" t="s">
        <v>22</v>
      </c>
      <c r="D33" t="s">
        <v>5</v>
      </c>
      <c r="E33" t="s">
        <v>5</v>
      </c>
      <c r="F33" t="s">
        <v>22</v>
      </c>
      <c r="I33" t="str">
        <f>IF(I39="*","Male and female scores are different at the 10% level of significance",IF(I39="**","Male and female scores are different at the 5% level of significance",IF(I39="***","Male and female scores are different at the 1% level of significance","Means are not significantly different at either 1%, 5% or 10%")))</f>
        <v>Means are not significantly different at either 1%, 5% or 10%</v>
      </c>
    </row>
    <row r="34" spans="1:10" x14ac:dyDescent="0.25">
      <c r="A34" t="s">
        <v>888</v>
      </c>
      <c r="C34" t="s">
        <v>8</v>
      </c>
      <c r="D34">
        <v>1.8030769</v>
      </c>
      <c r="E34">
        <v>2.5612237000000002</v>
      </c>
      <c r="F34">
        <v>325</v>
      </c>
    </row>
    <row r="36" spans="1:10" x14ac:dyDescent="0.25">
      <c r="A36" t="s">
        <v>70</v>
      </c>
    </row>
    <row r="37" spans="1:10" x14ac:dyDescent="0.25">
      <c r="A37" t="s">
        <v>71</v>
      </c>
      <c r="C37" t="s">
        <v>80</v>
      </c>
      <c r="D37" t="s">
        <v>81</v>
      </c>
      <c r="E37" t="s">
        <v>82</v>
      </c>
      <c r="F37" t="s">
        <v>83</v>
      </c>
      <c r="G37" t="s">
        <v>84</v>
      </c>
      <c r="H37" t="s">
        <v>85</v>
      </c>
    </row>
    <row r="38" spans="1:10" x14ac:dyDescent="0.25">
      <c r="A38" t="s">
        <v>72</v>
      </c>
      <c r="C38" t="s">
        <v>120</v>
      </c>
      <c r="D38" t="s">
        <v>23</v>
      </c>
      <c r="E38" t="s">
        <v>143</v>
      </c>
      <c r="F38" t="s">
        <v>23</v>
      </c>
      <c r="G38" t="s">
        <v>50</v>
      </c>
      <c r="H38" t="s">
        <v>5</v>
      </c>
    </row>
    <row r="39" spans="1:10" x14ac:dyDescent="0.25">
      <c r="A39" t="s">
        <v>889</v>
      </c>
      <c r="C39" t="s">
        <v>86</v>
      </c>
      <c r="D39">
        <v>7.0275226399999999</v>
      </c>
      <c r="E39">
        <v>1</v>
      </c>
      <c r="F39">
        <v>7.0275226399999999</v>
      </c>
      <c r="G39">
        <v>1.07</v>
      </c>
      <c r="H39">
        <v>0.3014</v>
      </c>
      <c r="I39" s="4" t="str">
        <f t="shared" ref="I39" si="5">IF(H39&lt;=0.01,"***",IF(H39&lt;=0.05,"**",IF(H39&lt;=0.1,"*","-")))</f>
        <v>-</v>
      </c>
      <c r="J39" t="s">
        <v>88</v>
      </c>
    </row>
    <row r="40" spans="1:10" x14ac:dyDescent="0.25">
      <c r="A40" t="s">
        <v>890</v>
      </c>
      <c r="C40" t="s">
        <v>87</v>
      </c>
      <c r="D40">
        <v>2118.3694</v>
      </c>
      <c r="E40">
        <v>323</v>
      </c>
      <c r="F40">
        <v>6.5584192000000003</v>
      </c>
      <c r="J40" t="s">
        <v>89</v>
      </c>
    </row>
    <row r="41" spans="1:10" x14ac:dyDescent="0.25">
      <c r="A41" t="s">
        <v>72</v>
      </c>
      <c r="C41" t="s">
        <v>120</v>
      </c>
      <c r="D41" t="s">
        <v>23</v>
      </c>
      <c r="E41" t="s">
        <v>143</v>
      </c>
      <c r="F41" t="s">
        <v>23</v>
      </c>
      <c r="G41" t="s">
        <v>50</v>
      </c>
      <c r="H41" t="s">
        <v>5</v>
      </c>
    </row>
    <row r="42" spans="1:10" x14ac:dyDescent="0.25">
      <c r="A42" t="s">
        <v>891</v>
      </c>
      <c r="C42" t="s">
        <v>8</v>
      </c>
      <c r="D42">
        <v>2125.3969200000001</v>
      </c>
      <c r="E42">
        <v>324</v>
      </c>
      <c r="F42">
        <v>6.5598670500000003</v>
      </c>
    </row>
  </sheetData>
  <mergeCells count="1">
    <mergeCell ref="I28:J28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0"/>
  <sheetViews>
    <sheetView topLeftCell="B1" zoomScale="90" zoomScaleNormal="90" workbookViewId="0">
      <selection activeCell="P32" sqref="P32"/>
    </sheetView>
  </sheetViews>
  <sheetFormatPr defaultRowHeight="15" x14ac:dyDescent="0.25"/>
  <cols>
    <col min="4" max="4" width="44.42578125" bestFit="1" customWidth="1"/>
    <col min="5" max="6" width="8.140625" customWidth="1"/>
    <col min="7" max="7" width="2.42578125" bestFit="1" customWidth="1"/>
  </cols>
  <sheetData>
    <row r="3" spans="4:8" ht="18" thickBot="1" x14ac:dyDescent="0.35">
      <c r="D3" s="110" t="s">
        <v>121</v>
      </c>
      <c r="E3" s="110"/>
      <c r="F3" s="110"/>
      <c r="G3" s="110"/>
      <c r="H3" s="110"/>
    </row>
    <row r="4" spans="4:8" ht="16.5" thickTop="1" thickBot="1" x14ac:dyDescent="0.3">
      <c r="E4" s="113" t="s">
        <v>20</v>
      </c>
      <c r="F4" s="113"/>
    </row>
    <row r="5" spans="4:8" ht="15.75" thickBot="1" x14ac:dyDescent="0.3">
      <c r="D5" s="70"/>
      <c r="E5" s="71" t="s">
        <v>33</v>
      </c>
      <c r="F5" s="71" t="s">
        <v>32</v>
      </c>
      <c r="G5" s="70"/>
      <c r="H5" s="72" t="s">
        <v>35</v>
      </c>
    </row>
    <row r="6" spans="4:8" ht="17.25" x14ac:dyDescent="0.25">
      <c r="D6" s="43" t="s">
        <v>618</v>
      </c>
      <c r="E6" s="59">
        <f>'A1 Food Frequency'!J23</f>
        <v>4.5126581999999997</v>
      </c>
      <c r="F6" s="59">
        <f>'A1 Food Frequency'!J24</f>
        <v>4.8323352999999996</v>
      </c>
      <c r="G6" s="5" t="str">
        <f>'A1 Food Frequency'!I32</f>
        <v>*</v>
      </c>
      <c r="H6" s="59">
        <f>'A1 Food Frequency'!J25</f>
        <v>4.6769230999999998</v>
      </c>
    </row>
    <row r="7" spans="4:8" ht="17.25" x14ac:dyDescent="0.25">
      <c r="D7" s="43" t="s">
        <v>619</v>
      </c>
      <c r="E7" s="59">
        <f>'A4 Coping Strategies'!J30</f>
        <v>1.6518987000000001</v>
      </c>
      <c r="F7" s="59">
        <f>'A4 Coping Strategies'!J31</f>
        <v>1.9461078000000001</v>
      </c>
      <c r="G7" s="5" t="str">
        <f>'A4 Coping Strategies'!I39</f>
        <v>-</v>
      </c>
      <c r="H7" s="59">
        <f>'A4 Coping Strategies'!J32</f>
        <v>1.8030769</v>
      </c>
    </row>
    <row r="8" spans="4:8" ht="17.25" x14ac:dyDescent="0.25">
      <c r="D8" s="23" t="s">
        <v>91</v>
      </c>
      <c r="E8" s="59">
        <f>'A2 Food Diversity'!J27</f>
        <v>7.2341772000000004</v>
      </c>
      <c r="F8" s="59">
        <f>'A2 Food Diversity'!J28</f>
        <v>7.6047903999999997</v>
      </c>
      <c r="G8" s="5" t="str">
        <f>'A2 Food Diversity'!I36</f>
        <v>-</v>
      </c>
      <c r="H8" s="59">
        <f>'A2 Food Diversity'!J29</f>
        <v>7.4246154000000004</v>
      </c>
    </row>
    <row r="9" spans="4:8" ht="17.25" x14ac:dyDescent="0.25">
      <c r="D9" s="47" t="s">
        <v>620</v>
      </c>
      <c r="E9" s="68">
        <f>'A3 Hungry Months'!J28</f>
        <v>1.3037974999999999</v>
      </c>
      <c r="F9" s="68">
        <f>'A3 Hungry Months'!J29</f>
        <v>2.2215568999999999</v>
      </c>
      <c r="G9" s="26" t="str">
        <f>'A3 Hungry Months'!I37</f>
        <v>***</v>
      </c>
      <c r="H9" s="68">
        <f>'A3 Hungry Months'!J30</f>
        <v>1.7753846</v>
      </c>
    </row>
    <row r="10" spans="4:8" x14ac:dyDescent="0.25">
      <c r="D10" s="6" t="s">
        <v>122</v>
      </c>
    </row>
  </sheetData>
  <mergeCells count="2">
    <mergeCell ref="D3:H3"/>
    <mergeCell ref="E4:F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zoomScale="80" zoomScaleNormal="80" workbookViewId="0">
      <selection activeCell="C39" sqref="C39:C44"/>
    </sheetView>
  </sheetViews>
  <sheetFormatPr defaultRowHeight="15" x14ac:dyDescent="0.25"/>
  <cols>
    <col min="1" max="1" width="74.85546875" bestFit="1" customWidth="1"/>
    <col min="8" max="8" width="27" bestFit="1" customWidth="1"/>
    <col min="9" max="9" width="22.5703125" customWidth="1"/>
    <col min="10" max="10" width="15" customWidth="1"/>
  </cols>
  <sheetData>
    <row r="2" spans="1:11" x14ac:dyDescent="0.25">
      <c r="A2" t="s">
        <v>895</v>
      </c>
      <c r="C2" s="17" t="s">
        <v>894</v>
      </c>
    </row>
    <row r="4" spans="1:11" x14ac:dyDescent="0.25">
      <c r="A4" t="s">
        <v>110</v>
      </c>
      <c r="C4" t="s">
        <v>112</v>
      </c>
    </row>
    <row r="5" spans="1:11" x14ac:dyDescent="0.25">
      <c r="A5" t="s">
        <v>111</v>
      </c>
      <c r="C5" t="s">
        <v>113</v>
      </c>
      <c r="D5" t="s">
        <v>20</v>
      </c>
    </row>
    <row r="6" spans="1:11" x14ac:dyDescent="0.25">
      <c r="A6" t="s">
        <v>896</v>
      </c>
      <c r="C6" t="s">
        <v>912</v>
      </c>
      <c r="D6" t="s">
        <v>706</v>
      </c>
      <c r="E6" t="s">
        <v>707</v>
      </c>
      <c r="F6" t="s">
        <v>8</v>
      </c>
    </row>
    <row r="7" spans="1:11" x14ac:dyDescent="0.25">
      <c r="A7" t="s">
        <v>17</v>
      </c>
      <c r="C7" t="s">
        <v>7</v>
      </c>
      <c r="D7" t="s">
        <v>6</v>
      </c>
      <c r="E7" t="s">
        <v>95</v>
      </c>
      <c r="F7" t="s">
        <v>7</v>
      </c>
      <c r="H7" t="s">
        <v>108</v>
      </c>
      <c r="I7" t="s">
        <v>33</v>
      </c>
      <c r="J7" t="s">
        <v>32</v>
      </c>
      <c r="K7" t="s">
        <v>35</v>
      </c>
    </row>
    <row r="8" spans="1:11" x14ac:dyDescent="0.25">
      <c r="A8" t="s">
        <v>897</v>
      </c>
      <c r="C8">
        <v>0</v>
      </c>
      <c r="D8">
        <v>88</v>
      </c>
      <c r="E8">
        <v>65</v>
      </c>
      <c r="F8">
        <v>153</v>
      </c>
      <c r="H8">
        <f>C8</f>
        <v>0</v>
      </c>
      <c r="I8" s="3">
        <f>D8/D$24</f>
        <v>0.55696202531645567</v>
      </c>
      <c r="J8" s="3">
        <f t="shared" ref="J8:K22" si="0">E8/E$24</f>
        <v>0.38922155688622756</v>
      </c>
      <c r="K8" s="3">
        <f t="shared" si="0"/>
        <v>0.47076923076923077</v>
      </c>
    </row>
    <row r="9" spans="1:11" x14ac:dyDescent="0.25">
      <c r="A9" t="s">
        <v>898</v>
      </c>
      <c r="C9">
        <v>1</v>
      </c>
      <c r="D9">
        <v>25</v>
      </c>
      <c r="E9">
        <v>34</v>
      </c>
      <c r="F9">
        <v>59</v>
      </c>
      <c r="H9">
        <f t="shared" ref="H9:H22" si="1">C9</f>
        <v>1</v>
      </c>
      <c r="I9" s="3">
        <f>D9/D$24</f>
        <v>0.15822784810126583</v>
      </c>
      <c r="J9" s="3">
        <f t="shared" si="0"/>
        <v>0.20359281437125748</v>
      </c>
      <c r="K9" s="3">
        <f t="shared" si="0"/>
        <v>0.18153846153846154</v>
      </c>
    </row>
    <row r="10" spans="1:11" x14ac:dyDescent="0.25">
      <c r="A10" t="s">
        <v>899</v>
      </c>
      <c r="C10">
        <v>2</v>
      </c>
      <c r="D10">
        <v>6</v>
      </c>
      <c r="E10">
        <v>15</v>
      </c>
      <c r="F10">
        <v>21</v>
      </c>
      <c r="H10">
        <f t="shared" si="1"/>
        <v>2</v>
      </c>
      <c r="I10" s="3">
        <f t="shared" ref="I10:I22" si="2">D10/D$24</f>
        <v>3.7974683544303799E-2</v>
      </c>
      <c r="J10" s="3">
        <f t="shared" si="0"/>
        <v>8.9820359281437126E-2</v>
      </c>
      <c r="K10" s="3">
        <f t="shared" si="0"/>
        <v>6.4615384615384616E-2</v>
      </c>
    </row>
    <row r="11" spans="1:11" x14ac:dyDescent="0.25">
      <c r="A11" t="s">
        <v>900</v>
      </c>
      <c r="C11">
        <v>3</v>
      </c>
      <c r="D11">
        <v>3</v>
      </c>
      <c r="E11">
        <v>13</v>
      </c>
      <c r="F11">
        <v>16</v>
      </c>
      <c r="H11">
        <f t="shared" si="1"/>
        <v>3</v>
      </c>
      <c r="I11" s="3">
        <f t="shared" si="2"/>
        <v>1.8987341772151899E-2</v>
      </c>
      <c r="J11" s="3">
        <f t="shared" si="0"/>
        <v>7.7844311377245512E-2</v>
      </c>
      <c r="K11" s="3">
        <f t="shared" si="0"/>
        <v>4.9230769230769231E-2</v>
      </c>
    </row>
    <row r="12" spans="1:11" x14ac:dyDescent="0.25">
      <c r="A12" t="s">
        <v>901</v>
      </c>
      <c r="C12">
        <v>4</v>
      </c>
      <c r="D12">
        <v>8</v>
      </c>
      <c r="E12">
        <v>8</v>
      </c>
      <c r="F12">
        <v>16</v>
      </c>
      <c r="H12">
        <f t="shared" si="1"/>
        <v>4</v>
      </c>
      <c r="I12" s="3">
        <f t="shared" si="2"/>
        <v>5.0632911392405063E-2</v>
      </c>
      <c r="J12" s="3">
        <f t="shared" si="0"/>
        <v>4.790419161676647E-2</v>
      </c>
      <c r="K12" s="3">
        <f t="shared" si="0"/>
        <v>4.9230769230769231E-2</v>
      </c>
    </row>
    <row r="13" spans="1:11" x14ac:dyDescent="0.25">
      <c r="A13" t="s">
        <v>902</v>
      </c>
      <c r="C13">
        <v>5</v>
      </c>
      <c r="D13">
        <v>5</v>
      </c>
      <c r="E13">
        <v>11</v>
      </c>
      <c r="F13">
        <v>16</v>
      </c>
      <c r="H13">
        <f t="shared" si="1"/>
        <v>5</v>
      </c>
      <c r="I13" s="3">
        <f t="shared" si="2"/>
        <v>3.1645569620253167E-2</v>
      </c>
      <c r="J13" s="3">
        <f t="shared" si="0"/>
        <v>6.5868263473053898E-2</v>
      </c>
      <c r="K13" s="3">
        <f t="shared" si="0"/>
        <v>4.9230769230769231E-2</v>
      </c>
    </row>
    <row r="14" spans="1:11" x14ac:dyDescent="0.25">
      <c r="A14" t="s">
        <v>903</v>
      </c>
      <c r="C14">
        <v>6</v>
      </c>
      <c r="D14">
        <v>3</v>
      </c>
      <c r="E14">
        <v>7</v>
      </c>
      <c r="F14">
        <v>10</v>
      </c>
      <c r="H14">
        <f t="shared" si="1"/>
        <v>6</v>
      </c>
      <c r="I14" s="3">
        <f t="shared" si="2"/>
        <v>1.8987341772151899E-2</v>
      </c>
      <c r="J14" s="3">
        <f t="shared" si="0"/>
        <v>4.1916167664670656E-2</v>
      </c>
      <c r="K14" s="3">
        <f t="shared" si="0"/>
        <v>3.0769230769230771E-2</v>
      </c>
    </row>
    <row r="15" spans="1:11" x14ac:dyDescent="0.25">
      <c r="A15" t="s">
        <v>904</v>
      </c>
      <c r="C15">
        <v>7</v>
      </c>
      <c r="D15">
        <v>7</v>
      </c>
      <c r="E15">
        <v>4</v>
      </c>
      <c r="F15">
        <v>11</v>
      </c>
      <c r="H15">
        <f t="shared" si="1"/>
        <v>7</v>
      </c>
      <c r="I15" s="3">
        <f t="shared" si="2"/>
        <v>4.4303797468354431E-2</v>
      </c>
      <c r="J15" s="3">
        <f t="shared" si="0"/>
        <v>2.3952095808383235E-2</v>
      </c>
      <c r="K15" s="3">
        <f t="shared" si="0"/>
        <v>3.3846153846153845E-2</v>
      </c>
    </row>
    <row r="16" spans="1:11" x14ac:dyDescent="0.25">
      <c r="A16" t="s">
        <v>905</v>
      </c>
      <c r="C16">
        <v>8</v>
      </c>
      <c r="D16">
        <v>4</v>
      </c>
      <c r="E16">
        <v>4</v>
      </c>
      <c r="F16">
        <v>8</v>
      </c>
      <c r="H16">
        <f t="shared" si="1"/>
        <v>8</v>
      </c>
      <c r="I16" s="3">
        <f t="shared" si="2"/>
        <v>2.5316455696202531E-2</v>
      </c>
      <c r="J16" s="3">
        <f t="shared" si="0"/>
        <v>2.3952095808383235E-2</v>
      </c>
      <c r="K16" s="3">
        <f t="shared" si="0"/>
        <v>2.4615384615384615E-2</v>
      </c>
    </row>
    <row r="17" spans="1:11" x14ac:dyDescent="0.25">
      <c r="A17" t="s">
        <v>906</v>
      </c>
      <c r="C17">
        <v>9</v>
      </c>
      <c r="D17">
        <v>6</v>
      </c>
      <c r="E17">
        <v>1</v>
      </c>
      <c r="F17">
        <v>7</v>
      </c>
      <c r="H17">
        <f t="shared" si="1"/>
        <v>9</v>
      </c>
      <c r="I17" s="3">
        <f t="shared" si="2"/>
        <v>3.7974683544303799E-2</v>
      </c>
      <c r="J17" s="3">
        <f t="shared" si="0"/>
        <v>5.9880239520958087E-3</v>
      </c>
      <c r="K17" s="3">
        <f t="shared" si="0"/>
        <v>2.1538461538461538E-2</v>
      </c>
    </row>
    <row r="18" spans="1:11" x14ac:dyDescent="0.25">
      <c r="A18" t="s">
        <v>907</v>
      </c>
      <c r="C18">
        <v>10</v>
      </c>
      <c r="D18">
        <v>0</v>
      </c>
      <c r="E18">
        <v>2</v>
      </c>
      <c r="F18">
        <v>2</v>
      </c>
      <c r="H18">
        <f t="shared" si="1"/>
        <v>10</v>
      </c>
      <c r="I18" s="3">
        <f t="shared" si="2"/>
        <v>0</v>
      </c>
      <c r="J18" s="3">
        <f t="shared" si="0"/>
        <v>1.1976047904191617E-2</v>
      </c>
      <c r="K18" s="3">
        <f t="shared" si="0"/>
        <v>6.1538461538461538E-3</v>
      </c>
    </row>
    <row r="19" spans="1:11" x14ac:dyDescent="0.25">
      <c r="A19" t="s">
        <v>908</v>
      </c>
      <c r="C19">
        <v>11</v>
      </c>
      <c r="D19">
        <v>2</v>
      </c>
      <c r="E19">
        <v>1</v>
      </c>
      <c r="F19">
        <v>3</v>
      </c>
      <c r="H19">
        <f t="shared" si="1"/>
        <v>11</v>
      </c>
      <c r="I19" s="3">
        <f t="shared" si="2"/>
        <v>1.2658227848101266E-2</v>
      </c>
      <c r="J19" s="3">
        <f t="shared" si="0"/>
        <v>5.9880239520958087E-3</v>
      </c>
      <c r="K19" s="3">
        <f t="shared" si="0"/>
        <v>9.2307692307692316E-3</v>
      </c>
    </row>
    <row r="20" spans="1:11" x14ac:dyDescent="0.25">
      <c r="A20" t="s">
        <v>909</v>
      </c>
      <c r="C20">
        <v>12</v>
      </c>
      <c r="D20">
        <v>0</v>
      </c>
      <c r="E20">
        <v>1</v>
      </c>
      <c r="F20">
        <v>1</v>
      </c>
      <c r="H20">
        <f t="shared" si="1"/>
        <v>12</v>
      </c>
      <c r="I20" s="3">
        <f t="shared" si="2"/>
        <v>0</v>
      </c>
      <c r="J20" s="3">
        <f t="shared" si="0"/>
        <v>5.9880239520958087E-3</v>
      </c>
      <c r="K20" s="3">
        <f t="shared" si="0"/>
        <v>3.0769230769230769E-3</v>
      </c>
    </row>
    <row r="21" spans="1:11" x14ac:dyDescent="0.25">
      <c r="A21" t="s">
        <v>910</v>
      </c>
      <c r="C21">
        <v>13</v>
      </c>
      <c r="D21">
        <v>0</v>
      </c>
      <c r="E21">
        <v>1</v>
      </c>
      <c r="F21">
        <v>1</v>
      </c>
      <c r="H21">
        <f t="shared" si="1"/>
        <v>13</v>
      </c>
      <c r="I21" s="3">
        <f t="shared" si="2"/>
        <v>0</v>
      </c>
      <c r="J21" s="3">
        <f t="shared" si="0"/>
        <v>5.9880239520958087E-3</v>
      </c>
      <c r="K21" s="3">
        <f t="shared" si="0"/>
        <v>3.0769230769230769E-3</v>
      </c>
    </row>
    <row r="22" spans="1:11" x14ac:dyDescent="0.25">
      <c r="A22" t="s">
        <v>911</v>
      </c>
      <c r="C22">
        <v>14</v>
      </c>
      <c r="D22">
        <v>1</v>
      </c>
      <c r="E22">
        <v>0</v>
      </c>
      <c r="F22">
        <v>1</v>
      </c>
      <c r="H22">
        <f t="shared" si="1"/>
        <v>14</v>
      </c>
      <c r="I22" s="3">
        <f t="shared" si="2"/>
        <v>6.3291139240506328E-3</v>
      </c>
      <c r="J22" s="3">
        <f t="shared" si="0"/>
        <v>0</v>
      </c>
      <c r="K22" s="3">
        <f t="shared" si="0"/>
        <v>3.0769230769230769E-3</v>
      </c>
    </row>
    <row r="23" spans="1:11" x14ac:dyDescent="0.25">
      <c r="A23" t="s">
        <v>17</v>
      </c>
      <c r="C23" t="s">
        <v>7</v>
      </c>
      <c r="D23" t="s">
        <v>6</v>
      </c>
      <c r="E23" t="s">
        <v>95</v>
      </c>
      <c r="F23" t="s">
        <v>7</v>
      </c>
      <c r="I23" s="3"/>
      <c r="J23" s="3"/>
      <c r="K23" s="3"/>
    </row>
    <row r="24" spans="1:11" x14ac:dyDescent="0.25">
      <c r="A24" t="s">
        <v>803</v>
      </c>
      <c r="C24" t="s">
        <v>8</v>
      </c>
      <c r="D24">
        <v>158</v>
      </c>
      <c r="E24">
        <v>167</v>
      </c>
      <c r="F24">
        <v>325</v>
      </c>
      <c r="I24" s="3">
        <f>D24/D$24</f>
        <v>1</v>
      </c>
      <c r="J24" s="3">
        <f t="shared" ref="J24:K24" si="3">E24/E$24</f>
        <v>1</v>
      </c>
      <c r="K24" s="3">
        <f t="shared" si="3"/>
        <v>1</v>
      </c>
    </row>
    <row r="27" spans="1:11" x14ac:dyDescent="0.25">
      <c r="A27" t="s">
        <v>65</v>
      </c>
    </row>
    <row r="28" spans="1:11" x14ac:dyDescent="0.25">
      <c r="A28" t="s">
        <v>913</v>
      </c>
    </row>
    <row r="30" spans="1:11" ht="18" thickBot="1" x14ac:dyDescent="0.35">
      <c r="A30" t="s">
        <v>914</v>
      </c>
      <c r="D30" t="s">
        <v>117</v>
      </c>
      <c r="E30" t="s">
        <v>118</v>
      </c>
      <c r="F30" t="s">
        <v>119</v>
      </c>
      <c r="I30" s="110" t="s">
        <v>109</v>
      </c>
      <c r="J30" s="110"/>
    </row>
    <row r="31" spans="1:11" ht="16.5" thickTop="1" thickBot="1" x14ac:dyDescent="0.3">
      <c r="A31" t="s">
        <v>68</v>
      </c>
      <c r="C31" t="s">
        <v>20</v>
      </c>
      <c r="D31" t="s">
        <v>76</v>
      </c>
      <c r="E31" t="s">
        <v>77</v>
      </c>
      <c r="F31" t="s">
        <v>3</v>
      </c>
      <c r="I31" s="77" t="s">
        <v>101</v>
      </c>
      <c r="J31" s="108" t="s">
        <v>78</v>
      </c>
    </row>
    <row r="32" spans="1:11" x14ac:dyDescent="0.25">
      <c r="A32" t="s">
        <v>69</v>
      </c>
      <c r="C32" t="s">
        <v>22</v>
      </c>
      <c r="D32" t="s">
        <v>22</v>
      </c>
      <c r="E32" t="s">
        <v>5</v>
      </c>
      <c r="F32" t="s">
        <v>5</v>
      </c>
      <c r="I32" s="43" t="s">
        <v>33</v>
      </c>
      <c r="J32" s="66">
        <f>D33</f>
        <v>1.8481012999999999</v>
      </c>
    </row>
    <row r="33" spans="1:10" x14ac:dyDescent="0.25">
      <c r="A33" t="s">
        <v>915</v>
      </c>
      <c r="C33" t="s">
        <v>706</v>
      </c>
      <c r="D33">
        <v>1.8481012999999999</v>
      </c>
      <c r="E33">
        <v>3.0077970999999999</v>
      </c>
      <c r="F33">
        <v>158</v>
      </c>
      <c r="I33" s="43" t="s">
        <v>32</v>
      </c>
      <c r="J33" s="66">
        <f>D34</f>
        <v>2.1377245999999999</v>
      </c>
    </row>
    <row r="34" spans="1:10" ht="15.75" thickBot="1" x14ac:dyDescent="0.3">
      <c r="A34" t="s">
        <v>916</v>
      </c>
      <c r="C34" t="s">
        <v>707</v>
      </c>
      <c r="D34">
        <v>2.1377245999999999</v>
      </c>
      <c r="E34">
        <v>2.7657896000000002</v>
      </c>
      <c r="F34">
        <v>167</v>
      </c>
      <c r="I34" s="22" t="s">
        <v>35</v>
      </c>
      <c r="J34" s="67">
        <f>D36</f>
        <v>1.9969231000000001</v>
      </c>
    </row>
    <row r="35" spans="1:10" ht="15.75" thickTop="1" x14ac:dyDescent="0.25">
      <c r="A35" t="s">
        <v>69</v>
      </c>
      <c r="C35" t="s">
        <v>22</v>
      </c>
      <c r="D35" t="s">
        <v>22</v>
      </c>
      <c r="E35" t="s">
        <v>5</v>
      </c>
      <c r="F35" t="s">
        <v>5</v>
      </c>
      <c r="I35" t="str">
        <f>IF(I41="*","Male and female scores are different at the 10% level of significance",IF(I41="**","Male and female scores are different at the 5% level of significance",IF(I41="***","Male and female scores are different at the 1% level of significance","Means are not significantly different at either 1%, 5% or 10%")))</f>
        <v>Means are not significantly different at either 1%, 5% or 10%</v>
      </c>
    </row>
    <row r="36" spans="1:10" x14ac:dyDescent="0.25">
      <c r="A36" t="s">
        <v>917</v>
      </c>
      <c r="C36" t="s">
        <v>8</v>
      </c>
      <c r="D36">
        <v>1.9969231000000001</v>
      </c>
      <c r="E36">
        <v>2.8851455000000001</v>
      </c>
      <c r="F36">
        <v>325</v>
      </c>
    </row>
    <row r="38" spans="1:10" x14ac:dyDescent="0.25">
      <c r="A38" t="s">
        <v>70</v>
      </c>
    </row>
    <row r="39" spans="1:10" x14ac:dyDescent="0.25">
      <c r="A39" t="s">
        <v>71</v>
      </c>
      <c r="C39" t="s">
        <v>80</v>
      </c>
      <c r="D39" t="s">
        <v>81</v>
      </c>
      <c r="E39" t="s">
        <v>82</v>
      </c>
      <c r="F39" t="s">
        <v>83</v>
      </c>
      <c r="G39" t="s">
        <v>84</v>
      </c>
      <c r="H39" t="s">
        <v>85</v>
      </c>
    </row>
    <row r="40" spans="1:10" x14ac:dyDescent="0.25">
      <c r="A40" t="s">
        <v>72</v>
      </c>
      <c r="C40" t="s">
        <v>107</v>
      </c>
      <c r="D40" t="s">
        <v>23</v>
      </c>
      <c r="E40" t="s">
        <v>24</v>
      </c>
      <c r="F40" t="s">
        <v>5</v>
      </c>
      <c r="G40" t="s">
        <v>7</v>
      </c>
      <c r="H40" t="s">
        <v>22</v>
      </c>
    </row>
    <row r="41" spans="1:10" x14ac:dyDescent="0.25">
      <c r="A41" t="s">
        <v>918</v>
      </c>
      <c r="C41" t="s">
        <v>86</v>
      </c>
      <c r="D41">
        <v>6.8101573699999998</v>
      </c>
      <c r="E41">
        <v>1</v>
      </c>
      <c r="F41">
        <v>6.8101573699999998</v>
      </c>
      <c r="G41">
        <v>0.82</v>
      </c>
      <c r="H41">
        <v>0.36649999999999999</v>
      </c>
      <c r="I41" s="4" t="str">
        <f t="shared" ref="I41" si="4">IF(H41&lt;=0.01,"***",IF(H41&lt;=0.05,"**",IF(H41&lt;=0.1,"*","-")))</f>
        <v>-</v>
      </c>
      <c r="J41" t="s">
        <v>88</v>
      </c>
    </row>
    <row r="42" spans="1:10" x14ac:dyDescent="0.25">
      <c r="A42" t="s">
        <v>919</v>
      </c>
      <c r="C42" t="s">
        <v>87</v>
      </c>
      <c r="D42">
        <v>2690.1867699999998</v>
      </c>
      <c r="E42">
        <v>323</v>
      </c>
      <c r="F42">
        <v>8.3287516000000004</v>
      </c>
      <c r="J42" t="s">
        <v>89</v>
      </c>
    </row>
    <row r="43" spans="1:10" x14ac:dyDescent="0.25">
      <c r="A43" t="s">
        <v>72</v>
      </c>
      <c r="C43" t="s">
        <v>107</v>
      </c>
      <c r="D43" t="s">
        <v>23</v>
      </c>
      <c r="E43" t="s">
        <v>24</v>
      </c>
      <c r="F43" t="s">
        <v>5</v>
      </c>
      <c r="G43" t="s">
        <v>7</v>
      </c>
      <c r="H43" t="s">
        <v>22</v>
      </c>
    </row>
    <row r="44" spans="1:10" x14ac:dyDescent="0.25">
      <c r="A44" t="s">
        <v>920</v>
      </c>
      <c r="C44" t="s">
        <v>8</v>
      </c>
      <c r="D44">
        <v>2696.99692</v>
      </c>
      <c r="E44">
        <v>324</v>
      </c>
      <c r="F44">
        <v>8.3240645799999999</v>
      </c>
    </row>
  </sheetData>
  <mergeCells count="1">
    <mergeCell ref="I30:J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Demographics</vt:lpstr>
      <vt:lpstr>ProgramParticipation</vt:lpstr>
      <vt:lpstr>ProgPart2</vt:lpstr>
      <vt:lpstr>A1 Food Frequency</vt:lpstr>
      <vt:lpstr>A2 Food Diversity</vt:lpstr>
      <vt:lpstr>A3 Hungry Months</vt:lpstr>
      <vt:lpstr>A4 Coping Strategies</vt:lpstr>
      <vt:lpstr>A1-A4 Combined</vt:lpstr>
      <vt:lpstr>A4 Coping Strategies (2)</vt:lpstr>
      <vt:lpstr>B1 Prior Income Sources</vt:lpstr>
      <vt:lpstr>B2 Income Sources Now</vt:lpstr>
      <vt:lpstr>B1-2 Change in Income Sources</vt:lpstr>
      <vt:lpstr>B1-2 Compared</vt:lpstr>
      <vt:lpstr>B3 Income</vt:lpstr>
      <vt:lpstr>B4 Assets</vt:lpstr>
      <vt:lpstr>B5 Plan and B8 Confidence</vt:lpstr>
      <vt:lpstr>C1 Sust Agr Practices</vt:lpstr>
      <vt:lpstr>C1 SustAgrPract2</vt:lpstr>
      <vt:lpstr>CA Principles</vt:lpstr>
      <vt:lpstr>CA Adoption</vt:lpstr>
      <vt:lpstr>CA Adoption 2</vt:lpstr>
      <vt:lpstr>C2 Benefits</vt:lpstr>
      <vt:lpstr>C2 Income PMF110</vt:lpstr>
      <vt:lpstr>C4 Resistant PMF120-2</vt:lpstr>
      <vt:lpstr>C7 Storage types</vt:lpstr>
      <vt:lpstr>C7 Storage PMF116-1</vt:lpstr>
      <vt:lpstr>C8 Animal PMF130-1</vt:lpstr>
      <vt:lpstr>C9 Animal PMF130-1</vt:lpstr>
      <vt:lpstr>C10-11 Knowledge</vt:lpstr>
      <vt:lpstr>C12 Usefulness</vt:lpstr>
      <vt:lpstr>C14 Seed Access</vt:lpstr>
      <vt:lpstr>C15 Tenure</vt:lpstr>
      <vt:lpstr>C15 Tenure  PMF140-2</vt:lpstr>
      <vt:lpstr>D8 Lit Skills</vt:lpstr>
      <vt:lpstr>D7-8 Lit Skills (2)</vt:lpstr>
      <vt:lpstr>E3 VSLA Loan</vt:lpstr>
      <vt:lpstr>E4 Use of loan</vt:lpstr>
      <vt:lpstr>E5 Repayment</vt:lpstr>
      <vt:lpstr>Sheet5</vt:lpstr>
    </vt:vector>
  </TitlesOfParts>
  <Company>University of Prince Edward Island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Brown</dc:creator>
  <cp:lastModifiedBy>Michael Wagg</cp:lastModifiedBy>
  <dcterms:created xsi:type="dcterms:W3CDTF">2018-01-05T14:28:22Z</dcterms:created>
  <dcterms:modified xsi:type="dcterms:W3CDTF">2018-02-01T20:10:58Z</dcterms:modified>
</cp:coreProperties>
</file>