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1360" yWindow="60" windowWidth="25600" windowHeight="15620" tabRatio="500" activeTab="6"/>
  </bookViews>
  <sheets>
    <sheet name="indicateurs" sheetId="1" r:id="rId1"/>
    <sheet name="valeurs normalisées" sheetId="2" state="hidden" r:id="rId2"/>
    <sheet name="average_value" sheetId="3" r:id="rId3"/>
    <sheet name="Definitions&amp;Sources" sheetId="4" r:id="rId4"/>
    <sheet name="male_value" sheetId="5" r:id="rId5"/>
    <sheet name="female_value" sheetId="6" r:id="rId6"/>
    <sheet name="top20_value" sheetId="7" r:id="rId7"/>
    <sheet name="bottom20_value" sheetId="8" r:id="rId8"/>
  </sheet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E30" i="4" l="1"/>
  <c r="E29" i="4"/>
  <c r="E26" i="4"/>
  <c r="D26" i="4"/>
  <c r="F25" i="4"/>
  <c r="E25" i="4"/>
  <c r="F24" i="4"/>
  <c r="E24" i="4"/>
  <c r="D23" i="4"/>
  <c r="D22" i="4"/>
  <c r="D20" i="4"/>
  <c r="D19" i="4"/>
  <c r="D17" i="4"/>
  <c r="D16" i="4"/>
  <c r="D15" i="4"/>
  <c r="D12" i="4"/>
  <c r="D11" i="4"/>
  <c r="D10" i="4"/>
  <c r="Y225" i="1"/>
  <c r="Y226" i="1"/>
  <c r="Y214" i="2"/>
  <c r="X225" i="1"/>
  <c r="X226" i="1"/>
  <c r="X214" i="2"/>
  <c r="W225" i="1"/>
  <c r="W226" i="1"/>
  <c r="W214" i="2"/>
  <c r="V225" i="1"/>
  <c r="V226" i="1"/>
  <c r="V214" i="2"/>
  <c r="U225" i="1"/>
  <c r="U226" i="1"/>
  <c r="U214" i="2"/>
  <c r="T225" i="1"/>
  <c r="T226" i="1"/>
  <c r="T214" i="2"/>
  <c r="S225" i="1"/>
  <c r="S226" i="1"/>
  <c r="S214" i="2"/>
  <c r="R225" i="1"/>
  <c r="R226" i="1"/>
  <c r="R214" i="2"/>
  <c r="Q225" i="1"/>
  <c r="Q226" i="1"/>
  <c r="Q214" i="2"/>
  <c r="P225" i="1"/>
  <c r="P226" i="1"/>
  <c r="P214" i="2"/>
  <c r="O225" i="1"/>
  <c r="O226" i="1"/>
  <c r="O214" i="2"/>
  <c r="N225" i="1"/>
  <c r="N226" i="1"/>
  <c r="N214" i="2"/>
  <c r="M225" i="1"/>
  <c r="M226" i="1"/>
  <c r="M214" i="2"/>
  <c r="L225" i="1"/>
  <c r="L226" i="1"/>
  <c r="L214" i="2"/>
  <c r="K225" i="1"/>
  <c r="K226" i="1"/>
  <c r="K214" i="2"/>
  <c r="J225" i="1"/>
  <c r="J226" i="1"/>
  <c r="J214" i="2"/>
  <c r="I225" i="1"/>
  <c r="I226" i="1"/>
  <c r="I214" i="2"/>
  <c r="H225" i="1"/>
  <c r="H226" i="1"/>
  <c r="H214" i="2"/>
  <c r="G225" i="1"/>
  <c r="G226" i="1"/>
  <c r="G214" i="2"/>
  <c r="F182" i="1"/>
  <c r="F139" i="1"/>
  <c r="F225" i="1"/>
  <c r="F226" i="1"/>
  <c r="F214" i="2"/>
  <c r="E225" i="1"/>
  <c r="E226" i="1"/>
  <c r="E214" i="2"/>
  <c r="D225" i="1"/>
  <c r="D226" i="1"/>
  <c r="D214" i="2"/>
  <c r="B225" i="1"/>
  <c r="B226" i="1"/>
  <c r="B214" i="2"/>
  <c r="Y213" i="2"/>
  <c r="X213" i="2"/>
  <c r="W213" i="2"/>
  <c r="V213" i="2"/>
  <c r="U213" i="2"/>
  <c r="T213" i="2"/>
  <c r="S213" i="2"/>
  <c r="R213" i="2"/>
  <c r="Q213" i="2"/>
  <c r="P213" i="2"/>
  <c r="O213" i="2"/>
  <c r="N213" i="2"/>
  <c r="M213" i="2"/>
  <c r="L213" i="2"/>
  <c r="K213" i="2"/>
  <c r="J213" i="2"/>
  <c r="I213" i="2"/>
  <c r="H213" i="2"/>
  <c r="G213" i="2"/>
  <c r="F213" i="2"/>
  <c r="E213" i="2"/>
  <c r="D213" i="2"/>
  <c r="B213" i="2"/>
  <c r="Y212" i="2"/>
  <c r="X212" i="2"/>
  <c r="W212" i="2"/>
  <c r="V212" i="2"/>
  <c r="U212" i="2"/>
  <c r="T212" i="2"/>
  <c r="S212" i="2"/>
  <c r="R212" i="2"/>
  <c r="Q212" i="2"/>
  <c r="P212" i="2"/>
  <c r="O212" i="2"/>
  <c r="N212" i="2"/>
  <c r="M212" i="2"/>
  <c r="L212" i="2"/>
  <c r="K212" i="2"/>
  <c r="J212" i="2"/>
  <c r="I212" i="2"/>
  <c r="H212" i="2"/>
  <c r="G212" i="2"/>
  <c r="F212" i="2"/>
  <c r="E212" i="2"/>
  <c r="D212" i="2"/>
  <c r="B212" i="2"/>
  <c r="Y211" i="2"/>
  <c r="X211" i="2"/>
  <c r="W211" i="2"/>
  <c r="V211" i="2"/>
  <c r="U211" i="2"/>
  <c r="T211" i="2"/>
  <c r="S211" i="2"/>
  <c r="R211" i="2"/>
  <c r="Q211" i="2"/>
  <c r="P211" i="2"/>
  <c r="O211" i="2"/>
  <c r="N211" i="2"/>
  <c r="M211" i="2"/>
  <c r="L211" i="2"/>
  <c r="K211" i="2"/>
  <c r="J211" i="2"/>
  <c r="I211" i="2"/>
  <c r="H211" i="2"/>
  <c r="G211" i="2"/>
  <c r="F211" i="2"/>
  <c r="E211" i="2"/>
  <c r="D211" i="2"/>
  <c r="B211" i="2"/>
  <c r="Y210" i="2"/>
  <c r="X210" i="2"/>
  <c r="W210" i="2"/>
  <c r="V210" i="2"/>
  <c r="U210" i="2"/>
  <c r="T210" i="2"/>
  <c r="S210" i="2"/>
  <c r="R210" i="2"/>
  <c r="Q210" i="2"/>
  <c r="P210" i="2"/>
  <c r="O210" i="2"/>
  <c r="N210" i="2"/>
  <c r="M210" i="2"/>
  <c r="L210" i="2"/>
  <c r="K210" i="2"/>
  <c r="J210" i="2"/>
  <c r="I210" i="2"/>
  <c r="H210" i="2"/>
  <c r="G210" i="2"/>
  <c r="F210" i="2"/>
  <c r="E210" i="2"/>
  <c r="D210" i="2"/>
  <c r="B210" i="2"/>
  <c r="Y209" i="2"/>
  <c r="X209" i="2"/>
  <c r="W209" i="2"/>
  <c r="V209" i="2"/>
  <c r="U209" i="2"/>
  <c r="T209" i="2"/>
  <c r="S209" i="2"/>
  <c r="R209" i="2"/>
  <c r="Q209" i="2"/>
  <c r="P209" i="2"/>
  <c r="O209" i="2"/>
  <c r="N209" i="2"/>
  <c r="M209" i="2"/>
  <c r="L209" i="2"/>
  <c r="K209" i="2"/>
  <c r="J209" i="2"/>
  <c r="I209" i="2"/>
  <c r="H209" i="2"/>
  <c r="G209" i="2"/>
  <c r="F209" i="2"/>
  <c r="E209" i="2"/>
  <c r="D209" i="2"/>
  <c r="B209" i="2"/>
  <c r="Y208" i="2"/>
  <c r="X208" i="2"/>
  <c r="W208" i="2"/>
  <c r="V208" i="2"/>
  <c r="U208" i="2"/>
  <c r="T208" i="2"/>
  <c r="S208" i="2"/>
  <c r="R208" i="2"/>
  <c r="Q208" i="2"/>
  <c r="P208" i="2"/>
  <c r="O208" i="2"/>
  <c r="N208" i="2"/>
  <c r="M208" i="2"/>
  <c r="L208" i="2"/>
  <c r="K208" i="2"/>
  <c r="J208" i="2"/>
  <c r="I208" i="2"/>
  <c r="H208" i="2"/>
  <c r="G208" i="2"/>
  <c r="F208" i="2"/>
  <c r="E208" i="2"/>
  <c r="D208" i="2"/>
  <c r="B208" i="2"/>
  <c r="Y207" i="2"/>
  <c r="X207" i="2"/>
  <c r="W207" i="2"/>
  <c r="V207" i="2"/>
  <c r="U207" i="2"/>
  <c r="T207" i="2"/>
  <c r="S207" i="2"/>
  <c r="R207" i="2"/>
  <c r="Q207" i="2"/>
  <c r="P207" i="2"/>
  <c r="O207" i="2"/>
  <c r="N207" i="2"/>
  <c r="M207" i="2"/>
  <c r="L207" i="2"/>
  <c r="K207" i="2"/>
  <c r="J207" i="2"/>
  <c r="I207" i="2"/>
  <c r="H207" i="2"/>
  <c r="G207" i="2"/>
  <c r="F207" i="2"/>
  <c r="E207" i="2"/>
  <c r="D207" i="2"/>
  <c r="B207" i="2"/>
  <c r="Y206" i="2"/>
  <c r="X206" i="2"/>
  <c r="W206" i="2"/>
  <c r="V206" i="2"/>
  <c r="U206" i="2"/>
  <c r="T206" i="2"/>
  <c r="S206" i="2"/>
  <c r="R206" i="2"/>
  <c r="Q206" i="2"/>
  <c r="P206" i="2"/>
  <c r="O206" i="2"/>
  <c r="N206" i="2"/>
  <c r="M206" i="2"/>
  <c r="L206" i="2"/>
  <c r="K206" i="2"/>
  <c r="J206" i="2"/>
  <c r="I206" i="2"/>
  <c r="H206" i="2"/>
  <c r="G206" i="2"/>
  <c r="F206" i="2"/>
  <c r="E206" i="2"/>
  <c r="D206" i="2"/>
  <c r="B206" i="2"/>
  <c r="Y205" i="2"/>
  <c r="X205" i="2"/>
  <c r="W205" i="2"/>
  <c r="V205" i="2"/>
  <c r="U205" i="2"/>
  <c r="T205" i="2"/>
  <c r="S205" i="2"/>
  <c r="R205" i="2"/>
  <c r="Q205" i="2"/>
  <c r="P205" i="2"/>
  <c r="O205" i="2"/>
  <c r="N205" i="2"/>
  <c r="M205" i="2"/>
  <c r="L205" i="2"/>
  <c r="K205" i="2"/>
  <c r="J205" i="2"/>
  <c r="I205" i="2"/>
  <c r="H205" i="2"/>
  <c r="G205" i="2"/>
  <c r="F205" i="2"/>
  <c r="E205" i="2"/>
  <c r="D205" i="2"/>
  <c r="B205" i="2"/>
  <c r="Y204" i="2"/>
  <c r="X204" i="2"/>
  <c r="W204" i="2"/>
  <c r="V204" i="2"/>
  <c r="U204" i="2"/>
  <c r="T204" i="2"/>
  <c r="S204" i="2"/>
  <c r="R204" i="2"/>
  <c r="Q204" i="2"/>
  <c r="P204" i="2"/>
  <c r="O204" i="2"/>
  <c r="N204" i="2"/>
  <c r="M204" i="2"/>
  <c r="L204" i="2"/>
  <c r="K204" i="2"/>
  <c r="J204" i="2"/>
  <c r="I204" i="2"/>
  <c r="H204" i="2"/>
  <c r="G204" i="2"/>
  <c r="F204" i="2"/>
  <c r="E204" i="2"/>
  <c r="D204" i="2"/>
  <c r="B204" i="2"/>
  <c r="Y203" i="2"/>
  <c r="X203" i="2"/>
  <c r="W203" i="2"/>
  <c r="V203" i="2"/>
  <c r="U203" i="2"/>
  <c r="T203" i="2"/>
  <c r="S203" i="2"/>
  <c r="R203" i="2"/>
  <c r="Q203" i="2"/>
  <c r="P203" i="2"/>
  <c r="O203" i="2"/>
  <c r="N203" i="2"/>
  <c r="M203" i="2"/>
  <c r="L203" i="2"/>
  <c r="K203" i="2"/>
  <c r="J203" i="2"/>
  <c r="I203" i="2"/>
  <c r="H203" i="2"/>
  <c r="G203" i="2"/>
  <c r="F203" i="2"/>
  <c r="E203" i="2"/>
  <c r="D203" i="2"/>
  <c r="B203" i="2"/>
  <c r="Y202" i="2"/>
  <c r="X202" i="2"/>
  <c r="W202" i="2"/>
  <c r="V202" i="2"/>
  <c r="U202" i="2"/>
  <c r="T202" i="2"/>
  <c r="S202" i="2"/>
  <c r="R202" i="2"/>
  <c r="Q202" i="2"/>
  <c r="P202" i="2"/>
  <c r="O202" i="2"/>
  <c r="N202" i="2"/>
  <c r="M202" i="2"/>
  <c r="L202" i="2"/>
  <c r="K202" i="2"/>
  <c r="J202" i="2"/>
  <c r="I202" i="2"/>
  <c r="H202" i="2"/>
  <c r="G202" i="2"/>
  <c r="F202" i="2"/>
  <c r="E202" i="2"/>
  <c r="D202" i="2"/>
  <c r="B202" i="2"/>
  <c r="Y201" i="2"/>
  <c r="X201" i="2"/>
  <c r="W201" i="2"/>
  <c r="V201" i="2"/>
  <c r="U201" i="2"/>
  <c r="T201" i="2"/>
  <c r="S201" i="2"/>
  <c r="R201" i="2"/>
  <c r="Q201" i="2"/>
  <c r="P201" i="2"/>
  <c r="O201" i="2"/>
  <c r="N201" i="2"/>
  <c r="M201" i="2"/>
  <c r="L201" i="2"/>
  <c r="K201" i="2"/>
  <c r="J201" i="2"/>
  <c r="I201" i="2"/>
  <c r="H201" i="2"/>
  <c r="G201" i="2"/>
  <c r="F201" i="2"/>
  <c r="E201" i="2"/>
  <c r="D201" i="2"/>
  <c r="B201" i="2"/>
  <c r="Y200" i="2"/>
  <c r="X200" i="2"/>
  <c r="W200" i="2"/>
  <c r="V200" i="2"/>
  <c r="U200" i="2"/>
  <c r="T200" i="2"/>
  <c r="S200" i="2"/>
  <c r="R200" i="2"/>
  <c r="Q200" i="2"/>
  <c r="P200" i="2"/>
  <c r="O200" i="2"/>
  <c r="N200" i="2"/>
  <c r="M200" i="2"/>
  <c r="L200" i="2"/>
  <c r="K200" i="2"/>
  <c r="J200" i="2"/>
  <c r="I200" i="2"/>
  <c r="H200" i="2"/>
  <c r="G200" i="2"/>
  <c r="F200" i="2"/>
  <c r="E200" i="2"/>
  <c r="D200" i="2"/>
  <c r="B200" i="2"/>
  <c r="Y199" i="2"/>
  <c r="X199" i="2"/>
  <c r="W199" i="2"/>
  <c r="V199" i="2"/>
  <c r="U199" i="2"/>
  <c r="T199" i="2"/>
  <c r="S199" i="2"/>
  <c r="R199" i="2"/>
  <c r="Q199" i="2"/>
  <c r="P199" i="2"/>
  <c r="O199" i="2"/>
  <c r="N199" i="2"/>
  <c r="M199" i="2"/>
  <c r="L199" i="2"/>
  <c r="K199" i="2"/>
  <c r="J199" i="2"/>
  <c r="I199" i="2"/>
  <c r="H199" i="2"/>
  <c r="G199" i="2"/>
  <c r="F199" i="2"/>
  <c r="E199" i="2"/>
  <c r="D199" i="2"/>
  <c r="B199" i="2"/>
  <c r="Y198" i="2"/>
  <c r="X198" i="2"/>
  <c r="W198" i="2"/>
  <c r="V198" i="2"/>
  <c r="U198" i="2"/>
  <c r="T198" i="2"/>
  <c r="S198" i="2"/>
  <c r="R198" i="2"/>
  <c r="Q198" i="2"/>
  <c r="P198" i="2"/>
  <c r="O198" i="2"/>
  <c r="N198" i="2"/>
  <c r="M198" i="2"/>
  <c r="L198" i="2"/>
  <c r="K198" i="2"/>
  <c r="J198" i="2"/>
  <c r="I198" i="2"/>
  <c r="H198" i="2"/>
  <c r="G198" i="2"/>
  <c r="F198" i="2"/>
  <c r="E198" i="2"/>
  <c r="D198" i="2"/>
  <c r="B198" i="2"/>
  <c r="Y197" i="2"/>
  <c r="X197" i="2"/>
  <c r="W197" i="2"/>
  <c r="V197" i="2"/>
  <c r="U197" i="2"/>
  <c r="T197" i="2"/>
  <c r="S197" i="2"/>
  <c r="R197" i="2"/>
  <c r="Q197" i="2"/>
  <c r="P197" i="2"/>
  <c r="O197" i="2"/>
  <c r="N197" i="2"/>
  <c r="M197" i="2"/>
  <c r="L197" i="2"/>
  <c r="K197" i="2"/>
  <c r="J197" i="2"/>
  <c r="I197" i="2"/>
  <c r="H197" i="2"/>
  <c r="G197" i="2"/>
  <c r="F197" i="2"/>
  <c r="E197" i="2"/>
  <c r="D197" i="2"/>
  <c r="B197" i="2"/>
  <c r="Y196" i="2"/>
  <c r="X196" i="2"/>
  <c r="W196" i="2"/>
  <c r="V196" i="2"/>
  <c r="U196" i="2"/>
  <c r="T196" i="2"/>
  <c r="S196" i="2"/>
  <c r="R196" i="2"/>
  <c r="Q196" i="2"/>
  <c r="P196" i="2"/>
  <c r="O196" i="2"/>
  <c r="N196" i="2"/>
  <c r="M196" i="2"/>
  <c r="L196" i="2"/>
  <c r="K196" i="2"/>
  <c r="J196" i="2"/>
  <c r="I196" i="2"/>
  <c r="H196" i="2"/>
  <c r="G196" i="2"/>
  <c r="F196" i="2"/>
  <c r="E196" i="2"/>
  <c r="D196" i="2"/>
  <c r="B196" i="2"/>
  <c r="Y195" i="2"/>
  <c r="X195" i="2"/>
  <c r="W195" i="2"/>
  <c r="V195" i="2"/>
  <c r="U195" i="2"/>
  <c r="T195" i="2"/>
  <c r="S195" i="2"/>
  <c r="R195" i="2"/>
  <c r="Q195" i="2"/>
  <c r="P195" i="2"/>
  <c r="O195" i="2"/>
  <c r="N195" i="2"/>
  <c r="M195" i="2"/>
  <c r="L195" i="2"/>
  <c r="K195" i="2"/>
  <c r="J195" i="2"/>
  <c r="I195" i="2"/>
  <c r="H195" i="2"/>
  <c r="G195" i="2"/>
  <c r="F195" i="2"/>
  <c r="E195" i="2"/>
  <c r="D195" i="2"/>
  <c r="B195" i="2"/>
  <c r="Y194" i="2"/>
  <c r="X194" i="2"/>
  <c r="W194" i="2"/>
  <c r="V194" i="2"/>
  <c r="U194" i="2"/>
  <c r="T194" i="2"/>
  <c r="S194" i="2"/>
  <c r="R194" i="2"/>
  <c r="Q194" i="2"/>
  <c r="P194" i="2"/>
  <c r="O194" i="2"/>
  <c r="N194" i="2"/>
  <c r="M194" i="2"/>
  <c r="L194" i="2"/>
  <c r="K194" i="2"/>
  <c r="J194" i="2"/>
  <c r="I194" i="2"/>
  <c r="H194" i="2"/>
  <c r="G194" i="2"/>
  <c r="F194" i="2"/>
  <c r="E194" i="2"/>
  <c r="D194" i="2"/>
  <c r="B194" i="2"/>
  <c r="Y193" i="2"/>
  <c r="X193" i="2"/>
  <c r="W193" i="2"/>
  <c r="V193" i="2"/>
  <c r="U193" i="2"/>
  <c r="T193" i="2"/>
  <c r="S193" i="2"/>
  <c r="R193" i="2"/>
  <c r="Q193" i="2"/>
  <c r="P193" i="2"/>
  <c r="O193" i="2"/>
  <c r="N193" i="2"/>
  <c r="M193" i="2"/>
  <c r="L193" i="2"/>
  <c r="K193" i="2"/>
  <c r="J193" i="2"/>
  <c r="I193" i="2"/>
  <c r="H193" i="2"/>
  <c r="G193" i="2"/>
  <c r="F193" i="2"/>
  <c r="E193" i="2"/>
  <c r="D193" i="2"/>
  <c r="B193" i="2"/>
  <c r="Y192" i="2"/>
  <c r="X192" i="2"/>
  <c r="W192" i="2"/>
  <c r="V192" i="2"/>
  <c r="U192" i="2"/>
  <c r="T192" i="2"/>
  <c r="S192" i="2"/>
  <c r="R192" i="2"/>
  <c r="Q192" i="2"/>
  <c r="P192" i="2"/>
  <c r="O192" i="2"/>
  <c r="N192" i="2"/>
  <c r="M192" i="2"/>
  <c r="L192" i="2"/>
  <c r="K192" i="2"/>
  <c r="J192" i="2"/>
  <c r="I192" i="2"/>
  <c r="H192" i="2"/>
  <c r="G192" i="2"/>
  <c r="F192" i="2"/>
  <c r="E192" i="2"/>
  <c r="D192" i="2"/>
  <c r="B192" i="2"/>
  <c r="Y191" i="2"/>
  <c r="X191" i="2"/>
  <c r="W191" i="2"/>
  <c r="V191" i="2"/>
  <c r="U191" i="2"/>
  <c r="T191" i="2"/>
  <c r="S191" i="2"/>
  <c r="R191" i="2"/>
  <c r="Q191" i="2"/>
  <c r="P191" i="2"/>
  <c r="O191" i="2"/>
  <c r="N191" i="2"/>
  <c r="M191" i="2"/>
  <c r="L191" i="2"/>
  <c r="K191" i="2"/>
  <c r="J191" i="2"/>
  <c r="I191" i="2"/>
  <c r="H191" i="2"/>
  <c r="G191" i="2"/>
  <c r="F191" i="2"/>
  <c r="E191" i="2"/>
  <c r="D191" i="2"/>
  <c r="B191" i="2"/>
  <c r="Y190" i="2"/>
  <c r="X190" i="2"/>
  <c r="W190" i="2"/>
  <c r="V190" i="2"/>
  <c r="U190" i="2"/>
  <c r="T190" i="2"/>
  <c r="S190" i="2"/>
  <c r="R190" i="2"/>
  <c r="Q190" i="2"/>
  <c r="P190" i="2"/>
  <c r="O190" i="2"/>
  <c r="N190" i="2"/>
  <c r="M190" i="2"/>
  <c r="L190" i="2"/>
  <c r="K190" i="2"/>
  <c r="J190" i="2"/>
  <c r="I190" i="2"/>
  <c r="H190" i="2"/>
  <c r="G190" i="2"/>
  <c r="F190" i="2"/>
  <c r="E190" i="2"/>
  <c r="D190" i="2"/>
  <c r="B190" i="2"/>
  <c r="Y189" i="2"/>
  <c r="X189" i="2"/>
  <c r="W189" i="2"/>
  <c r="V189" i="2"/>
  <c r="U189" i="2"/>
  <c r="T189" i="2"/>
  <c r="S189" i="2"/>
  <c r="R189" i="2"/>
  <c r="Q189" i="2"/>
  <c r="P189" i="2"/>
  <c r="O189" i="2"/>
  <c r="N189" i="2"/>
  <c r="M189" i="2"/>
  <c r="L189" i="2"/>
  <c r="K189" i="2"/>
  <c r="J189" i="2"/>
  <c r="I189" i="2"/>
  <c r="H189" i="2"/>
  <c r="G189" i="2"/>
  <c r="F189" i="2"/>
  <c r="E189" i="2"/>
  <c r="D189" i="2"/>
  <c r="B189" i="2"/>
  <c r="Y188" i="2"/>
  <c r="X188" i="2"/>
  <c r="W188" i="2"/>
  <c r="V188" i="2"/>
  <c r="U188" i="2"/>
  <c r="T188" i="2"/>
  <c r="S188" i="2"/>
  <c r="R188" i="2"/>
  <c r="Q188" i="2"/>
  <c r="P188" i="2"/>
  <c r="O188" i="2"/>
  <c r="N188" i="2"/>
  <c r="M188" i="2"/>
  <c r="L188" i="2"/>
  <c r="K188" i="2"/>
  <c r="J188" i="2"/>
  <c r="I188" i="2"/>
  <c r="H188" i="2"/>
  <c r="G188" i="2"/>
  <c r="F188" i="2"/>
  <c r="E188" i="2"/>
  <c r="D188" i="2"/>
  <c r="B188" i="2"/>
  <c r="Y187" i="2"/>
  <c r="X187" i="2"/>
  <c r="W187" i="2"/>
  <c r="V187" i="2"/>
  <c r="U187" i="2"/>
  <c r="T187" i="2"/>
  <c r="S187" i="2"/>
  <c r="R187" i="2"/>
  <c r="Q187" i="2"/>
  <c r="P187" i="2"/>
  <c r="O187" i="2"/>
  <c r="N187" i="2"/>
  <c r="M187" i="2"/>
  <c r="L187" i="2"/>
  <c r="K187" i="2"/>
  <c r="J187" i="2"/>
  <c r="I187" i="2"/>
  <c r="H187" i="2"/>
  <c r="G187" i="2"/>
  <c r="F187" i="2"/>
  <c r="E187" i="2"/>
  <c r="D187" i="2"/>
  <c r="B187" i="2"/>
  <c r="Y186" i="2"/>
  <c r="X186" i="2"/>
  <c r="W186" i="2"/>
  <c r="V186" i="2"/>
  <c r="U186" i="2"/>
  <c r="T186" i="2"/>
  <c r="S186" i="2"/>
  <c r="R186" i="2"/>
  <c r="Q186" i="2"/>
  <c r="P186" i="2"/>
  <c r="O186" i="2"/>
  <c r="N186" i="2"/>
  <c r="M186" i="2"/>
  <c r="L186" i="2"/>
  <c r="K186" i="2"/>
  <c r="J186" i="2"/>
  <c r="I186" i="2"/>
  <c r="H186" i="2"/>
  <c r="G186" i="2"/>
  <c r="F186" i="2"/>
  <c r="E186" i="2"/>
  <c r="D186" i="2"/>
  <c r="B186" i="2"/>
  <c r="Y185" i="2"/>
  <c r="X185" i="2"/>
  <c r="W185" i="2"/>
  <c r="V185" i="2"/>
  <c r="U185" i="2"/>
  <c r="T185" i="2"/>
  <c r="S185" i="2"/>
  <c r="R185" i="2"/>
  <c r="Q185" i="2"/>
  <c r="P185" i="2"/>
  <c r="O185" i="2"/>
  <c r="N185" i="2"/>
  <c r="M185" i="2"/>
  <c r="L185" i="2"/>
  <c r="K185" i="2"/>
  <c r="J185" i="2"/>
  <c r="I185" i="2"/>
  <c r="H185" i="2"/>
  <c r="G185" i="2"/>
  <c r="F185" i="2"/>
  <c r="E185" i="2"/>
  <c r="D185" i="2"/>
  <c r="B185" i="2"/>
  <c r="Y184" i="2"/>
  <c r="X184" i="2"/>
  <c r="W184" i="2"/>
  <c r="V184" i="2"/>
  <c r="U184" i="2"/>
  <c r="T184" i="2"/>
  <c r="S184" i="2"/>
  <c r="R184" i="2"/>
  <c r="Q184" i="2"/>
  <c r="P184" i="2"/>
  <c r="O184" i="2"/>
  <c r="N184" i="2"/>
  <c r="M184" i="2"/>
  <c r="L184" i="2"/>
  <c r="K184" i="2"/>
  <c r="J184" i="2"/>
  <c r="I184" i="2"/>
  <c r="H184" i="2"/>
  <c r="G184" i="2"/>
  <c r="F184" i="2"/>
  <c r="E184" i="2"/>
  <c r="D184" i="2"/>
  <c r="B184" i="2"/>
  <c r="Y183" i="2"/>
  <c r="X183" i="2"/>
  <c r="W183" i="2"/>
  <c r="V183" i="2"/>
  <c r="U183" i="2"/>
  <c r="T183" i="2"/>
  <c r="S183" i="2"/>
  <c r="R183" i="2"/>
  <c r="Q183" i="2"/>
  <c r="P183" i="2"/>
  <c r="O183" i="2"/>
  <c r="N183" i="2"/>
  <c r="M183" i="2"/>
  <c r="L183" i="2"/>
  <c r="K183" i="2"/>
  <c r="J183" i="2"/>
  <c r="I183" i="2"/>
  <c r="H183" i="2"/>
  <c r="G183" i="2"/>
  <c r="F183" i="2"/>
  <c r="E183" i="2"/>
  <c r="D183" i="2"/>
  <c r="B183" i="2"/>
  <c r="Y182" i="2"/>
  <c r="X182" i="2"/>
  <c r="W182" i="2"/>
  <c r="V182" i="2"/>
  <c r="U182" i="2"/>
  <c r="T182" i="2"/>
  <c r="S182" i="2"/>
  <c r="R182" i="2"/>
  <c r="Q182" i="2"/>
  <c r="P182" i="2"/>
  <c r="O182" i="2"/>
  <c r="N182" i="2"/>
  <c r="M182" i="2"/>
  <c r="L182" i="2"/>
  <c r="K182" i="2"/>
  <c r="J182" i="2"/>
  <c r="I182" i="2"/>
  <c r="H182" i="2"/>
  <c r="G182" i="2"/>
  <c r="F182" i="2"/>
  <c r="E182" i="2"/>
  <c r="D182" i="2"/>
  <c r="B182" i="2"/>
  <c r="Y181" i="2"/>
  <c r="X181" i="2"/>
  <c r="W181" i="2"/>
  <c r="V181" i="2"/>
  <c r="U181" i="2"/>
  <c r="T181" i="2"/>
  <c r="S181" i="2"/>
  <c r="R181" i="2"/>
  <c r="Q181" i="2"/>
  <c r="P181" i="2"/>
  <c r="O181" i="2"/>
  <c r="N181" i="2"/>
  <c r="M181" i="2"/>
  <c r="L181" i="2"/>
  <c r="K181" i="2"/>
  <c r="J181" i="2"/>
  <c r="I181" i="2"/>
  <c r="H181" i="2"/>
  <c r="G181" i="2"/>
  <c r="F181" i="2"/>
  <c r="E181" i="2"/>
  <c r="D181" i="2"/>
  <c r="B181" i="2"/>
  <c r="Y180" i="2"/>
  <c r="X180" i="2"/>
  <c r="W180" i="2"/>
  <c r="V180" i="2"/>
  <c r="U180" i="2"/>
  <c r="T180" i="2"/>
  <c r="S180" i="2"/>
  <c r="R180" i="2"/>
  <c r="Q180" i="2"/>
  <c r="P180" i="2"/>
  <c r="O180" i="2"/>
  <c r="N180" i="2"/>
  <c r="M180" i="2"/>
  <c r="L180" i="2"/>
  <c r="K180" i="2"/>
  <c r="J180" i="2"/>
  <c r="I180" i="2"/>
  <c r="H180" i="2"/>
  <c r="G180" i="2"/>
  <c r="F180" i="2"/>
  <c r="E180" i="2"/>
  <c r="D180" i="2"/>
  <c r="B180" i="2"/>
  <c r="Y179" i="2"/>
  <c r="X179" i="2"/>
  <c r="W179" i="2"/>
  <c r="V179" i="2"/>
  <c r="U179" i="2"/>
  <c r="T179" i="2"/>
  <c r="S179" i="2"/>
  <c r="R179" i="2"/>
  <c r="Q179" i="2"/>
  <c r="P179" i="2"/>
  <c r="O179" i="2"/>
  <c r="N179" i="2"/>
  <c r="M179" i="2"/>
  <c r="L179" i="2"/>
  <c r="K179" i="2"/>
  <c r="J179" i="2"/>
  <c r="I179" i="2"/>
  <c r="H179" i="2"/>
  <c r="G179" i="2"/>
  <c r="F179" i="2"/>
  <c r="E179" i="2"/>
  <c r="D179" i="2"/>
  <c r="B179" i="2"/>
  <c r="Y171" i="2"/>
  <c r="X171" i="2"/>
  <c r="W171" i="2"/>
  <c r="V171" i="2"/>
  <c r="U171" i="2"/>
  <c r="T171" i="2"/>
  <c r="S171" i="2"/>
  <c r="R171" i="2"/>
  <c r="Q171" i="2"/>
  <c r="P171" i="2"/>
  <c r="O171" i="2"/>
  <c r="N171" i="2"/>
  <c r="M171" i="2"/>
  <c r="L171" i="2"/>
  <c r="K171" i="2"/>
  <c r="J171" i="2"/>
  <c r="I171" i="2"/>
  <c r="H171" i="2"/>
  <c r="G171" i="2"/>
  <c r="F171" i="2"/>
  <c r="E171" i="2"/>
  <c r="D171" i="2"/>
  <c r="B171" i="2"/>
  <c r="Y170" i="2"/>
  <c r="X170" i="2"/>
  <c r="W170" i="2"/>
  <c r="V170" i="2"/>
  <c r="U170" i="2"/>
  <c r="T170" i="2"/>
  <c r="S170" i="2"/>
  <c r="R170" i="2"/>
  <c r="Q170" i="2"/>
  <c r="P170" i="2"/>
  <c r="O170" i="2"/>
  <c r="N170" i="2"/>
  <c r="M170" i="2"/>
  <c r="L170" i="2"/>
  <c r="K170" i="2"/>
  <c r="J170" i="2"/>
  <c r="I170" i="2"/>
  <c r="H170" i="2"/>
  <c r="G170" i="2"/>
  <c r="F170" i="2"/>
  <c r="E170" i="2"/>
  <c r="D170" i="2"/>
  <c r="B170" i="2"/>
  <c r="Y169" i="2"/>
  <c r="X169" i="2"/>
  <c r="W169" i="2"/>
  <c r="V169" i="2"/>
  <c r="U169" i="2"/>
  <c r="T169" i="2"/>
  <c r="S169" i="2"/>
  <c r="R169" i="2"/>
  <c r="Q169" i="2"/>
  <c r="P169" i="2"/>
  <c r="O169" i="2"/>
  <c r="N169" i="2"/>
  <c r="M169" i="2"/>
  <c r="L169" i="2"/>
  <c r="K169" i="2"/>
  <c r="J169" i="2"/>
  <c r="I169" i="2"/>
  <c r="H169" i="2"/>
  <c r="G169" i="2"/>
  <c r="F169" i="2"/>
  <c r="E169" i="2"/>
  <c r="D169" i="2"/>
  <c r="B169" i="2"/>
  <c r="Y168" i="2"/>
  <c r="X168" i="2"/>
  <c r="W168" i="2"/>
  <c r="V168" i="2"/>
  <c r="U168" i="2"/>
  <c r="T168" i="2"/>
  <c r="S168" i="2"/>
  <c r="R168" i="2"/>
  <c r="Q168" i="2"/>
  <c r="P168" i="2"/>
  <c r="O168" i="2"/>
  <c r="N168" i="2"/>
  <c r="M168" i="2"/>
  <c r="L168" i="2"/>
  <c r="K168" i="2"/>
  <c r="J168" i="2"/>
  <c r="I168" i="2"/>
  <c r="H168" i="2"/>
  <c r="G168" i="2"/>
  <c r="F168" i="2"/>
  <c r="E168" i="2"/>
  <c r="D168" i="2"/>
  <c r="B168" i="2"/>
  <c r="Y167" i="2"/>
  <c r="X167" i="2"/>
  <c r="W167" i="2"/>
  <c r="V167" i="2"/>
  <c r="U167" i="2"/>
  <c r="T167" i="2"/>
  <c r="S167" i="2"/>
  <c r="R167" i="2"/>
  <c r="Q167" i="2"/>
  <c r="P167" i="2"/>
  <c r="O167" i="2"/>
  <c r="N167" i="2"/>
  <c r="M167" i="2"/>
  <c r="L167" i="2"/>
  <c r="K167" i="2"/>
  <c r="J167" i="2"/>
  <c r="I167" i="2"/>
  <c r="H167" i="2"/>
  <c r="G167" i="2"/>
  <c r="F167" i="2"/>
  <c r="E167" i="2"/>
  <c r="D167" i="2"/>
  <c r="B167" i="2"/>
  <c r="Y166" i="2"/>
  <c r="X166" i="2"/>
  <c r="W166" i="2"/>
  <c r="V166" i="2"/>
  <c r="U166" i="2"/>
  <c r="T166" i="2"/>
  <c r="S166" i="2"/>
  <c r="R166" i="2"/>
  <c r="Q166" i="2"/>
  <c r="P166" i="2"/>
  <c r="O166" i="2"/>
  <c r="N166" i="2"/>
  <c r="M166" i="2"/>
  <c r="L166" i="2"/>
  <c r="K166" i="2"/>
  <c r="J166" i="2"/>
  <c r="I166" i="2"/>
  <c r="H166" i="2"/>
  <c r="G166" i="2"/>
  <c r="F166" i="2"/>
  <c r="E166" i="2"/>
  <c r="D166" i="2"/>
  <c r="B166" i="2"/>
  <c r="Y165" i="2"/>
  <c r="X165" i="2"/>
  <c r="W165" i="2"/>
  <c r="V165" i="2"/>
  <c r="U165" i="2"/>
  <c r="T165" i="2"/>
  <c r="S165" i="2"/>
  <c r="R165" i="2"/>
  <c r="Q165" i="2"/>
  <c r="P165" i="2"/>
  <c r="O165" i="2"/>
  <c r="N165" i="2"/>
  <c r="M165" i="2"/>
  <c r="L165" i="2"/>
  <c r="K165" i="2"/>
  <c r="J165" i="2"/>
  <c r="I165" i="2"/>
  <c r="H165" i="2"/>
  <c r="G165" i="2"/>
  <c r="F165" i="2"/>
  <c r="E165" i="2"/>
  <c r="D165" i="2"/>
  <c r="B165" i="2"/>
  <c r="Y164" i="2"/>
  <c r="X164" i="2"/>
  <c r="W164" i="2"/>
  <c r="V164" i="2"/>
  <c r="U164" i="2"/>
  <c r="T164" i="2"/>
  <c r="S164" i="2"/>
  <c r="R164" i="2"/>
  <c r="Q164" i="2"/>
  <c r="P164" i="2"/>
  <c r="O164" i="2"/>
  <c r="N164" i="2"/>
  <c r="M164" i="2"/>
  <c r="L164" i="2"/>
  <c r="K164" i="2"/>
  <c r="J164" i="2"/>
  <c r="I164" i="2"/>
  <c r="H164" i="2"/>
  <c r="G164" i="2"/>
  <c r="F164" i="2"/>
  <c r="E164" i="2"/>
  <c r="D164" i="2"/>
  <c r="B164" i="2"/>
  <c r="Y163" i="2"/>
  <c r="X163" i="2"/>
  <c r="W163" i="2"/>
  <c r="V163" i="2"/>
  <c r="U163" i="2"/>
  <c r="T163" i="2"/>
  <c r="S163" i="2"/>
  <c r="R163" i="2"/>
  <c r="Q163" i="2"/>
  <c r="P163" i="2"/>
  <c r="O163" i="2"/>
  <c r="N163" i="2"/>
  <c r="M163" i="2"/>
  <c r="L163" i="2"/>
  <c r="K163" i="2"/>
  <c r="J163" i="2"/>
  <c r="I163" i="2"/>
  <c r="H163" i="2"/>
  <c r="G163" i="2"/>
  <c r="F163" i="2"/>
  <c r="E163" i="2"/>
  <c r="D163" i="2"/>
  <c r="B163" i="2"/>
  <c r="Y162" i="2"/>
  <c r="X162" i="2"/>
  <c r="W162" i="2"/>
  <c r="V162" i="2"/>
  <c r="U162" i="2"/>
  <c r="T162" i="2"/>
  <c r="S162" i="2"/>
  <c r="R162" i="2"/>
  <c r="Q162" i="2"/>
  <c r="P162" i="2"/>
  <c r="O162" i="2"/>
  <c r="N162" i="2"/>
  <c r="M162" i="2"/>
  <c r="L162" i="2"/>
  <c r="K162" i="2"/>
  <c r="J162" i="2"/>
  <c r="I162" i="2"/>
  <c r="H162" i="2"/>
  <c r="G162" i="2"/>
  <c r="F162" i="2"/>
  <c r="E162" i="2"/>
  <c r="D162" i="2"/>
  <c r="B162" i="2"/>
  <c r="Y161" i="2"/>
  <c r="X161" i="2"/>
  <c r="W161" i="2"/>
  <c r="V161" i="2"/>
  <c r="U161" i="2"/>
  <c r="T161" i="2"/>
  <c r="S161" i="2"/>
  <c r="R161" i="2"/>
  <c r="Q161" i="2"/>
  <c r="P161" i="2"/>
  <c r="O161" i="2"/>
  <c r="N161" i="2"/>
  <c r="M161" i="2"/>
  <c r="L161" i="2"/>
  <c r="K161" i="2"/>
  <c r="J161" i="2"/>
  <c r="I161" i="2"/>
  <c r="H161" i="2"/>
  <c r="G161" i="2"/>
  <c r="F161" i="2"/>
  <c r="E161" i="2"/>
  <c r="D161" i="2"/>
  <c r="B161" i="2"/>
  <c r="Y160" i="2"/>
  <c r="X160" i="2"/>
  <c r="W160" i="2"/>
  <c r="V160" i="2"/>
  <c r="U160" i="2"/>
  <c r="T160" i="2"/>
  <c r="S160" i="2"/>
  <c r="R160" i="2"/>
  <c r="Q160" i="2"/>
  <c r="P160" i="2"/>
  <c r="O160" i="2"/>
  <c r="N160" i="2"/>
  <c r="M160" i="2"/>
  <c r="L160" i="2"/>
  <c r="K160" i="2"/>
  <c r="J160" i="2"/>
  <c r="I160" i="2"/>
  <c r="H160" i="2"/>
  <c r="G160" i="2"/>
  <c r="F160" i="2"/>
  <c r="E160" i="2"/>
  <c r="D160" i="2"/>
  <c r="B160" i="2"/>
  <c r="Y159" i="2"/>
  <c r="X159" i="2"/>
  <c r="W159" i="2"/>
  <c r="V159" i="2"/>
  <c r="U159" i="2"/>
  <c r="T159" i="2"/>
  <c r="S159" i="2"/>
  <c r="R159" i="2"/>
  <c r="Q159" i="2"/>
  <c r="P159" i="2"/>
  <c r="O159" i="2"/>
  <c r="N159" i="2"/>
  <c r="M159" i="2"/>
  <c r="L159" i="2"/>
  <c r="K159" i="2"/>
  <c r="J159" i="2"/>
  <c r="I159" i="2"/>
  <c r="H159" i="2"/>
  <c r="G159" i="2"/>
  <c r="F159" i="2"/>
  <c r="E159" i="2"/>
  <c r="D159" i="2"/>
  <c r="B159" i="2"/>
  <c r="Y158" i="2"/>
  <c r="X158" i="2"/>
  <c r="W158" i="2"/>
  <c r="V158" i="2"/>
  <c r="U158" i="2"/>
  <c r="T158" i="2"/>
  <c r="S158" i="2"/>
  <c r="R158" i="2"/>
  <c r="Q158" i="2"/>
  <c r="P158" i="2"/>
  <c r="O158" i="2"/>
  <c r="N158" i="2"/>
  <c r="M158" i="2"/>
  <c r="L158" i="2"/>
  <c r="K158" i="2"/>
  <c r="J158" i="2"/>
  <c r="I158" i="2"/>
  <c r="H158" i="2"/>
  <c r="G158" i="2"/>
  <c r="F158" i="2"/>
  <c r="E158" i="2"/>
  <c r="D158" i="2"/>
  <c r="B158" i="2"/>
  <c r="Y157" i="2"/>
  <c r="X157" i="2"/>
  <c r="W157" i="2"/>
  <c r="V157" i="2"/>
  <c r="U157" i="2"/>
  <c r="T157" i="2"/>
  <c r="S157" i="2"/>
  <c r="R157" i="2"/>
  <c r="Q157" i="2"/>
  <c r="P157" i="2"/>
  <c r="O157" i="2"/>
  <c r="N157" i="2"/>
  <c r="M157" i="2"/>
  <c r="L157" i="2"/>
  <c r="K157" i="2"/>
  <c r="J157" i="2"/>
  <c r="I157" i="2"/>
  <c r="H157" i="2"/>
  <c r="G157" i="2"/>
  <c r="F157" i="2"/>
  <c r="E157" i="2"/>
  <c r="D157" i="2"/>
  <c r="B157" i="2"/>
  <c r="Y156" i="2"/>
  <c r="X156" i="2"/>
  <c r="W156" i="2"/>
  <c r="V156" i="2"/>
  <c r="U156" i="2"/>
  <c r="T156" i="2"/>
  <c r="S156" i="2"/>
  <c r="R156" i="2"/>
  <c r="Q156" i="2"/>
  <c r="P156" i="2"/>
  <c r="O156" i="2"/>
  <c r="N156" i="2"/>
  <c r="M156" i="2"/>
  <c r="L156" i="2"/>
  <c r="K156" i="2"/>
  <c r="J156" i="2"/>
  <c r="I156" i="2"/>
  <c r="H156" i="2"/>
  <c r="G156" i="2"/>
  <c r="F156" i="2"/>
  <c r="E156" i="2"/>
  <c r="D156" i="2"/>
  <c r="B156" i="2"/>
  <c r="Y155" i="2"/>
  <c r="X155" i="2"/>
  <c r="W155" i="2"/>
  <c r="V155" i="2"/>
  <c r="U155" i="2"/>
  <c r="T155" i="2"/>
  <c r="S155" i="2"/>
  <c r="R155" i="2"/>
  <c r="Q155" i="2"/>
  <c r="P155" i="2"/>
  <c r="O155" i="2"/>
  <c r="N155" i="2"/>
  <c r="M155" i="2"/>
  <c r="L155" i="2"/>
  <c r="K155" i="2"/>
  <c r="J155" i="2"/>
  <c r="I155" i="2"/>
  <c r="H155" i="2"/>
  <c r="G155" i="2"/>
  <c r="F155" i="2"/>
  <c r="E155" i="2"/>
  <c r="D155" i="2"/>
  <c r="B155" i="2"/>
  <c r="Y154" i="2"/>
  <c r="X154" i="2"/>
  <c r="W154" i="2"/>
  <c r="V154" i="2"/>
  <c r="U154" i="2"/>
  <c r="T154" i="2"/>
  <c r="S154" i="2"/>
  <c r="R154" i="2"/>
  <c r="Q154" i="2"/>
  <c r="P154" i="2"/>
  <c r="O154" i="2"/>
  <c r="N154" i="2"/>
  <c r="M154" i="2"/>
  <c r="L154" i="2"/>
  <c r="K154" i="2"/>
  <c r="J154" i="2"/>
  <c r="I154" i="2"/>
  <c r="H154" i="2"/>
  <c r="G154" i="2"/>
  <c r="F154" i="2"/>
  <c r="E154" i="2"/>
  <c r="D154" i="2"/>
  <c r="B154" i="2"/>
  <c r="Y153" i="2"/>
  <c r="X153" i="2"/>
  <c r="W153" i="2"/>
  <c r="V153" i="2"/>
  <c r="U153" i="2"/>
  <c r="T153" i="2"/>
  <c r="S153" i="2"/>
  <c r="R153" i="2"/>
  <c r="Q153" i="2"/>
  <c r="P153" i="2"/>
  <c r="O153" i="2"/>
  <c r="N153" i="2"/>
  <c r="M153" i="2"/>
  <c r="L153" i="2"/>
  <c r="K153" i="2"/>
  <c r="J153" i="2"/>
  <c r="I153" i="2"/>
  <c r="H153" i="2"/>
  <c r="G153" i="2"/>
  <c r="F153" i="2"/>
  <c r="E153" i="2"/>
  <c r="D153" i="2"/>
  <c r="B153" i="2"/>
  <c r="Y152" i="2"/>
  <c r="X152" i="2"/>
  <c r="W152" i="2"/>
  <c r="V152" i="2"/>
  <c r="U152" i="2"/>
  <c r="T152" i="2"/>
  <c r="S152" i="2"/>
  <c r="R152" i="2"/>
  <c r="Q152" i="2"/>
  <c r="P152" i="2"/>
  <c r="O152" i="2"/>
  <c r="N152" i="2"/>
  <c r="M152" i="2"/>
  <c r="L152" i="2"/>
  <c r="K152" i="2"/>
  <c r="J152" i="2"/>
  <c r="I152" i="2"/>
  <c r="H152" i="2"/>
  <c r="G152" i="2"/>
  <c r="F152" i="2"/>
  <c r="E152" i="2"/>
  <c r="D152" i="2"/>
  <c r="B152" i="2"/>
  <c r="Y151" i="2"/>
  <c r="X151" i="2"/>
  <c r="W151" i="2"/>
  <c r="V151" i="2"/>
  <c r="U151" i="2"/>
  <c r="T151" i="2"/>
  <c r="S151" i="2"/>
  <c r="R151" i="2"/>
  <c r="Q151" i="2"/>
  <c r="P151" i="2"/>
  <c r="O151" i="2"/>
  <c r="N151" i="2"/>
  <c r="M151" i="2"/>
  <c r="L151" i="2"/>
  <c r="K151" i="2"/>
  <c r="J151" i="2"/>
  <c r="I151" i="2"/>
  <c r="H151" i="2"/>
  <c r="G151" i="2"/>
  <c r="F151" i="2"/>
  <c r="E151" i="2"/>
  <c r="D151" i="2"/>
  <c r="B151" i="2"/>
  <c r="Y150" i="2"/>
  <c r="X150" i="2"/>
  <c r="W150" i="2"/>
  <c r="V150" i="2"/>
  <c r="U150" i="2"/>
  <c r="T150" i="2"/>
  <c r="S150" i="2"/>
  <c r="R150" i="2"/>
  <c r="Q150" i="2"/>
  <c r="P150" i="2"/>
  <c r="O150" i="2"/>
  <c r="N150" i="2"/>
  <c r="M150" i="2"/>
  <c r="L150" i="2"/>
  <c r="K150" i="2"/>
  <c r="J150" i="2"/>
  <c r="I150" i="2"/>
  <c r="H150" i="2"/>
  <c r="G150" i="2"/>
  <c r="F150" i="2"/>
  <c r="E150" i="2"/>
  <c r="D150" i="2"/>
  <c r="B150" i="2"/>
  <c r="Y149" i="2"/>
  <c r="X149" i="2"/>
  <c r="W149" i="2"/>
  <c r="V149" i="2"/>
  <c r="U149" i="2"/>
  <c r="T149" i="2"/>
  <c r="S149" i="2"/>
  <c r="R149" i="2"/>
  <c r="Q149" i="2"/>
  <c r="P149" i="2"/>
  <c r="O149" i="2"/>
  <c r="N149" i="2"/>
  <c r="M149" i="2"/>
  <c r="L149" i="2"/>
  <c r="K149" i="2"/>
  <c r="J149" i="2"/>
  <c r="I149" i="2"/>
  <c r="H149" i="2"/>
  <c r="G149" i="2"/>
  <c r="F149" i="2"/>
  <c r="E149" i="2"/>
  <c r="D149" i="2"/>
  <c r="B149" i="2"/>
  <c r="Y148" i="2"/>
  <c r="X148" i="2"/>
  <c r="W148" i="2"/>
  <c r="V148" i="2"/>
  <c r="U148" i="2"/>
  <c r="T148" i="2"/>
  <c r="S148" i="2"/>
  <c r="R148" i="2"/>
  <c r="Q148" i="2"/>
  <c r="P148" i="2"/>
  <c r="O148" i="2"/>
  <c r="N148" i="2"/>
  <c r="M148" i="2"/>
  <c r="L148" i="2"/>
  <c r="K148" i="2"/>
  <c r="J148" i="2"/>
  <c r="I148" i="2"/>
  <c r="H148" i="2"/>
  <c r="G148" i="2"/>
  <c r="F148" i="2"/>
  <c r="E148" i="2"/>
  <c r="D148" i="2"/>
  <c r="B148" i="2"/>
  <c r="Y147" i="2"/>
  <c r="X147" i="2"/>
  <c r="W147" i="2"/>
  <c r="V147" i="2"/>
  <c r="U147" i="2"/>
  <c r="T147" i="2"/>
  <c r="S147" i="2"/>
  <c r="R147" i="2"/>
  <c r="Q147" i="2"/>
  <c r="P147" i="2"/>
  <c r="O147" i="2"/>
  <c r="N147" i="2"/>
  <c r="M147" i="2"/>
  <c r="L147" i="2"/>
  <c r="K147" i="2"/>
  <c r="J147" i="2"/>
  <c r="I147" i="2"/>
  <c r="H147" i="2"/>
  <c r="G147" i="2"/>
  <c r="F147" i="2"/>
  <c r="E147" i="2"/>
  <c r="D147" i="2"/>
  <c r="B147" i="2"/>
  <c r="Y146" i="2"/>
  <c r="X146" i="2"/>
  <c r="W146" i="2"/>
  <c r="V146" i="2"/>
  <c r="U146" i="2"/>
  <c r="T146" i="2"/>
  <c r="S146" i="2"/>
  <c r="R146" i="2"/>
  <c r="Q146" i="2"/>
  <c r="P146" i="2"/>
  <c r="O146" i="2"/>
  <c r="N146" i="2"/>
  <c r="M146" i="2"/>
  <c r="L146" i="2"/>
  <c r="K146" i="2"/>
  <c r="J146" i="2"/>
  <c r="I146" i="2"/>
  <c r="H146" i="2"/>
  <c r="G146" i="2"/>
  <c r="F146" i="2"/>
  <c r="E146" i="2"/>
  <c r="D146" i="2"/>
  <c r="B146" i="2"/>
  <c r="Y145" i="2"/>
  <c r="X145" i="2"/>
  <c r="W145" i="2"/>
  <c r="V145" i="2"/>
  <c r="U145" i="2"/>
  <c r="T145" i="2"/>
  <c r="S145" i="2"/>
  <c r="R145" i="2"/>
  <c r="Q145" i="2"/>
  <c r="P145" i="2"/>
  <c r="O145" i="2"/>
  <c r="N145" i="2"/>
  <c r="M145" i="2"/>
  <c r="L145" i="2"/>
  <c r="K145" i="2"/>
  <c r="J145" i="2"/>
  <c r="I145" i="2"/>
  <c r="H145" i="2"/>
  <c r="G145" i="2"/>
  <c r="F145" i="2"/>
  <c r="E145" i="2"/>
  <c r="D145" i="2"/>
  <c r="B145" i="2"/>
  <c r="Y144" i="2"/>
  <c r="X144" i="2"/>
  <c r="W144" i="2"/>
  <c r="V144" i="2"/>
  <c r="U144" i="2"/>
  <c r="T144" i="2"/>
  <c r="S144" i="2"/>
  <c r="R144" i="2"/>
  <c r="Q144" i="2"/>
  <c r="P144" i="2"/>
  <c r="O144" i="2"/>
  <c r="N144" i="2"/>
  <c r="M144" i="2"/>
  <c r="L144" i="2"/>
  <c r="K144" i="2"/>
  <c r="J144" i="2"/>
  <c r="I144" i="2"/>
  <c r="H144" i="2"/>
  <c r="G144" i="2"/>
  <c r="F144" i="2"/>
  <c r="E144" i="2"/>
  <c r="D144" i="2"/>
  <c r="B144" i="2"/>
  <c r="Y143" i="2"/>
  <c r="X143" i="2"/>
  <c r="W143" i="2"/>
  <c r="V143" i="2"/>
  <c r="U143" i="2"/>
  <c r="T143" i="2"/>
  <c r="S143" i="2"/>
  <c r="R143" i="2"/>
  <c r="Q143" i="2"/>
  <c r="P143" i="2"/>
  <c r="O143" i="2"/>
  <c r="N143" i="2"/>
  <c r="M143" i="2"/>
  <c r="L143" i="2"/>
  <c r="K143" i="2"/>
  <c r="J143" i="2"/>
  <c r="I143" i="2"/>
  <c r="H143" i="2"/>
  <c r="G143" i="2"/>
  <c r="F143" i="2"/>
  <c r="E143" i="2"/>
  <c r="D143" i="2"/>
  <c r="B143" i="2"/>
  <c r="Y142" i="2"/>
  <c r="X142" i="2"/>
  <c r="W142" i="2"/>
  <c r="V142" i="2"/>
  <c r="U142" i="2"/>
  <c r="T142" i="2"/>
  <c r="S142" i="2"/>
  <c r="R142" i="2"/>
  <c r="Q142" i="2"/>
  <c r="P142" i="2"/>
  <c r="O142" i="2"/>
  <c r="N142" i="2"/>
  <c r="M142" i="2"/>
  <c r="L142" i="2"/>
  <c r="K142" i="2"/>
  <c r="J142" i="2"/>
  <c r="I142" i="2"/>
  <c r="H142" i="2"/>
  <c r="G142" i="2"/>
  <c r="F142" i="2"/>
  <c r="E142" i="2"/>
  <c r="D142" i="2"/>
  <c r="B142" i="2"/>
  <c r="Y141" i="2"/>
  <c r="X141" i="2"/>
  <c r="W141" i="2"/>
  <c r="V141" i="2"/>
  <c r="U141" i="2"/>
  <c r="T141" i="2"/>
  <c r="S141" i="2"/>
  <c r="R141" i="2"/>
  <c r="Q141" i="2"/>
  <c r="P141" i="2"/>
  <c r="O141" i="2"/>
  <c r="N141" i="2"/>
  <c r="M141" i="2"/>
  <c r="L141" i="2"/>
  <c r="K141" i="2"/>
  <c r="J141" i="2"/>
  <c r="I141" i="2"/>
  <c r="H141" i="2"/>
  <c r="G141" i="2"/>
  <c r="F141" i="2"/>
  <c r="E141" i="2"/>
  <c r="D141" i="2"/>
  <c r="B141" i="2"/>
  <c r="Y140" i="2"/>
  <c r="X140" i="2"/>
  <c r="W140" i="2"/>
  <c r="V140" i="2"/>
  <c r="U140" i="2"/>
  <c r="T140" i="2"/>
  <c r="S140" i="2"/>
  <c r="R140" i="2"/>
  <c r="Q140" i="2"/>
  <c r="P140" i="2"/>
  <c r="O140" i="2"/>
  <c r="N140" i="2"/>
  <c r="M140" i="2"/>
  <c r="L140" i="2"/>
  <c r="K140" i="2"/>
  <c r="J140" i="2"/>
  <c r="I140" i="2"/>
  <c r="H140" i="2"/>
  <c r="G140" i="2"/>
  <c r="F140" i="2"/>
  <c r="E140" i="2"/>
  <c r="D140" i="2"/>
  <c r="B140" i="2"/>
  <c r="Y139" i="2"/>
  <c r="X139" i="2"/>
  <c r="W139" i="2"/>
  <c r="V139" i="2"/>
  <c r="U139" i="2"/>
  <c r="T139" i="2"/>
  <c r="S139" i="2"/>
  <c r="R139" i="2"/>
  <c r="Q139" i="2"/>
  <c r="P139" i="2"/>
  <c r="O139" i="2"/>
  <c r="N139" i="2"/>
  <c r="M139" i="2"/>
  <c r="L139" i="2"/>
  <c r="K139" i="2"/>
  <c r="J139" i="2"/>
  <c r="I139" i="2"/>
  <c r="H139" i="2"/>
  <c r="G139" i="2"/>
  <c r="F139" i="2"/>
  <c r="E139" i="2"/>
  <c r="D139" i="2"/>
  <c r="B139" i="2"/>
  <c r="Y138" i="2"/>
  <c r="X138" i="2"/>
  <c r="W138" i="2"/>
  <c r="V138" i="2"/>
  <c r="U138" i="2"/>
  <c r="T138" i="2"/>
  <c r="S138" i="2"/>
  <c r="R138" i="2"/>
  <c r="Q138" i="2"/>
  <c r="P138" i="2"/>
  <c r="O138" i="2"/>
  <c r="N138" i="2"/>
  <c r="M138" i="2"/>
  <c r="L138" i="2"/>
  <c r="K138" i="2"/>
  <c r="J138" i="2"/>
  <c r="I138" i="2"/>
  <c r="H138" i="2"/>
  <c r="G138" i="2"/>
  <c r="F138" i="2"/>
  <c r="E138" i="2"/>
  <c r="D138" i="2"/>
  <c r="B138" i="2"/>
  <c r="Y137" i="2"/>
  <c r="X137" i="2"/>
  <c r="W137" i="2"/>
  <c r="V137" i="2"/>
  <c r="U137" i="2"/>
  <c r="T137" i="2"/>
  <c r="S137" i="2"/>
  <c r="R137" i="2"/>
  <c r="Q137" i="2"/>
  <c r="P137" i="2"/>
  <c r="O137" i="2"/>
  <c r="N137" i="2"/>
  <c r="M137" i="2"/>
  <c r="L137" i="2"/>
  <c r="K137" i="2"/>
  <c r="J137" i="2"/>
  <c r="I137" i="2"/>
  <c r="H137" i="2"/>
  <c r="G137" i="2"/>
  <c r="F137" i="2"/>
  <c r="E137" i="2"/>
  <c r="D137" i="2"/>
  <c r="B137" i="2"/>
  <c r="Y136" i="2"/>
  <c r="X136" i="2"/>
  <c r="W136" i="2"/>
  <c r="V136" i="2"/>
  <c r="U136" i="2"/>
  <c r="T136" i="2"/>
  <c r="S136" i="2"/>
  <c r="R136" i="2"/>
  <c r="Q136" i="2"/>
  <c r="P136" i="2"/>
  <c r="O136" i="2"/>
  <c r="N136" i="2"/>
  <c r="M136" i="2"/>
  <c r="L136" i="2"/>
  <c r="K136" i="2"/>
  <c r="J136" i="2"/>
  <c r="I136" i="2"/>
  <c r="H136" i="2"/>
  <c r="G136" i="2"/>
  <c r="F136" i="2"/>
  <c r="E136" i="2"/>
  <c r="D136" i="2"/>
  <c r="B136" i="2"/>
  <c r="Y216" i="1"/>
  <c r="Y217" i="1"/>
  <c r="Y128" i="2"/>
  <c r="X216" i="1"/>
  <c r="X217" i="1"/>
  <c r="X128" i="2"/>
  <c r="W216" i="1"/>
  <c r="W217" i="1"/>
  <c r="W128" i="2"/>
  <c r="V216" i="1"/>
  <c r="V217" i="1"/>
  <c r="V128" i="2"/>
  <c r="U216" i="1"/>
  <c r="U217" i="1"/>
  <c r="U128" i="2"/>
  <c r="T216" i="1"/>
  <c r="T217" i="1"/>
  <c r="T128" i="2"/>
  <c r="S216" i="1"/>
  <c r="S217" i="1"/>
  <c r="S128" i="2"/>
  <c r="R216" i="1"/>
  <c r="R217" i="1"/>
  <c r="R128" i="2"/>
  <c r="Q216" i="1"/>
  <c r="Q217" i="1"/>
  <c r="Q128" i="2"/>
  <c r="P216" i="1"/>
  <c r="P217" i="1"/>
  <c r="P128" i="2"/>
  <c r="O216" i="1"/>
  <c r="O217" i="1"/>
  <c r="O128" i="2"/>
  <c r="N216" i="1"/>
  <c r="N217" i="1"/>
  <c r="N128" i="2"/>
  <c r="M216" i="1"/>
  <c r="M217" i="1"/>
  <c r="M128" i="2"/>
  <c r="L216" i="1"/>
  <c r="L217" i="1"/>
  <c r="L128" i="2"/>
  <c r="K216" i="1"/>
  <c r="K217" i="1"/>
  <c r="K128" i="2"/>
  <c r="J216" i="1"/>
  <c r="J217" i="1"/>
  <c r="J128" i="2"/>
  <c r="I216" i="1"/>
  <c r="I217" i="1"/>
  <c r="I128" i="2"/>
  <c r="H216" i="1"/>
  <c r="H217" i="1"/>
  <c r="H128" i="2"/>
  <c r="G216" i="1"/>
  <c r="G217" i="1"/>
  <c r="G128" i="2"/>
  <c r="F216" i="1"/>
  <c r="F217" i="1"/>
  <c r="F128" i="2"/>
  <c r="E216" i="1"/>
  <c r="E217" i="1"/>
  <c r="E128" i="2"/>
  <c r="D216" i="1"/>
  <c r="D217" i="1"/>
  <c r="D128" i="2"/>
  <c r="C216" i="1"/>
  <c r="C217" i="1"/>
  <c r="C128" i="2"/>
  <c r="B216" i="1"/>
  <c r="B217" i="1"/>
  <c r="B128" i="2"/>
  <c r="Y127" i="2"/>
  <c r="X127" i="2"/>
  <c r="W127" i="2"/>
  <c r="V127" i="2"/>
  <c r="U127" i="2"/>
  <c r="T127" i="2"/>
  <c r="S127" i="2"/>
  <c r="R127" i="2"/>
  <c r="Q127" i="2"/>
  <c r="P127" i="2"/>
  <c r="O127" i="2"/>
  <c r="N127" i="2"/>
  <c r="M127" i="2"/>
  <c r="L127" i="2"/>
  <c r="K127" i="2"/>
  <c r="J127" i="2"/>
  <c r="I127" i="2"/>
  <c r="H127" i="2"/>
  <c r="G127" i="2"/>
  <c r="F127" i="2"/>
  <c r="E127" i="2"/>
  <c r="D127" i="2"/>
  <c r="C127" i="2"/>
  <c r="B127" i="2"/>
  <c r="Y126" i="2"/>
  <c r="X126" i="2"/>
  <c r="W126" i="2"/>
  <c r="V126" i="2"/>
  <c r="U126" i="2"/>
  <c r="T126" i="2"/>
  <c r="S126" i="2"/>
  <c r="R126" i="2"/>
  <c r="Q126" i="2"/>
  <c r="P126" i="2"/>
  <c r="O126" i="2"/>
  <c r="N126" i="2"/>
  <c r="M126" i="2"/>
  <c r="L126" i="2"/>
  <c r="K126" i="2"/>
  <c r="J126" i="2"/>
  <c r="I126" i="2"/>
  <c r="H126" i="2"/>
  <c r="G126" i="2"/>
  <c r="F126" i="2"/>
  <c r="E126" i="2"/>
  <c r="D126" i="2"/>
  <c r="C126" i="2"/>
  <c r="B126" i="2"/>
  <c r="Y125" i="2"/>
  <c r="X125" i="2"/>
  <c r="W125" i="2"/>
  <c r="V125" i="2"/>
  <c r="U125" i="2"/>
  <c r="T125" i="2"/>
  <c r="S125" i="2"/>
  <c r="R125" i="2"/>
  <c r="Q125" i="2"/>
  <c r="P125" i="2"/>
  <c r="O125" i="2"/>
  <c r="N125" i="2"/>
  <c r="M125" i="2"/>
  <c r="L125" i="2"/>
  <c r="K125" i="2"/>
  <c r="J125" i="2"/>
  <c r="I125" i="2"/>
  <c r="H125" i="2"/>
  <c r="G125" i="2"/>
  <c r="F125" i="2"/>
  <c r="E125" i="2"/>
  <c r="D125" i="2"/>
  <c r="C125" i="2"/>
  <c r="B125" i="2"/>
  <c r="Y124" i="2"/>
  <c r="X124" i="2"/>
  <c r="W124" i="2"/>
  <c r="V124" i="2"/>
  <c r="U124" i="2"/>
  <c r="T124" i="2"/>
  <c r="S124" i="2"/>
  <c r="R124" i="2"/>
  <c r="Q124" i="2"/>
  <c r="P124" i="2"/>
  <c r="O124" i="2"/>
  <c r="N124" i="2"/>
  <c r="M124" i="2"/>
  <c r="L124" i="2"/>
  <c r="K124" i="2"/>
  <c r="J124" i="2"/>
  <c r="I124" i="2"/>
  <c r="H124" i="2"/>
  <c r="G124" i="2"/>
  <c r="F124" i="2"/>
  <c r="E124" i="2"/>
  <c r="D124" i="2"/>
  <c r="C124" i="2"/>
  <c r="B124" i="2"/>
  <c r="Y123" i="2"/>
  <c r="X123" i="2"/>
  <c r="W123" i="2"/>
  <c r="V123" i="2"/>
  <c r="U123" i="2"/>
  <c r="T123" i="2"/>
  <c r="S123" i="2"/>
  <c r="R123" i="2"/>
  <c r="Q123" i="2"/>
  <c r="P123" i="2"/>
  <c r="O123" i="2"/>
  <c r="N123" i="2"/>
  <c r="M123" i="2"/>
  <c r="L123" i="2"/>
  <c r="K123" i="2"/>
  <c r="J123" i="2"/>
  <c r="I123" i="2"/>
  <c r="H123" i="2"/>
  <c r="G123" i="2"/>
  <c r="F123" i="2"/>
  <c r="E123" i="2"/>
  <c r="D123" i="2"/>
  <c r="C123" i="2"/>
  <c r="B123" i="2"/>
  <c r="Y122" i="2"/>
  <c r="X122" i="2"/>
  <c r="W122" i="2"/>
  <c r="V122" i="2"/>
  <c r="U122" i="2"/>
  <c r="T122" i="2"/>
  <c r="S122" i="2"/>
  <c r="R122" i="2"/>
  <c r="Q122" i="2"/>
  <c r="P122" i="2"/>
  <c r="O122" i="2"/>
  <c r="N122" i="2"/>
  <c r="M122" i="2"/>
  <c r="L122" i="2"/>
  <c r="K122" i="2"/>
  <c r="J122" i="2"/>
  <c r="I122" i="2"/>
  <c r="H122" i="2"/>
  <c r="G122" i="2"/>
  <c r="F122" i="2"/>
  <c r="E122" i="2"/>
  <c r="D122" i="2"/>
  <c r="C122" i="2"/>
  <c r="B122" i="2"/>
  <c r="Y121" i="2"/>
  <c r="X121" i="2"/>
  <c r="W121" i="2"/>
  <c r="V121" i="2"/>
  <c r="U121" i="2"/>
  <c r="T121" i="2"/>
  <c r="S121" i="2"/>
  <c r="R121" i="2"/>
  <c r="Q121" i="2"/>
  <c r="P121" i="2"/>
  <c r="O121" i="2"/>
  <c r="N121" i="2"/>
  <c r="M121" i="2"/>
  <c r="L121" i="2"/>
  <c r="K121" i="2"/>
  <c r="J121" i="2"/>
  <c r="I121" i="2"/>
  <c r="H121" i="2"/>
  <c r="G121" i="2"/>
  <c r="F121" i="2"/>
  <c r="E121" i="2"/>
  <c r="D121" i="2"/>
  <c r="C121" i="2"/>
  <c r="B121" i="2"/>
  <c r="Y120" i="2"/>
  <c r="X120" i="2"/>
  <c r="W120" i="2"/>
  <c r="V120" i="2"/>
  <c r="U120" i="2"/>
  <c r="T120" i="2"/>
  <c r="S120" i="2"/>
  <c r="R120" i="2"/>
  <c r="Q120" i="2"/>
  <c r="P120" i="2"/>
  <c r="O120" i="2"/>
  <c r="N120" i="2"/>
  <c r="M120" i="2"/>
  <c r="L120" i="2"/>
  <c r="K120" i="2"/>
  <c r="J120" i="2"/>
  <c r="I120" i="2"/>
  <c r="H120" i="2"/>
  <c r="G120" i="2"/>
  <c r="F120" i="2"/>
  <c r="E120" i="2"/>
  <c r="D120" i="2"/>
  <c r="C120" i="2"/>
  <c r="B120" i="2"/>
  <c r="Y119" i="2"/>
  <c r="X119" i="2"/>
  <c r="W119" i="2"/>
  <c r="V119" i="2"/>
  <c r="U119" i="2"/>
  <c r="T119" i="2"/>
  <c r="S119" i="2"/>
  <c r="R119" i="2"/>
  <c r="Q119" i="2"/>
  <c r="P119" i="2"/>
  <c r="O119" i="2"/>
  <c r="N119" i="2"/>
  <c r="M119" i="2"/>
  <c r="L119" i="2"/>
  <c r="K119" i="2"/>
  <c r="J119" i="2"/>
  <c r="I119" i="2"/>
  <c r="H119" i="2"/>
  <c r="G119" i="2"/>
  <c r="F119" i="2"/>
  <c r="E119" i="2"/>
  <c r="D119" i="2"/>
  <c r="C119" i="2"/>
  <c r="B119" i="2"/>
  <c r="Y118" i="2"/>
  <c r="X118" i="2"/>
  <c r="W118" i="2"/>
  <c r="V118" i="2"/>
  <c r="U118" i="2"/>
  <c r="T118" i="2"/>
  <c r="S118" i="2"/>
  <c r="R118" i="2"/>
  <c r="Q118" i="2"/>
  <c r="P118" i="2"/>
  <c r="O118" i="2"/>
  <c r="N118" i="2"/>
  <c r="M118" i="2"/>
  <c r="L118" i="2"/>
  <c r="K118" i="2"/>
  <c r="J118" i="2"/>
  <c r="I118" i="2"/>
  <c r="H118" i="2"/>
  <c r="G118" i="2"/>
  <c r="F118" i="2"/>
  <c r="E118" i="2"/>
  <c r="D118" i="2"/>
  <c r="C118" i="2"/>
  <c r="B118" i="2"/>
  <c r="Y117" i="2"/>
  <c r="X117" i="2"/>
  <c r="W117" i="2"/>
  <c r="V117" i="2"/>
  <c r="U117" i="2"/>
  <c r="T117" i="2"/>
  <c r="S117" i="2"/>
  <c r="R117" i="2"/>
  <c r="Q117" i="2"/>
  <c r="P117" i="2"/>
  <c r="O117" i="2"/>
  <c r="N117" i="2"/>
  <c r="M117" i="2"/>
  <c r="L117" i="2"/>
  <c r="K117" i="2"/>
  <c r="J117" i="2"/>
  <c r="I117" i="2"/>
  <c r="H117" i="2"/>
  <c r="G117" i="2"/>
  <c r="F117" i="2"/>
  <c r="E117" i="2"/>
  <c r="D117" i="2"/>
  <c r="C117" i="2"/>
  <c r="B117" i="2"/>
  <c r="Y116" i="2"/>
  <c r="X116" i="2"/>
  <c r="W116" i="2"/>
  <c r="V116" i="2"/>
  <c r="U116" i="2"/>
  <c r="T116" i="2"/>
  <c r="S116" i="2"/>
  <c r="R116" i="2"/>
  <c r="Q116" i="2"/>
  <c r="P116" i="2"/>
  <c r="O116" i="2"/>
  <c r="N116" i="2"/>
  <c r="M116" i="2"/>
  <c r="L116" i="2"/>
  <c r="K116" i="2"/>
  <c r="J116" i="2"/>
  <c r="I116" i="2"/>
  <c r="H116" i="2"/>
  <c r="G116" i="2"/>
  <c r="F116" i="2"/>
  <c r="E116" i="2"/>
  <c r="D116" i="2"/>
  <c r="C116" i="2"/>
  <c r="B116" i="2"/>
  <c r="Y115" i="2"/>
  <c r="X115" i="2"/>
  <c r="W115" i="2"/>
  <c r="V115" i="2"/>
  <c r="U115" i="2"/>
  <c r="T115" i="2"/>
  <c r="S115" i="2"/>
  <c r="R115" i="2"/>
  <c r="Q115" i="2"/>
  <c r="P115" i="2"/>
  <c r="O115" i="2"/>
  <c r="N115" i="2"/>
  <c r="M115" i="2"/>
  <c r="L115" i="2"/>
  <c r="K115" i="2"/>
  <c r="J115" i="2"/>
  <c r="I115" i="2"/>
  <c r="H115" i="2"/>
  <c r="G115" i="2"/>
  <c r="F115" i="2"/>
  <c r="E115" i="2"/>
  <c r="D115" i="2"/>
  <c r="C115" i="2"/>
  <c r="B115" i="2"/>
  <c r="Y114" i="2"/>
  <c r="X114" i="2"/>
  <c r="W114" i="2"/>
  <c r="V114" i="2"/>
  <c r="U114" i="2"/>
  <c r="T114" i="2"/>
  <c r="S114" i="2"/>
  <c r="R114" i="2"/>
  <c r="Q114" i="2"/>
  <c r="P114" i="2"/>
  <c r="O114" i="2"/>
  <c r="N114" i="2"/>
  <c r="M114" i="2"/>
  <c r="L114" i="2"/>
  <c r="K114" i="2"/>
  <c r="J114" i="2"/>
  <c r="I114" i="2"/>
  <c r="H114" i="2"/>
  <c r="G114" i="2"/>
  <c r="F114" i="2"/>
  <c r="E114" i="2"/>
  <c r="D114" i="2"/>
  <c r="C114" i="2"/>
  <c r="B114" i="2"/>
  <c r="Y113" i="2"/>
  <c r="X113" i="2"/>
  <c r="W113" i="2"/>
  <c r="V113" i="2"/>
  <c r="U113" i="2"/>
  <c r="T113" i="2"/>
  <c r="S113" i="2"/>
  <c r="R113" i="2"/>
  <c r="Q113" i="2"/>
  <c r="P113" i="2"/>
  <c r="O113" i="2"/>
  <c r="N113" i="2"/>
  <c r="M113" i="2"/>
  <c r="L113" i="2"/>
  <c r="K113" i="2"/>
  <c r="J113" i="2"/>
  <c r="I113" i="2"/>
  <c r="H113" i="2"/>
  <c r="G113" i="2"/>
  <c r="F113" i="2"/>
  <c r="E113" i="2"/>
  <c r="D113" i="2"/>
  <c r="C113" i="2"/>
  <c r="B113" i="2"/>
  <c r="Y112" i="2"/>
  <c r="X112" i="2"/>
  <c r="W112" i="2"/>
  <c r="V112" i="2"/>
  <c r="U112" i="2"/>
  <c r="T112" i="2"/>
  <c r="S112" i="2"/>
  <c r="R112" i="2"/>
  <c r="Q112" i="2"/>
  <c r="P112" i="2"/>
  <c r="O112" i="2"/>
  <c r="N112" i="2"/>
  <c r="M112" i="2"/>
  <c r="L112" i="2"/>
  <c r="K112" i="2"/>
  <c r="J112" i="2"/>
  <c r="I112" i="2"/>
  <c r="H112" i="2"/>
  <c r="G112" i="2"/>
  <c r="F112" i="2"/>
  <c r="E112" i="2"/>
  <c r="D112" i="2"/>
  <c r="C112" i="2"/>
  <c r="B112" i="2"/>
  <c r="Y111" i="2"/>
  <c r="X111" i="2"/>
  <c r="W111" i="2"/>
  <c r="V111" i="2"/>
  <c r="U111" i="2"/>
  <c r="T111" i="2"/>
  <c r="S111" i="2"/>
  <c r="R111" i="2"/>
  <c r="Q111" i="2"/>
  <c r="P111" i="2"/>
  <c r="O111" i="2"/>
  <c r="N111" i="2"/>
  <c r="M111" i="2"/>
  <c r="L111" i="2"/>
  <c r="K111" i="2"/>
  <c r="J111" i="2"/>
  <c r="I111" i="2"/>
  <c r="H111" i="2"/>
  <c r="G111" i="2"/>
  <c r="F111" i="2"/>
  <c r="E111" i="2"/>
  <c r="D111" i="2"/>
  <c r="C111" i="2"/>
  <c r="B111" i="2"/>
  <c r="Y110" i="2"/>
  <c r="X110" i="2"/>
  <c r="W110" i="2"/>
  <c r="V110" i="2"/>
  <c r="U110" i="2"/>
  <c r="T110" i="2"/>
  <c r="S110" i="2"/>
  <c r="R110" i="2"/>
  <c r="Q110" i="2"/>
  <c r="P110" i="2"/>
  <c r="O110" i="2"/>
  <c r="N110" i="2"/>
  <c r="M110" i="2"/>
  <c r="L110" i="2"/>
  <c r="K110" i="2"/>
  <c r="J110" i="2"/>
  <c r="I110" i="2"/>
  <c r="H110" i="2"/>
  <c r="G110" i="2"/>
  <c r="F110" i="2"/>
  <c r="E110" i="2"/>
  <c r="D110" i="2"/>
  <c r="C110" i="2"/>
  <c r="B110" i="2"/>
  <c r="Y109" i="2"/>
  <c r="X109" i="2"/>
  <c r="W109" i="2"/>
  <c r="V109" i="2"/>
  <c r="U109" i="2"/>
  <c r="T109" i="2"/>
  <c r="S109" i="2"/>
  <c r="R109" i="2"/>
  <c r="Q109" i="2"/>
  <c r="P109" i="2"/>
  <c r="O109" i="2"/>
  <c r="N109" i="2"/>
  <c r="M109" i="2"/>
  <c r="L109" i="2"/>
  <c r="K109" i="2"/>
  <c r="J109" i="2"/>
  <c r="I109" i="2"/>
  <c r="H109" i="2"/>
  <c r="G109" i="2"/>
  <c r="F109" i="2"/>
  <c r="E109" i="2"/>
  <c r="D109" i="2"/>
  <c r="C109" i="2"/>
  <c r="B109" i="2"/>
  <c r="Y108" i="2"/>
  <c r="X108" i="2"/>
  <c r="W108" i="2"/>
  <c r="V108" i="2"/>
  <c r="U108" i="2"/>
  <c r="T108" i="2"/>
  <c r="S108" i="2"/>
  <c r="R108" i="2"/>
  <c r="Q108" i="2"/>
  <c r="P108" i="2"/>
  <c r="O108" i="2"/>
  <c r="N108" i="2"/>
  <c r="M108" i="2"/>
  <c r="L108" i="2"/>
  <c r="K108" i="2"/>
  <c r="J108" i="2"/>
  <c r="I108" i="2"/>
  <c r="H108" i="2"/>
  <c r="G108" i="2"/>
  <c r="F108" i="2"/>
  <c r="E108" i="2"/>
  <c r="D108" i="2"/>
  <c r="C108" i="2"/>
  <c r="B108" i="2"/>
  <c r="Y107" i="2"/>
  <c r="X107" i="2"/>
  <c r="W107" i="2"/>
  <c r="V107" i="2"/>
  <c r="U107" i="2"/>
  <c r="T107" i="2"/>
  <c r="S107" i="2"/>
  <c r="R107" i="2"/>
  <c r="Q107" i="2"/>
  <c r="P107" i="2"/>
  <c r="O107" i="2"/>
  <c r="N107" i="2"/>
  <c r="M107" i="2"/>
  <c r="L107" i="2"/>
  <c r="K107" i="2"/>
  <c r="J107" i="2"/>
  <c r="I107" i="2"/>
  <c r="H107" i="2"/>
  <c r="G107" i="2"/>
  <c r="F107" i="2"/>
  <c r="E107" i="2"/>
  <c r="D107" i="2"/>
  <c r="C107" i="2"/>
  <c r="B107" i="2"/>
  <c r="Y106" i="2"/>
  <c r="X106" i="2"/>
  <c r="W106" i="2"/>
  <c r="V106" i="2"/>
  <c r="U106" i="2"/>
  <c r="T106" i="2"/>
  <c r="S106" i="2"/>
  <c r="R106" i="2"/>
  <c r="Q106" i="2"/>
  <c r="P106" i="2"/>
  <c r="O106" i="2"/>
  <c r="N106" i="2"/>
  <c r="M106" i="2"/>
  <c r="L106" i="2"/>
  <c r="K106" i="2"/>
  <c r="J106" i="2"/>
  <c r="I106" i="2"/>
  <c r="H106" i="2"/>
  <c r="G106" i="2"/>
  <c r="F106" i="2"/>
  <c r="E106" i="2"/>
  <c r="D106" i="2"/>
  <c r="C106" i="2"/>
  <c r="B106" i="2"/>
  <c r="Y105" i="2"/>
  <c r="X105" i="2"/>
  <c r="W105" i="2"/>
  <c r="V105" i="2"/>
  <c r="U105" i="2"/>
  <c r="T105" i="2"/>
  <c r="S105" i="2"/>
  <c r="R105" i="2"/>
  <c r="Q105" i="2"/>
  <c r="P105" i="2"/>
  <c r="O105" i="2"/>
  <c r="N105" i="2"/>
  <c r="M105" i="2"/>
  <c r="L105" i="2"/>
  <c r="K105" i="2"/>
  <c r="J105" i="2"/>
  <c r="I105" i="2"/>
  <c r="H105" i="2"/>
  <c r="G105" i="2"/>
  <c r="F105" i="2"/>
  <c r="E105" i="2"/>
  <c r="D105" i="2"/>
  <c r="C105" i="2"/>
  <c r="B105" i="2"/>
  <c r="Y104" i="2"/>
  <c r="X104" i="2"/>
  <c r="W104" i="2"/>
  <c r="V104" i="2"/>
  <c r="U104" i="2"/>
  <c r="T104" i="2"/>
  <c r="S104" i="2"/>
  <c r="R104" i="2"/>
  <c r="Q104" i="2"/>
  <c r="P104" i="2"/>
  <c r="O104" i="2"/>
  <c r="N104" i="2"/>
  <c r="M104" i="2"/>
  <c r="L104" i="2"/>
  <c r="K104" i="2"/>
  <c r="J104" i="2"/>
  <c r="I104" i="2"/>
  <c r="H104" i="2"/>
  <c r="G104" i="2"/>
  <c r="F104" i="2"/>
  <c r="E104" i="2"/>
  <c r="D104" i="2"/>
  <c r="C104" i="2"/>
  <c r="B104" i="2"/>
  <c r="Y103" i="2"/>
  <c r="X103" i="2"/>
  <c r="W103" i="2"/>
  <c r="V103" i="2"/>
  <c r="U103" i="2"/>
  <c r="T103" i="2"/>
  <c r="S103" i="2"/>
  <c r="R103" i="2"/>
  <c r="Q103" i="2"/>
  <c r="P103" i="2"/>
  <c r="O103" i="2"/>
  <c r="N103" i="2"/>
  <c r="M103" i="2"/>
  <c r="L103" i="2"/>
  <c r="K103" i="2"/>
  <c r="J103" i="2"/>
  <c r="I103" i="2"/>
  <c r="H103" i="2"/>
  <c r="G103" i="2"/>
  <c r="F103" i="2"/>
  <c r="E103" i="2"/>
  <c r="D103" i="2"/>
  <c r="C103" i="2"/>
  <c r="B103" i="2"/>
  <c r="Y102" i="2"/>
  <c r="X102" i="2"/>
  <c r="W102" i="2"/>
  <c r="V102" i="2"/>
  <c r="U102" i="2"/>
  <c r="T102" i="2"/>
  <c r="S102" i="2"/>
  <c r="R102" i="2"/>
  <c r="Q102" i="2"/>
  <c r="P102" i="2"/>
  <c r="O102" i="2"/>
  <c r="N102" i="2"/>
  <c r="M102" i="2"/>
  <c r="L102" i="2"/>
  <c r="K102" i="2"/>
  <c r="J102" i="2"/>
  <c r="I102" i="2"/>
  <c r="H102" i="2"/>
  <c r="G102" i="2"/>
  <c r="F102" i="2"/>
  <c r="E102" i="2"/>
  <c r="D102" i="2"/>
  <c r="C102" i="2"/>
  <c r="B102" i="2"/>
  <c r="Y101" i="2"/>
  <c r="X101" i="2"/>
  <c r="W101" i="2"/>
  <c r="V101" i="2"/>
  <c r="U101" i="2"/>
  <c r="T101" i="2"/>
  <c r="S101" i="2"/>
  <c r="R101" i="2"/>
  <c r="Q101" i="2"/>
  <c r="P101" i="2"/>
  <c r="O101" i="2"/>
  <c r="N101" i="2"/>
  <c r="M101" i="2"/>
  <c r="L101" i="2"/>
  <c r="K101" i="2"/>
  <c r="J101" i="2"/>
  <c r="I101" i="2"/>
  <c r="H101" i="2"/>
  <c r="G101" i="2"/>
  <c r="F101" i="2"/>
  <c r="E101" i="2"/>
  <c r="D101" i="2"/>
  <c r="C101" i="2"/>
  <c r="B101" i="2"/>
  <c r="Y100" i="2"/>
  <c r="X100" i="2"/>
  <c r="W100" i="2"/>
  <c r="V100" i="2"/>
  <c r="U100" i="2"/>
  <c r="T100" i="2"/>
  <c r="S100" i="2"/>
  <c r="R100" i="2"/>
  <c r="Q100" i="2"/>
  <c r="P100" i="2"/>
  <c r="O100" i="2"/>
  <c r="N100" i="2"/>
  <c r="M100" i="2"/>
  <c r="L100" i="2"/>
  <c r="K100" i="2"/>
  <c r="J100" i="2"/>
  <c r="I100" i="2"/>
  <c r="H100" i="2"/>
  <c r="G100" i="2"/>
  <c r="F100" i="2"/>
  <c r="E100" i="2"/>
  <c r="D100" i="2"/>
  <c r="C100" i="2"/>
  <c r="B100" i="2"/>
  <c r="Y99" i="2"/>
  <c r="X99" i="2"/>
  <c r="W99" i="2"/>
  <c r="V99" i="2"/>
  <c r="U99" i="2"/>
  <c r="T99" i="2"/>
  <c r="S99" i="2"/>
  <c r="R99" i="2"/>
  <c r="Q99" i="2"/>
  <c r="P99" i="2"/>
  <c r="O99" i="2"/>
  <c r="N99" i="2"/>
  <c r="M99" i="2"/>
  <c r="L99" i="2"/>
  <c r="K99" i="2"/>
  <c r="J99" i="2"/>
  <c r="I99" i="2"/>
  <c r="H99" i="2"/>
  <c r="G99" i="2"/>
  <c r="F99" i="2"/>
  <c r="E99" i="2"/>
  <c r="D99" i="2"/>
  <c r="C99" i="2"/>
  <c r="B99" i="2"/>
  <c r="Y98" i="2"/>
  <c r="X98" i="2"/>
  <c r="W98" i="2"/>
  <c r="V98" i="2"/>
  <c r="U98" i="2"/>
  <c r="T98" i="2"/>
  <c r="S98" i="2"/>
  <c r="R98" i="2"/>
  <c r="Q98" i="2"/>
  <c r="P98" i="2"/>
  <c r="O98" i="2"/>
  <c r="N98" i="2"/>
  <c r="M98" i="2"/>
  <c r="L98" i="2"/>
  <c r="K98" i="2"/>
  <c r="J98" i="2"/>
  <c r="I98" i="2"/>
  <c r="H98" i="2"/>
  <c r="G98" i="2"/>
  <c r="F98" i="2"/>
  <c r="E98" i="2"/>
  <c r="D98" i="2"/>
  <c r="C98" i="2"/>
  <c r="B98" i="2"/>
  <c r="Y97" i="2"/>
  <c r="X97" i="2"/>
  <c r="W97" i="2"/>
  <c r="V97" i="2"/>
  <c r="U97" i="2"/>
  <c r="T97" i="2"/>
  <c r="S97" i="2"/>
  <c r="R97" i="2"/>
  <c r="Q97" i="2"/>
  <c r="P97" i="2"/>
  <c r="O97" i="2"/>
  <c r="N97" i="2"/>
  <c r="M97" i="2"/>
  <c r="L97" i="2"/>
  <c r="K97" i="2"/>
  <c r="J97" i="2"/>
  <c r="I97" i="2"/>
  <c r="H97" i="2"/>
  <c r="G97" i="2"/>
  <c r="F97" i="2"/>
  <c r="E97" i="2"/>
  <c r="D97" i="2"/>
  <c r="C97" i="2"/>
  <c r="B97" i="2"/>
  <c r="Y96" i="2"/>
  <c r="X96" i="2"/>
  <c r="W96" i="2"/>
  <c r="V96" i="2"/>
  <c r="U96" i="2"/>
  <c r="T96" i="2"/>
  <c r="S96" i="2"/>
  <c r="R96" i="2"/>
  <c r="Q96" i="2"/>
  <c r="P96" i="2"/>
  <c r="O96" i="2"/>
  <c r="N96" i="2"/>
  <c r="M96" i="2"/>
  <c r="L96" i="2"/>
  <c r="K96" i="2"/>
  <c r="J96" i="2"/>
  <c r="I96" i="2"/>
  <c r="H96" i="2"/>
  <c r="G96" i="2"/>
  <c r="F96" i="2"/>
  <c r="E96" i="2"/>
  <c r="D96" i="2"/>
  <c r="C96" i="2"/>
  <c r="B96" i="2"/>
  <c r="Y95" i="2"/>
  <c r="X95" i="2"/>
  <c r="W95" i="2"/>
  <c r="V95" i="2"/>
  <c r="U95" i="2"/>
  <c r="T95" i="2"/>
  <c r="S95" i="2"/>
  <c r="R95" i="2"/>
  <c r="Q95" i="2"/>
  <c r="P95" i="2"/>
  <c r="O95" i="2"/>
  <c r="N95" i="2"/>
  <c r="M95" i="2"/>
  <c r="L95" i="2"/>
  <c r="K95" i="2"/>
  <c r="J95" i="2"/>
  <c r="I95" i="2"/>
  <c r="H95" i="2"/>
  <c r="G95" i="2"/>
  <c r="F95" i="2"/>
  <c r="E95" i="2"/>
  <c r="D95" i="2"/>
  <c r="C95" i="2"/>
  <c r="B95" i="2"/>
  <c r="Y94" i="2"/>
  <c r="X94" i="2"/>
  <c r="W94" i="2"/>
  <c r="V94" i="2"/>
  <c r="U94" i="2"/>
  <c r="T94" i="2"/>
  <c r="S94" i="2"/>
  <c r="R94" i="2"/>
  <c r="Q94" i="2"/>
  <c r="P94" i="2"/>
  <c r="O94" i="2"/>
  <c r="N94" i="2"/>
  <c r="M94" i="2"/>
  <c r="L94" i="2"/>
  <c r="K94" i="2"/>
  <c r="J94" i="2"/>
  <c r="I94" i="2"/>
  <c r="H94" i="2"/>
  <c r="G94" i="2"/>
  <c r="F94" i="2"/>
  <c r="E94" i="2"/>
  <c r="D94" i="2"/>
  <c r="C94" i="2"/>
  <c r="B94" i="2"/>
  <c r="Y93" i="2"/>
  <c r="X93" i="2"/>
  <c r="W93" i="2"/>
  <c r="V93" i="2"/>
  <c r="U93" i="2"/>
  <c r="T93" i="2"/>
  <c r="S93" i="2"/>
  <c r="R93" i="2"/>
  <c r="Q93" i="2"/>
  <c r="P93" i="2"/>
  <c r="O93" i="2"/>
  <c r="N93" i="2"/>
  <c r="M93" i="2"/>
  <c r="L93" i="2"/>
  <c r="K93" i="2"/>
  <c r="J93" i="2"/>
  <c r="I93" i="2"/>
  <c r="H93" i="2"/>
  <c r="G93" i="2"/>
  <c r="F93" i="2"/>
  <c r="E93" i="2"/>
  <c r="D93" i="2"/>
  <c r="C93" i="2"/>
  <c r="B93" i="2"/>
  <c r="Y85" i="2"/>
  <c r="AR85" i="2"/>
  <c r="X85" i="2"/>
  <c r="AQ85" i="2"/>
  <c r="W85" i="2"/>
  <c r="AP85" i="2"/>
  <c r="U85" i="2"/>
  <c r="AO85" i="2"/>
  <c r="T85" i="2"/>
  <c r="AN85" i="2"/>
  <c r="R85" i="2"/>
  <c r="AM85" i="2"/>
  <c r="Q85" i="2"/>
  <c r="AL85" i="2"/>
  <c r="P85" i="2"/>
  <c r="AK85" i="2"/>
  <c r="O85" i="2"/>
  <c r="AJ85" i="2"/>
  <c r="N85" i="2"/>
  <c r="AI85" i="2"/>
  <c r="M85" i="2"/>
  <c r="AH85" i="2"/>
  <c r="L85" i="2"/>
  <c r="AG85" i="2"/>
  <c r="K85" i="2"/>
  <c r="AF85" i="2"/>
  <c r="G85" i="2"/>
  <c r="AE85" i="2"/>
  <c r="F85" i="2"/>
  <c r="AD85" i="2"/>
  <c r="E85" i="2"/>
  <c r="AC85" i="2"/>
  <c r="D85" i="2"/>
  <c r="AB85" i="2"/>
  <c r="V85" i="2"/>
  <c r="S85" i="2"/>
  <c r="J85" i="2"/>
  <c r="I85" i="2"/>
  <c r="H85" i="2"/>
  <c r="C85" i="2"/>
  <c r="B85" i="2"/>
  <c r="Y84" i="2"/>
  <c r="AR84" i="2"/>
  <c r="X84" i="2"/>
  <c r="AQ84" i="2"/>
  <c r="W84" i="2"/>
  <c r="AP84" i="2"/>
  <c r="U84" i="2"/>
  <c r="AO84" i="2"/>
  <c r="T84" i="2"/>
  <c r="AN84" i="2"/>
  <c r="R84" i="2"/>
  <c r="AM84" i="2"/>
  <c r="Q84" i="2"/>
  <c r="AL84" i="2"/>
  <c r="P84" i="2"/>
  <c r="AK84" i="2"/>
  <c r="O84" i="2"/>
  <c r="AJ84" i="2"/>
  <c r="N84" i="2"/>
  <c r="AI84" i="2"/>
  <c r="M84" i="2"/>
  <c r="AH84" i="2"/>
  <c r="L84" i="2"/>
  <c r="AG84" i="2"/>
  <c r="K84" i="2"/>
  <c r="AF84" i="2"/>
  <c r="G84" i="2"/>
  <c r="AE84" i="2"/>
  <c r="F84" i="2"/>
  <c r="AD84" i="2"/>
  <c r="E84" i="2"/>
  <c r="AC84" i="2"/>
  <c r="D84" i="2"/>
  <c r="AB84" i="2"/>
  <c r="V84" i="2"/>
  <c r="S84" i="2"/>
  <c r="J84" i="2"/>
  <c r="I84" i="2"/>
  <c r="H84" i="2"/>
  <c r="C84" i="2"/>
  <c r="B84" i="2"/>
  <c r="Y83" i="2"/>
  <c r="AR83" i="2"/>
  <c r="X83" i="2"/>
  <c r="AQ83" i="2"/>
  <c r="W83" i="2"/>
  <c r="AP83" i="2"/>
  <c r="U83" i="2"/>
  <c r="AO83" i="2"/>
  <c r="T83" i="2"/>
  <c r="AN83" i="2"/>
  <c r="R83" i="2"/>
  <c r="AM83" i="2"/>
  <c r="Q83" i="2"/>
  <c r="AL83" i="2"/>
  <c r="P83" i="2"/>
  <c r="AK83" i="2"/>
  <c r="O83" i="2"/>
  <c r="AJ83" i="2"/>
  <c r="N83" i="2"/>
  <c r="AI83" i="2"/>
  <c r="M83" i="2"/>
  <c r="AH83" i="2"/>
  <c r="L83" i="2"/>
  <c r="AG83" i="2"/>
  <c r="K83" i="2"/>
  <c r="AF83" i="2"/>
  <c r="G83" i="2"/>
  <c r="AE83" i="2"/>
  <c r="F83" i="2"/>
  <c r="AD83" i="2"/>
  <c r="E83" i="2"/>
  <c r="AC83" i="2"/>
  <c r="D83" i="2"/>
  <c r="AB83" i="2"/>
  <c r="V83" i="2"/>
  <c r="S83" i="2"/>
  <c r="J83" i="2"/>
  <c r="I83" i="2"/>
  <c r="H83" i="2"/>
  <c r="C83" i="2"/>
  <c r="B83" i="2"/>
  <c r="Y82" i="2"/>
  <c r="AR82" i="2"/>
  <c r="X82" i="2"/>
  <c r="AQ82" i="2"/>
  <c r="W82" i="2"/>
  <c r="AP82" i="2"/>
  <c r="U82" i="2"/>
  <c r="AO82" i="2"/>
  <c r="T82" i="2"/>
  <c r="AN82" i="2"/>
  <c r="R82" i="2"/>
  <c r="AM82" i="2"/>
  <c r="Q82" i="2"/>
  <c r="AL82" i="2"/>
  <c r="P82" i="2"/>
  <c r="AK82" i="2"/>
  <c r="O82" i="2"/>
  <c r="AJ82" i="2"/>
  <c r="N82" i="2"/>
  <c r="AI82" i="2"/>
  <c r="M82" i="2"/>
  <c r="AH82" i="2"/>
  <c r="L82" i="2"/>
  <c r="AG82" i="2"/>
  <c r="K82" i="2"/>
  <c r="AF82" i="2"/>
  <c r="G82" i="2"/>
  <c r="AE82" i="2"/>
  <c r="F82" i="2"/>
  <c r="AD82" i="2"/>
  <c r="E82" i="2"/>
  <c r="AC82" i="2"/>
  <c r="D82" i="2"/>
  <c r="AB82" i="2"/>
  <c r="V82" i="2"/>
  <c r="S82" i="2"/>
  <c r="J82" i="2"/>
  <c r="I82" i="2"/>
  <c r="H82" i="2"/>
  <c r="C82" i="2"/>
  <c r="B82" i="2"/>
  <c r="Y81" i="2"/>
  <c r="AR81" i="2"/>
  <c r="X81" i="2"/>
  <c r="AQ81" i="2"/>
  <c r="W81" i="2"/>
  <c r="AP81" i="2"/>
  <c r="U81" i="2"/>
  <c r="AO81" i="2"/>
  <c r="T81" i="2"/>
  <c r="AN81" i="2"/>
  <c r="R81" i="2"/>
  <c r="AM81" i="2"/>
  <c r="Q81" i="2"/>
  <c r="AL81" i="2"/>
  <c r="P81" i="2"/>
  <c r="AK81" i="2"/>
  <c r="O81" i="2"/>
  <c r="AJ81" i="2"/>
  <c r="N81" i="2"/>
  <c r="AI81" i="2"/>
  <c r="M81" i="2"/>
  <c r="AH81" i="2"/>
  <c r="L81" i="2"/>
  <c r="AG81" i="2"/>
  <c r="K81" i="2"/>
  <c r="AF81" i="2"/>
  <c r="G81" i="2"/>
  <c r="AE81" i="2"/>
  <c r="F81" i="2"/>
  <c r="AD81" i="2"/>
  <c r="E81" i="2"/>
  <c r="AC81" i="2"/>
  <c r="D81" i="2"/>
  <c r="AB81" i="2"/>
  <c r="V81" i="2"/>
  <c r="S81" i="2"/>
  <c r="J81" i="2"/>
  <c r="I81" i="2"/>
  <c r="H81" i="2"/>
  <c r="C81" i="2"/>
  <c r="B81" i="2"/>
  <c r="Y80" i="2"/>
  <c r="AR80" i="2"/>
  <c r="X80" i="2"/>
  <c r="AQ80" i="2"/>
  <c r="W80" i="2"/>
  <c r="AP80" i="2"/>
  <c r="U80" i="2"/>
  <c r="AO80" i="2"/>
  <c r="T80" i="2"/>
  <c r="AN80" i="2"/>
  <c r="R80" i="2"/>
  <c r="AM80" i="2"/>
  <c r="Q80" i="2"/>
  <c r="AL80" i="2"/>
  <c r="P80" i="2"/>
  <c r="AK80" i="2"/>
  <c r="O80" i="2"/>
  <c r="AJ80" i="2"/>
  <c r="N80" i="2"/>
  <c r="AI80" i="2"/>
  <c r="M80" i="2"/>
  <c r="AH80" i="2"/>
  <c r="L80" i="2"/>
  <c r="AG80" i="2"/>
  <c r="K80" i="2"/>
  <c r="AF80" i="2"/>
  <c r="G80" i="2"/>
  <c r="AE80" i="2"/>
  <c r="F80" i="2"/>
  <c r="AD80" i="2"/>
  <c r="E80" i="2"/>
  <c r="AC80" i="2"/>
  <c r="D80" i="2"/>
  <c r="AB80" i="2"/>
  <c r="V80" i="2"/>
  <c r="S80" i="2"/>
  <c r="J80" i="2"/>
  <c r="I80" i="2"/>
  <c r="H80" i="2"/>
  <c r="C80" i="2"/>
  <c r="B80" i="2"/>
  <c r="Y79" i="2"/>
  <c r="AR79" i="2"/>
  <c r="X79" i="2"/>
  <c r="AQ79" i="2"/>
  <c r="W79" i="2"/>
  <c r="AP79" i="2"/>
  <c r="U79" i="2"/>
  <c r="AO79" i="2"/>
  <c r="T79" i="2"/>
  <c r="AN79" i="2"/>
  <c r="R79" i="2"/>
  <c r="AM79" i="2"/>
  <c r="Q79" i="2"/>
  <c r="AL79" i="2"/>
  <c r="P79" i="2"/>
  <c r="AK79" i="2"/>
  <c r="O79" i="2"/>
  <c r="AJ79" i="2"/>
  <c r="N79" i="2"/>
  <c r="AI79" i="2"/>
  <c r="M79" i="2"/>
  <c r="AH79" i="2"/>
  <c r="L79" i="2"/>
  <c r="AG79" i="2"/>
  <c r="K79" i="2"/>
  <c r="AF79" i="2"/>
  <c r="G79" i="2"/>
  <c r="AE79" i="2"/>
  <c r="F79" i="2"/>
  <c r="AD79" i="2"/>
  <c r="E79" i="2"/>
  <c r="AC79" i="2"/>
  <c r="D79" i="2"/>
  <c r="AB79" i="2"/>
  <c r="V79" i="2"/>
  <c r="S79" i="2"/>
  <c r="J79" i="2"/>
  <c r="I79" i="2"/>
  <c r="H79" i="2"/>
  <c r="C79" i="2"/>
  <c r="B79" i="2"/>
  <c r="Y78" i="2"/>
  <c r="AR78" i="2"/>
  <c r="X78" i="2"/>
  <c r="AQ78" i="2"/>
  <c r="W78" i="2"/>
  <c r="AP78" i="2"/>
  <c r="U78" i="2"/>
  <c r="AO78" i="2"/>
  <c r="T78" i="2"/>
  <c r="AN78" i="2"/>
  <c r="R78" i="2"/>
  <c r="AM78" i="2"/>
  <c r="Q78" i="2"/>
  <c r="AL78" i="2"/>
  <c r="P78" i="2"/>
  <c r="AK78" i="2"/>
  <c r="O78" i="2"/>
  <c r="AJ78" i="2"/>
  <c r="N78" i="2"/>
  <c r="AI78" i="2"/>
  <c r="M78" i="2"/>
  <c r="AH78" i="2"/>
  <c r="L78" i="2"/>
  <c r="AG78" i="2"/>
  <c r="K78" i="2"/>
  <c r="AF78" i="2"/>
  <c r="G78" i="2"/>
  <c r="AE78" i="2"/>
  <c r="F78" i="2"/>
  <c r="AD78" i="2"/>
  <c r="E78" i="2"/>
  <c r="AC78" i="2"/>
  <c r="D78" i="2"/>
  <c r="AB78" i="2"/>
  <c r="V78" i="2"/>
  <c r="S78" i="2"/>
  <c r="J78" i="2"/>
  <c r="I78" i="2"/>
  <c r="H78" i="2"/>
  <c r="C78" i="2"/>
  <c r="B78" i="2"/>
  <c r="Y77" i="2"/>
  <c r="AR77" i="2"/>
  <c r="X77" i="2"/>
  <c r="AQ77" i="2"/>
  <c r="W77" i="2"/>
  <c r="AP77" i="2"/>
  <c r="U77" i="2"/>
  <c r="AO77" i="2"/>
  <c r="T77" i="2"/>
  <c r="AN77" i="2"/>
  <c r="R77" i="2"/>
  <c r="AM77" i="2"/>
  <c r="Q77" i="2"/>
  <c r="AL77" i="2"/>
  <c r="P77" i="2"/>
  <c r="AK77" i="2"/>
  <c r="O77" i="2"/>
  <c r="AJ77" i="2"/>
  <c r="N77" i="2"/>
  <c r="AI77" i="2"/>
  <c r="M77" i="2"/>
  <c r="AH77" i="2"/>
  <c r="L77" i="2"/>
  <c r="AG77" i="2"/>
  <c r="K77" i="2"/>
  <c r="AF77" i="2"/>
  <c r="G77" i="2"/>
  <c r="AE77" i="2"/>
  <c r="F77" i="2"/>
  <c r="AD77" i="2"/>
  <c r="E77" i="2"/>
  <c r="AC77" i="2"/>
  <c r="D77" i="2"/>
  <c r="AB77" i="2"/>
  <c r="V77" i="2"/>
  <c r="S77" i="2"/>
  <c r="J77" i="2"/>
  <c r="I77" i="2"/>
  <c r="H77" i="2"/>
  <c r="C77" i="2"/>
  <c r="B77" i="2"/>
  <c r="Y76" i="2"/>
  <c r="AR76" i="2"/>
  <c r="X76" i="2"/>
  <c r="AQ76" i="2"/>
  <c r="W76" i="2"/>
  <c r="AP76" i="2"/>
  <c r="U76" i="2"/>
  <c r="AO76" i="2"/>
  <c r="T76" i="2"/>
  <c r="AN76" i="2"/>
  <c r="R76" i="2"/>
  <c r="AM76" i="2"/>
  <c r="Q76" i="2"/>
  <c r="AL76" i="2"/>
  <c r="P76" i="2"/>
  <c r="AK76" i="2"/>
  <c r="O76" i="2"/>
  <c r="AJ76" i="2"/>
  <c r="N76" i="2"/>
  <c r="AI76" i="2"/>
  <c r="M76" i="2"/>
  <c r="AH76" i="2"/>
  <c r="L76" i="2"/>
  <c r="AG76" i="2"/>
  <c r="K76" i="2"/>
  <c r="AF76" i="2"/>
  <c r="G76" i="2"/>
  <c r="AE76" i="2"/>
  <c r="F76" i="2"/>
  <c r="AD76" i="2"/>
  <c r="E76" i="2"/>
  <c r="AC76" i="2"/>
  <c r="D76" i="2"/>
  <c r="AB76" i="2"/>
  <c r="V76" i="2"/>
  <c r="S76" i="2"/>
  <c r="J76" i="2"/>
  <c r="I76" i="2"/>
  <c r="H76" i="2"/>
  <c r="C76" i="2"/>
  <c r="B76" i="2"/>
  <c r="Y75" i="2"/>
  <c r="AR75" i="2"/>
  <c r="X75" i="2"/>
  <c r="AQ75" i="2"/>
  <c r="W75" i="2"/>
  <c r="AP75" i="2"/>
  <c r="U75" i="2"/>
  <c r="AO75" i="2"/>
  <c r="T75" i="2"/>
  <c r="AN75" i="2"/>
  <c r="R75" i="2"/>
  <c r="AM75" i="2"/>
  <c r="Q75" i="2"/>
  <c r="AL75" i="2"/>
  <c r="P75" i="2"/>
  <c r="AK75" i="2"/>
  <c r="O75" i="2"/>
  <c r="AJ75" i="2"/>
  <c r="N75" i="2"/>
  <c r="AI75" i="2"/>
  <c r="M75" i="2"/>
  <c r="AH75" i="2"/>
  <c r="L75" i="2"/>
  <c r="AG75" i="2"/>
  <c r="K75" i="2"/>
  <c r="AF75" i="2"/>
  <c r="G75" i="2"/>
  <c r="AE75" i="2"/>
  <c r="F75" i="2"/>
  <c r="AD75" i="2"/>
  <c r="E75" i="2"/>
  <c r="AC75" i="2"/>
  <c r="D75" i="2"/>
  <c r="AB75" i="2"/>
  <c r="V75" i="2"/>
  <c r="S75" i="2"/>
  <c r="J75" i="2"/>
  <c r="I75" i="2"/>
  <c r="H75" i="2"/>
  <c r="C75" i="2"/>
  <c r="B75" i="2"/>
  <c r="Y74" i="2"/>
  <c r="AR74" i="2"/>
  <c r="X74" i="2"/>
  <c r="AQ74" i="2"/>
  <c r="W74" i="2"/>
  <c r="AP74" i="2"/>
  <c r="U74" i="2"/>
  <c r="AO74" i="2"/>
  <c r="T74" i="2"/>
  <c r="AN74" i="2"/>
  <c r="R74" i="2"/>
  <c r="AM74" i="2"/>
  <c r="Q74" i="2"/>
  <c r="AL74" i="2"/>
  <c r="P74" i="2"/>
  <c r="AK74" i="2"/>
  <c r="O74" i="2"/>
  <c r="AJ74" i="2"/>
  <c r="N74" i="2"/>
  <c r="AI74" i="2"/>
  <c r="M74" i="2"/>
  <c r="AH74" i="2"/>
  <c r="L74" i="2"/>
  <c r="AG74" i="2"/>
  <c r="K74" i="2"/>
  <c r="AF74" i="2"/>
  <c r="G74" i="2"/>
  <c r="AE74" i="2"/>
  <c r="F74" i="2"/>
  <c r="AD74" i="2"/>
  <c r="E74" i="2"/>
  <c r="AC74" i="2"/>
  <c r="D74" i="2"/>
  <c r="AB74" i="2"/>
  <c r="V74" i="2"/>
  <c r="S74" i="2"/>
  <c r="J74" i="2"/>
  <c r="I74" i="2"/>
  <c r="H74" i="2"/>
  <c r="C74" i="2"/>
  <c r="B74" i="2"/>
  <c r="Y73" i="2"/>
  <c r="AR73" i="2"/>
  <c r="X73" i="2"/>
  <c r="AQ73" i="2"/>
  <c r="W73" i="2"/>
  <c r="AP73" i="2"/>
  <c r="U73" i="2"/>
  <c r="AO73" i="2"/>
  <c r="T73" i="2"/>
  <c r="AN73" i="2"/>
  <c r="R73" i="2"/>
  <c r="AM73" i="2"/>
  <c r="Q73" i="2"/>
  <c r="AL73" i="2"/>
  <c r="P73" i="2"/>
  <c r="AK73" i="2"/>
  <c r="O73" i="2"/>
  <c r="AJ73" i="2"/>
  <c r="N73" i="2"/>
  <c r="AI73" i="2"/>
  <c r="M73" i="2"/>
  <c r="AH73" i="2"/>
  <c r="L73" i="2"/>
  <c r="AG73" i="2"/>
  <c r="K73" i="2"/>
  <c r="AF73" i="2"/>
  <c r="G73" i="2"/>
  <c r="AE73" i="2"/>
  <c r="F73" i="2"/>
  <c r="AD73" i="2"/>
  <c r="E73" i="2"/>
  <c r="AC73" i="2"/>
  <c r="D73" i="2"/>
  <c r="AB73" i="2"/>
  <c r="V73" i="2"/>
  <c r="S73" i="2"/>
  <c r="J73" i="2"/>
  <c r="I73" i="2"/>
  <c r="H73" i="2"/>
  <c r="C73" i="2"/>
  <c r="B73" i="2"/>
  <c r="Y72" i="2"/>
  <c r="AR72" i="2"/>
  <c r="X72" i="2"/>
  <c r="AQ72" i="2"/>
  <c r="W72" i="2"/>
  <c r="AP72" i="2"/>
  <c r="U72" i="2"/>
  <c r="AO72" i="2"/>
  <c r="T72" i="2"/>
  <c r="AN72" i="2"/>
  <c r="R72" i="2"/>
  <c r="AM72" i="2"/>
  <c r="Q72" i="2"/>
  <c r="AL72" i="2"/>
  <c r="P72" i="2"/>
  <c r="AK72" i="2"/>
  <c r="O72" i="2"/>
  <c r="AJ72" i="2"/>
  <c r="N72" i="2"/>
  <c r="AI72" i="2"/>
  <c r="M72" i="2"/>
  <c r="AH72" i="2"/>
  <c r="L72" i="2"/>
  <c r="AG72" i="2"/>
  <c r="K72" i="2"/>
  <c r="AF72" i="2"/>
  <c r="G72" i="2"/>
  <c r="AE72" i="2"/>
  <c r="F72" i="2"/>
  <c r="AD72" i="2"/>
  <c r="E72" i="2"/>
  <c r="AC72" i="2"/>
  <c r="D72" i="2"/>
  <c r="AB72" i="2"/>
  <c r="V72" i="2"/>
  <c r="S72" i="2"/>
  <c r="J72" i="2"/>
  <c r="I72" i="2"/>
  <c r="H72" i="2"/>
  <c r="C72" i="2"/>
  <c r="B72" i="2"/>
  <c r="Y71" i="2"/>
  <c r="AR71" i="2"/>
  <c r="X71" i="2"/>
  <c r="AQ71" i="2"/>
  <c r="W71" i="2"/>
  <c r="AP71" i="2"/>
  <c r="U71" i="2"/>
  <c r="AO71" i="2"/>
  <c r="T71" i="2"/>
  <c r="AN71" i="2"/>
  <c r="R71" i="2"/>
  <c r="AM71" i="2"/>
  <c r="Q71" i="2"/>
  <c r="AL71" i="2"/>
  <c r="P71" i="2"/>
  <c r="AK71" i="2"/>
  <c r="O71" i="2"/>
  <c r="AJ71" i="2"/>
  <c r="N71" i="2"/>
  <c r="AI71" i="2"/>
  <c r="M71" i="2"/>
  <c r="AH71" i="2"/>
  <c r="L71" i="2"/>
  <c r="AG71" i="2"/>
  <c r="K71" i="2"/>
  <c r="AF71" i="2"/>
  <c r="G71" i="2"/>
  <c r="AE71" i="2"/>
  <c r="F71" i="2"/>
  <c r="AD71" i="2"/>
  <c r="E71" i="2"/>
  <c r="AC71" i="2"/>
  <c r="D71" i="2"/>
  <c r="AB71" i="2"/>
  <c r="V71" i="2"/>
  <c r="S71" i="2"/>
  <c r="J71" i="2"/>
  <c r="I71" i="2"/>
  <c r="H71" i="2"/>
  <c r="C71" i="2"/>
  <c r="B71" i="2"/>
  <c r="Y70" i="2"/>
  <c r="AR70" i="2"/>
  <c r="X70" i="2"/>
  <c r="AQ70" i="2"/>
  <c r="W70" i="2"/>
  <c r="AP70" i="2"/>
  <c r="U70" i="2"/>
  <c r="AO70" i="2"/>
  <c r="T70" i="2"/>
  <c r="AN70" i="2"/>
  <c r="R70" i="2"/>
  <c r="AM70" i="2"/>
  <c r="Q70" i="2"/>
  <c r="AL70" i="2"/>
  <c r="P70" i="2"/>
  <c r="AK70" i="2"/>
  <c r="O70" i="2"/>
  <c r="AJ70" i="2"/>
  <c r="N70" i="2"/>
  <c r="AI70" i="2"/>
  <c r="M70" i="2"/>
  <c r="AH70" i="2"/>
  <c r="L70" i="2"/>
  <c r="AG70" i="2"/>
  <c r="K70" i="2"/>
  <c r="AF70" i="2"/>
  <c r="G70" i="2"/>
  <c r="AE70" i="2"/>
  <c r="F70" i="2"/>
  <c r="AD70" i="2"/>
  <c r="E70" i="2"/>
  <c r="AC70" i="2"/>
  <c r="D70" i="2"/>
  <c r="AB70" i="2"/>
  <c r="V70" i="2"/>
  <c r="S70" i="2"/>
  <c r="J70" i="2"/>
  <c r="I70" i="2"/>
  <c r="H70" i="2"/>
  <c r="C70" i="2"/>
  <c r="B70" i="2"/>
  <c r="Y69" i="2"/>
  <c r="AR69" i="2"/>
  <c r="X69" i="2"/>
  <c r="AQ69" i="2"/>
  <c r="W69" i="2"/>
  <c r="AP69" i="2"/>
  <c r="U69" i="2"/>
  <c r="AO69" i="2"/>
  <c r="T69" i="2"/>
  <c r="AN69" i="2"/>
  <c r="R69" i="2"/>
  <c r="AM69" i="2"/>
  <c r="Q69" i="2"/>
  <c r="AL69" i="2"/>
  <c r="P69" i="2"/>
  <c r="AK69" i="2"/>
  <c r="O69" i="2"/>
  <c r="AJ69" i="2"/>
  <c r="N69" i="2"/>
  <c r="AI69" i="2"/>
  <c r="M69" i="2"/>
  <c r="AH69" i="2"/>
  <c r="L69" i="2"/>
  <c r="AG69" i="2"/>
  <c r="K69" i="2"/>
  <c r="AF69" i="2"/>
  <c r="G69" i="2"/>
  <c r="AE69" i="2"/>
  <c r="F69" i="2"/>
  <c r="AD69" i="2"/>
  <c r="E69" i="2"/>
  <c r="AC69" i="2"/>
  <c r="D69" i="2"/>
  <c r="AB69" i="2"/>
  <c r="V69" i="2"/>
  <c r="S69" i="2"/>
  <c r="J69" i="2"/>
  <c r="I69" i="2"/>
  <c r="H69" i="2"/>
  <c r="C69" i="2"/>
  <c r="B69" i="2"/>
  <c r="Y68" i="2"/>
  <c r="AR68" i="2"/>
  <c r="X68" i="2"/>
  <c r="AQ68" i="2"/>
  <c r="W68" i="2"/>
  <c r="AP68" i="2"/>
  <c r="U68" i="2"/>
  <c r="AO68" i="2"/>
  <c r="T68" i="2"/>
  <c r="AN68" i="2"/>
  <c r="R68" i="2"/>
  <c r="AM68" i="2"/>
  <c r="Q68" i="2"/>
  <c r="AL68" i="2"/>
  <c r="P68" i="2"/>
  <c r="AK68" i="2"/>
  <c r="O68" i="2"/>
  <c r="AJ68" i="2"/>
  <c r="N68" i="2"/>
  <c r="AI68" i="2"/>
  <c r="M68" i="2"/>
  <c r="AH68" i="2"/>
  <c r="L68" i="2"/>
  <c r="AG68" i="2"/>
  <c r="K68" i="2"/>
  <c r="AF68" i="2"/>
  <c r="G68" i="2"/>
  <c r="AE68" i="2"/>
  <c r="F68" i="2"/>
  <c r="AD68" i="2"/>
  <c r="E68" i="2"/>
  <c r="AC68" i="2"/>
  <c r="D68" i="2"/>
  <c r="AB68" i="2"/>
  <c r="V68" i="2"/>
  <c r="S68" i="2"/>
  <c r="J68" i="2"/>
  <c r="I68" i="2"/>
  <c r="H68" i="2"/>
  <c r="C68" i="2"/>
  <c r="B68" i="2"/>
  <c r="Y67" i="2"/>
  <c r="AR67" i="2"/>
  <c r="X67" i="2"/>
  <c r="AQ67" i="2"/>
  <c r="W67" i="2"/>
  <c r="AP67" i="2"/>
  <c r="U67" i="2"/>
  <c r="AO67" i="2"/>
  <c r="T67" i="2"/>
  <c r="AN67" i="2"/>
  <c r="R67" i="2"/>
  <c r="AM67" i="2"/>
  <c r="Q67" i="2"/>
  <c r="AL67" i="2"/>
  <c r="P67" i="2"/>
  <c r="AK67" i="2"/>
  <c r="O67" i="2"/>
  <c r="AJ67" i="2"/>
  <c r="N67" i="2"/>
  <c r="AI67" i="2"/>
  <c r="M67" i="2"/>
  <c r="AH67" i="2"/>
  <c r="L67" i="2"/>
  <c r="AG67" i="2"/>
  <c r="K67" i="2"/>
  <c r="AF67" i="2"/>
  <c r="G67" i="2"/>
  <c r="AE67" i="2"/>
  <c r="F67" i="2"/>
  <c r="AD67" i="2"/>
  <c r="E67" i="2"/>
  <c r="AC67" i="2"/>
  <c r="D67" i="2"/>
  <c r="AB67" i="2"/>
  <c r="V67" i="2"/>
  <c r="S67" i="2"/>
  <c r="J67" i="2"/>
  <c r="I67" i="2"/>
  <c r="H67" i="2"/>
  <c r="C67" i="2"/>
  <c r="B67" i="2"/>
  <c r="Y66" i="2"/>
  <c r="AR66" i="2"/>
  <c r="X66" i="2"/>
  <c r="AQ66" i="2"/>
  <c r="W66" i="2"/>
  <c r="AP66" i="2"/>
  <c r="U66" i="2"/>
  <c r="AO66" i="2"/>
  <c r="T66" i="2"/>
  <c r="AN66" i="2"/>
  <c r="R66" i="2"/>
  <c r="AM66" i="2"/>
  <c r="Q66" i="2"/>
  <c r="AL66" i="2"/>
  <c r="P66" i="2"/>
  <c r="AK66" i="2"/>
  <c r="O66" i="2"/>
  <c r="AJ66" i="2"/>
  <c r="N66" i="2"/>
  <c r="AI66" i="2"/>
  <c r="M66" i="2"/>
  <c r="AH66" i="2"/>
  <c r="L66" i="2"/>
  <c r="AG66" i="2"/>
  <c r="K66" i="2"/>
  <c r="AF66" i="2"/>
  <c r="G66" i="2"/>
  <c r="AE66" i="2"/>
  <c r="F66" i="2"/>
  <c r="AD66" i="2"/>
  <c r="E66" i="2"/>
  <c r="AC66" i="2"/>
  <c r="D66" i="2"/>
  <c r="AB66" i="2"/>
  <c r="V66" i="2"/>
  <c r="S66" i="2"/>
  <c r="J66" i="2"/>
  <c r="I66" i="2"/>
  <c r="H66" i="2"/>
  <c r="C66" i="2"/>
  <c r="B66" i="2"/>
  <c r="Y65" i="2"/>
  <c r="AR65" i="2"/>
  <c r="X65" i="2"/>
  <c r="AQ65" i="2"/>
  <c r="W65" i="2"/>
  <c r="AP65" i="2"/>
  <c r="U65" i="2"/>
  <c r="AO65" i="2"/>
  <c r="T65" i="2"/>
  <c r="AN65" i="2"/>
  <c r="R65" i="2"/>
  <c r="AM65" i="2"/>
  <c r="Q65" i="2"/>
  <c r="AL65" i="2"/>
  <c r="P65" i="2"/>
  <c r="AK65" i="2"/>
  <c r="O65" i="2"/>
  <c r="AJ65" i="2"/>
  <c r="N65" i="2"/>
  <c r="AI65" i="2"/>
  <c r="M65" i="2"/>
  <c r="AH65" i="2"/>
  <c r="L65" i="2"/>
  <c r="AG65" i="2"/>
  <c r="K65" i="2"/>
  <c r="AF65" i="2"/>
  <c r="G65" i="2"/>
  <c r="AE65" i="2"/>
  <c r="F65" i="2"/>
  <c r="AD65" i="2"/>
  <c r="E65" i="2"/>
  <c r="AC65" i="2"/>
  <c r="D65" i="2"/>
  <c r="AB65" i="2"/>
  <c r="V65" i="2"/>
  <c r="S65" i="2"/>
  <c r="J65" i="2"/>
  <c r="I65" i="2"/>
  <c r="H65" i="2"/>
  <c r="C65" i="2"/>
  <c r="B65" i="2"/>
  <c r="Y64" i="2"/>
  <c r="AR64" i="2"/>
  <c r="X64" i="2"/>
  <c r="AQ64" i="2"/>
  <c r="W64" i="2"/>
  <c r="AP64" i="2"/>
  <c r="U64" i="2"/>
  <c r="AO64" i="2"/>
  <c r="T64" i="2"/>
  <c r="AN64" i="2"/>
  <c r="R64" i="2"/>
  <c r="AM64" i="2"/>
  <c r="Q64" i="2"/>
  <c r="AL64" i="2"/>
  <c r="P64" i="2"/>
  <c r="AK64" i="2"/>
  <c r="O64" i="2"/>
  <c r="AJ64" i="2"/>
  <c r="N64" i="2"/>
  <c r="AI64" i="2"/>
  <c r="M64" i="2"/>
  <c r="AH64" i="2"/>
  <c r="L64" i="2"/>
  <c r="AG64" i="2"/>
  <c r="K64" i="2"/>
  <c r="AF64" i="2"/>
  <c r="G64" i="2"/>
  <c r="AE64" i="2"/>
  <c r="F64" i="2"/>
  <c r="AD64" i="2"/>
  <c r="E64" i="2"/>
  <c r="AC64" i="2"/>
  <c r="D64" i="2"/>
  <c r="AB64" i="2"/>
  <c r="V64" i="2"/>
  <c r="S64" i="2"/>
  <c r="J64" i="2"/>
  <c r="I64" i="2"/>
  <c r="H64" i="2"/>
  <c r="C64" i="2"/>
  <c r="B64" i="2"/>
  <c r="Y63" i="2"/>
  <c r="AR63" i="2"/>
  <c r="X63" i="2"/>
  <c r="AQ63" i="2"/>
  <c r="W63" i="2"/>
  <c r="AP63" i="2"/>
  <c r="U63" i="2"/>
  <c r="AO63" i="2"/>
  <c r="T63" i="2"/>
  <c r="AN63" i="2"/>
  <c r="R63" i="2"/>
  <c r="AM63" i="2"/>
  <c r="Q63" i="2"/>
  <c r="AL63" i="2"/>
  <c r="P63" i="2"/>
  <c r="AK63" i="2"/>
  <c r="O63" i="2"/>
  <c r="AJ63" i="2"/>
  <c r="N63" i="2"/>
  <c r="AI63" i="2"/>
  <c r="M63" i="2"/>
  <c r="AH63" i="2"/>
  <c r="L63" i="2"/>
  <c r="AG63" i="2"/>
  <c r="K63" i="2"/>
  <c r="AF63" i="2"/>
  <c r="G63" i="2"/>
  <c r="AE63" i="2"/>
  <c r="F63" i="2"/>
  <c r="AD63" i="2"/>
  <c r="E63" i="2"/>
  <c r="AC63" i="2"/>
  <c r="D63" i="2"/>
  <c r="AB63" i="2"/>
  <c r="V63" i="2"/>
  <c r="S63" i="2"/>
  <c r="J63" i="2"/>
  <c r="I63" i="2"/>
  <c r="H63" i="2"/>
  <c r="C63" i="2"/>
  <c r="B63" i="2"/>
  <c r="Y62" i="2"/>
  <c r="AR62" i="2"/>
  <c r="X62" i="2"/>
  <c r="AQ62" i="2"/>
  <c r="W62" i="2"/>
  <c r="AP62" i="2"/>
  <c r="U62" i="2"/>
  <c r="AO62" i="2"/>
  <c r="T62" i="2"/>
  <c r="AN62" i="2"/>
  <c r="R62" i="2"/>
  <c r="AM62" i="2"/>
  <c r="Q62" i="2"/>
  <c r="AL62" i="2"/>
  <c r="P62" i="2"/>
  <c r="AK62" i="2"/>
  <c r="O62" i="2"/>
  <c r="AJ62" i="2"/>
  <c r="N62" i="2"/>
  <c r="AI62" i="2"/>
  <c r="M62" i="2"/>
  <c r="AH62" i="2"/>
  <c r="L62" i="2"/>
  <c r="AG62" i="2"/>
  <c r="K62" i="2"/>
  <c r="AF62" i="2"/>
  <c r="G62" i="2"/>
  <c r="AE62" i="2"/>
  <c r="F62" i="2"/>
  <c r="AD62" i="2"/>
  <c r="E62" i="2"/>
  <c r="AC62" i="2"/>
  <c r="D62" i="2"/>
  <c r="AB62" i="2"/>
  <c r="V62" i="2"/>
  <c r="S62" i="2"/>
  <c r="J62" i="2"/>
  <c r="I62" i="2"/>
  <c r="H62" i="2"/>
  <c r="C62" i="2"/>
  <c r="B62" i="2"/>
  <c r="Y61" i="2"/>
  <c r="AR61" i="2"/>
  <c r="X61" i="2"/>
  <c r="AQ61" i="2"/>
  <c r="W61" i="2"/>
  <c r="AP61" i="2"/>
  <c r="U61" i="2"/>
  <c r="AO61" i="2"/>
  <c r="T61" i="2"/>
  <c r="AN61" i="2"/>
  <c r="R61" i="2"/>
  <c r="AM61" i="2"/>
  <c r="Q61" i="2"/>
  <c r="AL61" i="2"/>
  <c r="P61" i="2"/>
  <c r="AK61" i="2"/>
  <c r="O61" i="2"/>
  <c r="AJ61" i="2"/>
  <c r="N61" i="2"/>
  <c r="AI61" i="2"/>
  <c r="M61" i="2"/>
  <c r="AH61" i="2"/>
  <c r="L61" i="2"/>
  <c r="AG61" i="2"/>
  <c r="K61" i="2"/>
  <c r="AF61" i="2"/>
  <c r="G61" i="2"/>
  <c r="AE61" i="2"/>
  <c r="F61" i="2"/>
  <c r="AD61" i="2"/>
  <c r="E61" i="2"/>
  <c r="AC61" i="2"/>
  <c r="D61" i="2"/>
  <c r="AB61" i="2"/>
  <c r="V61" i="2"/>
  <c r="S61" i="2"/>
  <c r="J61" i="2"/>
  <c r="I61" i="2"/>
  <c r="H61" i="2"/>
  <c r="C61" i="2"/>
  <c r="B61" i="2"/>
  <c r="Y60" i="2"/>
  <c r="AR60" i="2"/>
  <c r="X60" i="2"/>
  <c r="AQ60" i="2"/>
  <c r="W60" i="2"/>
  <c r="AP60" i="2"/>
  <c r="U60" i="2"/>
  <c r="AO60" i="2"/>
  <c r="T60" i="2"/>
  <c r="AN60" i="2"/>
  <c r="R60" i="2"/>
  <c r="AM60" i="2"/>
  <c r="Q60" i="2"/>
  <c r="AL60" i="2"/>
  <c r="P60" i="2"/>
  <c r="AK60" i="2"/>
  <c r="O60" i="2"/>
  <c r="AJ60" i="2"/>
  <c r="N60" i="2"/>
  <c r="AI60" i="2"/>
  <c r="M60" i="2"/>
  <c r="AH60" i="2"/>
  <c r="L60" i="2"/>
  <c r="AG60" i="2"/>
  <c r="K60" i="2"/>
  <c r="AF60" i="2"/>
  <c r="G60" i="2"/>
  <c r="AE60" i="2"/>
  <c r="F60" i="2"/>
  <c r="AD60" i="2"/>
  <c r="E60" i="2"/>
  <c r="AC60" i="2"/>
  <c r="D60" i="2"/>
  <c r="AB60" i="2"/>
  <c r="V60" i="2"/>
  <c r="S60" i="2"/>
  <c r="J60" i="2"/>
  <c r="I60" i="2"/>
  <c r="H60" i="2"/>
  <c r="C60" i="2"/>
  <c r="B60" i="2"/>
  <c r="Y59" i="2"/>
  <c r="AR59" i="2"/>
  <c r="X59" i="2"/>
  <c r="AQ59" i="2"/>
  <c r="W59" i="2"/>
  <c r="AP59" i="2"/>
  <c r="U59" i="2"/>
  <c r="AO59" i="2"/>
  <c r="T59" i="2"/>
  <c r="AN59" i="2"/>
  <c r="R59" i="2"/>
  <c r="AM59" i="2"/>
  <c r="Q59" i="2"/>
  <c r="AL59" i="2"/>
  <c r="P59" i="2"/>
  <c r="AK59" i="2"/>
  <c r="O59" i="2"/>
  <c r="AJ59" i="2"/>
  <c r="N59" i="2"/>
  <c r="AI59" i="2"/>
  <c r="M59" i="2"/>
  <c r="AH59" i="2"/>
  <c r="L59" i="2"/>
  <c r="AG59" i="2"/>
  <c r="K59" i="2"/>
  <c r="AF59" i="2"/>
  <c r="G59" i="2"/>
  <c r="AE59" i="2"/>
  <c r="F59" i="2"/>
  <c r="AD59" i="2"/>
  <c r="E59" i="2"/>
  <c r="AC59" i="2"/>
  <c r="D59" i="2"/>
  <c r="AB59" i="2"/>
  <c r="V59" i="2"/>
  <c r="S59" i="2"/>
  <c r="J59" i="2"/>
  <c r="I59" i="2"/>
  <c r="H59" i="2"/>
  <c r="C59" i="2"/>
  <c r="B59" i="2"/>
  <c r="Y58" i="2"/>
  <c r="AR58" i="2"/>
  <c r="X58" i="2"/>
  <c r="AQ58" i="2"/>
  <c r="W58" i="2"/>
  <c r="AP58" i="2"/>
  <c r="U58" i="2"/>
  <c r="AO58" i="2"/>
  <c r="T58" i="2"/>
  <c r="AN58" i="2"/>
  <c r="R58" i="2"/>
  <c r="AM58" i="2"/>
  <c r="Q58" i="2"/>
  <c r="AL58" i="2"/>
  <c r="P58" i="2"/>
  <c r="AK58" i="2"/>
  <c r="O58" i="2"/>
  <c r="AJ58" i="2"/>
  <c r="N58" i="2"/>
  <c r="AI58" i="2"/>
  <c r="M58" i="2"/>
  <c r="AH58" i="2"/>
  <c r="L58" i="2"/>
  <c r="AG58" i="2"/>
  <c r="K58" i="2"/>
  <c r="AF58" i="2"/>
  <c r="G58" i="2"/>
  <c r="AE58" i="2"/>
  <c r="F58" i="2"/>
  <c r="AD58" i="2"/>
  <c r="E58" i="2"/>
  <c r="AC58" i="2"/>
  <c r="D58" i="2"/>
  <c r="AB58" i="2"/>
  <c r="V58" i="2"/>
  <c r="S58" i="2"/>
  <c r="J58" i="2"/>
  <c r="I58" i="2"/>
  <c r="H58" i="2"/>
  <c r="C58" i="2"/>
  <c r="B58" i="2"/>
  <c r="Y57" i="2"/>
  <c r="AR57" i="2"/>
  <c r="X57" i="2"/>
  <c r="AQ57" i="2"/>
  <c r="W57" i="2"/>
  <c r="AP57" i="2"/>
  <c r="U57" i="2"/>
  <c r="AO57" i="2"/>
  <c r="T57" i="2"/>
  <c r="AN57" i="2"/>
  <c r="R57" i="2"/>
  <c r="AM57" i="2"/>
  <c r="Q57" i="2"/>
  <c r="AL57" i="2"/>
  <c r="P57" i="2"/>
  <c r="AK57" i="2"/>
  <c r="O57" i="2"/>
  <c r="AJ57" i="2"/>
  <c r="N57" i="2"/>
  <c r="AI57" i="2"/>
  <c r="M57" i="2"/>
  <c r="AH57" i="2"/>
  <c r="L57" i="2"/>
  <c r="AG57" i="2"/>
  <c r="K57" i="2"/>
  <c r="AF57" i="2"/>
  <c r="G57" i="2"/>
  <c r="AE57" i="2"/>
  <c r="F57" i="2"/>
  <c r="AD57" i="2"/>
  <c r="E57" i="2"/>
  <c r="AC57" i="2"/>
  <c r="D57" i="2"/>
  <c r="AB57" i="2"/>
  <c r="V57" i="2"/>
  <c r="S57" i="2"/>
  <c r="J57" i="2"/>
  <c r="I57" i="2"/>
  <c r="H57" i="2"/>
  <c r="C57" i="2"/>
  <c r="B57" i="2"/>
  <c r="Y56" i="2"/>
  <c r="AR56" i="2"/>
  <c r="X56" i="2"/>
  <c r="AQ56" i="2"/>
  <c r="W56" i="2"/>
  <c r="AP56" i="2"/>
  <c r="U56" i="2"/>
  <c r="AO56" i="2"/>
  <c r="T56" i="2"/>
  <c r="AN56" i="2"/>
  <c r="R56" i="2"/>
  <c r="AM56" i="2"/>
  <c r="Q56" i="2"/>
  <c r="AL56" i="2"/>
  <c r="P56" i="2"/>
  <c r="AK56" i="2"/>
  <c r="O56" i="2"/>
  <c r="AJ56" i="2"/>
  <c r="N56" i="2"/>
  <c r="AI56" i="2"/>
  <c r="M56" i="2"/>
  <c r="AH56" i="2"/>
  <c r="L56" i="2"/>
  <c r="AG56" i="2"/>
  <c r="K56" i="2"/>
  <c r="AF56" i="2"/>
  <c r="G56" i="2"/>
  <c r="AE56" i="2"/>
  <c r="F56" i="2"/>
  <c r="AD56" i="2"/>
  <c r="E56" i="2"/>
  <c r="AC56" i="2"/>
  <c r="D56" i="2"/>
  <c r="AB56" i="2"/>
  <c r="V56" i="2"/>
  <c r="S56" i="2"/>
  <c r="J56" i="2"/>
  <c r="I56" i="2"/>
  <c r="H56" i="2"/>
  <c r="C56" i="2"/>
  <c r="B56" i="2"/>
  <c r="Y55" i="2"/>
  <c r="AR55" i="2"/>
  <c r="X55" i="2"/>
  <c r="AQ55" i="2"/>
  <c r="W55" i="2"/>
  <c r="AP55" i="2"/>
  <c r="U55" i="2"/>
  <c r="AO55" i="2"/>
  <c r="T55" i="2"/>
  <c r="AN55" i="2"/>
  <c r="R55" i="2"/>
  <c r="AM55" i="2"/>
  <c r="Q55" i="2"/>
  <c r="AL55" i="2"/>
  <c r="P55" i="2"/>
  <c r="AK55" i="2"/>
  <c r="O55" i="2"/>
  <c r="AJ55" i="2"/>
  <c r="N55" i="2"/>
  <c r="AI55" i="2"/>
  <c r="M55" i="2"/>
  <c r="AH55" i="2"/>
  <c r="L55" i="2"/>
  <c r="AG55" i="2"/>
  <c r="K55" i="2"/>
  <c r="AF55" i="2"/>
  <c r="G55" i="2"/>
  <c r="AE55" i="2"/>
  <c r="F55" i="2"/>
  <c r="AD55" i="2"/>
  <c r="E55" i="2"/>
  <c r="AC55" i="2"/>
  <c r="D55" i="2"/>
  <c r="AB55" i="2"/>
  <c r="V55" i="2"/>
  <c r="S55" i="2"/>
  <c r="J55" i="2"/>
  <c r="I55" i="2"/>
  <c r="H55" i="2"/>
  <c r="C55" i="2"/>
  <c r="B55" i="2"/>
  <c r="Y54" i="2"/>
  <c r="AR54" i="2"/>
  <c r="X54" i="2"/>
  <c r="AQ54" i="2"/>
  <c r="W54" i="2"/>
  <c r="AP54" i="2"/>
  <c r="U54" i="2"/>
  <c r="AO54" i="2"/>
  <c r="T54" i="2"/>
  <c r="AN54" i="2"/>
  <c r="R54" i="2"/>
  <c r="AM54" i="2"/>
  <c r="Q54" i="2"/>
  <c r="AL54" i="2"/>
  <c r="P54" i="2"/>
  <c r="AK54" i="2"/>
  <c r="O54" i="2"/>
  <c r="AJ54" i="2"/>
  <c r="N54" i="2"/>
  <c r="AI54" i="2"/>
  <c r="M54" i="2"/>
  <c r="AH54" i="2"/>
  <c r="L54" i="2"/>
  <c r="AG54" i="2"/>
  <c r="K54" i="2"/>
  <c r="AF54" i="2"/>
  <c r="G54" i="2"/>
  <c r="AE54" i="2"/>
  <c r="F54" i="2"/>
  <c r="AD54" i="2"/>
  <c r="E54" i="2"/>
  <c r="AC54" i="2"/>
  <c r="D54" i="2"/>
  <c r="AB54" i="2"/>
  <c r="V54" i="2"/>
  <c r="S54" i="2"/>
  <c r="J54" i="2"/>
  <c r="I54" i="2"/>
  <c r="H54" i="2"/>
  <c r="C54" i="2"/>
  <c r="B54" i="2"/>
  <c r="Y53" i="2"/>
  <c r="AR53" i="2"/>
  <c r="X53" i="2"/>
  <c r="AQ53" i="2"/>
  <c r="W53" i="2"/>
  <c r="AP53" i="2"/>
  <c r="U53" i="2"/>
  <c r="AO53" i="2"/>
  <c r="T53" i="2"/>
  <c r="AN53" i="2"/>
  <c r="R53" i="2"/>
  <c r="AM53" i="2"/>
  <c r="Q53" i="2"/>
  <c r="AL53" i="2"/>
  <c r="P53" i="2"/>
  <c r="AK53" i="2"/>
  <c r="O53" i="2"/>
  <c r="AJ53" i="2"/>
  <c r="N53" i="2"/>
  <c r="AI53" i="2"/>
  <c r="M53" i="2"/>
  <c r="AH53" i="2"/>
  <c r="L53" i="2"/>
  <c r="AG53" i="2"/>
  <c r="K53" i="2"/>
  <c r="AF53" i="2"/>
  <c r="G53" i="2"/>
  <c r="AE53" i="2"/>
  <c r="F53" i="2"/>
  <c r="AD53" i="2"/>
  <c r="E53" i="2"/>
  <c r="AC53" i="2"/>
  <c r="D53" i="2"/>
  <c r="AB53" i="2"/>
  <c r="V53" i="2"/>
  <c r="S53" i="2"/>
  <c r="J53" i="2"/>
  <c r="I53" i="2"/>
  <c r="H53" i="2"/>
  <c r="C53" i="2"/>
  <c r="B53" i="2"/>
  <c r="Y52" i="2"/>
  <c r="AR52" i="2"/>
  <c r="X52" i="2"/>
  <c r="AQ52" i="2"/>
  <c r="W52" i="2"/>
  <c r="AP52" i="2"/>
  <c r="U52" i="2"/>
  <c r="AO52" i="2"/>
  <c r="T52" i="2"/>
  <c r="AN52" i="2"/>
  <c r="R52" i="2"/>
  <c r="AM52" i="2"/>
  <c r="Q52" i="2"/>
  <c r="AL52" i="2"/>
  <c r="P52" i="2"/>
  <c r="AK52" i="2"/>
  <c r="O52" i="2"/>
  <c r="AJ52" i="2"/>
  <c r="N52" i="2"/>
  <c r="AI52" i="2"/>
  <c r="M52" i="2"/>
  <c r="AH52" i="2"/>
  <c r="L52" i="2"/>
  <c r="AG52" i="2"/>
  <c r="K52" i="2"/>
  <c r="AF52" i="2"/>
  <c r="G52" i="2"/>
  <c r="AE52" i="2"/>
  <c r="F52" i="2"/>
  <c r="AD52" i="2"/>
  <c r="E52" i="2"/>
  <c r="AC52" i="2"/>
  <c r="D52" i="2"/>
  <c r="AB52" i="2"/>
  <c r="V52" i="2"/>
  <c r="S52" i="2"/>
  <c r="J52" i="2"/>
  <c r="I52" i="2"/>
  <c r="H52" i="2"/>
  <c r="C52" i="2"/>
  <c r="B52" i="2"/>
  <c r="Y51" i="2"/>
  <c r="AR51" i="2"/>
  <c r="X51" i="2"/>
  <c r="AQ51" i="2"/>
  <c r="W51" i="2"/>
  <c r="AP51" i="2"/>
  <c r="U51" i="2"/>
  <c r="AO51" i="2"/>
  <c r="T51" i="2"/>
  <c r="AN51" i="2"/>
  <c r="R51" i="2"/>
  <c r="AM51" i="2"/>
  <c r="Q51" i="2"/>
  <c r="AL51" i="2"/>
  <c r="P51" i="2"/>
  <c r="AK51" i="2"/>
  <c r="O51" i="2"/>
  <c r="AJ51" i="2"/>
  <c r="N51" i="2"/>
  <c r="AI51" i="2"/>
  <c r="M51" i="2"/>
  <c r="AH51" i="2"/>
  <c r="L51" i="2"/>
  <c r="AG51" i="2"/>
  <c r="K51" i="2"/>
  <c r="AF51" i="2"/>
  <c r="G51" i="2"/>
  <c r="AE51" i="2"/>
  <c r="F51" i="2"/>
  <c r="AD51" i="2"/>
  <c r="E51" i="2"/>
  <c r="AC51" i="2"/>
  <c r="D51" i="2"/>
  <c r="AB51" i="2"/>
  <c r="V51" i="2"/>
  <c r="S51" i="2"/>
  <c r="J51" i="2"/>
  <c r="I51" i="2"/>
  <c r="H51" i="2"/>
  <c r="C51" i="2"/>
  <c r="B51" i="2"/>
  <c r="Y50" i="2"/>
  <c r="AR50" i="2"/>
  <c r="X50" i="2"/>
  <c r="AQ50" i="2"/>
  <c r="W50" i="2"/>
  <c r="AP50" i="2"/>
  <c r="U50" i="2"/>
  <c r="AO50" i="2"/>
  <c r="T50" i="2"/>
  <c r="AN50" i="2"/>
  <c r="R50" i="2"/>
  <c r="AM50" i="2"/>
  <c r="Q50" i="2"/>
  <c r="AL50" i="2"/>
  <c r="P50" i="2"/>
  <c r="AK50" i="2"/>
  <c r="O50" i="2"/>
  <c r="AJ50" i="2"/>
  <c r="N50" i="2"/>
  <c r="AI50" i="2"/>
  <c r="M50" i="2"/>
  <c r="AH50" i="2"/>
  <c r="L50" i="2"/>
  <c r="AG50" i="2"/>
  <c r="K50" i="2"/>
  <c r="AF50" i="2"/>
  <c r="G50" i="2"/>
  <c r="AE50" i="2"/>
  <c r="F50" i="2"/>
  <c r="AD50" i="2"/>
  <c r="E50" i="2"/>
  <c r="AC50" i="2"/>
  <c r="D50" i="2"/>
  <c r="AB50" i="2"/>
  <c r="V50" i="2"/>
  <c r="S50" i="2"/>
  <c r="J50" i="2"/>
  <c r="I50" i="2"/>
  <c r="H50" i="2"/>
  <c r="C50" i="2"/>
  <c r="B50" i="2"/>
  <c r="Y42" i="2"/>
  <c r="X42" i="2"/>
  <c r="W42" i="2"/>
  <c r="V42" i="2"/>
  <c r="U42" i="2"/>
  <c r="T42" i="2"/>
  <c r="S42" i="2"/>
  <c r="R42" i="2"/>
  <c r="Q42" i="2"/>
  <c r="P42" i="2"/>
  <c r="O42" i="2"/>
  <c r="N42" i="2"/>
  <c r="M42" i="2"/>
  <c r="L42" i="2"/>
  <c r="K42" i="2"/>
  <c r="J42" i="2"/>
  <c r="I42" i="2"/>
  <c r="H42" i="2"/>
  <c r="G42" i="2"/>
  <c r="F42" i="2"/>
  <c r="E42" i="2"/>
  <c r="D42" i="2"/>
  <c r="C42" i="2"/>
  <c r="B42" i="2"/>
  <c r="Y41" i="2"/>
  <c r="X41" i="2"/>
  <c r="W41" i="2"/>
  <c r="V41" i="2"/>
  <c r="U41" i="2"/>
  <c r="T41" i="2"/>
  <c r="S41" i="2"/>
  <c r="R41" i="2"/>
  <c r="Q41" i="2"/>
  <c r="P41" i="2"/>
  <c r="O41" i="2"/>
  <c r="N41" i="2"/>
  <c r="M41" i="2"/>
  <c r="L41" i="2"/>
  <c r="K41" i="2"/>
  <c r="J41" i="2"/>
  <c r="I41" i="2"/>
  <c r="H41" i="2"/>
  <c r="G41" i="2"/>
  <c r="F41" i="2"/>
  <c r="E41" i="2"/>
  <c r="D41" i="2"/>
  <c r="C41" i="2"/>
  <c r="B41" i="2"/>
  <c r="Y40" i="2"/>
  <c r="X40" i="2"/>
  <c r="W40" i="2"/>
  <c r="V40" i="2"/>
  <c r="U40" i="2"/>
  <c r="T40" i="2"/>
  <c r="S40" i="2"/>
  <c r="R40" i="2"/>
  <c r="Q40" i="2"/>
  <c r="P40" i="2"/>
  <c r="O40" i="2"/>
  <c r="N40" i="2"/>
  <c r="M40" i="2"/>
  <c r="L40" i="2"/>
  <c r="K40" i="2"/>
  <c r="J40" i="2"/>
  <c r="I40" i="2"/>
  <c r="H40" i="2"/>
  <c r="G40" i="2"/>
  <c r="F40" i="2"/>
  <c r="E40" i="2"/>
  <c r="D40" i="2"/>
  <c r="C40" i="2"/>
  <c r="B40" i="2"/>
  <c r="Y39" i="2"/>
  <c r="X39" i="2"/>
  <c r="W39" i="2"/>
  <c r="V39" i="2"/>
  <c r="U39" i="2"/>
  <c r="T39" i="2"/>
  <c r="S39" i="2"/>
  <c r="R39" i="2"/>
  <c r="Q39" i="2"/>
  <c r="P39" i="2"/>
  <c r="O39" i="2"/>
  <c r="N39" i="2"/>
  <c r="M39" i="2"/>
  <c r="L39" i="2"/>
  <c r="K39" i="2"/>
  <c r="J39" i="2"/>
  <c r="I39" i="2"/>
  <c r="H39" i="2"/>
  <c r="G39" i="2"/>
  <c r="F39" i="2"/>
  <c r="E39" i="2"/>
  <c r="D39" i="2"/>
  <c r="C39" i="2"/>
  <c r="B39" i="2"/>
  <c r="Y38" i="2"/>
  <c r="X38" i="2"/>
  <c r="W38" i="2"/>
  <c r="V38" i="2"/>
  <c r="U38" i="2"/>
  <c r="T38" i="2"/>
  <c r="S38" i="2"/>
  <c r="R38" i="2"/>
  <c r="Q38" i="2"/>
  <c r="P38" i="2"/>
  <c r="O38" i="2"/>
  <c r="N38" i="2"/>
  <c r="M38" i="2"/>
  <c r="L38" i="2"/>
  <c r="K38" i="2"/>
  <c r="J38" i="2"/>
  <c r="I38" i="2"/>
  <c r="H38" i="2"/>
  <c r="G38" i="2"/>
  <c r="F38" i="2"/>
  <c r="E38" i="2"/>
  <c r="D38" i="2"/>
  <c r="C38" i="2"/>
  <c r="B38" i="2"/>
  <c r="Y37" i="2"/>
  <c r="X37" i="2"/>
  <c r="W37" i="2"/>
  <c r="V37" i="2"/>
  <c r="U37" i="2"/>
  <c r="T37" i="2"/>
  <c r="S37" i="2"/>
  <c r="R37" i="2"/>
  <c r="Q37" i="2"/>
  <c r="P37" i="2"/>
  <c r="O37" i="2"/>
  <c r="N37" i="2"/>
  <c r="M37" i="2"/>
  <c r="L37" i="2"/>
  <c r="K37" i="2"/>
  <c r="J37" i="2"/>
  <c r="I37" i="2"/>
  <c r="H37" i="2"/>
  <c r="G37" i="2"/>
  <c r="F37" i="2"/>
  <c r="E37" i="2"/>
  <c r="D37" i="2"/>
  <c r="C37" i="2"/>
  <c r="B37" i="2"/>
  <c r="Y36" i="2"/>
  <c r="X36" i="2"/>
  <c r="W36" i="2"/>
  <c r="V36" i="2"/>
  <c r="U36" i="2"/>
  <c r="T36" i="2"/>
  <c r="S36" i="2"/>
  <c r="R36" i="2"/>
  <c r="Q36" i="2"/>
  <c r="P36" i="2"/>
  <c r="O36" i="2"/>
  <c r="N36" i="2"/>
  <c r="M36" i="2"/>
  <c r="L36" i="2"/>
  <c r="K36" i="2"/>
  <c r="J36" i="2"/>
  <c r="I36" i="2"/>
  <c r="H36" i="2"/>
  <c r="G36" i="2"/>
  <c r="F36" i="2"/>
  <c r="E36" i="2"/>
  <c r="D36" i="2"/>
  <c r="C36" i="2"/>
  <c r="B36" i="2"/>
  <c r="Y35" i="2"/>
  <c r="X35" i="2"/>
  <c r="W35" i="2"/>
  <c r="V35" i="2"/>
  <c r="U35" i="2"/>
  <c r="T35" i="2"/>
  <c r="S35" i="2"/>
  <c r="R35" i="2"/>
  <c r="Q35" i="2"/>
  <c r="P35" i="2"/>
  <c r="O35" i="2"/>
  <c r="N35" i="2"/>
  <c r="M35" i="2"/>
  <c r="L35" i="2"/>
  <c r="K35" i="2"/>
  <c r="J35" i="2"/>
  <c r="I35" i="2"/>
  <c r="H35" i="2"/>
  <c r="G35" i="2"/>
  <c r="F35" i="2"/>
  <c r="E35" i="2"/>
  <c r="D35" i="2"/>
  <c r="C35" i="2"/>
  <c r="B35" i="2"/>
  <c r="Y34" i="2"/>
  <c r="X34" i="2"/>
  <c r="W34" i="2"/>
  <c r="V34" i="2"/>
  <c r="U34" i="2"/>
  <c r="T34" i="2"/>
  <c r="S34" i="2"/>
  <c r="R34" i="2"/>
  <c r="Q34" i="2"/>
  <c r="P34" i="2"/>
  <c r="O34" i="2"/>
  <c r="N34" i="2"/>
  <c r="M34" i="2"/>
  <c r="L34" i="2"/>
  <c r="K34" i="2"/>
  <c r="J34" i="2"/>
  <c r="I34" i="2"/>
  <c r="H34" i="2"/>
  <c r="G34" i="2"/>
  <c r="F34" i="2"/>
  <c r="E34" i="2"/>
  <c r="D34" i="2"/>
  <c r="C34" i="2"/>
  <c r="B34" i="2"/>
  <c r="Y33" i="2"/>
  <c r="X33" i="2"/>
  <c r="W33" i="2"/>
  <c r="V33" i="2"/>
  <c r="U33" i="2"/>
  <c r="T33" i="2"/>
  <c r="S33" i="2"/>
  <c r="R33" i="2"/>
  <c r="Q33" i="2"/>
  <c r="P33" i="2"/>
  <c r="O33" i="2"/>
  <c r="N33" i="2"/>
  <c r="M33" i="2"/>
  <c r="L33" i="2"/>
  <c r="K33" i="2"/>
  <c r="J33" i="2"/>
  <c r="I33" i="2"/>
  <c r="H33" i="2"/>
  <c r="G33" i="2"/>
  <c r="F33" i="2"/>
  <c r="E33" i="2"/>
  <c r="D33" i="2"/>
  <c r="C33" i="2"/>
  <c r="B33" i="2"/>
  <c r="Y32" i="2"/>
  <c r="X32" i="2"/>
  <c r="W32" i="2"/>
  <c r="V32" i="2"/>
  <c r="U32" i="2"/>
  <c r="T32" i="2"/>
  <c r="S32" i="2"/>
  <c r="R32" i="2"/>
  <c r="Q32" i="2"/>
  <c r="P32" i="2"/>
  <c r="O32" i="2"/>
  <c r="N32" i="2"/>
  <c r="M32" i="2"/>
  <c r="L32" i="2"/>
  <c r="K32" i="2"/>
  <c r="J32" i="2"/>
  <c r="I32" i="2"/>
  <c r="H32" i="2"/>
  <c r="G32" i="2"/>
  <c r="F32" i="2"/>
  <c r="E32" i="2"/>
  <c r="D32" i="2"/>
  <c r="C32" i="2"/>
  <c r="B32" i="2"/>
  <c r="Y31" i="2"/>
  <c r="X31" i="2"/>
  <c r="W31" i="2"/>
  <c r="V31" i="2"/>
  <c r="U31" i="2"/>
  <c r="T31" i="2"/>
  <c r="S31" i="2"/>
  <c r="R31" i="2"/>
  <c r="Q31" i="2"/>
  <c r="P31" i="2"/>
  <c r="O31" i="2"/>
  <c r="N31" i="2"/>
  <c r="M31" i="2"/>
  <c r="L31" i="2"/>
  <c r="K31" i="2"/>
  <c r="J31" i="2"/>
  <c r="I31" i="2"/>
  <c r="H31" i="2"/>
  <c r="G31" i="2"/>
  <c r="F31" i="2"/>
  <c r="E31" i="2"/>
  <c r="D31" i="2"/>
  <c r="C31" i="2"/>
  <c r="B31" i="2"/>
  <c r="Y30" i="2"/>
  <c r="X30" i="2"/>
  <c r="W30" i="2"/>
  <c r="V30" i="2"/>
  <c r="U30" i="2"/>
  <c r="T30" i="2"/>
  <c r="S30" i="2"/>
  <c r="R30" i="2"/>
  <c r="Q30" i="2"/>
  <c r="P30" i="2"/>
  <c r="O30" i="2"/>
  <c r="N30" i="2"/>
  <c r="M30" i="2"/>
  <c r="L30" i="2"/>
  <c r="K30" i="2"/>
  <c r="J30" i="2"/>
  <c r="I30" i="2"/>
  <c r="H30" i="2"/>
  <c r="G30" i="2"/>
  <c r="F30" i="2"/>
  <c r="E30" i="2"/>
  <c r="D30" i="2"/>
  <c r="C30" i="2"/>
  <c r="B30" i="2"/>
  <c r="Y29" i="2"/>
  <c r="X29" i="2"/>
  <c r="W29" i="2"/>
  <c r="V29" i="2"/>
  <c r="U29" i="2"/>
  <c r="T29" i="2"/>
  <c r="S29" i="2"/>
  <c r="R29" i="2"/>
  <c r="Q29" i="2"/>
  <c r="P29" i="2"/>
  <c r="O29" i="2"/>
  <c r="N29" i="2"/>
  <c r="M29" i="2"/>
  <c r="L29" i="2"/>
  <c r="K29" i="2"/>
  <c r="J29" i="2"/>
  <c r="I29" i="2"/>
  <c r="H29" i="2"/>
  <c r="G29" i="2"/>
  <c r="F29" i="2"/>
  <c r="E29" i="2"/>
  <c r="D29" i="2"/>
  <c r="C29" i="2"/>
  <c r="B29" i="2"/>
  <c r="Y28" i="2"/>
  <c r="X28" i="2"/>
  <c r="W28" i="2"/>
  <c r="V28" i="2"/>
  <c r="U28" i="2"/>
  <c r="T28" i="2"/>
  <c r="S28" i="2"/>
  <c r="R28" i="2"/>
  <c r="Q28" i="2"/>
  <c r="P28" i="2"/>
  <c r="O28" i="2"/>
  <c r="N28" i="2"/>
  <c r="M28" i="2"/>
  <c r="L28" i="2"/>
  <c r="K28" i="2"/>
  <c r="J28" i="2"/>
  <c r="I28" i="2"/>
  <c r="H28" i="2"/>
  <c r="G28" i="2"/>
  <c r="F28" i="2"/>
  <c r="E28" i="2"/>
  <c r="D28" i="2"/>
  <c r="C28" i="2"/>
  <c r="B28" i="2"/>
  <c r="Y27" i="2"/>
  <c r="X27" i="2"/>
  <c r="W27" i="2"/>
  <c r="V27" i="2"/>
  <c r="U27" i="2"/>
  <c r="T27" i="2"/>
  <c r="S27" i="2"/>
  <c r="R27" i="2"/>
  <c r="Q27" i="2"/>
  <c r="P27" i="2"/>
  <c r="O27" i="2"/>
  <c r="N27" i="2"/>
  <c r="M27" i="2"/>
  <c r="L27" i="2"/>
  <c r="K27" i="2"/>
  <c r="J27" i="2"/>
  <c r="I27" i="2"/>
  <c r="H27" i="2"/>
  <c r="G27" i="2"/>
  <c r="F27" i="2"/>
  <c r="E27" i="2"/>
  <c r="D27" i="2"/>
  <c r="C27" i="2"/>
  <c r="B27" i="2"/>
  <c r="Y26" i="2"/>
  <c r="X26" i="2"/>
  <c r="W26" i="2"/>
  <c r="V26" i="2"/>
  <c r="U26" i="2"/>
  <c r="T26" i="2"/>
  <c r="S26" i="2"/>
  <c r="R26" i="2"/>
  <c r="Q26" i="2"/>
  <c r="P26" i="2"/>
  <c r="O26" i="2"/>
  <c r="N26" i="2"/>
  <c r="M26" i="2"/>
  <c r="L26" i="2"/>
  <c r="K26" i="2"/>
  <c r="J26" i="2"/>
  <c r="I26" i="2"/>
  <c r="H26" i="2"/>
  <c r="G26" i="2"/>
  <c r="F26" i="2"/>
  <c r="E26" i="2"/>
  <c r="D26" i="2"/>
  <c r="C26" i="2"/>
  <c r="B26" i="2"/>
  <c r="Y25" i="2"/>
  <c r="X25" i="2"/>
  <c r="W25" i="2"/>
  <c r="V25" i="2"/>
  <c r="U25" i="2"/>
  <c r="T25" i="2"/>
  <c r="S25" i="2"/>
  <c r="R25" i="2"/>
  <c r="Q25" i="2"/>
  <c r="P25" i="2"/>
  <c r="O25" i="2"/>
  <c r="N25" i="2"/>
  <c r="M25" i="2"/>
  <c r="L25" i="2"/>
  <c r="K25" i="2"/>
  <c r="J25" i="2"/>
  <c r="I25" i="2"/>
  <c r="H25" i="2"/>
  <c r="G25" i="2"/>
  <c r="F25" i="2"/>
  <c r="E25" i="2"/>
  <c r="D25" i="2"/>
  <c r="C25" i="2"/>
  <c r="B25" i="2"/>
  <c r="Y24" i="2"/>
  <c r="X24" i="2"/>
  <c r="W24" i="2"/>
  <c r="V24" i="2"/>
  <c r="U24" i="2"/>
  <c r="T24" i="2"/>
  <c r="S24" i="2"/>
  <c r="R24" i="2"/>
  <c r="Q24" i="2"/>
  <c r="P24" i="2"/>
  <c r="O24" i="2"/>
  <c r="N24" i="2"/>
  <c r="M24" i="2"/>
  <c r="L24" i="2"/>
  <c r="K24" i="2"/>
  <c r="J24" i="2"/>
  <c r="I24" i="2"/>
  <c r="H24" i="2"/>
  <c r="G24" i="2"/>
  <c r="F24" i="2"/>
  <c r="E24" i="2"/>
  <c r="D24" i="2"/>
  <c r="C24" i="2"/>
  <c r="B24" i="2"/>
  <c r="Y23" i="2"/>
  <c r="X23" i="2"/>
  <c r="W23" i="2"/>
  <c r="V23" i="2"/>
  <c r="U23" i="2"/>
  <c r="T23" i="2"/>
  <c r="S23" i="2"/>
  <c r="R23" i="2"/>
  <c r="Q23" i="2"/>
  <c r="P23" i="2"/>
  <c r="O23" i="2"/>
  <c r="N23" i="2"/>
  <c r="M23" i="2"/>
  <c r="L23" i="2"/>
  <c r="K23" i="2"/>
  <c r="J23" i="2"/>
  <c r="I23" i="2"/>
  <c r="H23" i="2"/>
  <c r="G23" i="2"/>
  <c r="F23" i="2"/>
  <c r="E23" i="2"/>
  <c r="D23" i="2"/>
  <c r="C23" i="2"/>
  <c r="B23" i="2"/>
  <c r="Y22" i="2"/>
  <c r="X22" i="2"/>
  <c r="W22" i="2"/>
  <c r="V22" i="2"/>
  <c r="U22" i="2"/>
  <c r="T22" i="2"/>
  <c r="S22" i="2"/>
  <c r="R22" i="2"/>
  <c r="Q22" i="2"/>
  <c r="P22" i="2"/>
  <c r="O22" i="2"/>
  <c r="N22" i="2"/>
  <c r="M22" i="2"/>
  <c r="L22" i="2"/>
  <c r="K22" i="2"/>
  <c r="J22" i="2"/>
  <c r="I22" i="2"/>
  <c r="H22" i="2"/>
  <c r="G22" i="2"/>
  <c r="F22" i="2"/>
  <c r="E22" i="2"/>
  <c r="D22" i="2"/>
  <c r="C22" i="2"/>
  <c r="B22" i="2"/>
  <c r="Y21" i="2"/>
  <c r="X21" i="2"/>
  <c r="W21" i="2"/>
  <c r="V21" i="2"/>
  <c r="U21" i="2"/>
  <c r="T21" i="2"/>
  <c r="S21" i="2"/>
  <c r="R21" i="2"/>
  <c r="Q21" i="2"/>
  <c r="P21" i="2"/>
  <c r="O21" i="2"/>
  <c r="N21" i="2"/>
  <c r="M21" i="2"/>
  <c r="L21" i="2"/>
  <c r="K21" i="2"/>
  <c r="J21" i="2"/>
  <c r="I21" i="2"/>
  <c r="H21" i="2"/>
  <c r="G21" i="2"/>
  <c r="F21" i="2"/>
  <c r="E21" i="2"/>
  <c r="D21" i="2"/>
  <c r="C21" i="2"/>
  <c r="B21" i="2"/>
  <c r="Y20" i="2"/>
  <c r="X20" i="2"/>
  <c r="W20" i="2"/>
  <c r="V20" i="2"/>
  <c r="U20" i="2"/>
  <c r="T20" i="2"/>
  <c r="S20" i="2"/>
  <c r="R20" i="2"/>
  <c r="Q20" i="2"/>
  <c r="P20" i="2"/>
  <c r="O20" i="2"/>
  <c r="N20" i="2"/>
  <c r="M20" i="2"/>
  <c r="L20" i="2"/>
  <c r="K20" i="2"/>
  <c r="J20" i="2"/>
  <c r="I20" i="2"/>
  <c r="H20" i="2"/>
  <c r="G20" i="2"/>
  <c r="F20" i="2"/>
  <c r="E20" i="2"/>
  <c r="D20" i="2"/>
  <c r="C20" i="2"/>
  <c r="B20" i="2"/>
  <c r="Y19" i="2"/>
  <c r="X19" i="2"/>
  <c r="W19" i="2"/>
  <c r="V19" i="2"/>
  <c r="U19" i="2"/>
  <c r="T19" i="2"/>
  <c r="S19" i="2"/>
  <c r="R19" i="2"/>
  <c r="Q19" i="2"/>
  <c r="P19" i="2"/>
  <c r="O19" i="2"/>
  <c r="N19" i="2"/>
  <c r="M19" i="2"/>
  <c r="L19" i="2"/>
  <c r="K19" i="2"/>
  <c r="J19" i="2"/>
  <c r="I19" i="2"/>
  <c r="H19" i="2"/>
  <c r="G19" i="2"/>
  <c r="F19" i="2"/>
  <c r="E19" i="2"/>
  <c r="D19" i="2"/>
  <c r="C19" i="2"/>
  <c r="B19" i="2"/>
  <c r="Y18" i="2"/>
  <c r="X18" i="2"/>
  <c r="W18" i="2"/>
  <c r="V18" i="2"/>
  <c r="U18" i="2"/>
  <c r="T18" i="2"/>
  <c r="S18" i="2"/>
  <c r="R18" i="2"/>
  <c r="Q18" i="2"/>
  <c r="P18" i="2"/>
  <c r="O18" i="2"/>
  <c r="N18" i="2"/>
  <c r="M18" i="2"/>
  <c r="L18" i="2"/>
  <c r="K18" i="2"/>
  <c r="J18" i="2"/>
  <c r="I18" i="2"/>
  <c r="H18" i="2"/>
  <c r="G18" i="2"/>
  <c r="F18" i="2"/>
  <c r="E18" i="2"/>
  <c r="D18" i="2"/>
  <c r="C18" i="2"/>
  <c r="B18" i="2"/>
  <c r="Y17" i="2"/>
  <c r="X17" i="2"/>
  <c r="W17" i="2"/>
  <c r="V17" i="2"/>
  <c r="U17" i="2"/>
  <c r="T17" i="2"/>
  <c r="S17" i="2"/>
  <c r="R17" i="2"/>
  <c r="Q17" i="2"/>
  <c r="P17" i="2"/>
  <c r="O17" i="2"/>
  <c r="N17" i="2"/>
  <c r="M17" i="2"/>
  <c r="L17" i="2"/>
  <c r="K17" i="2"/>
  <c r="J17" i="2"/>
  <c r="I17" i="2"/>
  <c r="H17" i="2"/>
  <c r="G17" i="2"/>
  <c r="F17" i="2"/>
  <c r="E17" i="2"/>
  <c r="D17" i="2"/>
  <c r="C17" i="2"/>
  <c r="B17" i="2"/>
  <c r="Y16" i="2"/>
  <c r="X16" i="2"/>
  <c r="W16" i="2"/>
  <c r="V16" i="2"/>
  <c r="U16" i="2"/>
  <c r="T16" i="2"/>
  <c r="S16" i="2"/>
  <c r="R16" i="2"/>
  <c r="Q16" i="2"/>
  <c r="P16" i="2"/>
  <c r="O16" i="2"/>
  <c r="N16" i="2"/>
  <c r="M16" i="2"/>
  <c r="L16" i="2"/>
  <c r="K16" i="2"/>
  <c r="J16" i="2"/>
  <c r="I16" i="2"/>
  <c r="H16" i="2"/>
  <c r="G16" i="2"/>
  <c r="F16" i="2"/>
  <c r="E16" i="2"/>
  <c r="D16" i="2"/>
  <c r="C16" i="2"/>
  <c r="B16" i="2"/>
  <c r="Y15" i="2"/>
  <c r="X15" i="2"/>
  <c r="W15" i="2"/>
  <c r="V15" i="2"/>
  <c r="U15" i="2"/>
  <c r="T15" i="2"/>
  <c r="S15" i="2"/>
  <c r="R15" i="2"/>
  <c r="Q15" i="2"/>
  <c r="P15" i="2"/>
  <c r="O15" i="2"/>
  <c r="N15" i="2"/>
  <c r="M15" i="2"/>
  <c r="L15" i="2"/>
  <c r="K15" i="2"/>
  <c r="J15" i="2"/>
  <c r="I15" i="2"/>
  <c r="H15" i="2"/>
  <c r="G15" i="2"/>
  <c r="F15" i="2"/>
  <c r="E15" i="2"/>
  <c r="D15" i="2"/>
  <c r="C15" i="2"/>
  <c r="B15" i="2"/>
  <c r="Y14" i="2"/>
  <c r="X14" i="2"/>
  <c r="W14" i="2"/>
  <c r="V14" i="2"/>
  <c r="U14" i="2"/>
  <c r="T14" i="2"/>
  <c r="S14" i="2"/>
  <c r="R14" i="2"/>
  <c r="Q14" i="2"/>
  <c r="P14" i="2"/>
  <c r="O14" i="2"/>
  <c r="N14" i="2"/>
  <c r="M14" i="2"/>
  <c r="L14" i="2"/>
  <c r="K14" i="2"/>
  <c r="J14" i="2"/>
  <c r="I14" i="2"/>
  <c r="H14" i="2"/>
  <c r="G14" i="2"/>
  <c r="F14" i="2"/>
  <c r="E14" i="2"/>
  <c r="D14" i="2"/>
  <c r="C14" i="2"/>
  <c r="B14" i="2"/>
  <c r="Y13" i="2"/>
  <c r="X13" i="2"/>
  <c r="W13" i="2"/>
  <c r="V13" i="2"/>
  <c r="U13" i="2"/>
  <c r="T13" i="2"/>
  <c r="S13" i="2"/>
  <c r="R13" i="2"/>
  <c r="Q13" i="2"/>
  <c r="P13" i="2"/>
  <c r="O13" i="2"/>
  <c r="N13" i="2"/>
  <c r="M13" i="2"/>
  <c r="L13" i="2"/>
  <c r="K13" i="2"/>
  <c r="J13" i="2"/>
  <c r="I13" i="2"/>
  <c r="H13" i="2"/>
  <c r="G13" i="2"/>
  <c r="F13" i="2"/>
  <c r="E13" i="2"/>
  <c r="D13" i="2"/>
  <c r="C13" i="2"/>
  <c r="B13" i="2"/>
  <c r="Y12" i="2"/>
  <c r="X12" i="2"/>
  <c r="W12" i="2"/>
  <c r="V12" i="2"/>
  <c r="U12" i="2"/>
  <c r="T12" i="2"/>
  <c r="S12" i="2"/>
  <c r="R12" i="2"/>
  <c r="Q12" i="2"/>
  <c r="P12" i="2"/>
  <c r="O12" i="2"/>
  <c r="N12" i="2"/>
  <c r="M12" i="2"/>
  <c r="L12" i="2"/>
  <c r="K12" i="2"/>
  <c r="J12" i="2"/>
  <c r="I12" i="2"/>
  <c r="H12" i="2"/>
  <c r="G12" i="2"/>
  <c r="F12" i="2"/>
  <c r="E12" i="2"/>
  <c r="D12" i="2"/>
  <c r="C12" i="2"/>
  <c r="B12" i="2"/>
  <c r="Y11" i="2"/>
  <c r="X11" i="2"/>
  <c r="W11" i="2"/>
  <c r="V11" i="2"/>
  <c r="U11" i="2"/>
  <c r="T11" i="2"/>
  <c r="S11" i="2"/>
  <c r="R11" i="2"/>
  <c r="Q11" i="2"/>
  <c r="P11" i="2"/>
  <c r="O11" i="2"/>
  <c r="N11" i="2"/>
  <c r="M11" i="2"/>
  <c r="L11" i="2"/>
  <c r="K11" i="2"/>
  <c r="J11" i="2"/>
  <c r="I11" i="2"/>
  <c r="H11" i="2"/>
  <c r="G11" i="2"/>
  <c r="F11" i="2"/>
  <c r="E11" i="2"/>
  <c r="D11" i="2"/>
  <c r="C11" i="2"/>
  <c r="B11" i="2"/>
  <c r="Y10" i="2"/>
  <c r="X10" i="2"/>
  <c r="W10" i="2"/>
  <c r="V10" i="2"/>
  <c r="U10" i="2"/>
  <c r="T10" i="2"/>
  <c r="S10" i="2"/>
  <c r="R10" i="2"/>
  <c r="Q10" i="2"/>
  <c r="P10" i="2"/>
  <c r="O10" i="2"/>
  <c r="N10" i="2"/>
  <c r="M10" i="2"/>
  <c r="L10" i="2"/>
  <c r="K10" i="2"/>
  <c r="J10" i="2"/>
  <c r="I10" i="2"/>
  <c r="H10" i="2"/>
  <c r="G10" i="2"/>
  <c r="F10" i="2"/>
  <c r="E10" i="2"/>
  <c r="D10" i="2"/>
  <c r="C10" i="2"/>
  <c r="B10" i="2"/>
  <c r="Y9" i="2"/>
  <c r="X9" i="2"/>
  <c r="W9" i="2"/>
  <c r="V9" i="2"/>
  <c r="U9" i="2"/>
  <c r="T9" i="2"/>
  <c r="S9" i="2"/>
  <c r="R9" i="2"/>
  <c r="Q9" i="2"/>
  <c r="P9" i="2"/>
  <c r="O9" i="2"/>
  <c r="N9" i="2"/>
  <c r="M9" i="2"/>
  <c r="L9" i="2"/>
  <c r="K9" i="2"/>
  <c r="J9" i="2"/>
  <c r="I9" i="2"/>
  <c r="H9" i="2"/>
  <c r="G9" i="2"/>
  <c r="F9" i="2"/>
  <c r="E9" i="2"/>
  <c r="D9" i="2"/>
  <c r="C9" i="2"/>
  <c r="B9" i="2"/>
  <c r="Y8" i="2"/>
  <c r="X8" i="2"/>
  <c r="W8" i="2"/>
  <c r="V8" i="2"/>
  <c r="U8" i="2"/>
  <c r="T8" i="2"/>
  <c r="S8" i="2"/>
  <c r="R8" i="2"/>
  <c r="Q8" i="2"/>
  <c r="P8" i="2"/>
  <c r="O8" i="2"/>
  <c r="N8" i="2"/>
  <c r="M8" i="2"/>
  <c r="L8" i="2"/>
  <c r="K8" i="2"/>
  <c r="J8" i="2"/>
  <c r="I8" i="2"/>
  <c r="H8" i="2"/>
  <c r="G8" i="2"/>
  <c r="F8" i="2"/>
  <c r="E8" i="2"/>
  <c r="D8" i="2"/>
  <c r="C8" i="2"/>
  <c r="B8" i="2"/>
  <c r="Y7" i="2"/>
  <c r="X7" i="2"/>
  <c r="W7" i="2"/>
  <c r="V7" i="2"/>
  <c r="U7" i="2"/>
  <c r="T7" i="2"/>
  <c r="S7" i="2"/>
  <c r="R7" i="2"/>
  <c r="Q7" i="2"/>
  <c r="P7" i="2"/>
  <c r="O7" i="2"/>
  <c r="N7" i="2"/>
  <c r="M7" i="2"/>
  <c r="L7" i="2"/>
  <c r="K7" i="2"/>
  <c r="J7" i="2"/>
  <c r="I7" i="2"/>
  <c r="H7" i="2"/>
  <c r="G7" i="2"/>
  <c r="F7" i="2"/>
  <c r="E7" i="2"/>
  <c r="D7" i="2"/>
  <c r="C7" i="2"/>
  <c r="B7" i="2"/>
  <c r="AV42" i="1"/>
  <c r="AU42" i="1"/>
  <c r="AS42" i="1"/>
  <c r="AR42" i="1"/>
  <c r="AP42" i="1"/>
  <c r="AO42" i="1"/>
  <c r="AN42" i="1"/>
  <c r="AM42" i="1"/>
  <c r="AL42" i="1"/>
  <c r="AK42" i="1"/>
  <c r="AJ42" i="1"/>
  <c r="AI42" i="1"/>
  <c r="AH42" i="1"/>
  <c r="AG42" i="1"/>
  <c r="AE42" i="1"/>
  <c r="AD42" i="1"/>
  <c r="AC42" i="1"/>
  <c r="AB42" i="1"/>
  <c r="AV41" i="1"/>
  <c r="AU41" i="1"/>
  <c r="AS41" i="1"/>
  <c r="AR41" i="1"/>
  <c r="AP41" i="1"/>
  <c r="AO41" i="1"/>
  <c r="AN41" i="1"/>
  <c r="AM41" i="1"/>
  <c r="AL41" i="1"/>
  <c r="AK41" i="1"/>
  <c r="AJ41" i="1"/>
  <c r="AI41" i="1"/>
  <c r="AH41" i="1"/>
  <c r="AG41" i="1"/>
  <c r="AE41" i="1"/>
  <c r="AD41" i="1"/>
  <c r="AC41" i="1"/>
  <c r="AB41" i="1"/>
  <c r="AV40" i="1"/>
  <c r="AU40" i="1"/>
  <c r="AS40" i="1"/>
  <c r="AR40" i="1"/>
  <c r="AP40" i="1"/>
  <c r="AO40" i="1"/>
  <c r="AN40" i="1"/>
  <c r="AM40" i="1"/>
  <c r="AL40" i="1"/>
  <c r="AK40" i="1"/>
  <c r="AJ40" i="1"/>
  <c r="AI40" i="1"/>
  <c r="AH40" i="1"/>
  <c r="AG40" i="1"/>
  <c r="AE40" i="1"/>
  <c r="AD40" i="1"/>
  <c r="AC40" i="1"/>
  <c r="AB40" i="1"/>
  <c r="AV39" i="1"/>
  <c r="AU39" i="1"/>
  <c r="AS39" i="1"/>
  <c r="AR39" i="1"/>
  <c r="AP39" i="1"/>
  <c r="AO39" i="1"/>
  <c r="AN39" i="1"/>
  <c r="AM39" i="1"/>
  <c r="AL39" i="1"/>
  <c r="AK39" i="1"/>
  <c r="AJ39" i="1"/>
  <c r="AI39" i="1"/>
  <c r="AH39" i="1"/>
  <c r="AG39" i="1"/>
  <c r="AE39" i="1"/>
  <c r="AD39" i="1"/>
  <c r="AC39" i="1"/>
  <c r="AB39" i="1"/>
  <c r="AV38" i="1"/>
  <c r="AU38" i="1"/>
  <c r="AS38" i="1"/>
  <c r="AR38" i="1"/>
  <c r="AP38" i="1"/>
  <c r="AO38" i="1"/>
  <c r="AN38" i="1"/>
  <c r="AM38" i="1"/>
  <c r="AL38" i="1"/>
  <c r="AK38" i="1"/>
  <c r="AJ38" i="1"/>
  <c r="AH38" i="1"/>
  <c r="AG38" i="1"/>
  <c r="AE38" i="1"/>
  <c r="AD38" i="1"/>
  <c r="AC38" i="1"/>
  <c r="AB38" i="1"/>
  <c r="AV37" i="1"/>
  <c r="AU37" i="1"/>
  <c r="AS37" i="1"/>
  <c r="AR37" i="1"/>
  <c r="AP37" i="1"/>
  <c r="AO37" i="1"/>
  <c r="AN37" i="1"/>
  <c r="AM37" i="1"/>
  <c r="AL37" i="1"/>
  <c r="AK37" i="1"/>
  <c r="AJ37" i="1"/>
  <c r="AH37" i="1"/>
  <c r="AG37" i="1"/>
  <c r="AE37" i="1"/>
  <c r="AD37" i="1"/>
  <c r="AC37" i="1"/>
  <c r="AB37" i="1"/>
  <c r="AV36" i="1"/>
  <c r="AU36" i="1"/>
  <c r="AS36" i="1"/>
  <c r="AR36" i="1"/>
  <c r="AP36" i="1"/>
  <c r="AO36" i="1"/>
  <c r="AN36" i="1"/>
  <c r="AM36" i="1"/>
  <c r="AL36" i="1"/>
  <c r="AK36" i="1"/>
  <c r="AJ36" i="1"/>
  <c r="AI36" i="1"/>
  <c r="AH36" i="1"/>
  <c r="AG36" i="1"/>
  <c r="AE36" i="1"/>
  <c r="AD36" i="1"/>
  <c r="AC36" i="1"/>
  <c r="AB36" i="1"/>
  <c r="AV35" i="1"/>
  <c r="AU35" i="1"/>
  <c r="AS35" i="1"/>
  <c r="AR35" i="1"/>
  <c r="AP35" i="1"/>
  <c r="AO35" i="1"/>
  <c r="AN35" i="1"/>
  <c r="AM35" i="1"/>
  <c r="AL35" i="1"/>
  <c r="AK35" i="1"/>
  <c r="AJ35" i="1"/>
  <c r="AI35" i="1"/>
  <c r="AH35" i="1"/>
  <c r="AG35" i="1"/>
  <c r="AE35" i="1"/>
  <c r="AD35" i="1"/>
  <c r="AC35" i="1"/>
  <c r="AB35" i="1"/>
  <c r="AV34" i="1"/>
  <c r="AU34" i="1"/>
  <c r="AS34" i="1"/>
  <c r="AR34" i="1"/>
  <c r="AP34" i="1"/>
  <c r="AO34" i="1"/>
  <c r="AN34" i="1"/>
  <c r="AM34" i="1"/>
  <c r="AL34" i="1"/>
  <c r="AK34" i="1"/>
  <c r="AJ34" i="1"/>
  <c r="AI34" i="1"/>
  <c r="AH34" i="1"/>
  <c r="AG34" i="1"/>
  <c r="AE34" i="1"/>
  <c r="AD34" i="1"/>
  <c r="AC34" i="1"/>
  <c r="AB34" i="1"/>
  <c r="AV33" i="1"/>
  <c r="AU33" i="1"/>
  <c r="AS33" i="1"/>
  <c r="AR33" i="1"/>
  <c r="AP33" i="1"/>
  <c r="AO33" i="1"/>
  <c r="AN33" i="1"/>
  <c r="AM33" i="1"/>
  <c r="AL33" i="1"/>
  <c r="AK33" i="1"/>
  <c r="AJ33" i="1"/>
  <c r="AI33" i="1"/>
  <c r="AH33" i="1"/>
  <c r="AG33" i="1"/>
  <c r="AE33" i="1"/>
  <c r="AD33" i="1"/>
  <c r="AC33" i="1"/>
  <c r="AB33" i="1"/>
  <c r="AV32" i="1"/>
  <c r="AU32" i="1"/>
  <c r="AS32" i="1"/>
  <c r="AR32" i="1"/>
  <c r="AP32" i="1"/>
  <c r="AO32" i="1"/>
  <c r="AN32" i="1"/>
  <c r="AM32" i="1"/>
  <c r="AL32" i="1"/>
  <c r="AK32" i="1"/>
  <c r="AJ32" i="1"/>
  <c r="AI32" i="1"/>
  <c r="AH32" i="1"/>
  <c r="AG32" i="1"/>
  <c r="AE32" i="1"/>
  <c r="AD32" i="1"/>
  <c r="AC32" i="1"/>
  <c r="AB32" i="1"/>
  <c r="AV31" i="1"/>
  <c r="AU31" i="1"/>
  <c r="AS31" i="1"/>
  <c r="AR31" i="1"/>
  <c r="AP31" i="1"/>
  <c r="AO31" i="1"/>
  <c r="AN31" i="1"/>
  <c r="AM31" i="1"/>
  <c r="AL31" i="1"/>
  <c r="AK31" i="1"/>
  <c r="AJ31" i="1"/>
  <c r="AI31" i="1"/>
  <c r="AH31" i="1"/>
  <c r="AG31" i="1"/>
  <c r="AE31" i="1"/>
  <c r="AD31" i="1"/>
  <c r="AC31" i="1"/>
  <c r="AB31" i="1"/>
  <c r="AV30" i="1"/>
  <c r="AU30" i="1"/>
  <c r="AS30" i="1"/>
  <c r="AR30" i="1"/>
  <c r="AP30" i="1"/>
  <c r="AO30" i="1"/>
  <c r="AN30" i="1"/>
  <c r="AM30" i="1"/>
  <c r="AL30" i="1"/>
  <c r="AK30" i="1"/>
  <c r="AJ30" i="1"/>
  <c r="AI30" i="1"/>
  <c r="AH30" i="1"/>
  <c r="AG30" i="1"/>
  <c r="AE30" i="1"/>
  <c r="AD30" i="1"/>
  <c r="AC30" i="1"/>
  <c r="AB30" i="1"/>
  <c r="AV29" i="1"/>
  <c r="AU29" i="1"/>
  <c r="AS29" i="1"/>
  <c r="AR29" i="1"/>
  <c r="AP29" i="1"/>
  <c r="AO29" i="1"/>
  <c r="AN29" i="1"/>
  <c r="AM29" i="1"/>
  <c r="AL29" i="1"/>
  <c r="AK29" i="1"/>
  <c r="AJ29" i="1"/>
  <c r="AH29" i="1"/>
  <c r="AG29" i="1"/>
  <c r="AE29" i="1"/>
  <c r="AD29" i="1"/>
  <c r="AC29" i="1"/>
  <c r="AB29" i="1"/>
  <c r="AV28" i="1"/>
  <c r="AU28" i="1"/>
  <c r="AS28" i="1"/>
  <c r="AR28" i="1"/>
  <c r="AP28" i="1"/>
  <c r="AO28" i="1"/>
  <c r="AN28" i="1"/>
  <c r="AM28" i="1"/>
  <c r="AL28" i="1"/>
  <c r="AK28" i="1"/>
  <c r="AJ28" i="1"/>
  <c r="AI28" i="1"/>
  <c r="AH28" i="1"/>
  <c r="AG28" i="1"/>
  <c r="AE28" i="1"/>
  <c r="AD28" i="1"/>
  <c r="AC28" i="1"/>
  <c r="AB28" i="1"/>
  <c r="AV27" i="1"/>
  <c r="AU27" i="1"/>
  <c r="AS27" i="1"/>
  <c r="AR27" i="1"/>
  <c r="AP27" i="1"/>
  <c r="AO27" i="1"/>
  <c r="AN27" i="1"/>
  <c r="AM27" i="1"/>
  <c r="AL27" i="1"/>
  <c r="AK27" i="1"/>
  <c r="AJ27" i="1"/>
  <c r="AI27" i="1"/>
  <c r="AH27" i="1"/>
  <c r="AG27" i="1"/>
  <c r="AE27" i="1"/>
  <c r="AD27" i="1"/>
  <c r="AC27" i="1"/>
  <c r="AB27" i="1"/>
  <c r="AV26" i="1"/>
  <c r="AU26" i="1"/>
  <c r="AS26" i="1"/>
  <c r="AR26" i="1"/>
  <c r="AP26" i="1"/>
  <c r="AO26" i="1"/>
  <c r="AN26" i="1"/>
  <c r="AM26" i="1"/>
  <c r="AL26" i="1"/>
  <c r="AK26" i="1"/>
  <c r="AJ26" i="1"/>
  <c r="AI26" i="1"/>
  <c r="AH26" i="1"/>
  <c r="AG26" i="1"/>
  <c r="AE26" i="1"/>
  <c r="AD26" i="1"/>
  <c r="AC26" i="1"/>
  <c r="AB26" i="1"/>
  <c r="AV25" i="1"/>
  <c r="AU25" i="1"/>
  <c r="AS25" i="1"/>
  <c r="AR25" i="1"/>
  <c r="AP25" i="1"/>
  <c r="AO25" i="1"/>
  <c r="AN25" i="1"/>
  <c r="AM25" i="1"/>
  <c r="AL25" i="1"/>
  <c r="AK25" i="1"/>
  <c r="AJ25" i="1"/>
  <c r="AI25" i="1"/>
  <c r="AH25" i="1"/>
  <c r="AG25" i="1"/>
  <c r="AE25" i="1"/>
  <c r="AD25" i="1"/>
  <c r="AC25" i="1"/>
  <c r="AB25" i="1"/>
  <c r="AV24" i="1"/>
  <c r="AU24" i="1"/>
  <c r="AS24" i="1"/>
  <c r="AR24" i="1"/>
  <c r="AP24" i="1"/>
  <c r="AO24" i="1"/>
  <c r="AN24" i="1"/>
  <c r="AM24" i="1"/>
  <c r="AL24" i="1"/>
  <c r="AK24" i="1"/>
  <c r="AJ24" i="1"/>
  <c r="AI24" i="1"/>
  <c r="AH24" i="1"/>
  <c r="AG24" i="1"/>
  <c r="AE24" i="1"/>
  <c r="AD24" i="1"/>
  <c r="AC24" i="1"/>
  <c r="AB24" i="1"/>
  <c r="AV23" i="1"/>
  <c r="AU23" i="1"/>
  <c r="AS23" i="1"/>
  <c r="AR23" i="1"/>
  <c r="AP23" i="1"/>
  <c r="AO23" i="1"/>
  <c r="AN23" i="1"/>
  <c r="AM23" i="1"/>
  <c r="AL23" i="1"/>
  <c r="AK23" i="1"/>
  <c r="AJ23" i="1"/>
  <c r="AI23" i="1"/>
  <c r="AH23" i="1"/>
  <c r="AG23" i="1"/>
  <c r="AE23" i="1"/>
  <c r="AD23" i="1"/>
  <c r="AC23" i="1"/>
  <c r="AB23" i="1"/>
  <c r="AV22" i="1"/>
  <c r="AU22" i="1"/>
  <c r="AS22" i="1"/>
  <c r="AR22" i="1"/>
  <c r="AP22" i="1"/>
  <c r="AO22" i="1"/>
  <c r="AN22" i="1"/>
  <c r="AM22" i="1"/>
  <c r="AL22" i="1"/>
  <c r="AK22" i="1"/>
  <c r="AJ22" i="1"/>
  <c r="AI22" i="1"/>
  <c r="AH22" i="1"/>
  <c r="AG22" i="1"/>
  <c r="AE22" i="1"/>
  <c r="AD22" i="1"/>
  <c r="AC22" i="1"/>
  <c r="AB22" i="1"/>
  <c r="AU21" i="1"/>
  <c r="AS21" i="1"/>
  <c r="AR21" i="1"/>
  <c r="AP21" i="1"/>
  <c r="AO21" i="1"/>
  <c r="AN21" i="1"/>
  <c r="AM21" i="1"/>
  <c r="AL21" i="1"/>
  <c r="AK21" i="1"/>
  <c r="AJ21" i="1"/>
  <c r="AI21" i="1"/>
  <c r="AH21" i="1"/>
  <c r="AG21" i="1"/>
  <c r="AE21" i="1"/>
  <c r="AD21" i="1"/>
  <c r="AC21" i="1"/>
  <c r="AB21" i="1"/>
  <c r="AV20" i="1"/>
  <c r="AU20" i="1"/>
  <c r="AS20" i="1"/>
  <c r="AR20" i="1"/>
  <c r="AP20" i="1"/>
  <c r="AO20" i="1"/>
  <c r="AN20" i="1"/>
  <c r="AM20" i="1"/>
  <c r="AL20" i="1"/>
  <c r="AK20" i="1"/>
  <c r="AJ20" i="1"/>
  <c r="AI20" i="1"/>
  <c r="AH20" i="1"/>
  <c r="AG20" i="1"/>
  <c r="AE20" i="1"/>
  <c r="AD20" i="1"/>
  <c r="AC20" i="1"/>
  <c r="AB20" i="1"/>
  <c r="AV19" i="1"/>
  <c r="AU19" i="1"/>
  <c r="AS19" i="1"/>
  <c r="AR19" i="1"/>
  <c r="AP19" i="1"/>
  <c r="AO19" i="1"/>
  <c r="AN19" i="1"/>
  <c r="AM19" i="1"/>
  <c r="AL19" i="1"/>
  <c r="AK19" i="1"/>
  <c r="AJ19" i="1"/>
  <c r="AI19" i="1"/>
  <c r="AH19" i="1"/>
  <c r="AG19" i="1"/>
  <c r="AE19" i="1"/>
  <c r="AD19" i="1"/>
  <c r="AC19" i="1"/>
  <c r="AB19" i="1"/>
  <c r="AV18" i="1"/>
  <c r="AU18" i="1"/>
  <c r="AS18" i="1"/>
  <c r="AR18" i="1"/>
  <c r="AP18" i="1"/>
  <c r="AO18" i="1"/>
  <c r="AN18" i="1"/>
  <c r="AM18" i="1"/>
  <c r="AL18" i="1"/>
  <c r="AK18" i="1"/>
  <c r="AJ18" i="1"/>
  <c r="AI18" i="1"/>
  <c r="AH18" i="1"/>
  <c r="AG18" i="1"/>
  <c r="AE18" i="1"/>
  <c r="AD18" i="1"/>
  <c r="AC18" i="1"/>
  <c r="AB18" i="1"/>
  <c r="AV17" i="1"/>
  <c r="AU17" i="1"/>
  <c r="AS17" i="1"/>
  <c r="AR17" i="1"/>
  <c r="AP17" i="1"/>
  <c r="AO17" i="1"/>
  <c r="AN17" i="1"/>
  <c r="AM17" i="1"/>
  <c r="AL17" i="1"/>
  <c r="AK17" i="1"/>
  <c r="AJ17" i="1"/>
  <c r="AI17" i="1"/>
  <c r="AH17" i="1"/>
  <c r="AG17" i="1"/>
  <c r="AE17" i="1"/>
  <c r="AD17" i="1"/>
  <c r="AC17" i="1"/>
  <c r="AB17" i="1"/>
  <c r="AV16" i="1"/>
  <c r="AU16" i="1"/>
  <c r="AS16" i="1"/>
  <c r="AR16" i="1"/>
  <c r="AP16" i="1"/>
  <c r="AO16" i="1"/>
  <c r="AN16" i="1"/>
  <c r="AM16" i="1"/>
  <c r="AL16" i="1"/>
  <c r="AK16" i="1"/>
  <c r="AJ16" i="1"/>
  <c r="AI16" i="1"/>
  <c r="AH16" i="1"/>
  <c r="AG16" i="1"/>
  <c r="AE16" i="1"/>
  <c r="AD16" i="1"/>
  <c r="AC16" i="1"/>
  <c r="AB16" i="1"/>
  <c r="AV15" i="1"/>
  <c r="AU15" i="1"/>
  <c r="AS15" i="1"/>
  <c r="AR15" i="1"/>
  <c r="AP15" i="1"/>
  <c r="AO15" i="1"/>
  <c r="AN15" i="1"/>
  <c r="AM15" i="1"/>
  <c r="AL15" i="1"/>
  <c r="AK15" i="1"/>
  <c r="AJ15" i="1"/>
  <c r="AI15" i="1"/>
  <c r="AH15" i="1"/>
  <c r="AG15" i="1"/>
  <c r="AE15" i="1"/>
  <c r="AD15" i="1"/>
  <c r="AC15" i="1"/>
  <c r="AB15" i="1"/>
  <c r="AV14" i="1"/>
  <c r="AU14" i="1"/>
  <c r="AS14" i="1"/>
  <c r="AR14" i="1"/>
  <c r="AP14" i="1"/>
  <c r="AO14" i="1"/>
  <c r="AN14" i="1"/>
  <c r="AM14" i="1"/>
  <c r="AL14" i="1"/>
  <c r="AK14" i="1"/>
  <c r="AJ14" i="1"/>
  <c r="AH14" i="1"/>
  <c r="AG14" i="1"/>
  <c r="AE14" i="1"/>
  <c r="AD14" i="1"/>
  <c r="AC14" i="1"/>
  <c r="AB14" i="1"/>
  <c r="AV13" i="1"/>
  <c r="AU13" i="1"/>
  <c r="AS13" i="1"/>
  <c r="AR13" i="1"/>
  <c r="AP13" i="1"/>
  <c r="AO13" i="1"/>
  <c r="AN13" i="1"/>
  <c r="AM13" i="1"/>
  <c r="AL13" i="1"/>
  <c r="AK13" i="1"/>
  <c r="AJ13" i="1"/>
  <c r="AI13" i="1"/>
  <c r="AH13" i="1"/>
  <c r="AG13" i="1"/>
  <c r="AE13" i="1"/>
  <c r="AD13" i="1"/>
  <c r="AC13" i="1"/>
  <c r="AB13" i="1"/>
  <c r="AV12" i="1"/>
  <c r="AU12" i="1"/>
  <c r="AS12" i="1"/>
  <c r="AR12" i="1"/>
  <c r="AP12" i="1"/>
  <c r="AO12" i="1"/>
  <c r="AN12" i="1"/>
  <c r="AM12" i="1"/>
  <c r="AL12" i="1"/>
  <c r="AK12" i="1"/>
  <c r="AJ12" i="1"/>
  <c r="AI12" i="1"/>
  <c r="AH12" i="1"/>
  <c r="AG12" i="1"/>
  <c r="AE12" i="1"/>
  <c r="AD12" i="1"/>
  <c r="AC12" i="1"/>
  <c r="AB12" i="1"/>
  <c r="AV11" i="1"/>
  <c r="AU11" i="1"/>
  <c r="AS11" i="1"/>
  <c r="AR11" i="1"/>
  <c r="AP11" i="1"/>
  <c r="AO11" i="1"/>
  <c r="AN11" i="1"/>
  <c r="AM11" i="1"/>
  <c r="AL11" i="1"/>
  <c r="AK11" i="1"/>
  <c r="AJ11" i="1"/>
  <c r="AI11" i="1"/>
  <c r="AH11" i="1"/>
  <c r="AG11" i="1"/>
  <c r="AE11" i="1"/>
  <c r="AD11" i="1"/>
  <c r="AC11" i="1"/>
  <c r="AB11" i="1"/>
  <c r="AV10" i="1"/>
  <c r="AU10" i="1"/>
  <c r="AS10" i="1"/>
  <c r="AR10" i="1"/>
  <c r="AP10" i="1"/>
  <c r="AO10" i="1"/>
  <c r="AN10" i="1"/>
  <c r="AM10" i="1"/>
  <c r="AL10" i="1"/>
  <c r="AK10" i="1"/>
  <c r="AJ10" i="1"/>
  <c r="AI10" i="1"/>
  <c r="AH10" i="1"/>
  <c r="AG10" i="1"/>
  <c r="AE10" i="1"/>
  <c r="AD10" i="1"/>
  <c r="AC10" i="1"/>
  <c r="AB10" i="1"/>
  <c r="AV9" i="1"/>
  <c r="AU9" i="1"/>
  <c r="AS9" i="1"/>
  <c r="AR9" i="1"/>
  <c r="AP9" i="1"/>
  <c r="AO9" i="1"/>
  <c r="AN9" i="1"/>
  <c r="AM9" i="1"/>
  <c r="AL9" i="1"/>
  <c r="AK9" i="1"/>
  <c r="AJ9" i="1"/>
  <c r="AI9" i="1"/>
  <c r="AH9" i="1"/>
  <c r="AG9" i="1"/>
  <c r="AE9" i="1"/>
  <c r="AD9" i="1"/>
  <c r="AC9" i="1"/>
  <c r="AB9" i="1"/>
  <c r="AV8" i="1"/>
  <c r="AU8" i="1"/>
  <c r="AS8" i="1"/>
  <c r="AR8" i="1"/>
  <c r="AP8" i="1"/>
  <c r="AO8" i="1"/>
  <c r="AN8" i="1"/>
  <c r="AM8" i="1"/>
  <c r="AL8" i="1"/>
  <c r="AK8" i="1"/>
  <c r="AJ8" i="1"/>
  <c r="AI8" i="1"/>
  <c r="AH8" i="1"/>
  <c r="AG8" i="1"/>
  <c r="AE8" i="1"/>
  <c r="AD8" i="1"/>
  <c r="AC8" i="1"/>
  <c r="AB8" i="1"/>
  <c r="AV7" i="1"/>
  <c r="AU7" i="1"/>
  <c r="AS7" i="1"/>
  <c r="AR7" i="1"/>
  <c r="AP7" i="1"/>
  <c r="AO7" i="1"/>
  <c r="AN7" i="1"/>
  <c r="AM7" i="1"/>
  <c r="AL7" i="1"/>
  <c r="AK7" i="1"/>
  <c r="AJ7" i="1"/>
  <c r="AI7" i="1"/>
  <c r="AH7" i="1"/>
  <c r="AG7" i="1"/>
  <c r="AE7" i="1"/>
  <c r="AD7" i="1"/>
  <c r="AC7" i="1"/>
  <c r="AB7" i="1"/>
</calcChain>
</file>

<file path=xl/sharedStrings.xml><?xml version="1.0" encoding="utf-8"?>
<sst xmlns="http://schemas.openxmlformats.org/spreadsheetml/2006/main" count="3597" uniqueCount="923">
  <si>
    <t>average</t>
  </si>
  <si>
    <t>Material conditions</t>
  </si>
  <si>
    <t>Quality of life</t>
  </si>
  <si>
    <t>Income and wealth</t>
  </si>
  <si>
    <t>Jobs and earnings</t>
  </si>
  <si>
    <t>Housing</t>
  </si>
  <si>
    <t>Work and life balance</t>
  </si>
  <si>
    <t>Health status</t>
  </si>
  <si>
    <t>Education and skills</t>
  </si>
  <si>
    <t>Social connections</t>
  </si>
  <si>
    <t>Civic engagement and governance</t>
  </si>
  <si>
    <t>Environmental quality</t>
  </si>
  <si>
    <t>Personal security</t>
  </si>
  <si>
    <t>Subjective well-being</t>
  </si>
  <si>
    <t>Household Net Adjusted Disposable Income</t>
  </si>
  <si>
    <t>Household Financial Wealth</t>
  </si>
  <si>
    <t>Employment rate</t>
  </si>
  <si>
    <t>Personal earnings</t>
  </si>
  <si>
    <t>Job Tenure</t>
  </si>
  <si>
    <t>Long-term unemployment rate</t>
  </si>
  <si>
    <t>Number of rooms per person</t>
  </si>
  <si>
    <t>Dwellings without basic facilities</t>
  </si>
  <si>
    <t>Employees working very long hours</t>
  </si>
  <si>
    <t>Time non worked</t>
  </si>
  <si>
    <t>Life expectancy at birth</t>
  </si>
  <si>
    <t>Self-reported health</t>
  </si>
  <si>
    <t>Educational attainment</t>
  </si>
  <si>
    <t>Education expectancy</t>
  </si>
  <si>
    <t>Students'cognitive skills</t>
  </si>
  <si>
    <t>Social network support</t>
  </si>
  <si>
    <t>Transparency of governance</t>
  </si>
  <si>
    <t>Voter turn-out</t>
  </si>
  <si>
    <t>Satisfaction with water quality</t>
  </si>
  <si>
    <t>Air pollution</t>
  </si>
  <si>
    <t>Reported homicides</t>
  </si>
  <si>
    <t>Self-reported victimisation</t>
  </si>
  <si>
    <t>Life Satisfaction</t>
  </si>
  <si>
    <t>IW</t>
  </si>
  <si>
    <t>JE</t>
  </si>
  <si>
    <t>HO</t>
  </si>
  <si>
    <t>WL</t>
  </si>
  <si>
    <t>HS</t>
  </si>
  <si>
    <t>ES</t>
  </si>
  <si>
    <t>CG</t>
  </si>
  <si>
    <t>EQ</t>
  </si>
  <si>
    <t>PS</t>
  </si>
  <si>
    <t>SW</t>
  </si>
  <si>
    <t>Names</t>
  </si>
  <si>
    <t>IW_HADI</t>
  </si>
  <si>
    <t>IW_HNFW</t>
  </si>
  <si>
    <t>JE_EMPL</t>
  </si>
  <si>
    <t>JE_LTUR</t>
  </si>
  <si>
    <t>HO_NUMR</t>
  </si>
  <si>
    <t>HO_BASE</t>
  </si>
  <si>
    <t>WL_EWLH</t>
  </si>
  <si>
    <t>WL_TNOW</t>
  </si>
  <si>
    <t>HS_LEB</t>
  </si>
  <si>
    <t>HS_SFRH</t>
  </si>
  <si>
    <t>ES_EDUA</t>
  </si>
  <si>
    <t>ES_STCS</t>
  </si>
  <si>
    <t>SC_SNTWS</t>
  </si>
  <si>
    <t>CG_TRASG</t>
  </si>
  <si>
    <t>CG_VOTO</t>
  </si>
  <si>
    <t>EQ_AIRP</t>
  </si>
  <si>
    <t>PS_REPH</t>
  </si>
  <si>
    <t>PS_SFRV</t>
  </si>
  <si>
    <t>SW_LIFS</t>
  </si>
  <si>
    <t>Australia</t>
  </si>
  <si>
    <t>Austria</t>
  </si>
  <si>
    <t>Belgium</t>
  </si>
  <si>
    <t>Brazil</t>
  </si>
  <si>
    <t>Canada</t>
  </si>
  <si>
    <t>Chile</t>
  </si>
  <si>
    <t>Czech Republic</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</si>
  <si>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</si>
  <si>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</si>
  <si>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</si>
  <si>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</si>
  <si>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</si>
  <si>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</si>
  <si>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</si>
  <si>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</si>
  <si>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</si>
  <si>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</si>
  <si>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</si>
  <si>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</si>
  <si>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</si>
  <si>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</si>
  <si>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</si>
  <si>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</si>
  <si>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</si>
  <si>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</si>
  <si>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</si>
  <si>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</si>
  <si>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Russian federation</t>
  </si>
  <si>
    <t>Slovak Republic</t>
  </si>
  <si>
    <t>Slovenia</t>
  </si>
  <si>
    <t>Spain</t>
  </si>
  <si>
    <t>Sweden</t>
  </si>
  <si>
    <t>Switzerland</t>
  </si>
  <si>
    <t>Turkey</t>
  </si>
  <si>
    <t>United Kingdom</t>
  </si>
  <si>
    <t>United States</t>
  </si>
  <si>
    <t>male</t>
  </si>
  <si>
    <t>female</t>
  </si>
  <si>
    <t>high</t>
  </si>
  <si>
    <t>low</t>
  </si>
  <si>
    <t>identique à la moyenne</t>
  </si>
  <si>
    <t>imputation</t>
  </si>
  <si>
    <t>moyenne de la série</t>
  </si>
  <si>
    <t>série non prise en compte</t>
  </si>
  <si>
    <t>Russian Federation</t>
  </si>
  <si>
    <t>Income</t>
  </si>
  <si>
    <t>Jobs</t>
  </si>
  <si>
    <t>Work-life balance</t>
  </si>
  <si>
    <t>Health</t>
  </si>
  <si>
    <t>Education</t>
  </si>
  <si>
    <t>Community</t>
  </si>
  <si>
    <t>Civic engagement</t>
  </si>
  <si>
    <t>Environment</t>
  </si>
  <si>
    <t>Safety</t>
  </si>
  <si>
    <t>COUNTRY</t>
  </si>
  <si>
    <t>Households’ income</t>
  </si>
  <si>
    <t>Household financial wealth</t>
  </si>
  <si>
    <t>Job security</t>
  </si>
  <si>
    <t>Rooms per person</t>
  </si>
  <si>
    <t>Housing expenditure</t>
  </si>
  <si>
    <t>Dwellings with basic facilities</t>
  </si>
  <si>
    <t>Time devoted to leisure and personal care</t>
  </si>
  <si>
    <t>Life expectancy</t>
  </si>
  <si>
    <t>Years in education</t>
  </si>
  <si>
    <t>Students’ skills</t>
  </si>
  <si>
    <t>Social network</t>
  </si>
  <si>
    <t>Consultation on rule-making</t>
  </si>
  <si>
    <t>Water quality</t>
  </si>
  <si>
    <t>Homicide rate</t>
  </si>
  <si>
    <t>Assault rate</t>
  </si>
  <si>
    <t>26927 USD</t>
  </si>
  <si>
    <t>29630 USD</t>
  </si>
  <si>
    <t>42550 USD</t>
  </si>
  <si>
    <t>14.41 hours</t>
  </si>
  <si>
    <t>81.8 years</t>
  </si>
  <si>
    <t>18.4 years</t>
  </si>
  <si>
    <t>519 score</t>
  </si>
  <si>
    <t>10.5 index</t>
  </si>
  <si>
    <t>14 micrograms</t>
  </si>
  <si>
    <t>1.2 homicides</t>
  </si>
  <si>
    <t>7.4 rate</t>
  </si>
  <si>
    <t>27541 USD</t>
  </si>
  <si>
    <t>45468 USD</t>
  </si>
  <si>
    <t>41904 USD</t>
  </si>
  <si>
    <t>1.7 rooms</t>
  </si>
  <si>
    <t>14.46 hours</t>
  </si>
  <si>
    <t>80.7 years</t>
  </si>
  <si>
    <t>16.6 years</t>
  </si>
  <si>
    <t>487 score</t>
  </si>
  <si>
    <t>7.1 index</t>
  </si>
  <si>
    <t>29 micrograms</t>
  </si>
  <si>
    <t>0.5 homicides</t>
  </si>
  <si>
    <t>7.5 rate</t>
  </si>
  <si>
    <t>26734 USD</t>
  </si>
  <si>
    <t>69466 USD</t>
  </si>
  <si>
    <t>42811 USD</t>
  </si>
  <si>
    <t>2.1 rooms</t>
  </si>
  <si>
    <t>15.71 hours</t>
  </si>
  <si>
    <t>80.3 years</t>
  </si>
  <si>
    <t>18.7 years</t>
  </si>
  <si>
    <t>509 score</t>
  </si>
  <si>
    <t>4.5 index</t>
  </si>
  <si>
    <t>21 micrograms</t>
  </si>
  <si>
    <t>1.7 homicides</t>
  </si>
  <si>
    <t>7 rate</t>
  </si>
  <si>
    <t>14.76 hours</t>
  </si>
  <si>
    <t>73.2 years</t>
  </si>
  <si>
    <t>16.3 years</t>
  </si>
  <si>
    <t>401 score</t>
  </si>
  <si>
    <t>4 index</t>
  </si>
  <si>
    <t>22.7 homicides</t>
  </si>
  <si>
    <t>6.8 rate</t>
  </si>
  <si>
    <t>27138 USD</t>
  </si>
  <si>
    <t>60344 USD</t>
  </si>
  <si>
    <t>41961 USD</t>
  </si>
  <si>
    <t>14.25 hours</t>
  </si>
  <si>
    <t>80.8 years</t>
  </si>
  <si>
    <t>17 years</t>
  </si>
  <si>
    <t>527 score</t>
  </si>
  <si>
    <t>15 micrograms</t>
  </si>
  <si>
    <t>1.8 homicides</t>
  </si>
  <si>
    <t>8618 USD</t>
  </si>
  <si>
    <t>15355 USD</t>
  </si>
  <si>
    <t>11299 USD</t>
  </si>
  <si>
    <t>1.3 rooms</t>
  </si>
  <si>
    <t>79 years</t>
  </si>
  <si>
    <t>15.6 years</t>
  </si>
  <si>
    <t>439 score</t>
  </si>
  <si>
    <t>2 index</t>
  </si>
  <si>
    <t>62 micrograms</t>
  </si>
  <si>
    <t>3.7 homicides</t>
  </si>
  <si>
    <t>6.6 rate</t>
  </si>
  <si>
    <t>16614 USD</t>
  </si>
  <si>
    <t>13681 USD</t>
  </si>
  <si>
    <t>20424 USD</t>
  </si>
  <si>
    <t>1.4 rooms</t>
  </si>
  <si>
    <t>14.34 hours</t>
  </si>
  <si>
    <t>77.7 years</t>
  </si>
  <si>
    <t>17.6 years</t>
  </si>
  <si>
    <t>490 score</t>
  </si>
  <si>
    <t>6.8 index</t>
  </si>
  <si>
    <t>18 micrograms</t>
  </si>
  <si>
    <t>0.9 homicides</t>
  </si>
  <si>
    <t>6.3 rate</t>
  </si>
  <si>
    <t>23213 USD</t>
  </si>
  <si>
    <t>31025 USD</t>
  </si>
  <si>
    <t>42904 USD</t>
  </si>
  <si>
    <t>1.9 rooms</t>
  </si>
  <si>
    <t>16.06 hours</t>
  </si>
  <si>
    <t>79.3 years</t>
  </si>
  <si>
    <t>499 score</t>
  </si>
  <si>
    <t>7 index</t>
  </si>
  <si>
    <t>16 micrograms</t>
  </si>
  <si>
    <t>7.8 rate</t>
  </si>
  <si>
    <t>13149 USD</t>
  </si>
  <si>
    <t>11231 USD</t>
  </si>
  <si>
    <t>17145 USD</t>
  </si>
  <si>
    <t>1.2 rooms</t>
  </si>
  <si>
    <t>14.2 hours</t>
  </si>
  <si>
    <t>75.6 years</t>
  </si>
  <si>
    <t>17.5 years</t>
  </si>
  <si>
    <t>514 score</t>
  </si>
  <si>
    <t>3.3 index</t>
  </si>
  <si>
    <t>13 micrograms</t>
  </si>
  <si>
    <t>5.2 homicides</t>
  </si>
  <si>
    <t>5.5 rate</t>
  </si>
  <si>
    <t>24958 USD</t>
  </si>
  <si>
    <t>19751 USD</t>
  </si>
  <si>
    <t>35319 USD</t>
  </si>
  <si>
    <t>14.89 hours</t>
  </si>
  <si>
    <t>80.2 years</t>
  </si>
  <si>
    <t>19.5 years</t>
  </si>
  <si>
    <t>543 score</t>
  </si>
  <si>
    <t>9 index</t>
  </si>
  <si>
    <t>2.3 homicides</t>
  </si>
  <si>
    <t>27789 USD</t>
  </si>
  <si>
    <t>44353 USD</t>
  </si>
  <si>
    <t>37229 USD</t>
  </si>
  <si>
    <t>1.8 rooms</t>
  </si>
  <si>
    <t>15.33 hours</t>
  </si>
  <si>
    <t>81.4 years</t>
  </si>
  <si>
    <t>16.5 years</t>
  </si>
  <si>
    <t>497 score</t>
  </si>
  <si>
    <t>3.5 index</t>
  </si>
  <si>
    <t>1.3 homicides</t>
  </si>
  <si>
    <t>27692 USD</t>
  </si>
  <si>
    <t>41695 USD</t>
  </si>
  <si>
    <t>38251 USD</t>
  </si>
  <si>
    <t>15.31 hours</t>
  </si>
  <si>
    <t>80.5 years</t>
  </si>
  <si>
    <t>17.7 years</t>
  </si>
  <si>
    <t>510 score</t>
  </si>
  <si>
    <t>0.8 homicides</t>
  </si>
  <si>
    <t>6.7 rate</t>
  </si>
  <si>
    <t>22134 USD</t>
  </si>
  <si>
    <t>17638 USD</t>
  </si>
  <si>
    <t>28200 USD</t>
  </si>
  <si>
    <t>80.6 years</t>
  </si>
  <si>
    <t>18.1 years</t>
  </si>
  <si>
    <t>473 score</t>
  </si>
  <si>
    <t>6.5 index</t>
  </si>
  <si>
    <t>32 micrograms</t>
  </si>
  <si>
    <t>1.1 homicides</t>
  </si>
  <si>
    <t>5.4 rate</t>
  </si>
  <si>
    <t>13696 USD</t>
  </si>
  <si>
    <t>11812 USD</t>
  </si>
  <si>
    <t>18667 USD</t>
  </si>
  <si>
    <t>1 rooms</t>
  </si>
  <si>
    <t>74.3 years</t>
  </si>
  <si>
    <t>496 score</t>
  </si>
  <si>
    <t>7.9 index</t>
  </si>
  <si>
    <t>1.4 homicides</t>
  </si>
  <si>
    <t>4.9 rate</t>
  </si>
  <si>
    <t>47257 USD</t>
  </si>
  <si>
    <t>1.6 rooms</t>
  </si>
  <si>
    <t>81.5 years</t>
  </si>
  <si>
    <t>18.9 years</t>
  </si>
  <si>
    <t>501 score</t>
  </si>
  <si>
    <t>5.1 index</t>
  </si>
  <si>
    <t>0.3 homicides</t>
  </si>
  <si>
    <t>6.9 rate</t>
  </si>
  <si>
    <t>24156 USD</t>
  </si>
  <si>
    <t>21485 USD</t>
  </si>
  <si>
    <t>48217 USD</t>
  </si>
  <si>
    <t>81 years</t>
  </si>
  <si>
    <t>47750 USD</t>
  </si>
  <si>
    <t>31155 USD</t>
  </si>
  <si>
    <t>81.7 years</t>
  </si>
  <si>
    <t>15.5 years</t>
  </si>
  <si>
    <t>459 score</t>
  </si>
  <si>
    <t>2.5 index</t>
  </si>
  <si>
    <t>28 micrograms</t>
  </si>
  <si>
    <t>2.1 homicides</t>
  </si>
  <si>
    <t>23917 USD</t>
  </si>
  <si>
    <t>54706 USD</t>
  </si>
  <si>
    <t>32404 USD</t>
  </si>
  <si>
    <t>82 years</t>
  </si>
  <si>
    <t>486 score</t>
  </si>
  <si>
    <t>5 index</t>
  </si>
  <si>
    <t>23 micrograms</t>
  </si>
  <si>
    <t>1 homicides</t>
  </si>
  <si>
    <t>6.1 rate</t>
  </si>
  <si>
    <t>23458 USD</t>
  </si>
  <si>
    <t>71717 USD</t>
  </si>
  <si>
    <t>33900 USD</t>
  </si>
  <si>
    <t>13.96 hours</t>
  </si>
  <si>
    <t>83 years</t>
  </si>
  <si>
    <t>529 score</t>
  </si>
  <si>
    <t>7.3 index</t>
  </si>
  <si>
    <t>27 micrograms</t>
  </si>
  <si>
    <t>16570 USD</t>
  </si>
  <si>
    <t>23715 USD</t>
  </si>
  <si>
    <t>31733 USD</t>
  </si>
  <si>
    <t>14.63 hours</t>
  </si>
  <si>
    <t>17.2 years</t>
  </si>
  <si>
    <t>541 score</t>
  </si>
  <si>
    <t>10.4 index</t>
  </si>
  <si>
    <t>31 micrograms</t>
  </si>
  <si>
    <t>2.8 homicides</t>
  </si>
  <si>
    <t>35321 USD</t>
  </si>
  <si>
    <t>72644 USD</t>
  </si>
  <si>
    <t>52110 USD</t>
  </si>
  <si>
    <t>14.7 years</t>
  </si>
  <si>
    <t>482 score</t>
  </si>
  <si>
    <t>6 index</t>
  </si>
  <si>
    <t>2.5 homicides</t>
  </si>
  <si>
    <t>11106 USD</t>
  </si>
  <si>
    <t>11728 USD</t>
  </si>
  <si>
    <t>11020 USD</t>
  </si>
  <si>
    <t>75.5 years</t>
  </si>
  <si>
    <t>14.6 years</t>
  </si>
  <si>
    <t>420 score</t>
  </si>
  <si>
    <t>33 micrograms</t>
  </si>
  <si>
    <t>19 homicides</t>
  </si>
  <si>
    <t>25740 USD</t>
  </si>
  <si>
    <t>61157 USD</t>
  </si>
  <si>
    <t>45671 USD</t>
  </si>
  <si>
    <t>2 rooms</t>
  </si>
  <si>
    <t>6.1 index</t>
  </si>
  <si>
    <t>18601 USD</t>
  </si>
  <si>
    <t>31878 USD</t>
  </si>
  <si>
    <t>14.87 hours</t>
  </si>
  <si>
    <t>18.6 years</t>
  </si>
  <si>
    <t>524 score</t>
  </si>
  <si>
    <t>10.3 index</t>
  </si>
  <si>
    <t>12 micrograms</t>
  </si>
  <si>
    <t>1.5 homicides</t>
  </si>
  <si>
    <t>7.2 rate</t>
  </si>
  <si>
    <t>30465 USD</t>
  </si>
  <si>
    <t>6197 USD</t>
  </si>
  <si>
    <t>44164 USD</t>
  </si>
  <si>
    <t>15.56 hours</t>
  </si>
  <si>
    <t>81.2 years</t>
  </si>
  <si>
    <t>17.8 years</t>
  </si>
  <si>
    <t>500 score</t>
  </si>
  <si>
    <t>8.1 index</t>
  </si>
  <si>
    <t>0.6 homicides</t>
  </si>
  <si>
    <t>7.6 rate</t>
  </si>
  <si>
    <t>14508 USD</t>
  </si>
  <si>
    <t>8101 USD</t>
  </si>
  <si>
    <t>18172 USD</t>
  </si>
  <si>
    <t>76.3 years</t>
  </si>
  <si>
    <t>10.8 index</t>
  </si>
  <si>
    <t>35 micrograms</t>
  </si>
  <si>
    <t>5.6 rate</t>
  </si>
  <si>
    <t>18689 USD</t>
  </si>
  <si>
    <t>27299 USD</t>
  </si>
  <si>
    <t>21722 USD</t>
  </si>
  <si>
    <t>79.8 years</t>
  </si>
  <si>
    <t>5.2 rate</t>
  </si>
  <si>
    <t>13911 USD</t>
  </si>
  <si>
    <t>69 years</t>
  </si>
  <si>
    <t>469 score</t>
  </si>
  <si>
    <t>11.2 homicides</t>
  </si>
  <si>
    <t>5.3 rate</t>
  </si>
  <si>
    <t>15840 USD</t>
  </si>
  <si>
    <t>2189 USD</t>
  </si>
  <si>
    <t>18719 USD</t>
  </si>
  <si>
    <t>1.1 rooms</t>
  </si>
  <si>
    <t>75.2 years</t>
  </si>
  <si>
    <t>16.4 years</t>
  </si>
  <si>
    <t>488 score</t>
  </si>
  <si>
    <t>6.6 index</t>
  </si>
  <si>
    <t>1.6 homicides</t>
  </si>
  <si>
    <t>5.9 rate</t>
  </si>
  <si>
    <t>19334 USD</t>
  </si>
  <si>
    <t>19852 USD</t>
  </si>
  <si>
    <t>32308 USD</t>
  </si>
  <si>
    <t>14.62 hours</t>
  </si>
  <si>
    <t>79.5 years</t>
  </si>
  <si>
    <t>18.3 years</t>
  </si>
  <si>
    <t>6 rate</t>
  </si>
  <si>
    <t>23541 USD</t>
  </si>
  <si>
    <t>22684 USD</t>
  </si>
  <si>
    <t>32454 USD</t>
  </si>
  <si>
    <t>15.85 hours</t>
  </si>
  <si>
    <t>82.2 years</t>
  </si>
  <si>
    <t>16.9 years</t>
  </si>
  <si>
    <t>484 score</t>
  </si>
  <si>
    <t>6.5 rate</t>
  </si>
  <si>
    <t>26633 USD</t>
  </si>
  <si>
    <t>38616 USD</t>
  </si>
  <si>
    <t>36766 USD</t>
  </si>
  <si>
    <t>15.11 hours</t>
  </si>
  <si>
    <t>10.9 index</t>
  </si>
  <si>
    <t>11 micrograms</t>
  </si>
  <si>
    <t>7.3 rate</t>
  </si>
  <si>
    <t>27756 USD</t>
  </si>
  <si>
    <t>95407 USD</t>
  </si>
  <si>
    <t>49810 USD</t>
  </si>
  <si>
    <t>82.6 years</t>
  </si>
  <si>
    <t>517 score</t>
  </si>
  <si>
    <t>8.4 index</t>
  </si>
  <si>
    <t>22 micrograms</t>
  </si>
  <si>
    <t>0.7 homicides</t>
  </si>
  <si>
    <t>22397 USD</t>
  </si>
  <si>
    <t>0.9 rooms</t>
  </si>
  <si>
    <t>14.2 years</t>
  </si>
  <si>
    <t>455 score</t>
  </si>
  <si>
    <t>5.5 index</t>
  </si>
  <si>
    <t>37 micrograms</t>
  </si>
  <si>
    <t>3.3 homicides</t>
  </si>
  <si>
    <t>26552 USD</t>
  </si>
  <si>
    <t>59923 USD</t>
  </si>
  <si>
    <t>44008 USD</t>
  </si>
  <si>
    <t>14.83 hours</t>
  </si>
  <si>
    <t>80.4 years</t>
  </si>
  <si>
    <t>11.5 index</t>
  </si>
  <si>
    <t>37708 USD</t>
  </si>
  <si>
    <t>102075 USD</t>
  </si>
  <si>
    <t>52607 USD</t>
  </si>
  <si>
    <t>14.27 hours</t>
  </si>
  <si>
    <t>78.7 years</t>
  </si>
  <si>
    <t>8.3 index</t>
  </si>
  <si>
    <t>19 micrograms</t>
  </si>
  <si>
    <t>5 homicides</t>
  </si>
  <si>
    <t>7.1 rate</t>
  </si>
  <si>
    <t>OECD average</t>
  </si>
  <si>
    <t>22387 USD</t>
  </si>
  <si>
    <t>36238 USD</t>
  </si>
  <si>
    <t>34033 USD</t>
  </si>
  <si>
    <t>17.3 years</t>
  </si>
  <si>
    <t>YOUR BETTER LIFE INDEX - List of indicators and definitions</t>
  </si>
  <si>
    <t>TOPICS</t>
  </si>
  <si>
    <t>INDICATORS</t>
  </si>
  <si>
    <t>DEFINITIONS</t>
  </si>
  <si>
    <t>SOURCES</t>
  </si>
  <si>
    <t>It signals whether the persons occupying a dwelling are living in crowded conditions. It is measured as the number of rooms in a dwelling divided by the number of persons living in the dwelling.</t>
  </si>
  <si>
    <t>EU-SILC for European countries and from comparable national surveys for non-EU countries</t>
  </si>
  <si>
    <t>it is calculated by dividing the final consumption expenditure of households in housing and maintenance of the house</t>
  </si>
  <si>
    <t>Dwelling with basic facilities</t>
  </si>
  <si>
    <t>It provides an assessment of the potential deficits and shortcomings of accommodation focusing on facilities for personal hygiene. One basic facility is considered here:  a lack of indoor flushing toilet (measured as the percentage of dwellings not having indoor flushing toilet for the sole use of their household).</t>
  </si>
  <si>
    <t>EU SILC and from the National Statistical Offices (NSO) of Chile, Japan, Mexico, Turkey and United States.</t>
  </si>
  <si>
    <t>Household disposable income</t>
  </si>
  <si>
    <t>It includes income from work, property, imputed rents attributed to home owners and social benefits in cash, net of direct taxes and social security contributions paid by households; it also includes the social transfers in kind, such as education and health care, that households receive from governments. Income is measured net of the depreciation of capital goods that households use in production.</t>
  </si>
  <si>
    <t>It consists of various financial assets owned by households (e.g. cash, bonds and shares) net of all types of financial liabilities.</t>
  </si>
  <si>
    <t>It is the share of the working age population (people aged from 15 to 64 in most OECD countries) who are currently employed in a paid job. Employed persons are those aged 15 and over who declare having worked in gainful employment for at least one hour in the previous week, following the standard ILO definition.</t>
  </si>
  <si>
    <t>It is the number of persons who have been unemployed for one year or more as a share of the labour force. Unemployed persons are those who are currently not working but are willing to do so and actively searching for jobs.</t>
  </si>
  <si>
    <t>Personal earnings</t>
  </si>
  <si>
    <t>it shows the average annual earnings per full-time employee</t>
  </si>
  <si>
    <t>it is the share of dependent employment with job tenure of less than 6 months.</t>
  </si>
  <si>
    <t>Quality of support network</t>
  </si>
  <si>
    <t>It shows the proportion of the population reporting that they have relatives, friends, or neighbours they can count on to help if they were in trouble.</t>
  </si>
  <si>
    <t>Gallup World Poll</t>
  </si>
  <si>
    <t>It profiles the education of the adult population as captured through formal educational qualifications. Educational attainment is measured as the percentage of the adult population (15 to 64 years of age) holding at least an upper secondary degree, as defined by the OECD-ISCED classification.</t>
  </si>
  <si>
    <t>it measures the average duration of formal education in which a five-year old child can expect to enrol during his/her lifetime.</t>
  </si>
  <si>
    <t>Students skills in maths, reading and science</t>
  </si>
  <si>
    <t>It measures the capacity of students near the end of compulsory education. Studentswere tested on their reading ability, skills in maths and level in sciences . This indicator comes from the 2009 edition of OECD’s Programme for International Student Assessment (PISA), which focused on reading.</t>
  </si>
  <si>
    <t>It refers to the population-weighted average concentrations of fine particles (PM10) in the air we breathe (measured in micro grams per cubic meter); data refer to residential areas of cities larger than 100,000 inhabitants. Particulate matters consist of small liquid and solid particles floating in the air, and include sulphate, nitrate, elemental carbon, organic carbon matter, sodium and ammonium ions in varying concentrations. Of greatest concern to public health are the particles small enough to be inhaled into the deepest parts of the lung: these particles are less than 10 microns in diameter (PM10). PM10 also includes fine particulate matter known as PM 2.5.</t>
  </si>
  <si>
    <t>World Bank</t>
  </si>
  <si>
    <t>it shows the percentage of people reporting to be satisfied with the quality of local water</t>
  </si>
  <si>
    <t>Voter turnout</t>
  </si>
  <si>
    <t>It measures the extent of electoral participation in major national elections. Only the number of votes casted over the population registered to vote are considered. The voting-age population is generally defined as the population aged 18 or more, while the registered population refers to the population listed on the voters' register. The number of votes casted are gathered from national statistics offices and national electoral management bodies.</t>
  </si>
  <si>
    <t>International Institute for Democracy and Electoral Assistance (IDEA)</t>
  </si>
  <si>
    <t>It describes the extent to which formal consultation processes are built-in at key stages of the design of regulatory proposals, and whether mechanisms exist for the outcome of that consultation to influence the preparation of draft primary laws and subordinate regulations. This indicator is a composite index aggregating various information on the openness and transparency of the consultation process used when designing regulations.</t>
  </si>
  <si>
    <t>It is the standard measure of the length of people’s life. Life-expectancy measures how long on average people could expect to live based on the age specific mortality rates currently prevailing. Life-expectancy can be computed at birth and at various ages.</t>
  </si>
  <si>
    <t>OECD Health Database</t>
  </si>
  <si>
    <t>It is based on questions of the type: “How is your health in general?”. Data are based on general household surveys or on more detailed Health Interviews undertaken as part of the official surveys in various countries.</t>
  </si>
  <si>
    <t>It measures overall life satisfaction as perceived by individuals. Life satisfaction measures how people evaluate their life as a whole rather than their current feelings. It is measured via the Cantril Ladder (also referred to as the Self-Anchoring Striving Scale), which asks people to rate how they value their life in terms of the best possible life (10) through to the worst possible life (0). The score for each country is calculated as the mean value of responses to the Cantril Ladder for that country.</t>
  </si>
  <si>
    <t>It measures the number of police-reported intentional homicides reported each year, per 100,000 people. The data come from the United Nations Office on Drugs and Crime (UNODC) and are based on national data collected from law enforcement, prosecutor offices, and ministries of interior and justice, as well as Interpol, Eurostat and regional crime prevention observatories.</t>
  </si>
  <si>
    <t>UNODC; Eurostat - Crime and Criminal Justice Statistics is the source for Austria, Denmark, Ireland and Netherlands</t>
  </si>
  <si>
    <t>It is based on the percentage of people who declare that they have been victim of an assault crime in the last 12 months. The data presented here are drawn from the Gallup World Poll.</t>
  </si>
  <si>
    <t>It shows the proportion of employees who usually work for pay for more than 50 hours per week. The data exclude self-employed workers who are likely to chose deliberately to work long hours.</t>
  </si>
  <si>
    <t>OECD Family Database</t>
  </si>
  <si>
    <t>It presents data from national time use surveys on the hours devoted to leisure and personal care in a typical day.</t>
  </si>
  <si>
    <t>45953 USD</t>
  </si>
  <si>
    <t>14.43 hours</t>
  </si>
  <si>
    <t>18.2 years</t>
  </si>
  <si>
    <t>45960 USD</t>
  </si>
  <si>
    <t>14.6 hours</t>
  </si>
  <si>
    <t>77.9 years</t>
  </si>
  <si>
    <t>44065 USD</t>
  </si>
  <si>
    <t>15.82 hours</t>
  </si>
  <si>
    <t>77.6 years</t>
  </si>
  <si>
    <t>2 homicides</t>
  </si>
  <si>
    <t>14.91 hours</t>
  </si>
  <si>
    <t>69.7 years</t>
  </si>
  <si>
    <t>15.9 years</t>
  </si>
  <si>
    <t>399 score</t>
  </si>
  <si>
    <t>41.9 homicides</t>
  </si>
  <si>
    <t>45801 USD</t>
  </si>
  <si>
    <t>14.33 hours</t>
  </si>
  <si>
    <t>78.5 years</t>
  </si>
  <si>
    <t>2.7 homicides</t>
  </si>
  <si>
    <t>11944 USD</t>
  </si>
  <si>
    <t>75.9 years</t>
  </si>
  <si>
    <t>441 score</t>
  </si>
  <si>
    <t>6.5 homicides</t>
  </si>
  <si>
    <t>22932 USD</t>
  </si>
  <si>
    <t>74.5 years</t>
  </si>
  <si>
    <t>483 score</t>
  </si>
  <si>
    <t>45543 USD</t>
  </si>
  <si>
    <t>77.2 years</t>
  </si>
  <si>
    <t>19650 USD</t>
  </si>
  <si>
    <t>14.54 hours</t>
  </si>
  <si>
    <t>70.6 years</t>
  </si>
  <si>
    <t>16.7 years</t>
  </si>
  <si>
    <t>508 score</t>
  </si>
  <si>
    <t>8.9 homicides</t>
  </si>
  <si>
    <t>39842 USD</t>
  </si>
  <si>
    <t>76.9 years</t>
  </si>
  <si>
    <t>19.1 years</t>
  </si>
  <si>
    <t>532 score</t>
  </si>
  <si>
    <t>39910 USD</t>
  </si>
  <si>
    <t>15.55 hours</t>
  </si>
  <si>
    <t>78 years</t>
  </si>
  <si>
    <t>16.2 years</t>
  </si>
  <si>
    <t>493 score</t>
  </si>
  <si>
    <t>42762 USD</t>
  </si>
  <si>
    <t>15.36 hours</t>
  </si>
  <si>
    <t>507 score</t>
  </si>
  <si>
    <t>28887 USD</t>
  </si>
  <si>
    <t>78.4 years</t>
  </si>
  <si>
    <t>466 score</t>
  </si>
  <si>
    <t>20322 USD</t>
  </si>
  <si>
    <t>70.5 years</t>
  </si>
  <si>
    <t>17.1 years</t>
  </si>
  <si>
    <t>491 score</t>
  </si>
  <si>
    <t>5.1 rate</t>
  </si>
  <si>
    <t>51939 USD</t>
  </si>
  <si>
    <t>18 years</t>
  </si>
  <si>
    <t>494 score</t>
  </si>
  <si>
    <t>0 homicides</t>
  </si>
  <si>
    <t>52102 USD</t>
  </si>
  <si>
    <t>17.4 years</t>
  </si>
  <si>
    <t>34789 USD</t>
  </si>
  <si>
    <t>79.7 years</t>
  </si>
  <si>
    <t>15.2 years</t>
  </si>
  <si>
    <t>452 score</t>
  </si>
  <si>
    <t>3.4 homicides</t>
  </si>
  <si>
    <t>34347 USD</t>
  </si>
  <si>
    <t>15.19 hours</t>
  </si>
  <si>
    <t>79.4 years</t>
  </si>
  <si>
    <t>481 score</t>
  </si>
  <si>
    <t>37574 USD</t>
  </si>
  <si>
    <t>14.12 hours</t>
  </si>
  <si>
    <t>79.6 years</t>
  </si>
  <si>
    <t>523 score</t>
  </si>
  <si>
    <t>5.8 rate</t>
  </si>
  <si>
    <t>35970 USD</t>
  </si>
  <si>
    <t>14.97 hours</t>
  </si>
  <si>
    <t>536 score</t>
  </si>
  <si>
    <t>53728 USD</t>
  </si>
  <si>
    <t>480 score</t>
  </si>
  <si>
    <t>3.6 homicides</t>
  </si>
  <si>
    <t>73.1 years</t>
  </si>
  <si>
    <t>14.4 years</t>
  </si>
  <si>
    <t>419 score</t>
  </si>
  <si>
    <t>34.7 homicides</t>
  </si>
  <si>
    <t>47723 USD</t>
  </si>
  <si>
    <t>78.8 years</t>
  </si>
  <si>
    <t>518 score</t>
  </si>
  <si>
    <t>33654 USD</t>
  </si>
  <si>
    <t>79.1 years</t>
  </si>
  <si>
    <t>47293 USD</t>
  </si>
  <si>
    <t>15.5 hours</t>
  </si>
  <si>
    <t>18606 USD</t>
  </si>
  <si>
    <t>14.37 hours</t>
  </si>
  <si>
    <t>72.1 years</t>
  </si>
  <si>
    <t>492 score</t>
  </si>
  <si>
    <t>5.7 rate</t>
  </si>
  <si>
    <t>23053 USD</t>
  </si>
  <si>
    <t>76.7 years</t>
  </si>
  <si>
    <t>485 score</t>
  </si>
  <si>
    <t>63 years</t>
  </si>
  <si>
    <t>16 years</t>
  </si>
  <si>
    <t>461 score</t>
  </si>
  <si>
    <t>18 homicides</t>
  </si>
  <si>
    <t>71.6 years</t>
  </si>
  <si>
    <t>15.8 years</t>
  </si>
  <si>
    <t>2.2 homicides</t>
  </si>
  <si>
    <t>15.08 hours</t>
  </si>
  <si>
    <t>6.2 rate</t>
  </si>
  <si>
    <t>33769 USD</t>
  </si>
  <si>
    <t>16.21 hours</t>
  </si>
  <si>
    <t>40124 USD</t>
  </si>
  <si>
    <t>15.01 hours</t>
  </si>
  <si>
    <t>54876 USD</t>
  </si>
  <si>
    <t>515 score</t>
  </si>
  <si>
    <t>71.8 years</t>
  </si>
  <si>
    <t>447 score</t>
  </si>
  <si>
    <t>5.3 homicides</t>
  </si>
  <si>
    <t>48053 USD</t>
  </si>
  <si>
    <t>78.6 years</t>
  </si>
  <si>
    <t>58228 USD</t>
  </si>
  <si>
    <t>14.39 hours</t>
  </si>
  <si>
    <t>76.2 years</t>
  </si>
  <si>
    <t>498 score</t>
  </si>
  <si>
    <t>7.8 homicides</t>
  </si>
  <si>
    <t>36587 USD</t>
  </si>
  <si>
    <t>84 years</t>
  </si>
  <si>
    <t>34679 USD</t>
  </si>
  <si>
    <t>14.15 hours</t>
  </si>
  <si>
    <t>83.5 years</t>
  </si>
  <si>
    <t>16.8 years</t>
  </si>
  <si>
    <t>489 score</t>
  </si>
  <si>
    <t>0.4 homicides</t>
  </si>
  <si>
    <t>39107 USD</t>
  </si>
  <si>
    <t>15.47 hours</t>
  </si>
  <si>
    <t>19.2 years</t>
  </si>
  <si>
    <t>14.52 hours</t>
  </si>
  <si>
    <t>403 score</t>
  </si>
  <si>
    <t>4.1 homicides</t>
  </si>
  <si>
    <t>37388 USD</t>
  </si>
  <si>
    <t>83.1 years</t>
  </si>
  <si>
    <t>530 score</t>
  </si>
  <si>
    <t>10115 USD</t>
  </si>
  <si>
    <t>438 score</t>
  </si>
  <si>
    <t>17160 USD</t>
  </si>
  <si>
    <t>80.9 years</t>
  </si>
  <si>
    <t>6.4 rate</t>
  </si>
  <si>
    <t>38957 USD</t>
  </si>
  <si>
    <t>19 years</t>
  </si>
  <si>
    <t>8 rate</t>
  </si>
  <si>
    <t>14713 USD</t>
  </si>
  <si>
    <t>13.85 hours</t>
  </si>
  <si>
    <t>520 score</t>
  </si>
  <si>
    <t>30621 USD</t>
  </si>
  <si>
    <t>20 years</t>
  </si>
  <si>
    <t>555 score</t>
  </si>
  <si>
    <t>32298 USD</t>
  </si>
  <si>
    <t>14.9 hours</t>
  </si>
  <si>
    <t>84.7 years</t>
  </si>
  <si>
    <t>31247 USD</t>
  </si>
  <si>
    <t>513 score</t>
  </si>
  <si>
    <t>27207 USD</t>
  </si>
  <si>
    <t>82.8 years</t>
  </si>
  <si>
    <t>16967 USD</t>
  </si>
  <si>
    <t>78.1 years</t>
  </si>
  <si>
    <t>4.6 rate</t>
  </si>
  <si>
    <t>41263 USD</t>
  </si>
  <si>
    <t>19.9 years</t>
  </si>
  <si>
    <t>42642 USD</t>
  </si>
  <si>
    <t>83.2 years</t>
  </si>
  <si>
    <t>503 score</t>
  </si>
  <si>
    <t>25802 USD</t>
  </si>
  <si>
    <t>83.6 years</t>
  </si>
  <si>
    <t>465 score</t>
  </si>
  <si>
    <t>29503 USD</t>
  </si>
  <si>
    <t>14.08 hours</t>
  </si>
  <si>
    <t>84.6 years</t>
  </si>
  <si>
    <t>26049 USD</t>
  </si>
  <si>
    <t>13.61 hours</t>
  </si>
  <si>
    <t>86.4 years</t>
  </si>
  <si>
    <t>537 score</t>
  </si>
  <si>
    <t>22856 USD</t>
  </si>
  <si>
    <t>14.07 hours</t>
  </si>
  <si>
    <t>84.1 years</t>
  </si>
  <si>
    <t>547 score</t>
  </si>
  <si>
    <t>2.9 homicides</t>
  </si>
  <si>
    <t>47764 USD</t>
  </si>
  <si>
    <t>14.8 years</t>
  </si>
  <si>
    <t>77.8 years</t>
  </si>
  <si>
    <t>421 score</t>
  </si>
  <si>
    <t>3.8 homicides</t>
  </si>
  <si>
    <t>37979 USD</t>
  </si>
  <si>
    <t>82.7 years</t>
  </si>
  <si>
    <t>29476 USD</t>
  </si>
  <si>
    <t>14.93 hours</t>
  </si>
  <si>
    <t>40193 USD</t>
  </si>
  <si>
    <t>15.67 hours</t>
  </si>
  <si>
    <t>83.3 years</t>
  </si>
  <si>
    <t>17615 USD</t>
  </si>
  <si>
    <t>13.83 hours</t>
  </si>
  <si>
    <t>18.5 years</t>
  </si>
  <si>
    <t>20101 USD</t>
  </si>
  <si>
    <t>495 score</t>
  </si>
  <si>
    <t>5 rate</t>
  </si>
  <si>
    <t>74.9 years</t>
  </si>
  <si>
    <t>476 score</t>
  </si>
  <si>
    <t>5.4 homicides</t>
  </si>
  <si>
    <t>30467 USD</t>
  </si>
  <si>
    <t>15.28 hours</t>
  </si>
  <si>
    <t>85.3 years</t>
  </si>
  <si>
    <t>32276 USD</t>
  </si>
  <si>
    <t>15.3 hours</t>
  </si>
  <si>
    <t>504 score</t>
  </si>
  <si>
    <t>45883 USD</t>
  </si>
  <si>
    <t>84.9 years</t>
  </si>
  <si>
    <t>76.8 years</t>
  </si>
  <si>
    <t>13.6 years</t>
  </si>
  <si>
    <t>462 score</t>
  </si>
  <si>
    <t>37741 USD</t>
  </si>
  <si>
    <t>45644 USD</t>
  </si>
  <si>
    <t>81.1 years</t>
  </si>
  <si>
    <t>54844 USD</t>
  </si>
  <si>
    <t>82202 USD</t>
  </si>
  <si>
    <t>71%</t>
  </si>
  <si>
    <t>569 score</t>
  </si>
  <si>
    <t>48785 USD</t>
  </si>
  <si>
    <t>77208 USD</t>
  </si>
  <si>
    <t>82%</t>
  </si>
  <si>
    <t>548 score</t>
  </si>
  <si>
    <t>46596 USD</t>
  </si>
  <si>
    <t>69664 USD</t>
  </si>
  <si>
    <t>80.1 years</t>
  </si>
  <si>
    <t>576 score</t>
  </si>
  <si>
    <t>14.77 hours</t>
  </si>
  <si>
    <t>41%</t>
  </si>
  <si>
    <t>456 score</t>
  </si>
  <si>
    <t>53988 USD</t>
  </si>
  <si>
    <t>83597 USD</t>
  </si>
  <si>
    <t>88%</t>
  </si>
  <si>
    <t>567 score</t>
  </si>
  <si>
    <t>7.9 rate</t>
  </si>
  <si>
    <t>23667 USD</t>
  </si>
  <si>
    <t>69%</t>
  </si>
  <si>
    <t>29716 USD</t>
  </si>
  <si>
    <t>36523 USD</t>
  </si>
  <si>
    <t>91%</t>
  </si>
  <si>
    <t>540 score</t>
  </si>
  <si>
    <t>39934 USD</t>
  </si>
  <si>
    <t>77496 USD</t>
  </si>
  <si>
    <t>76%</t>
  </si>
  <si>
    <t>545 score</t>
  </si>
  <si>
    <t>8.1 rate</t>
  </si>
  <si>
    <t>25625 USD</t>
  </si>
  <si>
    <t>33631 USD</t>
  </si>
  <si>
    <t>89%</t>
  </si>
  <si>
    <t>549 score</t>
  </si>
  <si>
    <t>43864 USD</t>
  </si>
  <si>
    <t>61472 USD</t>
  </si>
  <si>
    <t>573 score</t>
  </si>
  <si>
    <t>53608 USD</t>
  </si>
  <si>
    <t>68727 USD</t>
  </si>
  <si>
    <t>70%</t>
  </si>
  <si>
    <t>561 score</t>
  </si>
  <si>
    <t>53083 USD</t>
  </si>
  <si>
    <t>73741 USD</t>
  </si>
  <si>
    <t>85%</t>
  </si>
  <si>
    <t>571 score</t>
  </si>
  <si>
    <t>43145 USD</t>
  </si>
  <si>
    <t>54904 USD</t>
  </si>
  <si>
    <t>61%</t>
  </si>
  <si>
    <t>25071 USD</t>
  </si>
  <si>
    <t>39086 USD</t>
  </si>
  <si>
    <t>81%</t>
  </si>
  <si>
    <t>560 score</t>
  </si>
  <si>
    <t>48014 USD</t>
  </si>
  <si>
    <t>93821 USD</t>
  </si>
  <si>
    <t>66%</t>
  </si>
  <si>
    <t>534 score</t>
  </si>
  <si>
    <t>45487 USD</t>
  </si>
  <si>
    <t>93956 USD</t>
  </si>
  <si>
    <t>72%</t>
  </si>
  <si>
    <t>42338 USD</t>
  </si>
  <si>
    <t>69915 USD</t>
  </si>
  <si>
    <t>48972 USD</t>
  </si>
  <si>
    <t>55044 USD</t>
  </si>
  <si>
    <t>54%</t>
  </si>
  <si>
    <t>528 score</t>
  </si>
  <si>
    <t>46436 USD</t>
  </si>
  <si>
    <t>61431 USD</t>
  </si>
  <si>
    <t>92%</t>
  </si>
  <si>
    <t>31723 USD</t>
  </si>
  <si>
    <t>64229 USD</t>
  </si>
  <si>
    <t>80%</t>
  </si>
  <si>
    <t>581 score</t>
  </si>
  <si>
    <t>66656 USD</t>
  </si>
  <si>
    <t>103670 USD</t>
  </si>
  <si>
    <t>77%</t>
  </si>
  <si>
    <t>539 score</t>
  </si>
  <si>
    <t>7.7 rate</t>
  </si>
  <si>
    <t>29003 USD</t>
  </si>
  <si>
    <t>35%</t>
  </si>
  <si>
    <t>468 score</t>
  </si>
  <si>
    <t>49361 USD</t>
  </si>
  <si>
    <t>85335 USD</t>
  </si>
  <si>
    <t>73%</t>
  </si>
  <si>
    <t>572 score</t>
  </si>
  <si>
    <t>38025 USD</t>
  </si>
  <si>
    <t>59688 USD</t>
  </si>
  <si>
    <t>586 score</t>
  </si>
  <si>
    <t>52444 USD</t>
  </si>
  <si>
    <t>65116 USD</t>
  </si>
  <si>
    <t>28024 USD</t>
  </si>
  <si>
    <t>36096 USD</t>
  </si>
  <si>
    <t>556 score</t>
  </si>
  <si>
    <t>40175 USD</t>
  </si>
  <si>
    <t>49321 USD</t>
  </si>
  <si>
    <t>30%</t>
  </si>
  <si>
    <t>550 score</t>
  </si>
  <si>
    <t>33916 USD</t>
  </si>
  <si>
    <t>516 score</t>
  </si>
  <si>
    <t>27984 USD</t>
  </si>
  <si>
    <t>34051 USD</t>
  </si>
  <si>
    <t>32258 USD</t>
  </si>
  <si>
    <t>83%</t>
  </si>
  <si>
    <t>552 score</t>
  </si>
  <si>
    <t>45689 USD</t>
  </si>
  <si>
    <t>61055 USD</t>
  </si>
  <si>
    <t>52%</t>
  </si>
  <si>
    <t>533 score</t>
  </si>
  <si>
    <t>46543 USD</t>
  </si>
  <si>
    <t>60950 USD</t>
  </si>
  <si>
    <t>86%</t>
  </si>
  <si>
    <t>53546 USD</t>
  </si>
  <si>
    <t>93112 USD</t>
  </si>
  <si>
    <t>87%</t>
  </si>
  <si>
    <t>25894 USD</t>
  </si>
  <si>
    <t>37317 USD</t>
  </si>
  <si>
    <t>33%</t>
  </si>
  <si>
    <t>55138 USD</t>
  </si>
  <si>
    <t>81762 USD</t>
  </si>
  <si>
    <t>74%</t>
  </si>
  <si>
    <t>81878 USD</t>
  </si>
  <si>
    <t>109508 USD</t>
  </si>
  <si>
    <t>559 score</t>
  </si>
  <si>
    <t>9545 USD</t>
  </si>
  <si>
    <t>19639 USD</t>
  </si>
  <si>
    <t>471 score</t>
  </si>
  <si>
    <t>12993 USD</t>
  </si>
  <si>
    <t>19610 USD</t>
  </si>
  <si>
    <t>431 score</t>
  </si>
  <si>
    <t>12225 USD</t>
  </si>
  <si>
    <t>26980 USD</t>
  </si>
  <si>
    <t>448 score</t>
  </si>
  <si>
    <t>365 score</t>
  </si>
  <si>
    <t>10077 USD</t>
  </si>
  <si>
    <t>17567 USD</t>
  </si>
  <si>
    <t>1855 USD</t>
  </si>
  <si>
    <t>8343 USD</t>
  </si>
  <si>
    <t>9336 USD</t>
  </si>
  <si>
    <t>444 score</t>
  </si>
  <si>
    <t>11385 USD</t>
  </si>
  <si>
    <t>22610 USD</t>
  </si>
  <si>
    <t>4996 USD</t>
  </si>
  <si>
    <t>6342 USD</t>
  </si>
  <si>
    <t>4.3 rate</t>
  </si>
  <si>
    <t>11609 USD</t>
  </si>
  <si>
    <t>19935 USD</t>
  </si>
  <si>
    <t>511 score</t>
  </si>
  <si>
    <t>12394 USD</t>
  </si>
  <si>
    <t>19311 USD</t>
  </si>
  <si>
    <t>437 score</t>
  </si>
  <si>
    <t>11879 USD</t>
  </si>
  <si>
    <t>15926 USD</t>
  </si>
  <si>
    <t>446 score</t>
  </si>
  <si>
    <t>8969 USD</t>
  </si>
  <si>
    <t>14179 USD</t>
  </si>
  <si>
    <t>427 score</t>
  </si>
  <si>
    <t>6390 USD</t>
  </si>
  <si>
    <t>7366 USD</t>
  </si>
  <si>
    <t>4.1 rate</t>
  </si>
  <si>
    <t>10995 USD</t>
  </si>
  <si>
    <t>21505 USD</t>
  </si>
  <si>
    <t>464 score</t>
  </si>
  <si>
    <t>10348 USD</t>
  </si>
  <si>
    <t>20094 USD</t>
  </si>
  <si>
    <t>5518 USD</t>
  </si>
  <si>
    <t>10891 USD</t>
  </si>
  <si>
    <t>8714 USD</t>
  </si>
  <si>
    <t>18537 USD</t>
  </si>
  <si>
    <t>7764 USD</t>
  </si>
  <si>
    <t>17438 USD</t>
  </si>
  <si>
    <t>5551 USD</t>
  </si>
  <si>
    <t>11548 USD</t>
  </si>
  <si>
    <t>15690 USD</t>
  </si>
  <si>
    <t>27006 USD</t>
  </si>
  <si>
    <t>414 score</t>
  </si>
  <si>
    <t>2236 USD</t>
  </si>
  <si>
    <t>379 score</t>
  </si>
  <si>
    <t>11281 USD</t>
  </si>
  <si>
    <t>22432 USD</t>
  </si>
  <si>
    <t>475 score</t>
  </si>
  <si>
    <t>7166 USD</t>
  </si>
  <si>
    <t>16566 USD</t>
  </si>
  <si>
    <t>467 score</t>
  </si>
  <si>
    <t>14142 USD</t>
  </si>
  <si>
    <t>22754 USD</t>
  </si>
  <si>
    <t>5815 USD</t>
  </si>
  <si>
    <t>8331 USD</t>
  </si>
  <si>
    <t>4.8 rate</t>
  </si>
  <si>
    <t>6632 USD</t>
  </si>
  <si>
    <t>9290 USD</t>
  </si>
  <si>
    <t>445 score</t>
  </si>
  <si>
    <t>3780 USD</t>
  </si>
  <si>
    <t>7552 USD</t>
  </si>
  <si>
    <t>7825 USD</t>
  </si>
  <si>
    <t>436 score</t>
  </si>
  <si>
    <t>9429 USD</t>
  </si>
  <si>
    <t>454 score</t>
  </si>
  <si>
    <t>8306 USD</t>
  </si>
  <si>
    <t>15511 USD</t>
  </si>
  <si>
    <t>12077 USD</t>
  </si>
  <si>
    <t>21953 USD</t>
  </si>
  <si>
    <t>11458 USD</t>
  </si>
  <si>
    <t>31474 USD</t>
  </si>
  <si>
    <t>3179 USD</t>
  </si>
  <si>
    <t>408 score</t>
  </si>
  <si>
    <t>9556 USD</t>
  </si>
  <si>
    <t>18095 USD</t>
  </si>
  <si>
    <t>453 score</t>
  </si>
  <si>
    <t>10591 USD</t>
  </si>
  <si>
    <t>16682 USD</t>
  </si>
  <si>
    <t>#ERROR!:parse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</si>
</sst>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78" x14ac:knownFonts="1">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u/>
      <sz val="8"/>
      <color rgb="FF0000FF"/>
      <name val="Arial"/>
    </font>
    <font>
      <b/>
      <sz val="10"/>
      <color rgb="FF000000"/>
      <name val="Arial"/>
    </font>
    <font>
      <sz val="10"/>
      <color rgb="FF000000"/>
      <name val="Arial"/>
    </font>
    <font>
      <sz val="8"/>
      <color rgb="FF000000"/>
      <name val="Arial"/>
    </font>
    <font>
      <sz val="9"/>
      <color rgb="FFC00000"/>
      <name val="Arial"/>
    </font>
    <font>
      <sz val="10"/>
      <color rgb="FF000000"/>
      <name val="Arial"/>
    </font>
    <font>
      <sz val="10"/>
      <color rgb="FF000000"/>
      <name val="Arial"/>
    </font>
    <font>
      <b/>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8"/>
      <color rgb="FF000000"/>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9"/>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9"/>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u/>
      <sz val="8"/>
      <color rgb="FF0000FF"/>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8"/>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sz val="10"/>
      <color rgb="FF000000"/>
      <name val="Arial"/>
    </font>
    <font>
      <sz val="10"/>
      <color rgb="FF000000"/>
      <name val="Arial"/>
    </font>
    <font>
      <sz val="10"/>
      <color rgb="FF000000"/>
      <name val="Arial"/>
    </font>
    <font>
      <sz val="9"/>
      <color rgb="FF000000"/>
      <name val="Arial"/>
    </font>
    <font>
      <b/>
      <sz val="10"/>
      <color rgb="FF000000"/>
      <name val="Arial"/>
    </font>
    <font>
      <sz val="9"/>
      <color rgb="FF000000"/>
      <name val="Arial"/>
    </font>
    <font>
      <sz val="10"/>
      <color rgb="FF000000"/>
      <name val="Arial"/>
    </font>
    <font>
      <u/>
      <sz val="10"/>
      <color rgb="FF0000FF"/>
      <name val="Arial"/>
    </font>
    <font>
      <b/>
      <sz val="9"/>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u/>
      <sz val="10"/>
      <color rgb="FF0000FF"/>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8"/>
      <color rgb="FF000000"/>
      <name val="Arial"/>
    </font>
    <font>
      <sz val="10"/>
      <color rgb="FF000000"/>
      <name val="Arial"/>
    </font>
    <font>
      <sz val="10"/>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8"/>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u/>
      <sz val="8"/>
      <color rgb="FF0000FF"/>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sz val="8"/>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8"/>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u/>
      <sz val="8"/>
      <color rgb="FF0000FF"/>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s>
  <fills count="117">
    <fill>
      <patternFill patternType="none"/>
    </fill>
    <fill>
      <patternFill patternType="gray125"/>
    </fill>
    <fill>
      <patternFill patternType="solid">
        <fgColor rgb="FFBFBFBF"/>
        <bgColor indexed="64"/>
      </patternFill>
    </fill>
    <fill>
      <patternFill patternType="solid">
        <fgColor rgb="FFFFC000"/>
        <bgColor indexed="64"/>
      </patternFill>
    </fill>
    <fill>
      <patternFill patternType="solid">
        <fgColor rgb="FF808080"/>
        <bgColor indexed="64"/>
      </patternFill>
    </fill>
    <fill>
      <patternFill patternType="solid">
        <fgColor rgb="FFA6A6A6"/>
        <bgColor indexed="64"/>
      </patternFill>
    </fill>
    <fill>
      <patternFill patternType="solid">
        <fgColor rgb="FFFFC000"/>
        <bgColor indexed="64"/>
      </patternFill>
    </fill>
    <fill>
      <patternFill patternType="solid">
        <fgColor rgb="FFA6A6A6"/>
        <bgColor indexed="64"/>
      </patternFill>
    </fill>
    <fill>
      <patternFill patternType="solid">
        <fgColor rgb="FFFFC000"/>
        <bgColor indexed="64"/>
      </patternFill>
    </fill>
    <fill>
      <patternFill patternType="solid">
        <fgColor rgb="FFA6A6A6"/>
        <bgColor indexed="64"/>
      </patternFill>
    </fill>
    <fill>
      <patternFill patternType="solid">
        <fgColor rgb="FFFFC000"/>
        <bgColor indexed="64"/>
      </patternFill>
    </fill>
    <fill>
      <patternFill patternType="solid">
        <fgColor rgb="FFC00000"/>
        <bgColor indexed="64"/>
      </patternFill>
    </fill>
    <fill>
      <patternFill patternType="solid">
        <fgColor rgb="FF7C3A73"/>
        <bgColor indexed="64"/>
      </patternFill>
    </fill>
    <fill>
      <patternFill patternType="solid">
        <fgColor rgb="FFA6A6A6"/>
        <bgColor indexed="64"/>
      </patternFill>
    </fill>
    <fill>
      <patternFill patternType="solid">
        <fgColor rgb="FFBFBFBF"/>
        <bgColor indexed="64"/>
      </patternFill>
    </fill>
    <fill>
      <patternFill patternType="solid">
        <fgColor rgb="FFC00000"/>
        <bgColor indexed="64"/>
      </patternFill>
    </fill>
    <fill>
      <patternFill patternType="solid">
        <fgColor rgb="FFBFBFBF"/>
        <bgColor indexed="64"/>
      </patternFill>
    </fill>
    <fill>
      <patternFill patternType="solid">
        <fgColor rgb="FF237FBD"/>
        <bgColor indexed="64"/>
      </patternFill>
    </fill>
    <fill>
      <patternFill patternType="solid">
        <fgColor rgb="FFFFC000"/>
        <bgColor indexed="64"/>
      </patternFill>
    </fill>
    <fill>
      <patternFill patternType="solid">
        <fgColor rgb="FF7992B1"/>
        <bgColor indexed="64"/>
      </patternFill>
    </fill>
    <fill>
      <patternFill patternType="solid">
        <fgColor rgb="FFFFC000"/>
        <bgColor indexed="64"/>
      </patternFill>
    </fill>
    <fill>
      <patternFill patternType="solid">
        <fgColor rgb="FFBFBFBF"/>
        <bgColor indexed="64"/>
      </patternFill>
    </fill>
    <fill>
      <patternFill patternType="solid">
        <fgColor rgb="FFFFC000"/>
        <bgColor indexed="64"/>
      </patternFill>
    </fill>
    <fill>
      <patternFill patternType="solid">
        <fgColor rgb="FFA6A6A6"/>
        <bgColor indexed="64"/>
      </patternFill>
    </fill>
    <fill>
      <patternFill patternType="solid">
        <fgColor rgb="FF7992B1"/>
        <bgColor indexed="64"/>
      </patternFill>
    </fill>
    <fill>
      <patternFill patternType="solid">
        <fgColor rgb="FFC00000"/>
        <bgColor indexed="64"/>
      </patternFill>
    </fill>
    <fill>
      <patternFill patternType="solid">
        <fgColor rgb="FFFFC000"/>
        <bgColor indexed="64"/>
      </patternFill>
    </fill>
    <fill>
      <patternFill patternType="solid">
        <fgColor rgb="FFBFBFBF"/>
        <bgColor indexed="64"/>
      </patternFill>
    </fill>
    <fill>
      <patternFill patternType="solid">
        <fgColor rgb="FFC00000"/>
        <bgColor indexed="64"/>
      </patternFill>
    </fill>
    <fill>
      <patternFill patternType="solid">
        <fgColor rgb="FFA6A6A6"/>
        <bgColor indexed="64"/>
      </patternFill>
    </fill>
    <fill>
      <patternFill patternType="solid">
        <fgColor rgb="FF7992B1"/>
        <bgColor indexed="64"/>
      </patternFill>
    </fill>
    <fill>
      <patternFill patternType="solid">
        <fgColor rgb="FFFFC000"/>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DCA922"/>
        <bgColor indexed="64"/>
      </patternFill>
    </fill>
    <fill>
      <patternFill patternType="solid">
        <fgColor rgb="FF7992B1"/>
        <bgColor indexed="64"/>
      </patternFill>
    </fill>
    <fill>
      <patternFill patternType="solid">
        <fgColor rgb="FFBFBFBF"/>
        <bgColor indexed="64"/>
      </patternFill>
    </fill>
    <fill>
      <patternFill patternType="solid">
        <fgColor rgb="FFC00000"/>
        <bgColor indexed="64"/>
      </patternFill>
    </fill>
    <fill>
      <patternFill patternType="solid">
        <fgColor rgb="FFC00000"/>
        <bgColor indexed="64"/>
      </patternFill>
    </fill>
    <fill>
      <patternFill patternType="solid">
        <fgColor rgb="FFC00000"/>
        <bgColor indexed="64"/>
      </patternFill>
    </fill>
    <fill>
      <patternFill patternType="solid">
        <fgColor rgb="FF962828"/>
        <bgColor indexed="64"/>
      </patternFill>
    </fill>
    <fill>
      <patternFill patternType="solid">
        <fgColor rgb="FF3DA594"/>
        <bgColor indexed="64"/>
      </patternFill>
    </fill>
    <fill>
      <patternFill patternType="solid">
        <fgColor rgb="FFFFC000"/>
        <bgColor indexed="64"/>
      </patternFill>
    </fill>
    <fill>
      <patternFill patternType="solid">
        <fgColor rgb="FFBFBFBF"/>
        <bgColor indexed="64"/>
      </patternFill>
    </fill>
    <fill>
      <patternFill patternType="solid">
        <fgColor rgb="FFA6A6A6"/>
        <bgColor indexed="64"/>
      </patternFill>
    </fill>
    <fill>
      <patternFill patternType="solid">
        <fgColor rgb="FFA6A6A6"/>
        <bgColor indexed="64"/>
      </patternFill>
    </fill>
    <fill>
      <patternFill patternType="solid">
        <fgColor rgb="FFBFBFBF"/>
        <bgColor indexed="64"/>
      </patternFill>
    </fill>
    <fill>
      <patternFill patternType="solid">
        <fgColor rgb="FFA6A6A6"/>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FFC000"/>
        <bgColor indexed="64"/>
      </patternFill>
    </fill>
    <fill>
      <patternFill patternType="solid">
        <fgColor rgb="FF808080"/>
        <bgColor indexed="64"/>
      </patternFill>
    </fill>
    <fill>
      <patternFill patternType="solid">
        <fgColor rgb="FF808080"/>
        <bgColor indexed="64"/>
      </patternFill>
    </fill>
    <fill>
      <patternFill patternType="solid">
        <fgColor rgb="FFFFC000"/>
        <bgColor indexed="64"/>
      </patternFill>
    </fill>
    <fill>
      <patternFill patternType="solid">
        <fgColor rgb="FFFFC000"/>
        <bgColor indexed="64"/>
      </patternFill>
    </fill>
    <fill>
      <patternFill patternType="solid">
        <fgColor rgb="FFA6A6A6"/>
        <bgColor indexed="64"/>
      </patternFill>
    </fill>
    <fill>
      <patternFill patternType="solid">
        <fgColor rgb="FFFFC000"/>
        <bgColor indexed="64"/>
      </patternFill>
    </fill>
    <fill>
      <patternFill patternType="solid">
        <fgColor rgb="FF7992B1"/>
        <bgColor indexed="64"/>
      </patternFill>
    </fill>
    <fill>
      <patternFill patternType="solid">
        <fgColor rgb="FFFFC000"/>
        <bgColor indexed="64"/>
      </patternFill>
    </fill>
    <fill>
      <patternFill patternType="solid">
        <fgColor rgb="FFC00000"/>
        <bgColor indexed="64"/>
      </patternFill>
    </fill>
    <fill>
      <patternFill patternType="solid">
        <fgColor rgb="FFFFC000"/>
        <bgColor indexed="64"/>
      </patternFill>
    </fill>
    <fill>
      <patternFill patternType="solid">
        <fgColor rgb="FF7992B1"/>
        <bgColor indexed="64"/>
      </patternFill>
    </fill>
    <fill>
      <patternFill patternType="solid">
        <fgColor rgb="FFFFC000"/>
        <bgColor indexed="64"/>
      </patternFill>
    </fill>
    <fill>
      <patternFill patternType="solid">
        <fgColor rgb="FFBFBFBF"/>
        <bgColor indexed="64"/>
      </patternFill>
    </fill>
    <fill>
      <patternFill patternType="solid">
        <fgColor rgb="FF7992B1"/>
        <bgColor indexed="64"/>
      </patternFill>
    </fill>
    <fill>
      <patternFill patternType="solid">
        <fgColor rgb="FFFFC000"/>
        <bgColor indexed="64"/>
      </patternFill>
    </fill>
    <fill>
      <patternFill patternType="solid">
        <fgColor rgb="FF962828"/>
        <bgColor indexed="64"/>
      </patternFill>
    </fill>
    <fill>
      <patternFill patternType="solid">
        <fgColor rgb="FFA6A6A6"/>
        <bgColor indexed="64"/>
      </patternFill>
    </fill>
    <fill>
      <patternFill patternType="solid">
        <fgColor rgb="FF30A457"/>
        <bgColor indexed="64"/>
      </patternFill>
    </fill>
    <fill>
      <patternFill patternType="solid">
        <fgColor rgb="FFBFBFBF"/>
        <bgColor indexed="64"/>
      </patternFill>
    </fill>
    <fill>
      <patternFill patternType="solid">
        <fgColor rgb="FFBFBFBF"/>
        <bgColor indexed="64"/>
      </patternFill>
    </fill>
    <fill>
      <patternFill patternType="solid">
        <fgColor rgb="FF7C3A73"/>
        <bgColor indexed="64"/>
      </patternFill>
    </fill>
    <fill>
      <patternFill patternType="solid">
        <fgColor rgb="FF3DA594"/>
        <bgColor indexed="64"/>
      </patternFill>
    </fill>
    <fill>
      <patternFill patternType="solid">
        <fgColor rgb="FFFFC000"/>
        <bgColor indexed="64"/>
      </patternFill>
    </fill>
    <fill>
      <patternFill patternType="solid">
        <fgColor rgb="FFFFC000"/>
        <bgColor indexed="64"/>
      </patternFill>
    </fill>
    <fill>
      <patternFill patternType="solid">
        <fgColor rgb="FF30A457"/>
        <bgColor indexed="64"/>
      </patternFill>
    </fill>
    <fill>
      <patternFill patternType="solid">
        <fgColor rgb="FFFFC000"/>
        <bgColor indexed="64"/>
      </patternFill>
    </fill>
    <fill>
      <patternFill patternType="solid">
        <fgColor rgb="FF2CA3E0"/>
        <bgColor indexed="64"/>
      </patternFill>
    </fill>
    <fill>
      <patternFill patternType="solid">
        <fgColor rgb="FFFFC000"/>
        <bgColor indexed="64"/>
      </patternFill>
    </fill>
    <fill>
      <patternFill patternType="solid">
        <fgColor rgb="FFFFC000"/>
        <bgColor indexed="64"/>
      </patternFill>
    </fill>
    <fill>
      <patternFill patternType="solid">
        <fgColor rgb="FFFFC000"/>
        <bgColor indexed="64"/>
      </patternFill>
    </fill>
    <fill>
      <patternFill patternType="solid">
        <fgColor rgb="FF237FBD"/>
        <bgColor indexed="64"/>
      </patternFill>
    </fill>
    <fill>
      <patternFill patternType="solid">
        <fgColor rgb="FFFFC000"/>
        <bgColor indexed="64"/>
      </patternFill>
    </fill>
    <fill>
      <patternFill patternType="solid">
        <fgColor rgb="FFFFC000"/>
        <bgColor indexed="64"/>
      </patternFill>
    </fill>
    <fill>
      <patternFill patternType="solid">
        <fgColor rgb="FFBFBFBF"/>
        <bgColor indexed="64"/>
      </patternFill>
    </fill>
    <fill>
      <patternFill patternType="solid">
        <fgColor rgb="FFFFC000"/>
        <bgColor indexed="64"/>
      </patternFill>
    </fill>
    <fill>
      <patternFill patternType="solid">
        <fgColor rgb="FFA6A6A6"/>
        <bgColor indexed="64"/>
      </patternFill>
    </fill>
    <fill>
      <patternFill patternType="solid">
        <fgColor rgb="FFBFBFBF"/>
        <bgColor indexed="64"/>
      </patternFill>
    </fill>
    <fill>
      <patternFill patternType="solid">
        <fgColor rgb="FFDCA922"/>
        <bgColor indexed="64"/>
      </patternFill>
    </fill>
    <fill>
      <patternFill patternType="solid">
        <fgColor rgb="FFFFC000"/>
        <bgColor indexed="64"/>
      </patternFill>
    </fill>
    <fill>
      <patternFill patternType="solid">
        <fgColor rgb="FFBFBFBF"/>
        <bgColor indexed="64"/>
      </patternFill>
    </fill>
    <fill>
      <patternFill patternType="solid">
        <fgColor rgb="FFA6A6A6"/>
        <bgColor indexed="64"/>
      </patternFill>
    </fill>
    <fill>
      <patternFill patternType="solid">
        <fgColor rgb="FF7992B1"/>
        <bgColor indexed="64"/>
      </patternFill>
    </fill>
    <fill>
      <patternFill patternType="solid">
        <fgColor rgb="FF7EA943"/>
        <bgColor indexed="64"/>
      </patternFill>
    </fill>
    <fill>
      <patternFill patternType="solid">
        <fgColor rgb="FFE26237"/>
        <bgColor indexed="64"/>
      </patternFill>
    </fill>
    <fill>
      <patternFill patternType="solid">
        <fgColor rgb="FFCE485D"/>
        <bgColor indexed="64"/>
      </patternFill>
    </fill>
    <fill>
      <patternFill patternType="solid">
        <fgColor rgb="FFC00000"/>
        <bgColor indexed="64"/>
      </patternFill>
    </fill>
    <fill>
      <patternFill patternType="solid">
        <fgColor rgb="FF7992B1"/>
        <bgColor indexed="64"/>
      </patternFill>
    </fill>
    <fill>
      <patternFill patternType="solid">
        <fgColor rgb="FFFFC000"/>
        <bgColor indexed="64"/>
      </patternFill>
    </fill>
    <fill>
      <patternFill patternType="solid">
        <fgColor rgb="FFA6A6A6"/>
        <bgColor indexed="64"/>
      </patternFill>
    </fill>
    <fill>
      <patternFill patternType="solid">
        <fgColor rgb="FFBFBFBF"/>
        <bgColor indexed="64"/>
      </patternFill>
    </fill>
    <fill>
      <patternFill patternType="solid">
        <fgColor rgb="FFFFC000"/>
        <bgColor indexed="64"/>
      </patternFill>
    </fill>
    <fill>
      <patternFill patternType="solid">
        <fgColor rgb="FFFFC000"/>
        <bgColor indexed="64"/>
      </patternFill>
    </fill>
    <fill>
      <patternFill patternType="solid">
        <fgColor rgb="FFA6A6A6"/>
        <bgColor indexed="64"/>
      </patternFill>
    </fill>
    <fill>
      <patternFill patternType="solid">
        <fgColor rgb="FFA6A6A6"/>
        <bgColor indexed="64"/>
      </patternFill>
    </fill>
    <fill>
      <patternFill patternType="solid">
        <fgColor rgb="FFFFC000"/>
        <bgColor indexed="64"/>
      </patternFill>
    </fill>
    <fill>
      <patternFill patternType="solid">
        <fgColor rgb="FF606060"/>
        <bgColor indexed="64"/>
      </patternFill>
    </fill>
    <fill>
      <patternFill patternType="solid">
        <fgColor rgb="FFFFC000"/>
        <bgColor indexed="64"/>
      </patternFill>
    </fill>
    <fill>
      <patternFill patternType="solid">
        <fgColor rgb="FFFFC000"/>
        <bgColor indexed="64"/>
      </patternFill>
    </fill>
    <fill>
      <patternFill patternType="solid">
        <fgColor rgb="FFBFBFBF"/>
        <bgColor indexed="64"/>
      </patternFill>
    </fill>
    <fill>
      <patternFill patternType="solid">
        <fgColor rgb="FFFFC000"/>
        <bgColor indexed="64"/>
      </patternFill>
    </fill>
    <fill>
      <patternFill patternType="solid">
        <fgColor rgb="FFBFBFBF"/>
        <bgColor indexed="64"/>
      </patternFill>
    </fill>
    <fill>
      <patternFill patternType="solid">
        <fgColor rgb="FF7992B1"/>
        <bgColor indexed="64"/>
      </patternFill>
    </fill>
    <fill>
      <patternFill patternType="solid">
        <fgColor rgb="FFBFBFBF"/>
        <bgColor indexed="64"/>
      </patternFill>
    </fill>
    <fill>
      <patternFill patternType="solid">
        <fgColor rgb="FF7EA943"/>
        <bgColor indexed="64"/>
      </patternFill>
    </fill>
  </fills>
  <borders count="253">
    <border>
      <left/>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style="thin">
        <color rgb="FF000000"/>
      </top>
      <bottom/>
      <diagonal/>
    </border>
    <border>
      <left/>
      <right style="thin">
        <color rgb="FF000000"/>
      </right>
      <top/>
      <bottom/>
      <diagonal/>
    </border>
    <border>
      <left/>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s>
  <cellStyleXfs count="1">
    <xf numFmtId="0" fontId="0" fillId="0" borderId="0"/>
  </cellStyleXfs>
  <cellXfs count="292">
    <xf numFmtId="0" fontId="0" fillId="0" borderId="0" xfId="0" applyAlignment="1">
      <alignment wrapText="1"/>
    </xf>
    <xf numFmtId="164" fontId="1" fillId="0" borderId="1" xfId="0" applyNumberFormat="1" applyFont="1" applyBorder="1" applyAlignment="1">
      <alignment horizontal="center"/>
    </xf>
    <xf numFmtId="2" fontId="2" fillId="0" borderId="2" xfId="0" applyNumberFormat="1" applyFont="1" applyBorder="1" applyAlignment="1">
      <alignment horizontal="center"/>
    </xf>
    <xf numFmtId="0" fontId="3" fillId="0" borderId="3" xfId="0" applyFont="1" applyBorder="1" applyAlignment="1">
      <alignment horizontal="center"/>
    </xf>
    <xf numFmtId="0" fontId="4" fillId="0" borderId="0" xfId="0" applyFont="1"/>
    <xf numFmtId="1" fontId="5" fillId="0" borderId="4" xfId="0" applyNumberFormat="1" applyFont="1" applyBorder="1" applyAlignment="1">
      <alignment horizontal="center" vertical="center"/>
    </xf>
    <xf numFmtId="165" fontId="6" fillId="2" borderId="5" xfId="0" applyNumberFormat="1" applyFont="1" applyFill="1" applyBorder="1" applyAlignment="1">
      <alignment horizontal="center" vertical="center"/>
    </xf>
    <xf numFmtId="0" fontId="0" fillId="0" borderId="6" xfId="0" applyBorder="1" applyAlignment="1">
      <alignment wrapText="1"/>
    </xf>
    <xf numFmtId="10" fontId="7" fillId="0" borderId="7" xfId="0" applyNumberFormat="1" applyFont="1" applyBorder="1" applyAlignment="1">
      <alignment horizontal="center"/>
    </xf>
    <xf numFmtId="2" fontId="8" fillId="0" borderId="8" xfId="0" applyNumberFormat="1" applyFont="1" applyBorder="1" applyAlignment="1">
      <alignment horizontal="center" vertical="center"/>
    </xf>
    <xf numFmtId="10" fontId="9" fillId="0" borderId="9" xfId="0" applyNumberFormat="1" applyFont="1" applyBorder="1" applyAlignment="1">
      <alignment horizontal="center"/>
    </xf>
    <xf numFmtId="165" fontId="10" fillId="3" borderId="10" xfId="0" applyNumberFormat="1" applyFont="1" applyFill="1" applyBorder="1" applyAlignment="1">
      <alignment horizontal="center"/>
    </xf>
    <xf numFmtId="2" fontId="11" fillId="4" borderId="11" xfId="0" applyNumberFormat="1" applyFont="1" applyFill="1" applyBorder="1" applyAlignment="1">
      <alignment horizontal="center"/>
    </xf>
    <xf numFmtId="0" fontId="12" fillId="0" borderId="12" xfId="0" applyFont="1" applyBorder="1" applyAlignment="1">
      <alignment horizontal="left"/>
    </xf>
    <xf numFmtId="0" fontId="13" fillId="5" borderId="0" xfId="0" applyFont="1" applyFill="1"/>
    <xf numFmtId="165" fontId="14" fillId="6" borderId="13" xfId="0" applyNumberFormat="1" applyFont="1" applyFill="1" applyBorder="1" applyAlignment="1">
      <alignment horizontal="center" vertical="center"/>
    </xf>
    <xf numFmtId="165" fontId="15" fillId="0" borderId="15" xfId="0" applyNumberFormat="1" applyFont="1" applyBorder="1" applyAlignment="1">
      <alignment horizontal="center" vertical="top" wrapText="1"/>
    </xf>
    <xf numFmtId="0" fontId="16" fillId="7" borderId="0" xfId="0" applyFont="1" applyFill="1"/>
    <xf numFmtId="0" fontId="17" fillId="0" borderId="16" xfId="0" applyFont="1" applyBorder="1" applyAlignment="1">
      <alignment horizontal="left" vertical="top" wrapText="1"/>
    </xf>
    <xf numFmtId="165" fontId="18" fillId="8" borderId="17" xfId="0" applyNumberFormat="1" applyFont="1" applyFill="1" applyBorder="1" applyAlignment="1">
      <alignment horizontal="center"/>
    </xf>
    <xf numFmtId="0" fontId="19" fillId="0" borderId="18" xfId="0" applyFont="1" applyBorder="1" applyAlignment="1">
      <alignment vertical="top"/>
    </xf>
    <xf numFmtId="2" fontId="20" fillId="9" borderId="19" xfId="0" applyNumberFormat="1" applyFont="1" applyFill="1" applyBorder="1" applyAlignment="1">
      <alignment horizontal="center" vertical="center"/>
    </xf>
    <xf numFmtId="2" fontId="21" fillId="10" borderId="0" xfId="0" applyNumberFormat="1" applyFont="1" applyFill="1" applyAlignment="1">
      <alignment horizontal="center" vertical="center"/>
    </xf>
    <xf numFmtId="0" fontId="22" fillId="0" borderId="20" xfId="0" applyFont="1" applyBorder="1" applyAlignment="1">
      <alignment horizontal="left" vertical="top" wrapText="1"/>
    </xf>
    <xf numFmtId="165" fontId="23" fillId="0" borderId="21" xfId="0" applyNumberFormat="1" applyFont="1" applyBorder="1" applyAlignment="1">
      <alignment horizontal="center"/>
    </xf>
    <xf numFmtId="10" fontId="24" fillId="0" borderId="22" xfId="0" applyNumberFormat="1" applyFont="1" applyBorder="1" applyAlignment="1">
      <alignment horizontal="center"/>
    </xf>
    <xf numFmtId="0" fontId="25" fillId="0" borderId="23" xfId="0" applyFont="1" applyBorder="1" applyAlignment="1">
      <alignment vertical="center" wrapText="1"/>
    </xf>
    <xf numFmtId="2" fontId="26" fillId="11" borderId="24" xfId="0" applyNumberFormat="1" applyFont="1" applyFill="1" applyBorder="1" applyAlignment="1">
      <alignment horizontal="center" vertical="center"/>
    </xf>
    <xf numFmtId="10" fontId="27" fillId="0" borderId="25" xfId="0" applyNumberFormat="1" applyFont="1" applyBorder="1" applyAlignment="1">
      <alignment horizontal="center"/>
    </xf>
    <xf numFmtId="0" fontId="29" fillId="0" borderId="27" xfId="0" applyFont="1" applyBorder="1" applyAlignment="1">
      <alignment horizontal="center" vertical="center" wrapText="1"/>
    </xf>
    <xf numFmtId="164" fontId="30" fillId="0" borderId="28" xfId="0" applyNumberFormat="1" applyFont="1" applyBorder="1" applyAlignment="1">
      <alignment horizontal="center" vertical="center" wrapText="1"/>
    </xf>
    <xf numFmtId="9" fontId="31" fillId="0" borderId="29" xfId="0" applyNumberFormat="1" applyFont="1" applyBorder="1" applyAlignment="1">
      <alignment horizontal="center"/>
    </xf>
    <xf numFmtId="0" fontId="32" fillId="0" borderId="0" xfId="0" applyFont="1" applyAlignment="1">
      <alignment horizontal="center"/>
    </xf>
    <xf numFmtId="165" fontId="33" fillId="0" borderId="0" xfId="0" applyNumberFormat="1" applyFont="1" applyAlignment="1">
      <alignment horizontal="center" vertical="center"/>
    </xf>
    <xf numFmtId="0" fontId="34" fillId="0" borderId="30" xfId="0" applyFont="1" applyBorder="1" applyAlignment="1">
      <alignment horizontal="center" vertical="center" wrapText="1"/>
    </xf>
    <xf numFmtId="1" fontId="35" fillId="0" borderId="31" xfId="0" applyNumberFormat="1" applyFont="1" applyBorder="1" applyAlignment="1">
      <alignment horizontal="center" vertical="center"/>
    </xf>
    <xf numFmtId="165" fontId="36" fillId="0" borderId="32" xfId="0" applyNumberFormat="1" applyFont="1" applyBorder="1" applyAlignment="1">
      <alignment horizontal="center" vertical="center"/>
    </xf>
    <xf numFmtId="0" fontId="37" fillId="13" borderId="33" xfId="0" applyFont="1" applyFill="1" applyBorder="1"/>
    <xf numFmtId="2" fontId="38" fillId="14" borderId="34" xfId="0" applyNumberFormat="1" applyFont="1" applyFill="1" applyBorder="1" applyAlignment="1">
      <alignment horizontal="center" vertical="center"/>
    </xf>
    <xf numFmtId="165" fontId="39" fillId="0" borderId="35" xfId="0" applyNumberFormat="1" applyFont="1" applyBorder="1" applyAlignment="1">
      <alignment horizontal="center" vertical="center"/>
    </xf>
    <xf numFmtId="0" fontId="40" fillId="0" borderId="36" xfId="0" applyFont="1" applyBorder="1" applyAlignment="1">
      <alignment horizontal="center" vertical="center"/>
    </xf>
    <xf numFmtId="0" fontId="42" fillId="0" borderId="37" xfId="0" applyFont="1" applyBorder="1"/>
    <xf numFmtId="0" fontId="43" fillId="0" borderId="38" xfId="0" applyFont="1" applyBorder="1" applyAlignment="1">
      <alignment horizontal="left" vertical="center" wrapText="1"/>
    </xf>
    <xf numFmtId="0" fontId="44" fillId="0" borderId="39" xfId="0" applyFont="1" applyBorder="1"/>
    <xf numFmtId="0" fontId="45" fillId="0" borderId="0" xfId="0" applyFont="1" applyAlignment="1">
      <alignment horizontal="left" vertical="top" wrapText="1"/>
    </xf>
    <xf numFmtId="0" fontId="46" fillId="0" borderId="40" xfId="0" applyFont="1" applyBorder="1"/>
    <xf numFmtId="2" fontId="47" fillId="15" borderId="0" xfId="0" applyNumberFormat="1" applyFont="1" applyFill="1" applyAlignment="1">
      <alignment horizontal="center"/>
    </xf>
    <xf numFmtId="2" fontId="48" fillId="16" borderId="41" xfId="0" applyNumberFormat="1" applyFont="1" applyFill="1" applyBorder="1" applyAlignment="1">
      <alignment horizontal="center" vertical="center"/>
    </xf>
    <xf numFmtId="1" fontId="49" fillId="0" borderId="42" xfId="0" applyNumberFormat="1" applyFont="1" applyBorder="1" applyAlignment="1">
      <alignment horizontal="center" vertical="center"/>
    </xf>
    <xf numFmtId="2" fontId="50" fillId="0" borderId="43" xfId="0" applyNumberFormat="1" applyFont="1" applyBorder="1" applyAlignment="1">
      <alignment horizontal="center" vertical="top" wrapText="1"/>
    </xf>
    <xf numFmtId="0" fontId="0" fillId="0" borderId="44" xfId="0" applyBorder="1" applyAlignment="1">
      <alignment wrapText="1"/>
    </xf>
    <xf numFmtId="0" fontId="52" fillId="0" borderId="46" xfId="0" applyFont="1" applyBorder="1"/>
    <xf numFmtId="165" fontId="53" fillId="18" borderId="0" xfId="0" applyNumberFormat="1" applyFont="1" applyFill="1" applyAlignment="1">
      <alignment horizontal="center" vertical="center"/>
    </xf>
    <xf numFmtId="0" fontId="54" fillId="19" borderId="47" xfId="0" applyFont="1" applyFill="1" applyBorder="1" applyAlignment="1">
      <alignment horizontal="center" vertical="center"/>
    </xf>
    <xf numFmtId="165" fontId="55" fillId="20" borderId="48" xfId="0" applyNumberFormat="1" applyFont="1" applyFill="1" applyBorder="1" applyAlignment="1">
      <alignment horizontal="center"/>
    </xf>
    <xf numFmtId="2" fontId="56" fillId="21" borderId="0" xfId="0" applyNumberFormat="1" applyFont="1" applyFill="1" applyAlignment="1">
      <alignment horizontal="center"/>
    </xf>
    <xf numFmtId="165" fontId="57" fillId="22" borderId="0" xfId="0" applyNumberFormat="1" applyFont="1" applyFill="1" applyAlignment="1">
      <alignment horizontal="center" vertical="center"/>
    </xf>
    <xf numFmtId="1" fontId="58" fillId="0" borderId="49" xfId="0" applyNumberFormat="1" applyFont="1" applyBorder="1" applyAlignment="1">
      <alignment horizontal="center" vertical="center"/>
    </xf>
    <xf numFmtId="165" fontId="59" fillId="23" borderId="0" xfId="0" applyNumberFormat="1" applyFont="1" applyFill="1" applyAlignment="1">
      <alignment horizontal="center" vertical="center"/>
    </xf>
    <xf numFmtId="0" fontId="60" fillId="24" borderId="50" xfId="0" applyFont="1" applyFill="1" applyBorder="1" applyAlignment="1">
      <alignment horizontal="center"/>
    </xf>
    <xf numFmtId="2" fontId="61" fillId="25" borderId="51" xfId="0" applyNumberFormat="1" applyFont="1" applyFill="1" applyBorder="1" applyAlignment="1">
      <alignment horizontal="center"/>
    </xf>
    <xf numFmtId="9" fontId="62" fillId="0" borderId="52" xfId="0" applyNumberFormat="1" applyFont="1" applyBorder="1" applyAlignment="1">
      <alignment horizontal="center"/>
    </xf>
    <xf numFmtId="1" fontId="63" fillId="0" borderId="53" xfId="0" applyNumberFormat="1" applyFont="1" applyBorder="1" applyAlignment="1">
      <alignment horizontal="center" vertical="center"/>
    </xf>
    <xf numFmtId="2" fontId="64" fillId="26" borderId="54" xfId="0" applyNumberFormat="1" applyFont="1" applyFill="1" applyBorder="1" applyAlignment="1">
      <alignment horizontal="center" vertical="center"/>
    </xf>
    <xf numFmtId="2" fontId="65" fillId="0" borderId="55" xfId="0" applyNumberFormat="1" applyFont="1" applyBorder="1" applyAlignment="1">
      <alignment horizontal="center" vertical="top" wrapText="1"/>
    </xf>
    <xf numFmtId="165" fontId="66" fillId="0" borderId="56" xfId="0" applyNumberFormat="1" applyFont="1" applyBorder="1" applyAlignment="1">
      <alignment horizontal="center" vertical="center"/>
    </xf>
    <xf numFmtId="0" fontId="67" fillId="0" borderId="57" xfId="0" applyFont="1" applyBorder="1" applyAlignment="1">
      <alignment horizontal="center" vertical="center"/>
    </xf>
    <xf numFmtId="10" fontId="68" fillId="0" borderId="58" xfId="0" applyNumberFormat="1" applyFont="1" applyBorder="1" applyAlignment="1">
      <alignment horizontal="center"/>
    </xf>
    <xf numFmtId="2" fontId="69" fillId="27" borderId="0" xfId="0" applyNumberFormat="1" applyFont="1" applyFill="1" applyAlignment="1">
      <alignment horizontal="center" vertical="center"/>
    </xf>
    <xf numFmtId="2" fontId="70" fillId="0" borderId="59" xfId="0" applyNumberFormat="1" applyFont="1" applyBorder="1" applyAlignment="1">
      <alignment horizontal="center" vertical="top" wrapText="1"/>
    </xf>
    <xf numFmtId="0" fontId="71" fillId="0" borderId="60" xfId="0" applyFont="1" applyBorder="1" applyAlignment="1">
      <alignment vertical="top" wrapText="1"/>
    </xf>
    <xf numFmtId="0" fontId="72" fillId="0" borderId="61" xfId="0" applyFont="1" applyBorder="1"/>
    <xf numFmtId="165" fontId="73" fillId="28" borderId="62" xfId="0" applyNumberFormat="1" applyFont="1" applyFill="1" applyBorder="1" applyAlignment="1">
      <alignment horizontal="center"/>
    </xf>
    <xf numFmtId="2" fontId="74" fillId="29" borderId="63" xfId="0" applyNumberFormat="1" applyFont="1" applyFill="1" applyBorder="1" applyAlignment="1">
      <alignment horizontal="center"/>
    </xf>
    <xf numFmtId="3" fontId="75" fillId="30" borderId="64" xfId="0" applyNumberFormat="1" applyFont="1" applyFill="1" applyBorder="1" applyAlignment="1">
      <alignment horizontal="center"/>
    </xf>
    <xf numFmtId="165" fontId="76" fillId="31" borderId="65" xfId="0" applyNumberFormat="1" applyFont="1" applyFill="1" applyBorder="1" applyAlignment="1">
      <alignment horizontal="center" vertical="center"/>
    </xf>
    <xf numFmtId="165" fontId="77" fillId="32" borderId="66" xfId="0" applyNumberFormat="1" applyFont="1" applyFill="1" applyBorder="1" applyAlignment="1">
      <alignment horizontal="center"/>
    </xf>
    <xf numFmtId="2" fontId="78" fillId="33" borderId="67" xfId="0" applyNumberFormat="1" applyFont="1" applyFill="1" applyBorder="1" applyAlignment="1">
      <alignment horizontal="center" vertical="center"/>
    </xf>
    <xf numFmtId="2" fontId="79" fillId="0" borderId="68" xfId="0" applyNumberFormat="1" applyFont="1" applyBorder="1" applyAlignment="1">
      <alignment horizontal="center"/>
    </xf>
    <xf numFmtId="2" fontId="80" fillId="34" borderId="69" xfId="0" applyNumberFormat="1" applyFont="1" applyFill="1" applyBorder="1" applyAlignment="1">
      <alignment horizontal="center" vertical="center"/>
    </xf>
    <xf numFmtId="165" fontId="81" fillId="0" borderId="70" xfId="0" applyNumberFormat="1" applyFont="1" applyBorder="1" applyAlignment="1">
      <alignment horizontal="center" vertical="center"/>
    </xf>
    <xf numFmtId="0" fontId="83" fillId="36" borderId="0" xfId="0" applyFont="1" applyFill="1"/>
    <xf numFmtId="165" fontId="84" fillId="0" borderId="72" xfId="0" applyNumberFormat="1" applyFont="1" applyBorder="1" applyAlignment="1">
      <alignment horizontal="center" vertical="center"/>
    </xf>
    <xf numFmtId="165" fontId="85" fillId="37" borderId="73" xfId="0" applyNumberFormat="1" applyFont="1" applyFill="1" applyBorder="1" applyAlignment="1">
      <alignment horizontal="center" vertical="center"/>
    </xf>
    <xf numFmtId="0" fontId="86" fillId="0" borderId="74" xfId="0" applyFont="1" applyBorder="1" applyAlignment="1">
      <alignment horizontal="center" vertical="center"/>
    </xf>
    <xf numFmtId="0" fontId="87" fillId="0" borderId="75" xfId="0" applyFont="1" applyBorder="1" applyAlignment="1">
      <alignment horizontal="center" vertical="center" wrapText="1"/>
    </xf>
    <xf numFmtId="165" fontId="88" fillId="38" borderId="76" xfId="0" applyNumberFormat="1" applyFont="1" applyFill="1" applyBorder="1" applyAlignment="1">
      <alignment horizontal="center" vertical="center"/>
    </xf>
    <xf numFmtId="0" fontId="89" fillId="39" borderId="0" xfId="0" applyFont="1" applyFill="1"/>
    <xf numFmtId="2" fontId="90" fillId="0" borderId="77" xfId="0" applyNumberFormat="1" applyFont="1" applyBorder="1" applyAlignment="1">
      <alignment horizontal="center"/>
    </xf>
    <xf numFmtId="0" fontId="91" fillId="0" borderId="78" xfId="0" applyFont="1" applyBorder="1" applyAlignment="1">
      <alignment horizontal="center" vertical="center" wrapText="1"/>
    </xf>
    <xf numFmtId="165" fontId="92" fillId="0" borderId="0" xfId="0" applyNumberFormat="1" applyFont="1" applyAlignment="1">
      <alignment horizontal="center" vertical="center"/>
    </xf>
    <xf numFmtId="0" fontId="94" fillId="0" borderId="0" xfId="0" applyFont="1" applyAlignment="1">
      <alignment horizontal="center" vertical="center" wrapText="1"/>
    </xf>
    <xf numFmtId="165" fontId="95" fillId="0" borderId="80" xfId="0" applyNumberFormat="1" applyFont="1" applyBorder="1" applyAlignment="1">
      <alignment horizontal="center" vertical="center"/>
    </xf>
    <xf numFmtId="165" fontId="96" fillId="0" borderId="81" xfId="0" applyNumberFormat="1" applyFont="1" applyBorder="1" applyAlignment="1">
      <alignment horizontal="center" vertical="center"/>
    </xf>
    <xf numFmtId="165" fontId="97" fillId="0" borderId="82" xfId="0" applyNumberFormat="1" applyFont="1" applyBorder="1" applyAlignment="1">
      <alignment horizontal="center"/>
    </xf>
    <xf numFmtId="164" fontId="98" fillId="40" borderId="83" xfId="0" applyNumberFormat="1" applyFont="1" applyFill="1" applyBorder="1" applyAlignment="1">
      <alignment horizontal="center" vertical="center" wrapText="1"/>
    </xf>
    <xf numFmtId="2" fontId="99" fillId="0" borderId="84" xfId="0" applyNumberFormat="1" applyFont="1" applyBorder="1" applyAlignment="1">
      <alignment horizontal="center" vertical="center"/>
    </xf>
    <xf numFmtId="0" fontId="0" fillId="0" borderId="87" xfId="0" applyBorder="1" applyAlignment="1">
      <alignment wrapText="1"/>
    </xf>
    <xf numFmtId="2" fontId="102" fillId="0" borderId="88" xfId="0" applyNumberFormat="1" applyFont="1" applyBorder="1" applyAlignment="1">
      <alignment horizontal="center" vertical="center"/>
    </xf>
    <xf numFmtId="165" fontId="103" fillId="0" borderId="89" xfId="0" applyNumberFormat="1" applyFont="1" applyBorder="1" applyAlignment="1">
      <alignment horizontal="center" vertical="center"/>
    </xf>
    <xf numFmtId="165" fontId="104" fillId="43" borderId="90" xfId="0" applyNumberFormat="1" applyFont="1" applyFill="1" applyBorder="1" applyAlignment="1">
      <alignment horizontal="center" vertical="center"/>
    </xf>
    <xf numFmtId="2" fontId="105" fillId="0" borderId="0" xfId="0" applyNumberFormat="1" applyFont="1" applyAlignment="1">
      <alignment horizontal="center" vertical="center"/>
    </xf>
    <xf numFmtId="0" fontId="106" fillId="0" borderId="92" xfId="0" applyFont="1" applyBorder="1"/>
    <xf numFmtId="0" fontId="107" fillId="0" borderId="93" xfId="0" applyFont="1" applyBorder="1" applyAlignment="1">
      <alignment horizontal="center"/>
    </xf>
    <xf numFmtId="0" fontId="108" fillId="0" borderId="94" xfId="0" applyFont="1" applyBorder="1" applyAlignment="1">
      <alignment horizontal="center" vertical="center" wrapText="1"/>
    </xf>
    <xf numFmtId="9" fontId="109" fillId="0" borderId="95" xfId="0" applyNumberFormat="1" applyFont="1" applyBorder="1" applyAlignment="1">
      <alignment horizontal="center"/>
    </xf>
    <xf numFmtId="2" fontId="110" fillId="44" borderId="96" xfId="0" applyNumberFormat="1" applyFont="1" applyFill="1" applyBorder="1" applyAlignment="1">
      <alignment horizontal="center" vertical="center"/>
    </xf>
    <xf numFmtId="2" fontId="112" fillId="0" borderId="98" xfId="0" applyNumberFormat="1" applyFont="1" applyBorder="1" applyAlignment="1">
      <alignment horizontal="center"/>
    </xf>
    <xf numFmtId="0" fontId="113" fillId="45" borderId="99" xfId="0" applyFont="1" applyFill="1" applyBorder="1" applyAlignment="1">
      <alignment horizontal="center" vertical="center"/>
    </xf>
    <xf numFmtId="2" fontId="114" fillId="0" borderId="100" xfId="0" applyNumberFormat="1" applyFont="1" applyBorder="1" applyAlignment="1">
      <alignment horizontal="center" vertical="center"/>
    </xf>
    <xf numFmtId="0" fontId="115" fillId="0" borderId="101" xfId="0" applyFont="1" applyBorder="1" applyAlignment="1">
      <alignment horizontal="center" vertical="center"/>
    </xf>
    <xf numFmtId="0" fontId="116" fillId="0" borderId="0" xfId="0" applyFont="1" applyAlignment="1">
      <alignment horizontal="center" vertical="center" wrapText="1"/>
    </xf>
    <xf numFmtId="2" fontId="117" fillId="0" borderId="102" xfId="0" applyNumberFormat="1" applyFont="1" applyBorder="1" applyAlignment="1">
      <alignment horizontal="center" vertical="center"/>
    </xf>
    <xf numFmtId="2" fontId="118" fillId="46" borderId="103" xfId="0" applyNumberFormat="1" applyFont="1" applyFill="1" applyBorder="1" applyAlignment="1">
      <alignment horizontal="center" vertical="center"/>
    </xf>
    <xf numFmtId="1" fontId="119" fillId="0" borderId="104" xfId="0" applyNumberFormat="1" applyFont="1" applyBorder="1" applyAlignment="1">
      <alignment horizontal="center" vertical="center"/>
    </xf>
    <xf numFmtId="2" fontId="120" fillId="47" borderId="105" xfId="0" applyNumberFormat="1" applyFont="1" applyFill="1" applyBorder="1" applyAlignment="1">
      <alignment horizontal="center"/>
    </xf>
    <xf numFmtId="2" fontId="121" fillId="0" borderId="106" xfId="0" applyNumberFormat="1" applyFont="1" applyBorder="1" applyAlignment="1">
      <alignment horizontal="center" vertical="center"/>
    </xf>
    <xf numFmtId="165" fontId="122" fillId="48" borderId="107" xfId="0" applyNumberFormat="1" applyFont="1" applyFill="1" applyBorder="1" applyAlignment="1">
      <alignment horizontal="center" vertical="center"/>
    </xf>
    <xf numFmtId="2" fontId="123" fillId="49" borderId="108" xfId="0" applyNumberFormat="1" applyFont="1" applyFill="1" applyBorder="1" applyAlignment="1">
      <alignment horizontal="center"/>
    </xf>
    <xf numFmtId="2" fontId="124" fillId="50" borderId="109" xfId="0" applyNumberFormat="1" applyFont="1" applyFill="1" applyBorder="1" applyAlignment="1">
      <alignment horizontal="center" vertical="center"/>
    </xf>
    <xf numFmtId="0" fontId="125" fillId="0" borderId="110" xfId="0" applyFont="1" applyBorder="1" applyAlignment="1">
      <alignment horizontal="center" vertical="center"/>
    </xf>
    <xf numFmtId="0" fontId="126" fillId="51" borderId="111" xfId="0" applyFont="1" applyFill="1" applyBorder="1" applyAlignment="1">
      <alignment horizontal="center" vertical="center"/>
    </xf>
    <xf numFmtId="2" fontId="127" fillId="52" borderId="112" xfId="0" applyNumberFormat="1" applyFont="1" applyFill="1" applyBorder="1" applyAlignment="1">
      <alignment horizontal="center"/>
    </xf>
    <xf numFmtId="0" fontId="128" fillId="53" borderId="113" xfId="0" applyFont="1" applyFill="1" applyBorder="1"/>
    <xf numFmtId="9" fontId="129" fillId="0" borderId="114" xfId="0" applyNumberFormat="1" applyFont="1" applyBorder="1" applyAlignment="1">
      <alignment horizontal="center"/>
    </xf>
    <xf numFmtId="2" fontId="130" fillId="0" borderId="115" xfId="0" applyNumberFormat="1" applyFont="1" applyBorder="1" applyAlignment="1">
      <alignment horizontal="center" vertical="center" wrapText="1"/>
    </xf>
    <xf numFmtId="165" fontId="131" fillId="54" borderId="116" xfId="0" applyNumberFormat="1" applyFont="1" applyFill="1" applyBorder="1" applyAlignment="1">
      <alignment horizontal="center"/>
    </xf>
    <xf numFmtId="165" fontId="132" fillId="55" borderId="117" xfId="0" applyNumberFormat="1" applyFont="1" applyFill="1" applyBorder="1" applyAlignment="1">
      <alignment horizontal="center" vertical="center"/>
    </xf>
    <xf numFmtId="0" fontId="133" fillId="0" borderId="118" xfId="0" applyFont="1" applyBorder="1"/>
    <xf numFmtId="2" fontId="134" fillId="56" borderId="119" xfId="0" applyNumberFormat="1" applyFont="1" applyFill="1" applyBorder="1" applyAlignment="1">
      <alignment horizontal="center" vertical="center"/>
    </xf>
    <xf numFmtId="0" fontId="135" fillId="0" borderId="120" xfId="0" applyFont="1" applyBorder="1" applyAlignment="1">
      <alignment vertical="top" wrapText="1"/>
    </xf>
    <xf numFmtId="165" fontId="136" fillId="0" borderId="121" xfId="0" applyNumberFormat="1" applyFont="1" applyBorder="1" applyAlignment="1">
      <alignment horizontal="center" vertical="center"/>
    </xf>
    <xf numFmtId="0" fontId="137" fillId="57" borderId="122" xfId="0" applyFont="1" applyFill="1" applyBorder="1"/>
    <xf numFmtId="0" fontId="138" fillId="0" borderId="123" xfId="0" applyFont="1" applyBorder="1"/>
    <xf numFmtId="165" fontId="139" fillId="58" borderId="124" xfId="0" applyNumberFormat="1" applyFont="1" applyFill="1" applyBorder="1" applyAlignment="1">
      <alignment horizontal="center" vertical="center"/>
    </xf>
    <xf numFmtId="3" fontId="140" fillId="59" borderId="125" xfId="0" applyNumberFormat="1" applyFont="1" applyFill="1" applyBorder="1" applyAlignment="1">
      <alignment horizontal="center"/>
    </xf>
    <xf numFmtId="0" fontId="141" fillId="0" borderId="126" xfId="0" applyFont="1" applyBorder="1" applyAlignment="1">
      <alignment horizontal="center" vertical="center" wrapText="1"/>
    </xf>
    <xf numFmtId="0" fontId="142" fillId="0" borderId="127" xfId="0" applyFont="1" applyBorder="1" applyAlignment="1">
      <alignment horizontal="center" vertical="center" wrapText="1"/>
    </xf>
    <xf numFmtId="2" fontId="143" fillId="0" borderId="0" xfId="0" applyNumberFormat="1" applyFont="1" applyAlignment="1">
      <alignment horizontal="center"/>
    </xf>
    <xf numFmtId="2" fontId="144" fillId="0" borderId="128" xfId="0" applyNumberFormat="1" applyFont="1" applyBorder="1" applyAlignment="1">
      <alignment horizontal="center" vertical="center"/>
    </xf>
    <xf numFmtId="165" fontId="145" fillId="0" borderId="129" xfId="0" applyNumberFormat="1" applyFont="1" applyBorder="1" applyAlignment="1">
      <alignment horizontal="center"/>
    </xf>
    <xf numFmtId="0" fontId="146" fillId="0" borderId="130" xfId="0" applyFont="1" applyBorder="1" applyAlignment="1">
      <alignment horizontal="left" vertical="center"/>
    </xf>
    <xf numFmtId="10" fontId="147" fillId="0" borderId="0" xfId="0" applyNumberFormat="1" applyFont="1" applyAlignment="1">
      <alignment horizontal="center"/>
    </xf>
    <xf numFmtId="2" fontId="148" fillId="0" borderId="131" xfId="0" applyNumberFormat="1" applyFont="1" applyBorder="1" applyAlignment="1">
      <alignment horizontal="center"/>
    </xf>
    <xf numFmtId="0" fontId="0" fillId="0" borderId="132" xfId="0" applyBorder="1" applyAlignment="1">
      <alignment wrapText="1"/>
    </xf>
    <xf numFmtId="0" fontId="149" fillId="0" borderId="133" xfId="0" applyFont="1" applyBorder="1" applyAlignment="1">
      <alignment horizontal="center"/>
    </xf>
    <xf numFmtId="2" fontId="150" fillId="0" borderId="134" xfId="0" applyNumberFormat="1" applyFont="1" applyBorder="1" applyAlignment="1">
      <alignment horizontal="center"/>
    </xf>
    <xf numFmtId="2" fontId="151" fillId="60" borderId="135" xfId="0" applyNumberFormat="1" applyFont="1" applyFill="1" applyBorder="1" applyAlignment="1">
      <alignment horizontal="center"/>
    </xf>
    <xf numFmtId="165" fontId="152" fillId="61" borderId="0" xfId="0" applyNumberFormat="1" applyFont="1" applyFill="1" applyAlignment="1">
      <alignment horizontal="center" vertical="center"/>
    </xf>
    <xf numFmtId="2" fontId="153" fillId="0" borderId="136" xfId="0" applyNumberFormat="1" applyFont="1" applyBorder="1" applyAlignment="1">
      <alignment horizontal="center"/>
    </xf>
    <xf numFmtId="2" fontId="154" fillId="62" borderId="0" xfId="0" applyNumberFormat="1" applyFont="1" applyFill="1" applyAlignment="1">
      <alignment horizontal="center"/>
    </xf>
    <xf numFmtId="3" fontId="155" fillId="63" borderId="137" xfId="0" applyNumberFormat="1" applyFont="1" applyFill="1" applyBorder="1" applyAlignment="1">
      <alignment horizontal="center"/>
    </xf>
    <xf numFmtId="0" fontId="156" fillId="0" borderId="138" xfId="0" applyFont="1" applyBorder="1" applyAlignment="1">
      <alignment horizontal="center"/>
    </xf>
    <xf numFmtId="0" fontId="157" fillId="0" borderId="139" xfId="0" applyFont="1" applyBorder="1" applyAlignment="1">
      <alignment horizontal="center"/>
    </xf>
    <xf numFmtId="165" fontId="158" fillId="64" borderId="140" xfId="0" applyNumberFormat="1" applyFont="1" applyFill="1" applyBorder="1" applyAlignment="1">
      <alignment horizontal="center" vertical="center"/>
    </xf>
    <xf numFmtId="165" fontId="159" fillId="0" borderId="141" xfId="0" applyNumberFormat="1" applyFont="1" applyBorder="1" applyAlignment="1">
      <alignment horizontal="center"/>
    </xf>
    <xf numFmtId="9" fontId="160" fillId="0" borderId="142" xfId="0" applyNumberFormat="1" applyFont="1" applyBorder="1" applyAlignment="1">
      <alignment horizontal="center"/>
    </xf>
    <xf numFmtId="0" fontId="161" fillId="0" borderId="143" xfId="0" applyFont="1" applyBorder="1" applyAlignment="1">
      <alignment vertical="top"/>
    </xf>
    <xf numFmtId="2" fontId="162" fillId="65" borderId="144" xfId="0" applyNumberFormat="1" applyFont="1" applyFill="1" applyBorder="1" applyAlignment="1">
      <alignment horizontal="center" vertical="center"/>
    </xf>
    <xf numFmtId="0" fontId="163" fillId="0" borderId="145" xfId="0" applyFont="1" applyBorder="1" applyAlignment="1">
      <alignment horizontal="center" vertical="center" wrapText="1"/>
    </xf>
    <xf numFmtId="165" fontId="164" fillId="66" borderId="146" xfId="0" applyNumberFormat="1" applyFont="1" applyFill="1" applyBorder="1" applyAlignment="1">
      <alignment horizontal="center" vertical="center"/>
    </xf>
    <xf numFmtId="2" fontId="165" fillId="67" borderId="147" xfId="0" applyNumberFormat="1" applyFont="1" applyFill="1" applyBorder="1" applyAlignment="1">
      <alignment horizontal="center"/>
    </xf>
    <xf numFmtId="165" fontId="167" fillId="69" borderId="149" xfId="0" applyNumberFormat="1" applyFont="1" applyFill="1" applyBorder="1" applyAlignment="1">
      <alignment horizontal="center"/>
    </xf>
    <xf numFmtId="9" fontId="169" fillId="0" borderId="0" xfId="0" applyNumberFormat="1" applyFont="1" applyAlignment="1">
      <alignment horizontal="center" vertical="center"/>
    </xf>
    <xf numFmtId="0" fontId="170" fillId="0" borderId="151" xfId="0" applyFont="1" applyBorder="1" applyAlignment="1">
      <alignment vertical="top"/>
    </xf>
    <xf numFmtId="2" fontId="171" fillId="71" borderId="152" xfId="0" applyNumberFormat="1" applyFont="1" applyFill="1" applyBorder="1" applyAlignment="1">
      <alignment horizontal="center"/>
    </xf>
    <xf numFmtId="2" fontId="172" fillId="72" borderId="0" xfId="0" applyNumberFormat="1" applyFont="1" applyFill="1" applyAlignment="1">
      <alignment horizontal="center" vertical="center"/>
    </xf>
    <xf numFmtId="165" fontId="173" fillId="0" borderId="153" xfId="0" applyNumberFormat="1" applyFont="1" applyBorder="1" applyAlignment="1">
      <alignment horizontal="center" vertical="center"/>
    </xf>
    <xf numFmtId="0" fontId="174" fillId="0" borderId="154" xfId="0" applyFont="1" applyBorder="1" applyAlignment="1">
      <alignment horizontal="center" vertical="center" wrapText="1"/>
    </xf>
    <xf numFmtId="0" fontId="176" fillId="0" borderId="156" xfId="0" applyFont="1" applyBorder="1" applyAlignment="1">
      <alignment vertical="center" wrapText="1"/>
    </xf>
    <xf numFmtId="165" fontId="177" fillId="0" borderId="157" xfId="0" applyNumberFormat="1" applyFont="1" applyBorder="1" applyAlignment="1">
      <alignment horizontal="center" vertical="center"/>
    </xf>
    <xf numFmtId="0" fontId="178" fillId="0" borderId="158" xfId="0" applyFont="1" applyBorder="1" applyAlignment="1">
      <alignment horizontal="center" vertical="center" wrapText="1"/>
    </xf>
    <xf numFmtId="2" fontId="179" fillId="0" borderId="159" xfId="0" applyNumberFormat="1" applyFont="1" applyBorder="1" applyAlignment="1">
      <alignment horizontal="center" vertical="center"/>
    </xf>
    <xf numFmtId="0" fontId="180" fillId="0" borderId="160" xfId="0" applyFont="1" applyBorder="1" applyAlignment="1">
      <alignment horizontal="center" vertical="center" wrapText="1"/>
    </xf>
    <xf numFmtId="2" fontId="182" fillId="75" borderId="162" xfId="0" applyNumberFormat="1" applyFont="1" applyFill="1" applyBorder="1" applyAlignment="1">
      <alignment horizontal="center" vertical="center"/>
    </xf>
    <xf numFmtId="165" fontId="183" fillId="76" borderId="163" xfId="0" applyNumberFormat="1" applyFont="1" applyFill="1" applyBorder="1" applyAlignment="1">
      <alignment horizontal="center"/>
    </xf>
    <xf numFmtId="165" fontId="185" fillId="78" borderId="165" xfId="0" applyNumberFormat="1" applyFont="1" applyFill="1" applyBorder="1" applyAlignment="1">
      <alignment horizontal="center" vertical="center"/>
    </xf>
    <xf numFmtId="2" fontId="187" fillId="0" borderId="167" xfId="0" applyNumberFormat="1" applyFont="1" applyBorder="1" applyAlignment="1">
      <alignment horizontal="center" vertical="center"/>
    </xf>
    <xf numFmtId="2" fontId="188" fillId="80" borderId="168" xfId="0" applyNumberFormat="1" applyFont="1" applyFill="1" applyBorder="1" applyAlignment="1">
      <alignment horizontal="center"/>
    </xf>
    <xf numFmtId="1" fontId="189" fillId="0" borderId="169" xfId="0" applyNumberFormat="1" applyFont="1" applyBorder="1" applyAlignment="1">
      <alignment horizontal="center"/>
    </xf>
    <xf numFmtId="2" fontId="190" fillId="81" borderId="170" xfId="0" applyNumberFormat="1" applyFont="1" applyFill="1" applyBorder="1" applyAlignment="1">
      <alignment horizontal="center" vertical="center"/>
    </xf>
    <xf numFmtId="165" fontId="191" fillId="82" borderId="171" xfId="0" applyNumberFormat="1" applyFont="1" applyFill="1" applyBorder="1" applyAlignment="1">
      <alignment horizontal="center" vertical="center"/>
    </xf>
    <xf numFmtId="0" fontId="192" fillId="0" borderId="172" xfId="0" applyFont="1" applyBorder="1" applyAlignment="1">
      <alignment vertical="top" wrapText="1"/>
    </xf>
    <xf numFmtId="9" fontId="193" fillId="0" borderId="173" xfId="0" applyNumberFormat="1" applyFont="1" applyBorder="1" applyAlignment="1">
      <alignment horizontal="center"/>
    </xf>
    <xf numFmtId="0" fontId="195" fillId="84" borderId="0" xfId="0" applyFont="1" applyFill="1"/>
    <xf numFmtId="165" fontId="196" fillId="0" borderId="175" xfId="0" applyNumberFormat="1" applyFont="1" applyBorder="1" applyAlignment="1">
      <alignment horizontal="center"/>
    </xf>
    <xf numFmtId="165" fontId="197" fillId="85" borderId="176" xfId="0" applyNumberFormat="1" applyFont="1" applyFill="1" applyBorder="1" applyAlignment="1">
      <alignment horizontal="center" vertical="top" wrapText="1"/>
    </xf>
    <xf numFmtId="0" fontId="0" fillId="0" borderId="177" xfId="0" applyBorder="1" applyAlignment="1">
      <alignment wrapText="1"/>
    </xf>
    <xf numFmtId="165" fontId="198" fillId="0" borderId="178" xfId="0" applyNumberFormat="1" applyFont="1" applyBorder="1" applyAlignment="1">
      <alignment horizontal="center"/>
    </xf>
    <xf numFmtId="0" fontId="199" fillId="0" borderId="179" xfId="0" applyFont="1" applyBorder="1" applyAlignment="1">
      <alignment horizontal="center"/>
    </xf>
    <xf numFmtId="2" fontId="200" fillId="86" borderId="180" xfId="0" applyNumberFormat="1" applyFont="1" applyFill="1" applyBorder="1" applyAlignment="1">
      <alignment horizontal="center" vertical="center"/>
    </xf>
    <xf numFmtId="2" fontId="201" fillId="87" borderId="181" xfId="0" applyNumberFormat="1" applyFont="1" applyFill="1" applyBorder="1" applyAlignment="1">
      <alignment horizontal="center" vertical="center"/>
    </xf>
    <xf numFmtId="165" fontId="202" fillId="88" borderId="182" xfId="0" applyNumberFormat="1" applyFont="1" applyFill="1" applyBorder="1" applyAlignment="1">
      <alignment horizontal="center" vertical="center"/>
    </xf>
    <xf numFmtId="165" fontId="203" fillId="89" borderId="184" xfId="0" applyNumberFormat="1" applyFont="1" applyFill="1" applyBorder="1" applyAlignment="1">
      <alignment horizontal="center" vertical="center"/>
    </xf>
    <xf numFmtId="0" fontId="205" fillId="0" borderId="185" xfId="0" applyFont="1" applyBorder="1" applyAlignment="1">
      <alignment horizontal="left"/>
    </xf>
    <xf numFmtId="2" fontId="206" fillId="0" borderId="186" xfId="0" applyNumberFormat="1" applyFont="1" applyBorder="1" applyAlignment="1">
      <alignment horizontal="center"/>
    </xf>
    <xf numFmtId="165" fontId="207" fillId="91" borderId="187" xfId="0" applyNumberFormat="1" applyFont="1" applyFill="1" applyBorder="1" applyAlignment="1">
      <alignment horizontal="center" vertical="top" wrapText="1"/>
    </xf>
    <xf numFmtId="2" fontId="208" fillId="92" borderId="0" xfId="0" applyNumberFormat="1" applyFont="1" applyFill="1" applyAlignment="1">
      <alignment horizontal="center"/>
    </xf>
    <xf numFmtId="0" fontId="209" fillId="93" borderId="0" xfId="0" applyFont="1" applyFill="1" applyAlignment="1">
      <alignment horizontal="center"/>
    </xf>
    <xf numFmtId="3" fontId="210" fillId="94" borderId="188" xfId="0" applyNumberFormat="1" applyFont="1" applyFill="1" applyBorder="1" applyAlignment="1">
      <alignment horizontal="center"/>
    </xf>
    <xf numFmtId="0" fontId="211" fillId="0" borderId="189" xfId="0" applyFont="1" applyBorder="1" applyAlignment="1">
      <alignment vertical="top" wrapText="1"/>
    </xf>
    <xf numFmtId="0" fontId="212" fillId="0" borderId="190" xfId="0" applyFont="1" applyBorder="1"/>
    <xf numFmtId="0" fontId="213" fillId="0" borderId="191" xfId="0" applyFont="1" applyBorder="1" applyAlignment="1">
      <alignment horizontal="center"/>
    </xf>
    <xf numFmtId="1" fontId="215" fillId="0" borderId="193" xfId="0" applyNumberFormat="1" applyFont="1" applyBorder="1" applyAlignment="1">
      <alignment horizontal="center" vertical="center"/>
    </xf>
    <xf numFmtId="2" fontId="216" fillId="96" borderId="194" xfId="0" applyNumberFormat="1" applyFont="1" applyFill="1" applyBorder="1" applyAlignment="1">
      <alignment horizontal="center" vertical="center" wrapText="1"/>
    </xf>
    <xf numFmtId="0" fontId="217" fillId="0" borderId="195" xfId="0" applyFont="1" applyBorder="1"/>
    <xf numFmtId="0" fontId="218" fillId="0" borderId="0" xfId="0" applyFont="1"/>
    <xf numFmtId="0" fontId="219" fillId="0" borderId="196" xfId="0" applyFont="1" applyBorder="1" applyAlignment="1">
      <alignment horizontal="center" vertical="center"/>
    </xf>
    <xf numFmtId="165" fontId="220" fillId="0" borderId="197" xfId="0" applyNumberFormat="1" applyFont="1" applyBorder="1" applyAlignment="1">
      <alignment horizontal="center" vertical="center"/>
    </xf>
    <xf numFmtId="0" fontId="221" fillId="0" borderId="198" xfId="0" applyFont="1" applyBorder="1" applyAlignment="1">
      <alignment vertical="top"/>
    </xf>
    <xf numFmtId="0" fontId="222" fillId="0" borderId="199" xfId="0" applyFont="1" applyBorder="1" applyAlignment="1">
      <alignment horizontal="center" vertical="center" wrapText="1"/>
    </xf>
    <xf numFmtId="165" fontId="223" fillId="0" borderId="200" xfId="0" applyNumberFormat="1" applyFont="1" applyBorder="1" applyAlignment="1">
      <alignment horizontal="center"/>
    </xf>
    <xf numFmtId="2" fontId="224" fillId="97" borderId="201" xfId="0" applyNumberFormat="1" applyFont="1" applyFill="1" applyBorder="1" applyAlignment="1">
      <alignment horizontal="center" vertical="center" wrapText="1"/>
    </xf>
    <xf numFmtId="165" fontId="225" fillId="0" borderId="202" xfId="0" applyNumberFormat="1" applyFont="1" applyBorder="1" applyAlignment="1">
      <alignment horizontal="center"/>
    </xf>
    <xf numFmtId="2" fontId="226" fillId="0" borderId="203" xfId="0" applyNumberFormat="1" applyFont="1" applyBorder="1" applyAlignment="1">
      <alignment horizontal="center"/>
    </xf>
    <xf numFmtId="165" fontId="227" fillId="0" borderId="204" xfId="0" applyNumberFormat="1" applyFont="1" applyBorder="1" applyAlignment="1">
      <alignment horizontal="center"/>
    </xf>
    <xf numFmtId="0" fontId="228" fillId="0" borderId="205" xfId="0" applyFont="1" applyBorder="1" applyAlignment="1">
      <alignment horizontal="center" vertical="center"/>
    </xf>
    <xf numFmtId="0" fontId="229" fillId="0" borderId="206" xfId="0" applyFont="1" applyBorder="1" applyAlignment="1">
      <alignment vertical="top" wrapText="1"/>
    </xf>
    <xf numFmtId="9" fontId="230" fillId="0" borderId="0" xfId="0" applyNumberFormat="1" applyFont="1" applyAlignment="1">
      <alignment horizontal="center"/>
    </xf>
    <xf numFmtId="2" fontId="231" fillId="98" borderId="207" xfId="0" applyNumberFormat="1" applyFont="1" applyFill="1" applyBorder="1" applyAlignment="1">
      <alignment horizontal="center" vertical="center"/>
    </xf>
    <xf numFmtId="165" fontId="232" fillId="99" borderId="208" xfId="0" applyNumberFormat="1" applyFont="1" applyFill="1" applyBorder="1" applyAlignment="1">
      <alignment horizontal="center" vertical="center"/>
    </xf>
    <xf numFmtId="165" fontId="233" fillId="100" borderId="209" xfId="0" applyNumberFormat="1" applyFont="1" applyFill="1" applyBorder="1" applyAlignment="1">
      <alignment horizontal="center" vertical="center"/>
    </xf>
    <xf numFmtId="165" fontId="234" fillId="101" borderId="210" xfId="0" applyNumberFormat="1" applyFont="1" applyFill="1" applyBorder="1" applyAlignment="1">
      <alignment horizontal="center" vertical="center"/>
    </xf>
    <xf numFmtId="165" fontId="235" fillId="0" borderId="211" xfId="0" applyNumberFormat="1" applyFont="1" applyBorder="1" applyAlignment="1">
      <alignment horizontal="center" vertical="top" wrapText="1"/>
    </xf>
    <xf numFmtId="2" fontId="236" fillId="102" borderId="212" xfId="0" applyNumberFormat="1" applyFont="1" applyFill="1" applyBorder="1" applyAlignment="1">
      <alignment horizontal="center"/>
    </xf>
    <xf numFmtId="0" fontId="237" fillId="0" borderId="213" xfId="0" applyFont="1" applyBorder="1" applyAlignment="1">
      <alignment vertical="top"/>
    </xf>
    <xf numFmtId="1" fontId="238" fillId="0" borderId="214" xfId="0" applyNumberFormat="1" applyFont="1" applyBorder="1" applyAlignment="1">
      <alignment horizontal="center" vertical="center"/>
    </xf>
    <xf numFmtId="165" fontId="239" fillId="103" borderId="215" xfId="0" applyNumberFormat="1" applyFont="1" applyFill="1" applyBorder="1" applyAlignment="1">
      <alignment horizontal="center"/>
    </xf>
    <xf numFmtId="165" fontId="240" fillId="0" borderId="216" xfId="0" applyNumberFormat="1" applyFont="1" applyBorder="1" applyAlignment="1">
      <alignment horizontal="center" vertical="top" wrapText="1"/>
    </xf>
    <xf numFmtId="165" fontId="241" fillId="104" borderId="217" xfId="0" applyNumberFormat="1" applyFont="1" applyFill="1" applyBorder="1" applyAlignment="1">
      <alignment horizontal="center"/>
    </xf>
    <xf numFmtId="2" fontId="242" fillId="0" borderId="218" xfId="0" applyNumberFormat="1" applyFont="1" applyBorder="1" applyAlignment="1">
      <alignment horizontal="center"/>
    </xf>
    <xf numFmtId="164" fontId="243" fillId="105" borderId="219" xfId="0" applyNumberFormat="1" applyFont="1" applyFill="1" applyBorder="1" applyAlignment="1">
      <alignment horizontal="center" vertical="center" wrapText="1"/>
    </xf>
    <xf numFmtId="0" fontId="244" fillId="106" borderId="220" xfId="0" applyFont="1" applyFill="1" applyBorder="1" applyAlignment="1">
      <alignment horizontal="center"/>
    </xf>
    <xf numFmtId="165" fontId="245" fillId="107" borderId="221" xfId="0" applyNumberFormat="1" applyFont="1" applyFill="1" applyBorder="1" applyAlignment="1">
      <alignment horizontal="center" vertical="center"/>
    </xf>
    <xf numFmtId="0" fontId="0" fillId="0" borderId="223" xfId="0" applyBorder="1" applyAlignment="1">
      <alignment wrapText="1"/>
    </xf>
    <xf numFmtId="165" fontId="247" fillId="109" borderId="224" xfId="0" applyNumberFormat="1" applyFont="1" applyFill="1" applyBorder="1" applyAlignment="1">
      <alignment horizontal="center" vertical="center"/>
    </xf>
    <xf numFmtId="165" fontId="248" fillId="110" borderId="225" xfId="0" applyNumberFormat="1" applyFont="1" applyFill="1" applyBorder="1" applyAlignment="1">
      <alignment horizontal="center" vertical="top" wrapText="1"/>
    </xf>
    <xf numFmtId="2" fontId="249" fillId="0" borderId="226" xfId="0" applyNumberFormat="1" applyFont="1" applyBorder="1" applyAlignment="1">
      <alignment horizontal="center"/>
    </xf>
    <xf numFmtId="2" fontId="250" fillId="111" borderId="227" xfId="0" applyNumberFormat="1" applyFont="1" applyFill="1" applyBorder="1" applyAlignment="1">
      <alignment horizontal="center" vertical="center"/>
    </xf>
    <xf numFmtId="2" fontId="251" fillId="112" borderId="228" xfId="0" applyNumberFormat="1" applyFont="1" applyFill="1" applyBorder="1" applyAlignment="1">
      <alignment horizontal="center"/>
    </xf>
    <xf numFmtId="0" fontId="252" fillId="0" borderId="229" xfId="0" applyFont="1" applyBorder="1" applyAlignment="1">
      <alignment horizontal="center"/>
    </xf>
    <xf numFmtId="0" fontId="253" fillId="0" borderId="230" xfId="0" applyFont="1" applyBorder="1" applyAlignment="1">
      <alignment horizontal="center" vertical="center" wrapText="1"/>
    </xf>
    <xf numFmtId="0" fontId="254" fillId="0" borderId="231" xfId="0" applyFont="1" applyBorder="1" applyAlignment="1">
      <alignment horizontal="left" vertical="top" wrapText="1"/>
    </xf>
    <xf numFmtId="165" fontId="255" fillId="113" borderId="0" xfId="0" applyNumberFormat="1" applyFont="1" applyFill="1" applyAlignment="1">
      <alignment horizontal="center" vertical="center"/>
    </xf>
    <xf numFmtId="2" fontId="256" fillId="0" borderId="232" xfId="0" applyNumberFormat="1" applyFont="1" applyBorder="1" applyAlignment="1">
      <alignment horizontal="center" vertical="center"/>
    </xf>
    <xf numFmtId="165" fontId="257" fillId="114" borderId="233" xfId="0" applyNumberFormat="1" applyFont="1" applyFill="1" applyBorder="1" applyAlignment="1">
      <alignment horizontal="center" vertical="center"/>
    </xf>
    <xf numFmtId="2" fontId="258" fillId="0" borderId="234" xfId="0" applyNumberFormat="1" applyFont="1" applyBorder="1" applyAlignment="1">
      <alignment horizontal="center" vertical="center"/>
    </xf>
    <xf numFmtId="2" fontId="259" fillId="115" borderId="235" xfId="0" applyNumberFormat="1" applyFont="1" applyFill="1" applyBorder="1" applyAlignment="1">
      <alignment horizontal="center" vertical="center"/>
    </xf>
    <xf numFmtId="0" fontId="260" fillId="0" borderId="236" xfId="0" applyFont="1" applyBorder="1" applyAlignment="1">
      <alignment horizontal="center"/>
    </xf>
    <xf numFmtId="0" fontId="261" fillId="0" borderId="0" xfId="0" applyFont="1" applyAlignment="1">
      <alignment horizontal="left"/>
    </xf>
    <xf numFmtId="164" fontId="262" fillId="0" borderId="237" xfId="0" applyNumberFormat="1" applyFont="1" applyBorder="1" applyAlignment="1">
      <alignment horizontal="center" vertical="center" wrapText="1"/>
    </xf>
    <xf numFmtId="0" fontId="263" fillId="0" borderId="238" xfId="0" applyFont="1" applyBorder="1" applyAlignment="1">
      <alignment vertical="top" wrapText="1"/>
    </xf>
    <xf numFmtId="1" fontId="264" fillId="0" borderId="239" xfId="0" applyNumberFormat="1" applyFont="1" applyBorder="1" applyAlignment="1">
      <alignment horizontal="center"/>
    </xf>
    <xf numFmtId="0" fontId="265" fillId="0" borderId="240" xfId="0" applyFont="1" applyBorder="1" applyAlignment="1">
      <alignment horizontal="center" vertical="center" wrapText="1"/>
    </xf>
    <xf numFmtId="0" fontId="0" fillId="0" borderId="241" xfId="0" applyBorder="1" applyAlignment="1">
      <alignment wrapText="1"/>
    </xf>
    <xf numFmtId="2" fontId="266" fillId="0" borderId="0" xfId="0" applyNumberFormat="1" applyFont="1"/>
    <xf numFmtId="2" fontId="267" fillId="0" borderId="242" xfId="0" applyNumberFormat="1" applyFont="1" applyBorder="1" applyAlignment="1">
      <alignment horizontal="center" vertical="center" wrapText="1"/>
    </xf>
    <xf numFmtId="1" fontId="268" fillId="0" borderId="243" xfId="0" applyNumberFormat="1" applyFont="1" applyBorder="1" applyAlignment="1">
      <alignment horizontal="center" vertical="center"/>
    </xf>
    <xf numFmtId="2" fontId="269" fillId="0" borderId="244" xfId="0" applyNumberFormat="1" applyFont="1" applyBorder="1" applyAlignment="1">
      <alignment horizontal="center" vertical="center"/>
    </xf>
    <xf numFmtId="165" fontId="270" fillId="0" borderId="245" xfId="0" applyNumberFormat="1" applyFont="1" applyBorder="1" applyAlignment="1">
      <alignment horizontal="center"/>
    </xf>
    <xf numFmtId="0" fontId="271" fillId="0" borderId="246" xfId="0" applyFont="1" applyBorder="1" applyAlignment="1">
      <alignment horizontal="center"/>
    </xf>
    <xf numFmtId="2" fontId="272" fillId="0" borderId="247" xfId="0" applyNumberFormat="1" applyFont="1" applyBorder="1" applyAlignment="1">
      <alignment horizontal="center"/>
    </xf>
    <xf numFmtId="0" fontId="273" fillId="0" borderId="248" xfId="0" applyFont="1" applyBorder="1"/>
    <xf numFmtId="10" fontId="275" fillId="0" borderId="250" xfId="0" applyNumberFormat="1" applyFont="1" applyBorder="1" applyAlignment="1">
      <alignment horizontal="center"/>
    </xf>
    <xf numFmtId="9" fontId="276" fillId="0" borderId="251" xfId="0" applyNumberFormat="1" applyFont="1" applyBorder="1" applyAlignment="1">
      <alignment horizontal="center"/>
    </xf>
    <xf numFmtId="1" fontId="277" fillId="0" borderId="252" xfId="0" applyNumberFormat="1" applyFont="1" applyBorder="1" applyAlignment="1">
      <alignment horizontal="center"/>
    </xf>
    <xf numFmtId="0" fontId="111" fillId="0" borderId="97" xfId="0" applyFont="1" applyBorder="1" applyAlignment="1">
      <alignment horizontal="center"/>
    </xf>
    <xf numFmtId="0" fontId="0" fillId="0" borderId="14" xfId="0" applyBorder="1" applyAlignment="1">
      <alignment wrapText="1"/>
    </xf>
    <xf numFmtId="0" fontId="0" fillId="0" borderId="183" xfId="0" applyBorder="1" applyAlignment="1">
      <alignment wrapText="1"/>
    </xf>
    <xf numFmtId="0" fontId="178" fillId="0" borderId="158" xfId="0" applyFont="1" applyBorder="1" applyAlignment="1">
      <alignment horizontal="center" vertical="center" wrapText="1"/>
    </xf>
    <xf numFmtId="0" fontId="0" fillId="0" borderId="91" xfId="0" applyBorder="1" applyAlignment="1">
      <alignment wrapText="1"/>
    </xf>
    <xf numFmtId="0" fontId="0" fillId="0" borderId="132" xfId="0" applyBorder="1" applyAlignment="1">
      <alignment wrapText="1"/>
    </xf>
    <xf numFmtId="0" fontId="93" fillId="0" borderId="79" xfId="0" applyFont="1" applyBorder="1" applyAlignment="1">
      <alignment horizontal="center" vertical="center" wrapText="1"/>
    </xf>
    <xf numFmtId="2" fontId="186" fillId="79" borderId="166" xfId="0" applyNumberFormat="1" applyFont="1" applyFill="1" applyBorder="1" applyAlignment="1">
      <alignment horizontal="center" vertical="center" wrapText="1"/>
    </xf>
    <xf numFmtId="2" fontId="51" fillId="17" borderId="45" xfId="0" applyNumberFormat="1" applyFont="1" applyFill="1" applyBorder="1" applyAlignment="1">
      <alignment horizontal="center" vertical="center" wrapText="1"/>
    </xf>
    <xf numFmtId="2" fontId="101" fillId="42" borderId="86" xfId="0" applyNumberFormat="1" applyFont="1" applyFill="1" applyBorder="1" applyAlignment="1">
      <alignment horizontal="center" vertical="center" wrapText="1"/>
    </xf>
    <xf numFmtId="0" fontId="0" fillId="0" borderId="0" xfId="0" applyAlignment="1">
      <alignment wrapText="1"/>
    </xf>
    <xf numFmtId="0" fontId="0" fillId="0" borderId="6" xfId="0" applyBorder="1" applyAlignment="1">
      <alignment wrapText="1"/>
    </xf>
    <xf numFmtId="2" fontId="100" fillId="41" borderId="85" xfId="0" applyNumberFormat="1" applyFont="1" applyFill="1" applyBorder="1" applyAlignment="1">
      <alignment horizontal="center" vertical="center" wrapText="1"/>
    </xf>
    <xf numFmtId="2" fontId="28" fillId="12" borderId="26" xfId="0" applyNumberFormat="1" applyFont="1" applyFill="1" applyBorder="1" applyAlignment="1">
      <alignment horizontal="center" vertical="center" wrapText="1"/>
    </xf>
    <xf numFmtId="2" fontId="214" fillId="95" borderId="192" xfId="0" applyNumberFormat="1" applyFont="1" applyFill="1" applyBorder="1" applyAlignment="1">
      <alignment horizontal="center" vertical="center" wrapText="1"/>
    </xf>
    <xf numFmtId="2" fontId="82" fillId="35" borderId="71" xfId="0" applyNumberFormat="1" applyFont="1" applyFill="1" applyBorder="1" applyAlignment="1">
      <alignment horizontal="center" vertical="center" wrapText="1"/>
    </xf>
    <xf numFmtId="2" fontId="184" fillId="77" borderId="164" xfId="0" applyNumberFormat="1" applyFont="1" applyFill="1" applyBorder="1" applyAlignment="1">
      <alignment horizontal="center" vertical="center" wrapText="1"/>
    </xf>
    <xf numFmtId="2" fontId="246" fillId="108" borderId="222" xfId="0" applyNumberFormat="1" applyFont="1" applyFill="1" applyBorder="1" applyAlignment="1">
      <alignment horizontal="center" vertical="center" wrapText="1"/>
    </xf>
    <xf numFmtId="0" fontId="41" fillId="0" borderId="0" xfId="0" applyFont="1" applyAlignment="1">
      <alignment horizontal="center" vertical="center"/>
    </xf>
    <xf numFmtId="2" fontId="181" fillId="74" borderId="161" xfId="0" applyNumberFormat="1" applyFont="1" applyFill="1" applyBorder="1" applyAlignment="1">
      <alignment horizontal="center" vertical="center" wrapText="1"/>
    </xf>
    <xf numFmtId="2" fontId="194" fillId="83" borderId="174" xfId="0" applyNumberFormat="1" applyFont="1" applyFill="1" applyBorder="1" applyAlignment="1">
      <alignment horizontal="center" vertical="center" wrapText="1"/>
    </xf>
    <xf numFmtId="2" fontId="274" fillId="116" borderId="249" xfId="0" applyNumberFormat="1" applyFont="1" applyFill="1" applyBorder="1" applyAlignment="1">
      <alignment horizontal="center" vertical="center" wrapText="1"/>
    </xf>
    <xf numFmtId="2" fontId="168" fillId="70" borderId="150" xfId="0" applyNumberFormat="1" applyFont="1" applyFill="1" applyBorder="1" applyAlignment="1">
      <alignment horizontal="center" vertical="center" wrapText="1"/>
    </xf>
    <xf numFmtId="2" fontId="204" fillId="90" borderId="0" xfId="0" applyNumberFormat="1" applyFont="1" applyFill="1" applyAlignment="1">
      <alignment horizontal="center" vertical="center" wrapText="1"/>
    </xf>
    <xf numFmtId="2" fontId="175" fillId="73" borderId="155" xfId="0" applyNumberFormat="1" applyFont="1" applyFill="1" applyBorder="1" applyAlignment="1">
      <alignment horizontal="center" vertical="center" wrapText="1"/>
    </xf>
    <xf numFmtId="2" fontId="166" fillId="68" borderId="148" xfId="0" applyNumberFormat="1" applyFont="1" applyFill="1" applyBorder="1" applyAlignment="1">
      <alignment horizontal="center" vertical="center" wrapText="1"/>
    </xf>
  </cellXfs>
  <cellStyles count="1">
    <cellStyle name="Normal" xfId="0" builtinId="0"/>
  </cellStyles>
  <dxfs count="1">
    <dxf>
      <font>
        <color rgb="FF000000"/>
      </font>
      <fill>
        <patternFill patternType="solid">
          <bgColor rgb="FF80808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6"/>
  <sheetViews>
    <sheetView workbookViewId="0">
      <pane xSplit="1" ySplit="6" topLeftCell="B63" activePane="bottomRight" state="frozen"/>
      <selection pane="topRight" activeCell="B1" sqref="B1"/>
      <selection pane="bottomLeft" activeCell="A7" sqref="A7"/>
      <selection pane="bottomRight" activeCell="B7" sqref="B7"/>
    </sheetView>
  </sheetViews>
  <sheetFormatPr baseColWidth="10" defaultColWidth="9.1640625" defaultRowHeight="12.75" customHeight="1" x14ac:dyDescent="0"/>
  <cols>
    <col min="1" max="1" width="15.6640625" customWidth="1"/>
    <col min="2" max="25" width="15.5" customWidth="1"/>
    <col min="28" max="50" width="14" customWidth="1"/>
  </cols>
  <sheetData>
    <row r="1" spans="1:50" ht="13.5" customHeight="1">
      <c r="A1" s="4" t="s">
        <v>0</v>
      </c>
      <c r="B1" s="50"/>
      <c r="C1" s="50"/>
      <c r="D1" s="50"/>
      <c r="E1" s="50"/>
      <c r="F1" s="50"/>
      <c r="G1" s="50"/>
      <c r="H1" s="50"/>
      <c r="I1" s="50"/>
      <c r="J1" s="50"/>
      <c r="K1" s="50"/>
      <c r="L1" s="50"/>
      <c r="M1" s="50"/>
      <c r="N1" s="50"/>
      <c r="O1" s="50"/>
      <c r="P1" s="50"/>
      <c r="Q1" s="50"/>
      <c r="R1" s="50"/>
      <c r="S1" s="50"/>
      <c r="T1" s="50"/>
      <c r="U1" s="50"/>
      <c r="V1" s="50"/>
      <c r="W1" s="50"/>
      <c r="X1" s="50"/>
      <c r="Y1" s="50"/>
    </row>
    <row r="2" spans="1:50" ht="12">
      <c r="A2" s="7"/>
      <c r="B2" s="266" t="s">
        <v>1</v>
      </c>
      <c r="C2" s="267"/>
      <c r="D2" s="267"/>
      <c r="E2" s="267"/>
      <c r="F2" s="267"/>
      <c r="G2" s="267"/>
      <c r="H2" s="267"/>
      <c r="I2" s="267"/>
      <c r="J2" s="268"/>
      <c r="K2" s="266" t="s">
        <v>2</v>
      </c>
      <c r="L2" s="267"/>
      <c r="M2" s="267"/>
      <c r="N2" s="267"/>
      <c r="O2" s="267"/>
      <c r="P2" s="267"/>
      <c r="Q2" s="267"/>
      <c r="R2" s="267"/>
      <c r="S2" s="267"/>
      <c r="T2" s="267"/>
      <c r="U2" s="267"/>
      <c r="V2" s="267"/>
      <c r="W2" s="267"/>
      <c r="X2" s="267"/>
      <c r="Y2" s="267"/>
    </row>
    <row r="3" spans="1:50" ht="25.5" customHeight="1">
      <c r="A3" s="7"/>
      <c r="B3" s="269" t="s">
        <v>3</v>
      </c>
      <c r="C3" s="270"/>
      <c r="D3" s="269" t="s">
        <v>4</v>
      </c>
      <c r="E3" s="271"/>
      <c r="F3" s="271"/>
      <c r="G3" s="270"/>
      <c r="H3" s="269" t="s">
        <v>5</v>
      </c>
      <c r="I3" s="271"/>
      <c r="J3" s="270"/>
      <c r="K3" s="269" t="s">
        <v>6</v>
      </c>
      <c r="L3" s="270"/>
      <c r="M3" s="269" t="s">
        <v>7</v>
      </c>
      <c r="N3" s="270"/>
      <c r="O3" s="269" t="s">
        <v>8</v>
      </c>
      <c r="P3" s="271"/>
      <c r="Q3" s="270"/>
      <c r="R3" s="26" t="s">
        <v>9</v>
      </c>
      <c r="S3" s="269" t="s">
        <v>10</v>
      </c>
      <c r="T3" s="270"/>
      <c r="U3" s="269" t="s">
        <v>11</v>
      </c>
      <c r="V3" s="271"/>
      <c r="W3" s="272" t="s">
        <v>12</v>
      </c>
      <c r="X3" s="270"/>
      <c r="Y3" s="173" t="s">
        <v>13</v>
      </c>
      <c r="Z3" s="187"/>
    </row>
    <row r="4" spans="1:50" ht="51" customHeight="1">
      <c r="A4" s="7"/>
      <c r="B4" s="168" t="s">
        <v>14</v>
      </c>
      <c r="C4" s="253" t="s">
        <v>15</v>
      </c>
      <c r="D4" s="168" t="s">
        <v>16</v>
      </c>
      <c r="E4" s="111" t="s">
        <v>17</v>
      </c>
      <c r="F4" s="111" t="s">
        <v>18</v>
      </c>
      <c r="G4" s="253" t="s">
        <v>19</v>
      </c>
      <c r="H4" s="168" t="s">
        <v>20</v>
      </c>
      <c r="J4" s="253" t="s">
        <v>21</v>
      </c>
      <c r="K4" s="168" t="s">
        <v>22</v>
      </c>
      <c r="L4" s="253" t="s">
        <v>23</v>
      </c>
      <c r="M4" s="168" t="s">
        <v>24</v>
      </c>
      <c r="N4" s="253" t="s">
        <v>25</v>
      </c>
      <c r="O4" s="168" t="s">
        <v>26</v>
      </c>
      <c r="P4" s="111" t="s">
        <v>27</v>
      </c>
      <c r="Q4" s="253" t="s">
        <v>28</v>
      </c>
      <c r="R4" s="104" t="s">
        <v>29</v>
      </c>
      <c r="S4" s="168" t="s">
        <v>30</v>
      </c>
      <c r="T4" s="253" t="s">
        <v>31</v>
      </c>
      <c r="U4" s="168" t="s">
        <v>32</v>
      </c>
      <c r="V4" s="253" t="s">
        <v>33</v>
      </c>
      <c r="W4" s="168" t="s">
        <v>34</v>
      </c>
      <c r="X4" s="253" t="s">
        <v>35</v>
      </c>
      <c r="Y4" s="104" t="s">
        <v>36</v>
      </c>
      <c r="Z4" s="187"/>
      <c r="AB4" s="111" t="s">
        <v>14</v>
      </c>
      <c r="AC4" s="111" t="s">
        <v>15</v>
      </c>
      <c r="AD4" s="111" t="s">
        <v>16</v>
      </c>
      <c r="AE4" s="111" t="s">
        <v>17</v>
      </c>
      <c r="AF4" s="111" t="s">
        <v>18</v>
      </c>
      <c r="AG4" s="111" t="s">
        <v>19</v>
      </c>
      <c r="AH4" s="111" t="s">
        <v>20</v>
      </c>
      <c r="AI4" s="111" t="s">
        <v>21</v>
      </c>
      <c r="AJ4" s="111" t="s">
        <v>22</v>
      </c>
      <c r="AK4" s="111" t="s">
        <v>23</v>
      </c>
      <c r="AL4" s="111" t="s">
        <v>24</v>
      </c>
      <c r="AM4" s="111" t="s">
        <v>25</v>
      </c>
      <c r="AN4" s="111" t="s">
        <v>26</v>
      </c>
      <c r="AO4" s="111" t="s">
        <v>27</v>
      </c>
      <c r="AP4" s="111" t="s">
        <v>28</v>
      </c>
      <c r="AQ4" s="111" t="s">
        <v>29</v>
      </c>
      <c r="AR4" s="111" t="s">
        <v>30</v>
      </c>
      <c r="AS4" s="111" t="s">
        <v>31</v>
      </c>
      <c r="AT4" s="111" t="s">
        <v>32</v>
      </c>
      <c r="AU4" s="111" t="s">
        <v>33</v>
      </c>
      <c r="AV4" s="111" t="s">
        <v>34</v>
      </c>
      <c r="AW4" s="111" t="s">
        <v>35</v>
      </c>
      <c r="AX4" s="111" t="s">
        <v>36</v>
      </c>
    </row>
    <row r="5" spans="1:50" ht="12">
      <c r="A5" s="7"/>
      <c r="B5" s="41" t="s">
        <v>37</v>
      </c>
      <c r="C5" s="103"/>
      <c r="D5" s="41" t="s">
        <v>38</v>
      </c>
      <c r="G5" s="262"/>
      <c r="H5" s="41" t="s">
        <v>39</v>
      </c>
      <c r="J5" s="262"/>
      <c r="K5" s="41" t="s">
        <v>40</v>
      </c>
      <c r="L5" s="262"/>
      <c r="M5" s="41" t="s">
        <v>41</v>
      </c>
      <c r="N5" s="262"/>
      <c r="O5" s="41" t="s">
        <v>42</v>
      </c>
      <c r="Q5" s="262"/>
      <c r="R5" s="43"/>
      <c r="S5" s="41" t="s">
        <v>43</v>
      </c>
      <c r="T5" s="7"/>
      <c r="U5" s="41"/>
      <c r="V5" s="262" t="s">
        <v>44</v>
      </c>
      <c r="W5" s="41" t="s">
        <v>45</v>
      </c>
      <c r="X5" s="262"/>
      <c r="Y5" s="207" t="s">
        <v>46</v>
      </c>
      <c r="Z5" s="187"/>
    </row>
    <row r="6" spans="1:50" ht="13.5" customHeight="1">
      <c r="A6" s="262" t="s">
        <v>47</v>
      </c>
      <c r="B6" s="201" t="s">
        <v>48</v>
      </c>
      <c r="C6" s="3" t="s">
        <v>49</v>
      </c>
      <c r="D6" s="201" t="s">
        <v>50</v>
      </c>
      <c r="E6" s="50"/>
      <c r="F6" s="50"/>
      <c r="G6" s="133" t="s">
        <v>51</v>
      </c>
      <c r="H6" s="201" t="s">
        <v>52</v>
      </c>
      <c r="I6" s="50"/>
      <c r="J6" s="133" t="s">
        <v>53</v>
      </c>
      <c r="K6" s="201" t="s">
        <v>54</v>
      </c>
      <c r="L6" s="262" t="s">
        <v>55</v>
      </c>
      <c r="M6" s="201" t="s">
        <v>56</v>
      </c>
      <c r="N6" s="133" t="s">
        <v>57</v>
      </c>
      <c r="O6" s="201" t="s">
        <v>58</v>
      </c>
      <c r="P6" s="50"/>
      <c r="Q6" s="133" t="s">
        <v>59</v>
      </c>
      <c r="R6" s="102" t="s">
        <v>60</v>
      </c>
      <c r="S6" s="201" t="s">
        <v>61</v>
      </c>
      <c r="T6" s="133" t="s">
        <v>62</v>
      </c>
      <c r="U6" s="201"/>
      <c r="V6" s="133" t="s">
        <v>63</v>
      </c>
      <c r="W6" s="201" t="s">
        <v>64</v>
      </c>
      <c r="X6" s="133" t="s">
        <v>65</v>
      </c>
      <c r="Y6" s="110" t="s">
        <v>66</v>
      </c>
      <c r="Z6" s="187"/>
    </row>
    <row r="7" spans="1:50" ht="12">
      <c r="A7" s="262" t="s">
        <v>67</v>
      </c>
      <c r="B7" s="116">
        <v>26927.314757639699</v>
      </c>
      <c r="C7" s="2">
        <v>29629.504781756499</v>
      </c>
      <c r="D7" s="116">
        <v>72.396099857438699</v>
      </c>
      <c r="E7" s="107">
        <v>42313.254209096798</v>
      </c>
      <c r="F7" s="107" t="s">
        <v>922</v>
      </c>
      <c r="G7" s="258">
        <v>0.96708304200028306</v>
      </c>
      <c r="H7" s="82">
        <v>2.1560000000000001</v>
      </c>
      <c r="I7" s="93">
        <v>20.9036194690066</v>
      </c>
      <c r="J7" s="2">
        <v>1.2</v>
      </c>
      <c r="K7" s="228">
        <v>13.9942865322234</v>
      </c>
      <c r="L7" s="215">
        <v>14.4099789626662</v>
      </c>
      <c r="M7" s="155">
        <v>81.8</v>
      </c>
      <c r="N7" s="208">
        <v>84.9</v>
      </c>
      <c r="O7" s="82">
        <v>71.027477489560695</v>
      </c>
      <c r="P7" s="109">
        <v>18.407729567893899</v>
      </c>
      <c r="Q7" s="179">
        <v>518.83721744169702</v>
      </c>
      <c r="R7" s="140">
        <v>96.661779574257395</v>
      </c>
      <c r="S7" s="82">
        <v>10.5</v>
      </c>
      <c r="T7" s="258">
        <v>95.17</v>
      </c>
      <c r="U7" s="82">
        <v>91.533314623762394</v>
      </c>
      <c r="V7" s="208">
        <v>14.282431792018301</v>
      </c>
      <c r="W7" s="82">
        <v>1.1933500341607799</v>
      </c>
      <c r="X7" s="208">
        <v>2.1013394970000001</v>
      </c>
      <c r="Y7" s="36">
        <v>7.4056161490000001</v>
      </c>
      <c r="Z7" s="187"/>
      <c r="AB7" s="163">
        <f t="shared" ref="AB7:AB42" si="0">AVERAGE(B50,B93)/B7</f>
        <v>1</v>
      </c>
      <c r="AC7" s="163">
        <f t="shared" ref="AC7:AC42" si="1">AVERAGE(C50,C93)/C7</f>
        <v>1</v>
      </c>
      <c r="AD7" s="163">
        <f t="shared" ref="AD7:AD42" si="2">AVERAGE(D50,D93)/D7</f>
        <v>0.99990846459483107</v>
      </c>
      <c r="AE7" s="163">
        <f t="shared" ref="AE7:AE42" si="3">AVERAGE(E50,E93)/E7</f>
        <v>0.9702586206896564</v>
      </c>
      <c r="AG7" s="163">
        <f t="shared" ref="AG7:AG42" si="4">AVERAGE(G50,G93)/G7</f>
        <v>0.99264397648816294</v>
      </c>
      <c r="AH7" s="163">
        <f t="shared" ref="AH7:AH42" si="5">AVERAGE(H50,H93)/H7</f>
        <v>1</v>
      </c>
      <c r="AI7" s="163">
        <f t="shared" ref="AI7:AP13" si="6">AVERAGE(J50,J93)/J7</f>
        <v>1</v>
      </c>
      <c r="AJ7" s="163">
        <f t="shared" si="6"/>
        <v>0.9666796015111121</v>
      </c>
      <c r="AK7" s="163">
        <f t="shared" si="6"/>
        <v>0.9991687036672825</v>
      </c>
      <c r="AL7" s="163">
        <f t="shared" si="6"/>
        <v>0.99938875305623476</v>
      </c>
      <c r="AM7" s="163">
        <f t="shared" si="6"/>
        <v>0.99941107184923428</v>
      </c>
      <c r="AN7" s="163">
        <f t="shared" si="6"/>
        <v>1.0004242229195608</v>
      </c>
      <c r="AO7" s="163">
        <f t="shared" si="6"/>
        <v>1.0001498295846658</v>
      </c>
      <c r="AP7" s="163">
        <f t="shared" si="6"/>
        <v>0.99980524682797955</v>
      </c>
      <c r="AR7" s="163">
        <f t="shared" ref="AR7:AR42" si="7">AVERAGE(S50,S93)/S7</f>
        <v>1</v>
      </c>
      <c r="AS7" s="163">
        <f t="shared" ref="AS7:AS42" si="8">AVERAGE(T50,T93)/T7</f>
        <v>1.0008605851979342</v>
      </c>
      <c r="AU7" s="163">
        <f t="shared" ref="AU7:AU20" si="9">AVERAGE(V50,V93)/V7</f>
        <v>1</v>
      </c>
      <c r="AV7" s="163">
        <f t="shared" ref="AV7:AV20" si="10">AVERAGE(W50,W93)/W7</f>
        <v>1.0018695158465565</v>
      </c>
    </row>
    <row r="8" spans="1:50" ht="12">
      <c r="A8" s="262" t="s">
        <v>68</v>
      </c>
      <c r="B8" s="139">
        <v>27540.702207435301</v>
      </c>
      <c r="C8" s="237">
        <v>45468.259318985598</v>
      </c>
      <c r="D8" s="139">
        <v>71.7260484694783</v>
      </c>
      <c r="E8" s="138">
        <v>40717.691217439999</v>
      </c>
      <c r="F8" s="138" t="s">
        <v>922</v>
      </c>
      <c r="G8" s="96">
        <v>1.10760103831406</v>
      </c>
      <c r="H8" s="167">
        <v>1.7</v>
      </c>
      <c r="I8" s="90">
        <v>21.981625955302299</v>
      </c>
      <c r="J8" s="119">
        <v>1.5601988900425401</v>
      </c>
      <c r="K8" s="16">
        <v>9.0192264556434107</v>
      </c>
      <c r="L8" s="215">
        <v>14.455236233099299</v>
      </c>
      <c r="M8" s="185">
        <v>80.7</v>
      </c>
      <c r="N8" s="65">
        <v>69.099999999999994</v>
      </c>
      <c r="O8" s="167">
        <v>81.875235361148697</v>
      </c>
      <c r="P8" s="101">
        <v>16.605993429079099</v>
      </c>
      <c r="Q8" s="252">
        <v>486.83997760215902</v>
      </c>
      <c r="R8" s="188">
        <v>93.327369511952199</v>
      </c>
      <c r="S8" s="167">
        <v>7.125</v>
      </c>
      <c r="T8" s="96">
        <v>81.709999999999994</v>
      </c>
      <c r="U8" s="167">
        <v>93.873812599601607</v>
      </c>
      <c r="V8" s="65">
        <v>29.026555954740399</v>
      </c>
      <c r="W8" s="167">
        <v>0.51416709713214304</v>
      </c>
      <c r="X8" s="65">
        <v>3.4132353879999999</v>
      </c>
      <c r="Y8" s="39">
        <v>7.4705129049999996</v>
      </c>
      <c r="Z8" s="187"/>
      <c r="AB8" s="163">
        <f t="shared" si="0"/>
        <v>1</v>
      </c>
      <c r="AC8" s="163">
        <f t="shared" si="1"/>
        <v>1</v>
      </c>
      <c r="AD8" s="163">
        <f t="shared" si="2"/>
        <v>1.0003860160502274</v>
      </c>
      <c r="AE8" s="163">
        <f t="shared" si="3"/>
        <v>0.95854941844498165</v>
      </c>
      <c r="AG8" s="163">
        <f t="shared" si="4"/>
        <v>0.98860845436822042</v>
      </c>
      <c r="AH8" s="163">
        <f t="shared" si="5"/>
        <v>1</v>
      </c>
      <c r="AI8" s="163">
        <f t="shared" si="6"/>
        <v>1</v>
      </c>
      <c r="AJ8" s="163">
        <f t="shared" si="6"/>
        <v>0.97504713337919768</v>
      </c>
      <c r="AK8" s="163">
        <f t="shared" si="6"/>
        <v>0.99438015181562478</v>
      </c>
      <c r="AL8" s="163">
        <f t="shared" si="6"/>
        <v>1</v>
      </c>
      <c r="AM8" s="163">
        <f t="shared" si="6"/>
        <v>1.0007235890014474</v>
      </c>
      <c r="AN8" s="163">
        <f t="shared" si="6"/>
        <v>1.000310770356166</v>
      </c>
      <c r="AO8" s="163">
        <f t="shared" si="6"/>
        <v>1.0001804596280552</v>
      </c>
      <c r="AP8" s="163">
        <f t="shared" si="6"/>
        <v>0.99990789922564005</v>
      </c>
      <c r="AR8" s="163">
        <f t="shared" si="7"/>
        <v>1</v>
      </c>
      <c r="AS8" s="163">
        <f t="shared" si="8"/>
        <v>1.0000520805286992</v>
      </c>
      <c r="AU8" s="163">
        <f t="shared" si="9"/>
        <v>1</v>
      </c>
      <c r="AV8" s="163">
        <f t="shared" si="10"/>
        <v>1.0078305233436402</v>
      </c>
    </row>
    <row r="9" spans="1:50" ht="12">
      <c r="A9" s="262" t="s">
        <v>69</v>
      </c>
      <c r="B9" s="139">
        <v>26733.725347837699</v>
      </c>
      <c r="C9" s="237">
        <v>69465.816369345295</v>
      </c>
      <c r="D9" s="139">
        <v>62.013265654875902</v>
      </c>
      <c r="E9" s="138">
        <v>42810.708880052298</v>
      </c>
      <c r="F9" s="138" t="s">
        <v>922</v>
      </c>
      <c r="G9" s="96">
        <v>4.0443463727125604</v>
      </c>
      <c r="H9" s="167">
        <v>2.1</v>
      </c>
      <c r="I9" s="90">
        <v>20.4362996103992</v>
      </c>
      <c r="J9" s="237">
        <v>0.3</v>
      </c>
      <c r="K9" s="16">
        <v>4.4482368252143401</v>
      </c>
      <c r="L9" s="215">
        <v>15.705146036161301</v>
      </c>
      <c r="M9" s="185">
        <v>80.3</v>
      </c>
      <c r="N9" s="65">
        <v>76.7</v>
      </c>
      <c r="O9" s="167">
        <v>70.5728939021526</v>
      </c>
      <c r="P9" s="101">
        <v>18.656859915694501</v>
      </c>
      <c r="Q9" s="252">
        <v>509.26450133924902</v>
      </c>
      <c r="R9" s="188">
        <v>93.6108441217565</v>
      </c>
      <c r="S9" s="167">
        <v>4.5</v>
      </c>
      <c r="T9" s="96">
        <v>91.08</v>
      </c>
      <c r="U9" s="167">
        <v>82.062768662674699</v>
      </c>
      <c r="V9" s="65">
        <v>21.2664357389305</v>
      </c>
      <c r="W9" s="167">
        <v>1.71351985691646</v>
      </c>
      <c r="X9" s="65">
        <v>6.6262018963110698</v>
      </c>
      <c r="Y9" s="39">
        <v>7.1113639409999996</v>
      </c>
      <c r="Z9" s="187"/>
      <c r="AB9" s="163">
        <f t="shared" si="0"/>
        <v>1</v>
      </c>
      <c r="AC9" s="163">
        <f t="shared" si="1"/>
        <v>1</v>
      </c>
      <c r="AD9" s="163">
        <f t="shared" si="2"/>
        <v>0.99954409323377047</v>
      </c>
      <c r="AE9" s="163">
        <f t="shared" si="3"/>
        <v>0.97138964577656628</v>
      </c>
      <c r="AG9" s="163">
        <f t="shared" si="4"/>
        <v>1.0005454139269903</v>
      </c>
      <c r="AH9" s="163">
        <f t="shared" si="5"/>
        <v>1</v>
      </c>
      <c r="AI9" s="163">
        <f t="shared" si="6"/>
        <v>1</v>
      </c>
      <c r="AJ9" s="163">
        <f t="shared" si="6"/>
        <v>0.97901041753947504</v>
      </c>
      <c r="AK9" s="163">
        <f t="shared" si="6"/>
        <v>0.99596845288700175</v>
      </c>
      <c r="AL9" s="163">
        <f t="shared" si="6"/>
        <v>1</v>
      </c>
      <c r="AM9" s="163">
        <f t="shared" si="6"/>
        <v>1.0026075619295958</v>
      </c>
      <c r="AN9" s="163">
        <f t="shared" si="6"/>
        <v>1.0000086573820737</v>
      </c>
      <c r="AO9" s="163">
        <f t="shared" si="6"/>
        <v>1.0002347880807003</v>
      </c>
      <c r="AP9" s="163">
        <f t="shared" si="6"/>
        <v>0.99999242483603923</v>
      </c>
      <c r="AR9" s="163">
        <f t="shared" si="7"/>
        <v>1</v>
      </c>
      <c r="AS9" s="163">
        <f t="shared" si="8"/>
        <v>1.0003918495297806</v>
      </c>
      <c r="AU9" s="163">
        <f t="shared" si="9"/>
        <v>1</v>
      </c>
      <c r="AV9" s="163">
        <f t="shared" si="10"/>
        <v>1.0037941487819373</v>
      </c>
    </row>
    <row r="10" spans="1:50" ht="12">
      <c r="A10" s="262" t="s">
        <v>70</v>
      </c>
      <c r="B10" s="47">
        <v>6752.7341556705396</v>
      </c>
      <c r="C10" s="118">
        <v>4983.3808535490598</v>
      </c>
      <c r="D10" s="139">
        <v>67.640213014519702</v>
      </c>
      <c r="E10" s="55">
        <v>12191.0237367388</v>
      </c>
      <c r="F10" s="138" t="s">
        <v>922</v>
      </c>
      <c r="G10" s="119">
        <v>2.6903690609457902</v>
      </c>
      <c r="H10" s="193">
        <v>1.4009789940106001</v>
      </c>
      <c r="I10" s="148">
        <v>21.767396167494802</v>
      </c>
      <c r="J10" s="237">
        <v>6.67</v>
      </c>
      <c r="K10" s="16">
        <v>12.4997771569028</v>
      </c>
      <c r="L10" s="72">
        <v>14.7689537733214</v>
      </c>
      <c r="M10" s="185">
        <v>73.2</v>
      </c>
      <c r="N10" s="6">
        <v>72.450446543666899</v>
      </c>
      <c r="O10" s="167">
        <v>40.672920169825801</v>
      </c>
      <c r="P10" s="101">
        <v>16.286668230761499</v>
      </c>
      <c r="Q10" s="252">
        <v>400.99099908577</v>
      </c>
      <c r="R10" s="188">
        <v>89.696707152444901</v>
      </c>
      <c r="S10" s="167">
        <v>4</v>
      </c>
      <c r="T10" s="96">
        <v>83.25</v>
      </c>
      <c r="U10" s="167">
        <v>83.072220488974096</v>
      </c>
      <c r="V10" s="65">
        <v>20.8262914142</v>
      </c>
      <c r="W10" s="167">
        <v>22.721743993335799</v>
      </c>
      <c r="X10" s="65">
        <v>9.3667507871524407</v>
      </c>
      <c r="Y10" s="39">
        <v>6.8373311860000001</v>
      </c>
      <c r="Z10" s="187"/>
      <c r="AB10" s="163">
        <f t="shared" si="0"/>
        <v>1</v>
      </c>
      <c r="AC10" s="163">
        <f t="shared" si="1"/>
        <v>1</v>
      </c>
      <c r="AD10" s="163">
        <f t="shared" si="2"/>
        <v>1.0057666308942548</v>
      </c>
      <c r="AE10" s="163">
        <f t="shared" si="3"/>
        <v>0.97946241889269525</v>
      </c>
      <c r="AG10" s="163">
        <f t="shared" si="4"/>
        <v>0.98302816340058619</v>
      </c>
      <c r="AH10" s="163">
        <f t="shared" si="5"/>
        <v>1</v>
      </c>
      <c r="AI10" s="163">
        <f t="shared" si="6"/>
        <v>1</v>
      </c>
      <c r="AJ10" s="163">
        <f t="shared" si="6"/>
        <v>0.97015356189477653</v>
      </c>
      <c r="AK10" s="163">
        <f t="shared" si="6"/>
        <v>0.99825021370507427</v>
      </c>
      <c r="AL10" s="163">
        <f t="shared" si="6"/>
        <v>1</v>
      </c>
      <c r="AM10" s="163">
        <f t="shared" si="6"/>
        <v>0.99986420192589542</v>
      </c>
      <c r="AN10" s="163">
        <f t="shared" si="6"/>
        <v>0.99756009218948161</v>
      </c>
      <c r="AO10" s="163">
        <f t="shared" si="6"/>
        <v>0.99992589808232402</v>
      </c>
      <c r="AP10" s="163">
        <f t="shared" si="6"/>
        <v>0.99974830416566685</v>
      </c>
      <c r="AR10" s="163">
        <f t="shared" si="7"/>
        <v>1</v>
      </c>
      <c r="AS10" s="163">
        <f t="shared" si="8"/>
        <v>1.0004151838671411</v>
      </c>
      <c r="AU10" s="163">
        <f t="shared" si="9"/>
        <v>1</v>
      </c>
      <c r="AV10" s="163">
        <f t="shared" si="10"/>
        <v>1.0128023451830017</v>
      </c>
    </row>
    <row r="11" spans="1:50" ht="12">
      <c r="A11" s="262" t="s">
        <v>71</v>
      </c>
      <c r="B11" s="139">
        <v>27138.255475895799</v>
      </c>
      <c r="C11" s="237">
        <v>60344.298216647199</v>
      </c>
      <c r="D11" s="139">
        <v>71.540416922451797</v>
      </c>
      <c r="E11" s="138">
        <v>40497.023832200903</v>
      </c>
      <c r="F11" s="138" t="s">
        <v>922</v>
      </c>
      <c r="G11" s="96">
        <v>0.96181287370508395</v>
      </c>
      <c r="H11" s="167">
        <v>2.5</v>
      </c>
      <c r="I11" s="90">
        <v>22.564006408315201</v>
      </c>
      <c r="J11" s="237">
        <v>0.19</v>
      </c>
      <c r="K11" s="16">
        <v>3.9103812969663201</v>
      </c>
      <c r="L11" s="215">
        <v>14.252022638071301</v>
      </c>
      <c r="M11" s="185">
        <v>80.8</v>
      </c>
      <c r="N11" s="65">
        <v>88.1</v>
      </c>
      <c r="O11" s="167">
        <v>87.641027900386007</v>
      </c>
      <c r="P11" s="101">
        <v>16.9786015808155</v>
      </c>
      <c r="Q11" s="252">
        <v>526.58398488762998</v>
      </c>
      <c r="R11" s="188">
        <v>92.166926357965295</v>
      </c>
      <c r="S11" s="167">
        <v>10.5</v>
      </c>
      <c r="T11" s="96">
        <v>59.52</v>
      </c>
      <c r="U11" s="167">
        <v>89.439749951239605</v>
      </c>
      <c r="V11" s="65">
        <v>14.997834589037099</v>
      </c>
      <c r="W11" s="167">
        <v>1.8090057645006601</v>
      </c>
      <c r="X11" s="65">
        <v>1.3116893515392301</v>
      </c>
      <c r="Y11" s="39">
        <v>7.4260533950000003</v>
      </c>
      <c r="Z11" s="187"/>
      <c r="AB11" s="163">
        <f t="shared" si="0"/>
        <v>1</v>
      </c>
      <c r="AC11" s="163">
        <f t="shared" si="1"/>
        <v>1</v>
      </c>
      <c r="AD11" s="163">
        <f t="shared" si="2"/>
        <v>0.99996070501777556</v>
      </c>
      <c r="AE11" s="163">
        <f t="shared" si="3"/>
        <v>0.9894278884818154</v>
      </c>
      <c r="AG11" s="163">
        <f t="shared" si="4"/>
        <v>0.99074316117874817</v>
      </c>
      <c r="AH11" s="163">
        <f t="shared" si="5"/>
        <v>1</v>
      </c>
      <c r="AI11" s="163">
        <f t="shared" si="6"/>
        <v>1</v>
      </c>
      <c r="AJ11" s="163">
        <f t="shared" si="6"/>
        <v>1.0010487161445474</v>
      </c>
      <c r="AK11" s="163">
        <f t="shared" si="6"/>
        <v>0.99905117761775242</v>
      </c>
      <c r="AL11" s="163">
        <f t="shared" si="6"/>
        <v>1</v>
      </c>
      <c r="AM11" s="163">
        <f t="shared" si="6"/>
        <v>1</v>
      </c>
      <c r="AN11" s="163">
        <f t="shared" si="6"/>
        <v>0.99994208944369944</v>
      </c>
      <c r="AO11" s="163">
        <f t="shared" si="6"/>
        <v>1.0005362632232202</v>
      </c>
      <c r="AP11" s="163">
        <f t="shared" si="6"/>
        <v>1.0000371012057416</v>
      </c>
      <c r="AR11" s="163">
        <f t="shared" si="7"/>
        <v>1</v>
      </c>
      <c r="AS11" s="163">
        <f t="shared" si="8"/>
        <v>1.0008259911894271</v>
      </c>
      <c r="AU11" s="163">
        <f t="shared" si="9"/>
        <v>1</v>
      </c>
      <c r="AV11" s="163">
        <f t="shared" si="10"/>
        <v>1.0039277117615766</v>
      </c>
    </row>
    <row r="12" spans="1:50" ht="12">
      <c r="A12" s="262" t="s">
        <v>72</v>
      </c>
      <c r="B12" s="139">
        <v>8618.3559734570008</v>
      </c>
      <c r="C12" s="237">
        <v>15354.705264935499</v>
      </c>
      <c r="D12" s="139">
        <v>59.324352190661699</v>
      </c>
      <c r="E12" s="55">
        <v>19353.103915690201</v>
      </c>
      <c r="F12" s="46">
        <v>10.179015945177699</v>
      </c>
      <c r="G12" s="119">
        <v>4.2105084195470397</v>
      </c>
      <c r="H12" s="167">
        <v>1.3</v>
      </c>
      <c r="I12" s="90">
        <v>21.062300363378</v>
      </c>
      <c r="J12" s="237">
        <v>9.3579100000000004</v>
      </c>
      <c r="K12" s="16">
        <v>7.15263409851151</v>
      </c>
      <c r="L12" s="126">
        <v>14.339230551919499</v>
      </c>
      <c r="M12" s="185">
        <v>79</v>
      </c>
      <c r="N12" s="65">
        <v>59.1</v>
      </c>
      <c r="O12" s="167">
        <v>69.039964386664593</v>
      </c>
      <c r="P12" s="101">
        <v>15.5936494613872</v>
      </c>
      <c r="Q12" s="252">
        <v>439.29914611023202</v>
      </c>
      <c r="R12" s="188">
        <v>85.233245878848095</v>
      </c>
      <c r="S12" s="167">
        <v>2</v>
      </c>
      <c r="T12" s="96">
        <v>87.67</v>
      </c>
      <c r="U12" s="167">
        <v>84.457584657398201</v>
      </c>
      <c r="V12" s="65">
        <v>61.547755133477203</v>
      </c>
      <c r="W12" s="167">
        <v>3.7214533515822401</v>
      </c>
      <c r="X12" s="65">
        <v>9.3182550734856004</v>
      </c>
      <c r="Y12" s="39">
        <v>6.6356556959999997</v>
      </c>
      <c r="Z12" s="187"/>
      <c r="AB12" s="163">
        <f t="shared" si="0"/>
        <v>1</v>
      </c>
      <c r="AC12" s="163">
        <f t="shared" si="1"/>
        <v>1</v>
      </c>
      <c r="AD12" s="163">
        <f t="shared" si="2"/>
        <v>1.0005841525291228</v>
      </c>
      <c r="AE12" s="163">
        <f t="shared" si="3"/>
        <v>0.97841746070586033</v>
      </c>
      <c r="AG12" s="163">
        <f t="shared" si="4"/>
        <v>0.97632606200488781</v>
      </c>
      <c r="AH12" s="163">
        <f t="shared" si="5"/>
        <v>1</v>
      </c>
      <c r="AI12" s="163">
        <f t="shared" si="6"/>
        <v>1</v>
      </c>
      <c r="AJ12" s="163">
        <f t="shared" si="6"/>
        <v>0.92194459001921125</v>
      </c>
      <c r="AK12" s="163">
        <f t="shared" si="6"/>
        <v>0.99641974658130961</v>
      </c>
      <c r="AL12" s="163">
        <f t="shared" si="6"/>
        <v>0.99936708860759493</v>
      </c>
      <c r="AM12" s="163">
        <f t="shared" si="6"/>
        <v>1.0042301184433162</v>
      </c>
      <c r="AN12" s="163">
        <f t="shared" si="6"/>
        <v>1.0001864569562604</v>
      </c>
      <c r="AO12" s="163">
        <f t="shared" si="6"/>
        <v>1.0000068321243345</v>
      </c>
      <c r="AP12" s="163">
        <f t="shared" si="6"/>
        <v>0.99994112340257091</v>
      </c>
      <c r="AR12" s="163">
        <f t="shared" si="7"/>
        <v>1</v>
      </c>
      <c r="AS12" s="163">
        <f t="shared" si="8"/>
        <v>0.99979112271540438</v>
      </c>
      <c r="AU12" s="163">
        <f t="shared" si="9"/>
        <v>1</v>
      </c>
      <c r="AV12" s="163">
        <f t="shared" si="10"/>
        <v>1.0074137316253908</v>
      </c>
    </row>
    <row r="13" spans="1:50" ht="12">
      <c r="A13" s="262" t="s">
        <v>73</v>
      </c>
      <c r="B13" s="139">
        <v>16613.8493877654</v>
      </c>
      <c r="C13" s="237">
        <v>13680.9883150962</v>
      </c>
      <c r="D13" s="139">
        <v>64.999557402228106</v>
      </c>
      <c r="E13" s="138">
        <v>20074.7708868386</v>
      </c>
      <c r="F13" s="138" t="s">
        <v>922</v>
      </c>
      <c r="G13" s="96">
        <v>3.1555780256841399</v>
      </c>
      <c r="H13" s="167">
        <v>1.4</v>
      </c>
      <c r="I13" s="90">
        <v>26.1344292774595</v>
      </c>
      <c r="J13" s="237">
        <v>0.7</v>
      </c>
      <c r="K13" s="16">
        <v>8.7502312275925398</v>
      </c>
      <c r="L13" s="215">
        <v>14.339230551919499</v>
      </c>
      <c r="M13" s="185">
        <v>77.7</v>
      </c>
      <c r="N13" s="65">
        <v>68.2</v>
      </c>
      <c r="O13" s="167">
        <v>91.402896085482894</v>
      </c>
      <c r="P13" s="101">
        <v>17.639028322946</v>
      </c>
      <c r="Q13" s="252">
        <v>490.49931774579198</v>
      </c>
      <c r="R13" s="188">
        <v>88.973853399999996</v>
      </c>
      <c r="S13" s="167">
        <v>6.75</v>
      </c>
      <c r="T13" s="96">
        <v>64.47</v>
      </c>
      <c r="U13" s="167">
        <v>85.146125909999995</v>
      </c>
      <c r="V13" s="65">
        <v>18.496702828582102</v>
      </c>
      <c r="W13" s="167">
        <v>0.87690118372128301</v>
      </c>
      <c r="X13" s="65">
        <v>2.8151048520653199</v>
      </c>
      <c r="Y13" s="39">
        <v>6.3314908499999998</v>
      </c>
      <c r="Z13" s="187"/>
      <c r="AB13" s="163">
        <f t="shared" si="0"/>
        <v>1</v>
      </c>
      <c r="AC13" s="163">
        <f t="shared" si="1"/>
        <v>1</v>
      </c>
      <c r="AD13" s="163">
        <f t="shared" si="2"/>
        <v>0.99843113541802497</v>
      </c>
      <c r="AE13" s="163">
        <f t="shared" si="3"/>
        <v>0.97853244867086653</v>
      </c>
      <c r="AG13" s="163">
        <f t="shared" si="4"/>
        <v>1.0192173319764299</v>
      </c>
      <c r="AH13" s="163">
        <f t="shared" si="5"/>
        <v>1</v>
      </c>
      <c r="AI13" s="163">
        <f t="shared" si="6"/>
        <v>1</v>
      </c>
      <c r="AJ13" s="163">
        <f t="shared" si="6"/>
        <v>0.95446323008448919</v>
      </c>
      <c r="AK13" s="163">
        <f t="shared" si="6"/>
        <v>0.99641974658130961</v>
      </c>
      <c r="AL13" s="163">
        <f t="shared" si="6"/>
        <v>1</v>
      </c>
      <c r="AM13" s="163">
        <f t="shared" si="6"/>
        <v>1.0021994134897358</v>
      </c>
      <c r="AN13" s="163">
        <f t="shared" si="6"/>
        <v>0.99974409878800374</v>
      </c>
      <c r="AO13" s="163">
        <f t="shared" si="6"/>
        <v>1.0007983053301939</v>
      </c>
      <c r="AP13" s="163">
        <f t="shared" si="6"/>
        <v>1.0010579252416401</v>
      </c>
      <c r="AR13" s="163">
        <f t="shared" si="7"/>
        <v>1</v>
      </c>
      <c r="AS13" s="163">
        <f t="shared" si="8"/>
        <v>1.001973594664489</v>
      </c>
      <c r="AU13" s="163">
        <f t="shared" si="9"/>
        <v>1</v>
      </c>
      <c r="AV13" s="163">
        <f t="shared" si="10"/>
        <v>1.00427758497651</v>
      </c>
    </row>
    <row r="14" spans="1:50" ht="12">
      <c r="A14" s="262" t="s">
        <v>74</v>
      </c>
      <c r="B14" s="139">
        <v>23213.056321297401</v>
      </c>
      <c r="C14" s="237">
        <v>31025.3675583187</v>
      </c>
      <c r="D14" s="139">
        <v>73.440289802704399</v>
      </c>
      <c r="E14" s="138">
        <v>42389.549704022</v>
      </c>
      <c r="F14" s="138" t="s">
        <v>922</v>
      </c>
      <c r="G14" s="96">
        <v>1.41867525511431</v>
      </c>
      <c r="H14" s="167">
        <v>1.9</v>
      </c>
      <c r="I14" s="90">
        <v>25.687828814820101</v>
      </c>
      <c r="J14" s="237">
        <v>0</v>
      </c>
      <c r="K14" s="16">
        <v>1.92302180684284</v>
      </c>
      <c r="L14" s="215">
        <v>16.059999999999999</v>
      </c>
      <c r="M14" s="185">
        <v>79.3</v>
      </c>
      <c r="N14" s="65">
        <v>70.8</v>
      </c>
      <c r="O14" s="167">
        <v>76.311143053873394</v>
      </c>
      <c r="P14" s="101">
        <v>18.434979626433201</v>
      </c>
      <c r="Q14" s="252">
        <v>499.17709297480502</v>
      </c>
      <c r="R14" s="188">
        <v>96.036974527363199</v>
      </c>
      <c r="S14" s="167">
        <v>7</v>
      </c>
      <c r="T14" s="96">
        <v>86.59</v>
      </c>
      <c r="U14" s="167">
        <v>95.883021124378104</v>
      </c>
      <c r="V14" s="65">
        <v>16.260377988099599</v>
      </c>
      <c r="W14" s="167">
        <v>0.85153550875894901</v>
      </c>
      <c r="X14" s="65">
        <v>3.9337355829999998</v>
      </c>
      <c r="Y14" s="39">
        <v>7.7882320050000002</v>
      </c>
      <c r="Z14" s="187"/>
      <c r="AB14" s="163">
        <f t="shared" si="0"/>
        <v>1</v>
      </c>
      <c r="AC14" s="163">
        <f t="shared" si="1"/>
        <v>1</v>
      </c>
      <c r="AD14" s="163">
        <f t="shared" si="2"/>
        <v>0.99971471811676704</v>
      </c>
      <c r="AE14" s="163">
        <f t="shared" si="3"/>
        <v>0.98444184491978759</v>
      </c>
      <c r="AG14" s="163">
        <f t="shared" si="4"/>
        <v>0.9880440890183686</v>
      </c>
      <c r="AH14" s="163">
        <f t="shared" si="5"/>
        <v>1</v>
      </c>
      <c r="AI14" s="163">
        <v>1</v>
      </c>
      <c r="AJ14" s="163">
        <f t="shared" ref="AJ14:AJ42" si="11">AVERAGE(K57,K100)/K14</f>
        <v>0.99265571467303793</v>
      </c>
      <c r="AK14" s="163">
        <f t="shared" ref="AK14:AK42" si="12">AVERAGE(L57,L100)/L14</f>
        <v>0.99995516811955187</v>
      </c>
      <c r="AL14" s="163">
        <f t="shared" ref="AL14:AL42" si="13">AVERAGE(M57,M100)/M14</f>
        <v>1.0000000000000002</v>
      </c>
      <c r="AM14" s="163">
        <f t="shared" ref="AM14:AM42" si="14">AVERAGE(N57,N100)/N14</f>
        <v>1.0007062146892656</v>
      </c>
      <c r="AN14" s="163">
        <f t="shared" ref="AN14:AN42" si="15">AVERAGE(O57,O100)/O14</f>
        <v>0.99987307911611323</v>
      </c>
      <c r="AO14" s="163">
        <f t="shared" ref="AO14:AO42" si="16">AVERAGE(P57,P100)/P14</f>
        <v>1.0004783929242973</v>
      </c>
      <c r="AP14" s="163">
        <f t="shared" ref="AP14:AP42" si="17">AVERAGE(Q57,Q100)/Q14</f>
        <v>0.99999614904099554</v>
      </c>
      <c r="AR14" s="163">
        <f t="shared" si="7"/>
        <v>1</v>
      </c>
      <c r="AS14" s="163">
        <f t="shared" si="8"/>
        <v>1.0000528708892882</v>
      </c>
      <c r="AU14" s="163">
        <f t="shared" si="9"/>
        <v>1</v>
      </c>
      <c r="AV14" s="163">
        <f t="shared" si="10"/>
        <v>1.0027348175211579</v>
      </c>
    </row>
    <row r="15" spans="1:50" ht="12">
      <c r="A15" s="262" t="s">
        <v>75</v>
      </c>
      <c r="B15" s="139">
        <v>13149.074775786399</v>
      </c>
      <c r="C15" s="237">
        <v>11231.3207113716</v>
      </c>
      <c r="D15" s="139">
        <v>60.991385478377801</v>
      </c>
      <c r="E15" s="138">
        <v>18018.985318561601</v>
      </c>
      <c r="F15" s="138" t="s">
        <v>922</v>
      </c>
      <c r="G15" s="96">
        <v>7.6316236302130296</v>
      </c>
      <c r="H15" s="167">
        <v>1.2</v>
      </c>
      <c r="I15" s="90">
        <v>21.440987192418</v>
      </c>
      <c r="J15" s="237">
        <v>11.1</v>
      </c>
      <c r="K15" s="16">
        <v>3.5468288670339998</v>
      </c>
      <c r="L15" s="215">
        <v>14.200692041522499</v>
      </c>
      <c r="M15" s="185">
        <v>75.599999999999994</v>
      </c>
      <c r="N15" s="65">
        <v>55</v>
      </c>
      <c r="O15" s="167">
        <v>88.916958101612593</v>
      </c>
      <c r="P15" s="101">
        <v>17.535052151623301</v>
      </c>
      <c r="Q15" s="252">
        <v>513.63257470673705</v>
      </c>
      <c r="R15" s="188">
        <v>88.6728517279047</v>
      </c>
      <c r="S15" s="167">
        <v>3.25</v>
      </c>
      <c r="T15" s="96">
        <v>61.91</v>
      </c>
      <c r="U15" s="167">
        <v>68.910887010923503</v>
      </c>
      <c r="V15" s="65">
        <v>12.6228408229404</v>
      </c>
      <c r="W15" s="167">
        <v>5.2228243392567597</v>
      </c>
      <c r="X15" s="65">
        <v>5.4783419654605297</v>
      </c>
      <c r="Y15" s="39">
        <v>5.4868199110000004</v>
      </c>
      <c r="Z15" s="187"/>
      <c r="AB15" s="163">
        <f t="shared" si="0"/>
        <v>1</v>
      </c>
      <c r="AC15" s="163">
        <f t="shared" si="1"/>
        <v>1</v>
      </c>
      <c r="AD15" s="163">
        <f t="shared" si="2"/>
        <v>1.0003042109698603</v>
      </c>
      <c r="AE15" s="163">
        <f t="shared" si="3"/>
        <v>1.0021461931619069</v>
      </c>
      <c r="AG15" s="163">
        <f t="shared" si="4"/>
        <v>1.0004254679237339</v>
      </c>
      <c r="AH15" s="163">
        <f t="shared" si="5"/>
        <v>1</v>
      </c>
      <c r="AI15" s="163">
        <f t="shared" ref="AI15:AI28" si="18">AVERAGE(J58,J101)/J15</f>
        <v>1</v>
      </c>
      <c r="AJ15" s="163">
        <f t="shared" si="11"/>
        <v>1.0302293900319541</v>
      </c>
      <c r="AK15" s="163">
        <f t="shared" si="12"/>
        <v>0.99959917153996047</v>
      </c>
      <c r="AL15" s="163">
        <f t="shared" si="13"/>
        <v>0.99933862433862441</v>
      </c>
      <c r="AM15" s="163">
        <f t="shared" si="14"/>
        <v>1.0054545454545454</v>
      </c>
      <c r="AN15" s="163">
        <f t="shared" si="15"/>
        <v>0.9985144413544782</v>
      </c>
      <c r="AO15" s="163">
        <f t="shared" si="16"/>
        <v>1.0006320251326097</v>
      </c>
      <c r="AP15" s="163">
        <f t="shared" si="17"/>
        <v>1.0004150927416027</v>
      </c>
      <c r="AR15" s="163">
        <f t="shared" si="7"/>
        <v>1</v>
      </c>
      <c r="AS15" s="163">
        <f t="shared" si="8"/>
        <v>1.001012203198191</v>
      </c>
      <c r="AU15" s="163">
        <f t="shared" si="9"/>
        <v>1</v>
      </c>
      <c r="AV15" s="163">
        <f t="shared" si="10"/>
        <v>1.0512213664748056</v>
      </c>
    </row>
    <row r="16" spans="1:50" ht="12">
      <c r="A16" s="262" t="s">
        <v>76</v>
      </c>
      <c r="B16" s="139">
        <v>24957.564508122701</v>
      </c>
      <c r="C16" s="237">
        <v>19750.578009299101</v>
      </c>
      <c r="D16" s="139">
        <v>68.278965129358795</v>
      </c>
      <c r="E16" s="138">
        <v>34633.697336449499</v>
      </c>
      <c r="F16" s="138" t="s">
        <v>922</v>
      </c>
      <c r="G16" s="96">
        <v>1.9815803916843999</v>
      </c>
      <c r="H16" s="167">
        <v>1.9</v>
      </c>
      <c r="I16" s="90">
        <v>22.996586875742601</v>
      </c>
      <c r="J16" s="237">
        <v>0.7</v>
      </c>
      <c r="K16" s="16">
        <v>3.6600936303021698</v>
      </c>
      <c r="L16" s="215">
        <v>14.8896599583622</v>
      </c>
      <c r="M16" s="185">
        <v>80.2</v>
      </c>
      <c r="N16" s="65">
        <v>68</v>
      </c>
      <c r="O16" s="167">
        <v>81.973127491543593</v>
      </c>
      <c r="P16" s="101">
        <v>19.512667998110299</v>
      </c>
      <c r="Q16" s="252">
        <v>543.48728159943403</v>
      </c>
      <c r="R16" s="188">
        <v>93.337416919999995</v>
      </c>
      <c r="S16" s="167">
        <v>9</v>
      </c>
      <c r="T16" s="96">
        <v>74.05</v>
      </c>
      <c r="U16" s="167">
        <v>94.253339749999995</v>
      </c>
      <c r="V16" s="65">
        <v>14.8653945637781</v>
      </c>
      <c r="W16" s="167">
        <v>2.2663954983766201</v>
      </c>
      <c r="X16" s="65">
        <v>2.362464965</v>
      </c>
      <c r="Y16" s="39">
        <v>7.3542250539999996</v>
      </c>
      <c r="Z16" s="187"/>
      <c r="AB16" s="163">
        <f t="shared" si="0"/>
        <v>1</v>
      </c>
      <c r="AC16" s="163">
        <f t="shared" si="1"/>
        <v>1</v>
      </c>
      <c r="AD16" s="163">
        <f t="shared" si="2"/>
        <v>0.99977967616147889</v>
      </c>
      <c r="AE16" s="163">
        <f t="shared" si="3"/>
        <v>0.99098326028409944</v>
      </c>
      <c r="AG16" s="163">
        <f t="shared" si="4"/>
        <v>0.98983200875458655</v>
      </c>
      <c r="AH16" s="163">
        <f t="shared" si="5"/>
        <v>1</v>
      </c>
      <c r="AI16" s="163">
        <f t="shared" si="18"/>
        <v>1</v>
      </c>
      <c r="AJ16" s="163">
        <f t="shared" si="11"/>
        <v>1.0150368811842776</v>
      </c>
      <c r="AK16" s="163">
        <f t="shared" si="12"/>
        <v>0.99694025447427603</v>
      </c>
      <c r="AL16" s="163">
        <f t="shared" si="13"/>
        <v>1</v>
      </c>
      <c r="AM16" s="163">
        <f t="shared" si="14"/>
        <v>0.99705882352941189</v>
      </c>
      <c r="AN16" s="163">
        <f t="shared" si="15"/>
        <v>1.0002443952910649</v>
      </c>
      <c r="AO16" s="163">
        <f t="shared" si="16"/>
        <v>1.0005539126555734</v>
      </c>
      <c r="AP16" s="163">
        <f t="shared" si="17"/>
        <v>1.0000426685371564</v>
      </c>
      <c r="AR16" s="163">
        <f t="shared" si="7"/>
        <v>1</v>
      </c>
      <c r="AS16" s="163">
        <f t="shared" si="8"/>
        <v>0.9999398242869183</v>
      </c>
      <c r="AU16" s="163">
        <f t="shared" si="9"/>
        <v>1</v>
      </c>
      <c r="AV16" s="163">
        <f t="shared" si="10"/>
        <v>1.008433422965449</v>
      </c>
    </row>
    <row r="17" spans="1:48" ht="12">
      <c r="A17" s="262" t="s">
        <v>77</v>
      </c>
      <c r="B17" s="139">
        <v>27789.401302075501</v>
      </c>
      <c r="C17" s="237">
        <v>44352.980991985802</v>
      </c>
      <c r="D17" s="139">
        <v>63.989196153178497</v>
      </c>
      <c r="E17" s="138">
        <v>37026.681740747299</v>
      </c>
      <c r="F17" s="138" t="s">
        <v>922</v>
      </c>
      <c r="G17" s="96">
        <v>3.73638886437262</v>
      </c>
      <c r="H17" s="167">
        <v>1.8</v>
      </c>
      <c r="I17" s="90">
        <v>21.395231639239199</v>
      </c>
      <c r="J17" s="237">
        <v>0.7</v>
      </c>
      <c r="K17" s="16">
        <v>8.6258772768504208</v>
      </c>
      <c r="L17" s="215">
        <v>15.3287101248266</v>
      </c>
      <c r="M17" s="185">
        <v>81.400000000000006</v>
      </c>
      <c r="N17" s="65">
        <v>72.400000000000006</v>
      </c>
      <c r="O17" s="167">
        <v>70.002183338011903</v>
      </c>
      <c r="P17" s="101">
        <v>16.452888010564699</v>
      </c>
      <c r="Q17" s="252">
        <v>496.87526146966599</v>
      </c>
      <c r="R17" s="188">
        <v>91.861411588411599</v>
      </c>
      <c r="S17" s="167">
        <v>3.5</v>
      </c>
      <c r="T17" s="96">
        <v>83.97</v>
      </c>
      <c r="U17" s="167">
        <v>79.034070119880099</v>
      </c>
      <c r="V17" s="65">
        <v>12.9401899656313</v>
      </c>
      <c r="W17" s="167">
        <v>1.34661609339449</v>
      </c>
      <c r="X17" s="65">
        <v>4.9471049213147396</v>
      </c>
      <c r="Y17" s="39">
        <v>6.9591849809999999</v>
      </c>
      <c r="Z17" s="187"/>
      <c r="AB17" s="163">
        <f t="shared" si="0"/>
        <v>1</v>
      </c>
      <c r="AC17" s="163">
        <f t="shared" si="1"/>
        <v>1</v>
      </c>
      <c r="AD17" s="163">
        <f t="shared" si="2"/>
        <v>1.0010748539709633</v>
      </c>
      <c r="AE17" s="163">
        <f t="shared" si="3"/>
        <v>0.97039236643436455</v>
      </c>
      <c r="AG17" s="163">
        <f t="shared" si="4"/>
        <v>1.0000132748552013</v>
      </c>
      <c r="AH17" s="163">
        <f t="shared" si="5"/>
        <v>1</v>
      </c>
      <c r="AI17" s="163">
        <f t="shared" si="18"/>
        <v>1</v>
      </c>
      <c r="AJ17" s="163">
        <f t="shared" si="11"/>
        <v>0.99642730111752942</v>
      </c>
      <c r="AK17" s="163">
        <f t="shared" si="12"/>
        <v>0.99320392100977384</v>
      </c>
      <c r="AL17" s="163">
        <f t="shared" si="13"/>
        <v>0.9993857493857492</v>
      </c>
      <c r="AM17" s="163">
        <f t="shared" si="14"/>
        <v>1.0013812154696131</v>
      </c>
      <c r="AN17" s="163">
        <f t="shared" si="15"/>
        <v>1.0003237650970593</v>
      </c>
      <c r="AO17" s="163">
        <f t="shared" si="16"/>
        <v>1.0001123675159227</v>
      </c>
      <c r="AP17" s="163">
        <f t="shared" si="17"/>
        <v>0.99982673824350343</v>
      </c>
      <c r="AR17" s="163">
        <f t="shared" si="7"/>
        <v>1</v>
      </c>
      <c r="AS17" s="163">
        <f t="shared" si="8"/>
        <v>0.99949584068565667</v>
      </c>
      <c r="AU17" s="163">
        <f t="shared" si="9"/>
        <v>1</v>
      </c>
      <c r="AV17" s="163">
        <f t="shared" si="10"/>
        <v>1.0109376784171733</v>
      </c>
    </row>
    <row r="18" spans="1:48" ht="12">
      <c r="A18" s="262" t="s">
        <v>78</v>
      </c>
      <c r="B18" s="139">
        <v>27692.139852959099</v>
      </c>
      <c r="C18" s="237">
        <v>41694.924121064498</v>
      </c>
      <c r="D18" s="139">
        <v>71.153738605223396</v>
      </c>
      <c r="E18" s="138">
        <v>38322.052826954699</v>
      </c>
      <c r="F18" s="138" t="s">
        <v>922</v>
      </c>
      <c r="G18" s="96">
        <v>3.34256643389122</v>
      </c>
      <c r="H18" s="167">
        <v>1.8</v>
      </c>
      <c r="I18" s="90">
        <v>21.9856803931537</v>
      </c>
      <c r="J18" s="237">
        <v>1.6</v>
      </c>
      <c r="K18" s="16">
        <v>5.1352663750028702</v>
      </c>
      <c r="L18" s="215">
        <v>15.31</v>
      </c>
      <c r="M18" s="185">
        <v>80.5</v>
      </c>
      <c r="N18" s="65">
        <v>64.7</v>
      </c>
      <c r="O18" s="167">
        <v>85.479686846480703</v>
      </c>
      <c r="P18" s="101">
        <v>17.6931268574778</v>
      </c>
      <c r="Q18" s="252">
        <v>510.162687345238</v>
      </c>
      <c r="R18" s="188">
        <v>94.143157551501602</v>
      </c>
      <c r="S18" s="167">
        <v>4.5</v>
      </c>
      <c r="T18" s="96">
        <v>77.650000000000006</v>
      </c>
      <c r="U18" s="167">
        <v>96.323914384752698</v>
      </c>
      <c r="V18" s="65">
        <v>16.205066163216099</v>
      </c>
      <c r="W18" s="167">
        <v>0.84246718346127003</v>
      </c>
      <c r="X18" s="65">
        <v>3.6035976732869899</v>
      </c>
      <c r="Y18" s="39">
        <v>6.6514623640000003</v>
      </c>
      <c r="Z18" s="187"/>
      <c r="AB18" s="163">
        <f t="shared" si="0"/>
        <v>1</v>
      </c>
      <c r="AC18" s="163">
        <f t="shared" si="1"/>
        <v>1</v>
      </c>
      <c r="AD18" s="163">
        <f t="shared" si="2"/>
        <v>0.99942838130416367</v>
      </c>
      <c r="AE18" s="163">
        <f t="shared" si="3"/>
        <v>0.95825341828152188</v>
      </c>
      <c r="AG18" s="163">
        <f t="shared" si="4"/>
        <v>0.99280713172156732</v>
      </c>
      <c r="AH18" s="163">
        <f t="shared" si="5"/>
        <v>1</v>
      </c>
      <c r="AI18" s="163">
        <f t="shared" si="18"/>
        <v>1</v>
      </c>
      <c r="AJ18" s="163">
        <f t="shared" si="11"/>
        <v>0.975571860240948</v>
      </c>
      <c r="AK18" s="163">
        <f t="shared" si="12"/>
        <v>1.0016329196603528</v>
      </c>
      <c r="AL18" s="163">
        <f t="shared" si="13"/>
        <v>1</v>
      </c>
      <c r="AM18" s="163">
        <f t="shared" si="14"/>
        <v>1.000772797527048</v>
      </c>
      <c r="AN18" s="163">
        <f t="shared" si="15"/>
        <v>0.99986847534620416</v>
      </c>
      <c r="AO18" s="163">
        <f t="shared" si="16"/>
        <v>0.99993164231998721</v>
      </c>
      <c r="AP18" s="163">
        <f t="shared" si="17"/>
        <v>1.0001323457380309</v>
      </c>
      <c r="AR18" s="163">
        <f t="shared" si="7"/>
        <v>1</v>
      </c>
      <c r="AS18" s="163">
        <f t="shared" si="8"/>
        <v>1.0001067805659367</v>
      </c>
      <c r="AU18" s="163">
        <f t="shared" si="9"/>
        <v>1</v>
      </c>
      <c r="AV18" s="163">
        <f t="shared" si="10"/>
        <v>1.0005562808484196</v>
      </c>
    </row>
    <row r="19" spans="1:48" ht="12">
      <c r="A19" s="262" t="s">
        <v>79</v>
      </c>
      <c r="B19" s="139">
        <v>22133.7026666866</v>
      </c>
      <c r="C19" s="237">
        <v>17638.101932156202</v>
      </c>
      <c r="D19" s="139">
        <v>59.554473493621202</v>
      </c>
      <c r="E19" s="138">
        <v>28199.633043957299</v>
      </c>
      <c r="F19" s="138" t="s">
        <v>922</v>
      </c>
      <c r="G19" s="96">
        <v>5.6404710911192302</v>
      </c>
      <c r="H19" s="167">
        <v>1.2</v>
      </c>
      <c r="I19" s="90">
        <v>27.7221862379855</v>
      </c>
      <c r="J19" s="237">
        <v>1.4</v>
      </c>
      <c r="K19" s="16">
        <v>5.1974928974613297</v>
      </c>
      <c r="L19" s="126">
        <v>15.1788341855965</v>
      </c>
      <c r="M19" s="185">
        <v>80.599999999999994</v>
      </c>
      <c r="N19" s="65">
        <v>75.7</v>
      </c>
      <c r="O19" s="167">
        <v>61.225743147547398</v>
      </c>
      <c r="P19" s="101">
        <v>18.051778969541999</v>
      </c>
      <c r="Q19" s="252">
        <v>472.99612691620001</v>
      </c>
      <c r="R19" s="188">
        <v>84.892911429999998</v>
      </c>
      <c r="S19" s="167">
        <v>6.5</v>
      </c>
      <c r="T19" s="96">
        <v>70.92</v>
      </c>
      <c r="U19" s="167">
        <v>60.286224580000003</v>
      </c>
      <c r="V19" s="65">
        <v>32.000881864304198</v>
      </c>
      <c r="W19" s="167">
        <v>1.05009579899387</v>
      </c>
      <c r="X19" s="65">
        <v>3.7024609220000002</v>
      </c>
      <c r="Y19" s="39">
        <v>5.3720397599999998</v>
      </c>
      <c r="Z19" s="187"/>
      <c r="AB19" s="163">
        <f t="shared" si="0"/>
        <v>1</v>
      </c>
      <c r="AC19" s="163">
        <f t="shared" si="1"/>
        <v>1</v>
      </c>
      <c r="AD19" s="163">
        <f t="shared" si="2"/>
        <v>0.99959857818272269</v>
      </c>
      <c r="AE19" s="163">
        <f t="shared" si="3"/>
        <v>0.99458247512884435</v>
      </c>
      <c r="AG19" s="163">
        <f t="shared" si="4"/>
        <v>1.0617801049297495</v>
      </c>
      <c r="AH19" s="163">
        <f t="shared" si="5"/>
        <v>1</v>
      </c>
      <c r="AI19" s="163">
        <f t="shared" si="18"/>
        <v>1</v>
      </c>
      <c r="AJ19" s="163">
        <f t="shared" si="11"/>
        <v>0.9692509716976524</v>
      </c>
      <c r="AK19" s="163">
        <f t="shared" si="12"/>
        <v>0.99719858320268095</v>
      </c>
      <c r="AL19" s="163">
        <f t="shared" si="13"/>
        <v>1</v>
      </c>
      <c r="AM19" s="163">
        <f t="shared" si="14"/>
        <v>1.0006605019815058</v>
      </c>
      <c r="AN19" s="163">
        <f t="shared" si="15"/>
        <v>1.000007685788876</v>
      </c>
      <c r="AO19" s="163">
        <f t="shared" si="16"/>
        <v>1.0005226396945264</v>
      </c>
      <c r="AP19" s="163">
        <f t="shared" si="17"/>
        <v>0.9997294470806658</v>
      </c>
      <c r="AR19" s="163">
        <f t="shared" si="7"/>
        <v>1</v>
      </c>
      <c r="AS19" s="163">
        <f t="shared" si="8"/>
        <v>1.0005088268471516</v>
      </c>
      <c r="AU19" s="163">
        <f t="shared" si="9"/>
        <v>1</v>
      </c>
      <c r="AV19" s="163">
        <f t="shared" si="10"/>
        <v>1.0062750341866344</v>
      </c>
    </row>
    <row r="20" spans="1:48" ht="12">
      <c r="A20" s="262" t="s">
        <v>80</v>
      </c>
      <c r="B20" s="139">
        <v>13696.051627987699</v>
      </c>
      <c r="C20" s="237">
        <v>11811.5359879473</v>
      </c>
      <c r="D20" s="139">
        <v>55.398899851505398</v>
      </c>
      <c r="E20" s="138">
        <v>20120.731029407001</v>
      </c>
      <c r="F20" s="138" t="s">
        <v>922</v>
      </c>
      <c r="G20" s="96">
        <v>5.6423743277712903</v>
      </c>
      <c r="H20" s="167">
        <v>1</v>
      </c>
      <c r="I20" s="90">
        <v>22.600964385653199</v>
      </c>
      <c r="J20" s="237">
        <v>6.6</v>
      </c>
      <c r="K20" s="16">
        <v>3.3335382895118002</v>
      </c>
      <c r="L20" s="126">
        <v>14.724652702376201</v>
      </c>
      <c r="M20" s="185">
        <v>74.3</v>
      </c>
      <c r="N20" s="65">
        <v>54.2</v>
      </c>
      <c r="O20" s="167">
        <v>80.574214297528897</v>
      </c>
      <c r="P20" s="101">
        <v>17.454076204149299</v>
      </c>
      <c r="Q20" s="252">
        <v>495.663826837165</v>
      </c>
      <c r="R20" s="188">
        <v>88.787735049309703</v>
      </c>
      <c r="S20" s="167">
        <v>7.875</v>
      </c>
      <c r="T20" s="96">
        <v>64.39</v>
      </c>
      <c r="U20" s="167">
        <v>77.022127218934898</v>
      </c>
      <c r="V20" s="65">
        <v>15.6017295379029</v>
      </c>
      <c r="W20" s="167">
        <v>1.3868587648975099</v>
      </c>
      <c r="X20" s="65">
        <v>3.5845350763888901</v>
      </c>
      <c r="Y20" s="39">
        <v>4.9176024250000001</v>
      </c>
      <c r="Z20" s="187"/>
      <c r="AB20" s="163">
        <f t="shared" si="0"/>
        <v>1</v>
      </c>
      <c r="AC20" s="163">
        <f t="shared" si="1"/>
        <v>1</v>
      </c>
      <c r="AD20" s="163">
        <f t="shared" si="2"/>
        <v>1.0016500012939646</v>
      </c>
      <c r="AE20" s="163">
        <f t="shared" si="3"/>
        <v>0.99916549042914204</v>
      </c>
      <c r="AG20" s="163">
        <f t="shared" si="4"/>
        <v>0.9960863484168192</v>
      </c>
      <c r="AH20" s="163">
        <f t="shared" si="5"/>
        <v>1</v>
      </c>
      <c r="AI20" s="163">
        <f t="shared" si="18"/>
        <v>1</v>
      </c>
      <c r="AJ20" s="163">
        <f t="shared" si="11"/>
        <v>0.99365924735258981</v>
      </c>
      <c r="AK20" s="163">
        <f t="shared" si="12"/>
        <v>0.99678830138945029</v>
      </c>
      <c r="AL20" s="163">
        <f t="shared" si="13"/>
        <v>1</v>
      </c>
      <c r="AM20" s="163">
        <f t="shared" si="14"/>
        <v>1.0046125461254614</v>
      </c>
      <c r="AN20" s="163">
        <f t="shared" si="15"/>
        <v>1.0010878477035585</v>
      </c>
      <c r="AO20" s="163">
        <f t="shared" si="16"/>
        <v>1.0003832588318631</v>
      </c>
      <c r="AP20" s="163">
        <f t="shared" si="17"/>
        <v>1.0000726416530843</v>
      </c>
      <c r="AR20" s="163">
        <f t="shared" si="7"/>
        <v>1</v>
      </c>
      <c r="AS20" s="163">
        <f t="shared" si="8"/>
        <v>1.0047780331438243</v>
      </c>
      <c r="AU20" s="163">
        <f t="shared" si="9"/>
        <v>1</v>
      </c>
      <c r="AV20" s="163">
        <f t="shared" si="10"/>
        <v>1.0072247249514485</v>
      </c>
    </row>
    <row r="21" spans="1:48" ht="12">
      <c r="A21" s="262" t="s">
        <v>81</v>
      </c>
      <c r="B21" s="47">
        <v>26395.269729142299</v>
      </c>
      <c r="C21" s="118">
        <v>44342.705363414803</v>
      </c>
      <c r="D21" s="139">
        <v>78.861187188335705</v>
      </c>
      <c r="E21" s="138">
        <v>47257.028067912099</v>
      </c>
      <c r="F21" s="138" t="s">
        <v>922</v>
      </c>
      <c r="G21" s="96">
        <v>1.6073982759340699</v>
      </c>
      <c r="H21" s="167">
        <v>1.6</v>
      </c>
      <c r="I21" s="148">
        <v>21.767396167494802</v>
      </c>
      <c r="J21" s="237">
        <v>0.4</v>
      </c>
      <c r="K21" s="193">
        <v>10.8585319398307</v>
      </c>
      <c r="L21" s="126">
        <v>14.261612028676099</v>
      </c>
      <c r="M21" s="185">
        <v>81.5</v>
      </c>
      <c r="N21" s="65">
        <v>77.8</v>
      </c>
      <c r="O21" s="167">
        <v>65.872172455080999</v>
      </c>
      <c r="P21" s="101">
        <v>17.5994421363913</v>
      </c>
      <c r="Q21" s="252">
        <v>500.85032610110102</v>
      </c>
      <c r="R21" s="188">
        <v>97.625097490039806</v>
      </c>
      <c r="S21" s="167">
        <v>5.125</v>
      </c>
      <c r="T21" s="96">
        <v>83.6</v>
      </c>
      <c r="U21" s="167">
        <v>96.920392131474102</v>
      </c>
      <c r="V21" s="65">
        <v>14.467317593717301</v>
      </c>
      <c r="W21" s="167">
        <v>0.31323806719582997</v>
      </c>
      <c r="X21" s="65">
        <v>2.6797559820717098</v>
      </c>
      <c r="Y21" s="39">
        <v>6.8882841670000001</v>
      </c>
      <c r="Z21" s="187"/>
      <c r="AB21" s="163">
        <f t="shared" si="0"/>
        <v>1</v>
      </c>
      <c r="AC21" s="163">
        <f t="shared" si="1"/>
        <v>1</v>
      </c>
      <c r="AD21" s="163">
        <f t="shared" si="2"/>
        <v>0.99973890940261434</v>
      </c>
      <c r="AE21" s="163">
        <f t="shared" si="3"/>
        <v>0.98611369451318009</v>
      </c>
      <c r="AG21" s="163">
        <f t="shared" si="4"/>
        <v>0.98948100426729046</v>
      </c>
      <c r="AH21" s="163">
        <f t="shared" si="5"/>
        <v>1</v>
      </c>
      <c r="AI21" s="163">
        <f t="shared" si="18"/>
        <v>1</v>
      </c>
      <c r="AJ21" s="163">
        <f t="shared" si="11"/>
        <v>0.94889461510241258</v>
      </c>
      <c r="AK21" s="163">
        <f t="shared" si="12"/>
        <v>0.99634311509848728</v>
      </c>
      <c r="AL21" s="163">
        <f t="shared" si="13"/>
        <v>1</v>
      </c>
      <c r="AM21" s="163">
        <f t="shared" si="14"/>
        <v>1.0006426735218508</v>
      </c>
      <c r="AN21" s="163">
        <f t="shared" si="15"/>
        <v>0.99959847118985501</v>
      </c>
      <c r="AO21" s="163">
        <f t="shared" si="16"/>
        <v>1.0760756155826132</v>
      </c>
      <c r="AP21" s="163">
        <f t="shared" si="17"/>
        <v>0.99992754475464651</v>
      </c>
      <c r="AR21" s="163">
        <f t="shared" si="7"/>
        <v>1</v>
      </c>
      <c r="AS21" s="163">
        <f t="shared" si="8"/>
        <v>0.99961660641910344</v>
      </c>
      <c r="AU21" s="163">
        <f t="shared" ref="AU21:AU42" si="19">AVERAGE(V64,V107)/V21</f>
        <v>1</v>
      </c>
      <c r="AV21" s="163">
        <v>1</v>
      </c>
    </row>
    <row r="22" spans="1:48" ht="12">
      <c r="A22" s="262" t="s">
        <v>82</v>
      </c>
      <c r="B22" s="139">
        <v>24156.452579807101</v>
      </c>
      <c r="C22" s="237">
        <v>21485.241225006299</v>
      </c>
      <c r="D22" s="139">
        <v>60.4402557612894</v>
      </c>
      <c r="E22" s="138">
        <v>45290.442218978897</v>
      </c>
      <c r="F22" s="138" t="s">
        <v>922</v>
      </c>
      <c r="G22" s="96">
        <v>6.6866121058901404</v>
      </c>
      <c r="H22" s="167">
        <v>2.1</v>
      </c>
      <c r="I22" s="90">
        <v>18.149916946245298</v>
      </c>
      <c r="J22" s="237">
        <v>0.2</v>
      </c>
      <c r="K22" s="16">
        <v>3.7220050526311499</v>
      </c>
      <c r="L22" s="126">
        <v>14.588748740434999</v>
      </c>
      <c r="M22" s="185">
        <v>81</v>
      </c>
      <c r="N22" s="65">
        <v>83.3</v>
      </c>
      <c r="O22" s="167">
        <v>71.533983825808704</v>
      </c>
      <c r="P22" s="101">
        <v>18.903078434391201</v>
      </c>
      <c r="Q22" s="252">
        <v>496.91987108741</v>
      </c>
      <c r="R22" s="188">
        <v>97.279948059999995</v>
      </c>
      <c r="S22" s="167">
        <v>9</v>
      </c>
      <c r="T22" s="96">
        <v>67.03</v>
      </c>
      <c r="U22" s="167">
        <v>88.539976469999999</v>
      </c>
      <c r="V22" s="65">
        <v>12.5391567283967</v>
      </c>
      <c r="W22" s="167">
        <v>1.18549667837251</v>
      </c>
      <c r="X22" s="65">
        <v>2.6290876213786198</v>
      </c>
      <c r="Y22" s="39">
        <v>7</v>
      </c>
      <c r="Z22" s="187"/>
      <c r="AB22" s="163">
        <f t="shared" si="0"/>
        <v>1</v>
      </c>
      <c r="AC22" s="163">
        <f t="shared" si="1"/>
        <v>1</v>
      </c>
      <c r="AD22" s="163">
        <f t="shared" si="2"/>
        <v>1.000262065370715</v>
      </c>
      <c r="AE22" s="163">
        <f t="shared" si="3"/>
        <v>0.982853435668542</v>
      </c>
      <c r="AG22" s="163">
        <f t="shared" si="4"/>
        <v>0.95374345643269953</v>
      </c>
      <c r="AH22" s="163">
        <f t="shared" si="5"/>
        <v>1</v>
      </c>
      <c r="AI22" s="163">
        <f t="shared" si="18"/>
        <v>1</v>
      </c>
      <c r="AJ22" s="163">
        <f t="shared" si="11"/>
        <v>1.0347716418124757</v>
      </c>
      <c r="AK22" s="163">
        <f t="shared" si="12"/>
        <v>0.99666056773667511</v>
      </c>
      <c r="AL22" s="163">
        <f t="shared" si="13"/>
        <v>0.99938271604938278</v>
      </c>
      <c r="AM22" s="163">
        <f t="shared" si="14"/>
        <v>1.0006002400960383</v>
      </c>
      <c r="AN22" s="163">
        <f t="shared" si="15"/>
        <v>0.99996347298833432</v>
      </c>
      <c r="AO22" s="163">
        <f t="shared" si="16"/>
        <v>0.9313083939799105</v>
      </c>
      <c r="AP22" s="163">
        <f t="shared" si="17"/>
        <v>1.0001460756955545</v>
      </c>
      <c r="AR22" s="163">
        <f t="shared" si="7"/>
        <v>1</v>
      </c>
      <c r="AS22" s="163">
        <f t="shared" si="8"/>
        <v>0.99982415005861702</v>
      </c>
      <c r="AU22" s="163">
        <f t="shared" si="19"/>
        <v>1</v>
      </c>
      <c r="AV22" s="163">
        <f t="shared" ref="AV22:AV42" si="20">AVERAGE(W65,W108)/W22</f>
        <v>1.0055839453745719</v>
      </c>
    </row>
    <row r="23" spans="1:48" ht="12">
      <c r="A23" s="262" t="s">
        <v>83</v>
      </c>
      <c r="B23" s="47">
        <v>21986.264368999899</v>
      </c>
      <c r="C23" s="237">
        <v>47749.580650885997</v>
      </c>
      <c r="D23" s="139">
        <v>60.166387938141902</v>
      </c>
      <c r="E23" s="138">
        <v>31648.5509201604</v>
      </c>
      <c r="F23" s="46">
        <v>10.179015945177699</v>
      </c>
      <c r="G23" s="96">
        <v>1.4842448654167699</v>
      </c>
      <c r="H23" s="167">
        <v>1.1499999999999999</v>
      </c>
      <c r="I23" s="148">
        <v>21.767396167494802</v>
      </c>
      <c r="J23" s="119">
        <v>4.0419051685416196</v>
      </c>
      <c r="K23" s="16">
        <v>18.922617359706798</v>
      </c>
      <c r="L23" s="126">
        <v>14.500436198892899</v>
      </c>
      <c r="M23" s="185">
        <v>81.7</v>
      </c>
      <c r="N23" s="65">
        <v>81.099999999999994</v>
      </c>
      <c r="O23" s="167">
        <v>81.777377748468695</v>
      </c>
      <c r="P23" s="101">
        <v>15.5356627741804</v>
      </c>
      <c r="Q23" s="252">
        <v>458.56821498622799</v>
      </c>
      <c r="R23" s="188">
        <v>86.047947370000003</v>
      </c>
      <c r="S23" s="167">
        <v>2.5</v>
      </c>
      <c r="T23" s="96">
        <v>63.55</v>
      </c>
      <c r="U23" s="167">
        <v>55.663097219999997</v>
      </c>
      <c r="V23" s="65">
        <v>27.5738890653206</v>
      </c>
      <c r="W23" s="167">
        <v>2.07373029956215</v>
      </c>
      <c r="X23" s="65">
        <v>6.3483976220000002</v>
      </c>
      <c r="Y23" s="39">
        <v>7.3589161040000004</v>
      </c>
      <c r="Z23" s="187"/>
      <c r="AB23" s="163">
        <f t="shared" si="0"/>
        <v>1</v>
      </c>
      <c r="AC23" s="163">
        <f t="shared" si="1"/>
        <v>1</v>
      </c>
      <c r="AD23" s="163">
        <f t="shared" si="2"/>
        <v>1.0003716257625261</v>
      </c>
      <c r="AE23" s="163">
        <f t="shared" si="3"/>
        <v>0.96670331120461905</v>
      </c>
      <c r="AG23" s="163">
        <f t="shared" si="4"/>
        <v>0.99040944157976385</v>
      </c>
      <c r="AH23" s="163">
        <f t="shared" si="5"/>
        <v>1</v>
      </c>
      <c r="AI23" s="163">
        <f t="shared" si="18"/>
        <v>1</v>
      </c>
      <c r="AJ23" s="163">
        <f t="shared" si="11"/>
        <v>0.99522200921361093</v>
      </c>
      <c r="AK23" s="163">
        <f t="shared" si="12"/>
        <v>0.99657628093177719</v>
      </c>
      <c r="AL23" s="163">
        <f t="shared" si="13"/>
        <v>0.99938800489596091</v>
      </c>
      <c r="AM23" s="163">
        <f t="shared" si="14"/>
        <v>1.0012330456226879</v>
      </c>
      <c r="AN23" s="163">
        <f t="shared" si="15"/>
        <v>0.99947177659156838</v>
      </c>
      <c r="AO23" s="163">
        <f t="shared" si="16"/>
        <v>1.000591479894168</v>
      </c>
      <c r="AP23" s="163">
        <f t="shared" si="17"/>
        <v>0.99975886018662175</v>
      </c>
      <c r="AR23" s="163">
        <f t="shared" si="7"/>
        <v>1</v>
      </c>
      <c r="AS23" s="163">
        <f t="shared" si="8"/>
        <v>0.99950261129072393</v>
      </c>
      <c r="AU23" s="163">
        <f t="shared" si="19"/>
        <v>1</v>
      </c>
      <c r="AV23" s="163">
        <f t="shared" si="20"/>
        <v>1.0052874176222908</v>
      </c>
    </row>
    <row r="24" spans="1:48" ht="12">
      <c r="A24" s="262" t="s">
        <v>84</v>
      </c>
      <c r="B24" s="139">
        <v>23917.4016296347</v>
      </c>
      <c r="C24" s="237">
        <v>54705.749631704697</v>
      </c>
      <c r="D24" s="139">
        <v>56.881685083571398</v>
      </c>
      <c r="E24" s="138">
        <v>32403.812405502798</v>
      </c>
      <c r="F24" s="138" t="s">
        <v>922</v>
      </c>
      <c r="G24" s="96">
        <v>4.0806150982507798</v>
      </c>
      <c r="H24" s="167">
        <v>1.4</v>
      </c>
      <c r="I24" s="90">
        <v>23.478971974519101</v>
      </c>
      <c r="J24" s="237">
        <v>0.2</v>
      </c>
      <c r="K24" s="16">
        <v>4.6158856581622896</v>
      </c>
      <c r="L24" s="215">
        <v>14.8873435326843</v>
      </c>
      <c r="M24" s="185">
        <v>82</v>
      </c>
      <c r="N24" s="65">
        <v>66.5</v>
      </c>
      <c r="O24" s="167">
        <v>54.301180004257397</v>
      </c>
      <c r="P24" s="101">
        <v>17.028061676392099</v>
      </c>
      <c r="Q24" s="252">
        <v>485.930300192424</v>
      </c>
      <c r="R24" s="188">
        <v>90.496048786069593</v>
      </c>
      <c r="S24" s="167">
        <v>5</v>
      </c>
      <c r="T24" s="96">
        <v>80.540000000000006</v>
      </c>
      <c r="U24" s="167">
        <v>79.023018398009995</v>
      </c>
      <c r="V24" s="65">
        <v>23.332710808492301</v>
      </c>
      <c r="W24" s="167">
        <v>0.98018530486254996</v>
      </c>
      <c r="X24" s="65">
        <v>4.6977585209999999</v>
      </c>
      <c r="Y24" s="39">
        <v>6.0570865439999997</v>
      </c>
      <c r="Z24" s="187"/>
      <c r="AB24" s="163">
        <f t="shared" si="0"/>
        <v>1</v>
      </c>
      <c r="AC24" s="163">
        <f t="shared" si="1"/>
        <v>1</v>
      </c>
      <c r="AD24" s="163">
        <f t="shared" si="2"/>
        <v>1.0005218407642633</v>
      </c>
      <c r="AE24" s="163">
        <f t="shared" si="3"/>
        <v>0.98522257705612037</v>
      </c>
      <c r="AG24" s="163">
        <f t="shared" si="4"/>
        <v>1.0276300565115737</v>
      </c>
      <c r="AH24" s="163">
        <f t="shared" si="5"/>
        <v>1</v>
      </c>
      <c r="AI24" s="163">
        <f t="shared" si="18"/>
        <v>1</v>
      </c>
      <c r="AJ24" s="163">
        <f t="shared" si="11"/>
        <v>0.94340221186835038</v>
      </c>
      <c r="AK24" s="163">
        <f t="shared" si="12"/>
        <v>0.98308338004484197</v>
      </c>
      <c r="AL24" s="163">
        <f t="shared" si="13"/>
        <v>1</v>
      </c>
      <c r="AM24" s="163">
        <f t="shared" si="14"/>
        <v>1.0030075187969925</v>
      </c>
      <c r="AN24" s="163">
        <f t="shared" si="15"/>
        <v>0.99991658712687481</v>
      </c>
      <c r="AO24" s="163">
        <f t="shared" si="16"/>
        <v>1.0004798147770237</v>
      </c>
      <c r="AP24" s="163">
        <f t="shared" si="17"/>
        <v>1.0003169687582107</v>
      </c>
      <c r="AR24" s="163">
        <f t="shared" si="7"/>
        <v>1</v>
      </c>
      <c r="AS24" s="163">
        <f t="shared" si="8"/>
        <v>1.0001958735962397</v>
      </c>
      <c r="AU24" s="163">
        <f t="shared" si="19"/>
        <v>1</v>
      </c>
      <c r="AV24" s="163">
        <f t="shared" si="20"/>
        <v>1.0160180374858585</v>
      </c>
    </row>
    <row r="25" spans="1:48" ht="12">
      <c r="A25" s="262" t="s">
        <v>85</v>
      </c>
      <c r="B25" s="139">
        <v>23457.5165664386</v>
      </c>
      <c r="C25" s="237">
        <v>71717.107444845693</v>
      </c>
      <c r="D25" s="139">
        <v>70.106015779092701</v>
      </c>
      <c r="E25" s="138">
        <v>33420.709760576698</v>
      </c>
      <c r="F25" s="46">
        <v>10.179015945177699</v>
      </c>
      <c r="G25" s="96">
        <v>1.88427373471009</v>
      </c>
      <c r="H25" s="167">
        <v>1.8181818181818199</v>
      </c>
      <c r="I25" s="90">
        <v>22.616534661206</v>
      </c>
      <c r="J25" s="237">
        <v>6.4</v>
      </c>
      <c r="K25" s="193">
        <v>28.3878211317211</v>
      </c>
      <c r="L25" s="215">
        <v>13.959694232105599</v>
      </c>
      <c r="M25" s="185">
        <v>83</v>
      </c>
      <c r="N25" s="65">
        <v>30</v>
      </c>
      <c r="O25" s="121">
        <v>92</v>
      </c>
      <c r="P25" s="68">
        <v>18.219193725679599</v>
      </c>
      <c r="Q25" s="252">
        <v>529.42727604756999</v>
      </c>
      <c r="R25" s="188">
        <v>89.669943739999994</v>
      </c>
      <c r="S25" s="167">
        <v>7.25</v>
      </c>
      <c r="T25" s="96">
        <v>67.459999999999994</v>
      </c>
      <c r="U25" s="167">
        <v>86</v>
      </c>
      <c r="V25" s="65">
        <v>27.1406948345826</v>
      </c>
      <c r="W25" s="167">
        <v>0.50590483350562299</v>
      </c>
      <c r="X25" s="65">
        <v>1.373999397</v>
      </c>
      <c r="Y25" s="39">
        <v>6.3</v>
      </c>
      <c r="Z25" s="187"/>
      <c r="AB25" s="163">
        <f t="shared" si="0"/>
        <v>1</v>
      </c>
      <c r="AC25" s="163">
        <f t="shared" si="1"/>
        <v>1</v>
      </c>
      <c r="AD25" s="163">
        <f t="shared" si="2"/>
        <v>0.99909084369749679</v>
      </c>
      <c r="AE25" s="163">
        <f t="shared" si="3"/>
        <v>0.9358074222667998</v>
      </c>
      <c r="AG25" s="163">
        <f t="shared" si="4"/>
        <v>0.9417853047275363</v>
      </c>
      <c r="AH25" s="163">
        <f t="shared" si="5"/>
        <v>1</v>
      </c>
      <c r="AI25" s="163">
        <f t="shared" si="18"/>
        <v>1</v>
      </c>
      <c r="AJ25" s="163">
        <f t="shared" si="11"/>
        <v>1.0182480105509912</v>
      </c>
      <c r="AK25" s="163">
        <f t="shared" si="12"/>
        <v>0.99321659697331943</v>
      </c>
      <c r="AL25" s="163">
        <f t="shared" si="13"/>
        <v>1</v>
      </c>
      <c r="AM25" s="163">
        <f t="shared" si="14"/>
        <v>1.0016666666666667</v>
      </c>
      <c r="AN25" s="163">
        <f t="shared" si="15"/>
        <v>1.0018949026686923</v>
      </c>
      <c r="AO25" s="163">
        <f t="shared" si="16"/>
        <v>1.005358836132745</v>
      </c>
      <c r="AP25" s="163">
        <f t="shared" si="17"/>
        <v>1.0004135548081929</v>
      </c>
      <c r="AR25" s="163">
        <f t="shared" si="7"/>
        <v>1</v>
      </c>
      <c r="AS25" s="163">
        <f t="shared" si="8"/>
        <v>1.0013497652582153</v>
      </c>
      <c r="AU25" s="163">
        <f t="shared" si="19"/>
        <v>1</v>
      </c>
      <c r="AV25" s="163">
        <f t="shared" si="20"/>
        <v>1.0006244894635545</v>
      </c>
    </row>
    <row r="26" spans="1:48" ht="12">
      <c r="A26" s="262" t="s">
        <v>86</v>
      </c>
      <c r="B26" s="139">
        <v>16570.234671132901</v>
      </c>
      <c r="C26" s="237">
        <v>23714.9684521032</v>
      </c>
      <c r="D26" s="139">
        <v>63.309556963823901</v>
      </c>
      <c r="E26" s="138">
        <v>31741.463351742099</v>
      </c>
      <c r="F26" s="138" t="s">
        <v>922</v>
      </c>
      <c r="G26" s="96">
        <v>1.2220558791986001E-2</v>
      </c>
      <c r="H26" s="167">
        <v>1.4</v>
      </c>
      <c r="I26" s="90">
        <v>15.620312427263199</v>
      </c>
      <c r="J26" s="237">
        <v>4.1644294717551702</v>
      </c>
      <c r="K26" s="193">
        <v>21.6839484000363</v>
      </c>
      <c r="L26" s="215">
        <v>14.633333333333301</v>
      </c>
      <c r="M26" s="185">
        <v>80.7</v>
      </c>
      <c r="N26" s="65">
        <v>37.6</v>
      </c>
      <c r="O26" s="167">
        <v>79.918125084803606</v>
      </c>
      <c r="P26" s="101">
        <v>17.160994953992599</v>
      </c>
      <c r="Q26" s="252">
        <v>541.16072227638199</v>
      </c>
      <c r="R26" s="188">
        <v>79.111081488511502</v>
      </c>
      <c r="S26" s="167">
        <v>10.375</v>
      </c>
      <c r="T26" s="96">
        <v>63.01</v>
      </c>
      <c r="U26" s="167">
        <v>77.647537102897104</v>
      </c>
      <c r="V26" s="65">
        <v>30.760081359744898</v>
      </c>
      <c r="W26" s="167">
        <v>2.8186529177673401</v>
      </c>
      <c r="X26" s="65">
        <v>2.0859993999999999</v>
      </c>
      <c r="Y26" s="39">
        <v>6.9465988220000003</v>
      </c>
      <c r="Z26" s="187"/>
      <c r="AB26" s="163">
        <f t="shared" si="0"/>
        <v>1</v>
      </c>
      <c r="AC26" s="163">
        <f t="shared" si="1"/>
        <v>1</v>
      </c>
      <c r="AD26" s="163">
        <f t="shared" si="2"/>
        <v>0.99955547038093573</v>
      </c>
      <c r="AE26" s="163">
        <f t="shared" si="3"/>
        <v>0.924157740985731</v>
      </c>
      <c r="AG26" s="163">
        <f t="shared" si="4"/>
        <v>1.2606068572040259</v>
      </c>
      <c r="AH26" s="163">
        <f t="shared" si="5"/>
        <v>1</v>
      </c>
      <c r="AI26" s="163">
        <f t="shared" si="18"/>
        <v>1</v>
      </c>
      <c r="AJ26" s="163">
        <f t="shared" si="11"/>
        <v>0.98550462164746822</v>
      </c>
      <c r="AK26" s="163">
        <f t="shared" si="12"/>
        <v>0.99198177676537802</v>
      </c>
      <c r="AL26" s="163">
        <f t="shared" si="13"/>
        <v>0.99938042131350691</v>
      </c>
      <c r="AM26" s="163">
        <f t="shared" si="14"/>
        <v>1.0013297872340428</v>
      </c>
      <c r="AN26" s="163">
        <f t="shared" si="15"/>
        <v>0.99998710416435366</v>
      </c>
      <c r="AO26" s="163">
        <f t="shared" si="16"/>
        <v>0.99799980662795928</v>
      </c>
      <c r="AP26" s="163">
        <f t="shared" si="17"/>
        <v>1.0005847729239854</v>
      </c>
      <c r="AR26" s="163">
        <f t="shared" si="7"/>
        <v>1</v>
      </c>
      <c r="AS26" s="163">
        <f t="shared" si="8"/>
        <v>1.0004658385093161</v>
      </c>
      <c r="AU26" s="163">
        <f t="shared" si="19"/>
        <v>1</v>
      </c>
      <c r="AV26" s="163">
        <f t="shared" si="20"/>
        <v>1.0001043732869965</v>
      </c>
    </row>
    <row r="27" spans="1:48" ht="12">
      <c r="A27" s="262" t="s">
        <v>87</v>
      </c>
      <c r="B27" s="139">
        <v>35320.902981334999</v>
      </c>
      <c r="C27" s="237">
        <v>72644.315148577603</v>
      </c>
      <c r="D27" s="139">
        <v>65.212635953190699</v>
      </c>
      <c r="E27" s="138">
        <v>51425.861651770298</v>
      </c>
      <c r="F27" s="138" t="s">
        <v>922</v>
      </c>
      <c r="G27" s="96">
        <v>1.2774355658894001</v>
      </c>
      <c r="H27" s="167">
        <v>1.9</v>
      </c>
      <c r="I27" s="90">
        <v>24.575320444071799</v>
      </c>
      <c r="J27" s="237">
        <v>0.5</v>
      </c>
      <c r="K27" s="16">
        <v>3.7059362049991398</v>
      </c>
      <c r="L27" s="126">
        <v>14.8914798382225</v>
      </c>
      <c r="M27" s="185">
        <v>80.7</v>
      </c>
      <c r="N27" s="65">
        <v>75.3</v>
      </c>
      <c r="O27" s="167">
        <v>77.344408863360997</v>
      </c>
      <c r="P27" s="101">
        <v>14.6682772126406</v>
      </c>
      <c r="Q27" s="252">
        <v>481.72276001458698</v>
      </c>
      <c r="R27" s="188">
        <v>93.121681780000003</v>
      </c>
      <c r="S27" s="167">
        <v>6</v>
      </c>
      <c r="T27" s="96">
        <v>90.93</v>
      </c>
      <c r="U27" s="167">
        <v>91.439922240000001</v>
      </c>
      <c r="V27" s="65">
        <v>12.630820523490099</v>
      </c>
      <c r="W27" s="167">
        <v>2.48036891353641</v>
      </c>
      <c r="X27" s="65">
        <v>4.2900994860279402</v>
      </c>
      <c r="Y27" s="39">
        <v>7.1</v>
      </c>
      <c r="Z27" s="187"/>
      <c r="AB27" s="163">
        <f t="shared" si="0"/>
        <v>1</v>
      </c>
      <c r="AC27" s="163">
        <f t="shared" si="1"/>
        <v>1</v>
      </c>
      <c r="AD27" s="163">
        <f t="shared" si="2"/>
        <v>0.99902123889990024</v>
      </c>
      <c r="AE27" s="163">
        <f t="shared" si="3"/>
        <v>0.9738282425812661</v>
      </c>
      <c r="AG27" s="163">
        <f t="shared" si="4"/>
        <v>1.0061339892818111</v>
      </c>
      <c r="AH27" s="163">
        <f t="shared" si="5"/>
        <v>1</v>
      </c>
      <c r="AI27" s="163">
        <f t="shared" si="18"/>
        <v>1</v>
      </c>
      <c r="AJ27" s="163">
        <f t="shared" si="11"/>
        <v>0.94486558073910709</v>
      </c>
      <c r="AK27" s="163">
        <f t="shared" si="12"/>
        <v>0.99694191160358603</v>
      </c>
      <c r="AL27" s="163">
        <f t="shared" si="13"/>
        <v>1</v>
      </c>
      <c r="AM27" s="163">
        <f t="shared" si="14"/>
        <v>1.00066401062417</v>
      </c>
      <c r="AN27" s="163">
        <f t="shared" si="15"/>
        <v>0.99963839811062738</v>
      </c>
      <c r="AO27" s="163">
        <f t="shared" si="16"/>
        <v>1.0003668986317877</v>
      </c>
      <c r="AP27" s="163">
        <f t="shared" si="17"/>
        <v>1.0000606620229739</v>
      </c>
      <c r="AR27" s="163">
        <f t="shared" si="7"/>
        <v>1</v>
      </c>
      <c r="AS27" s="163">
        <f t="shared" si="8"/>
        <v>0.99974767953370713</v>
      </c>
      <c r="AU27" s="163">
        <f t="shared" si="19"/>
        <v>1</v>
      </c>
      <c r="AV27" s="163">
        <f t="shared" si="20"/>
        <v>1.0041599448314056</v>
      </c>
    </row>
    <row r="28" spans="1:48" ht="12">
      <c r="A28" s="262" t="s">
        <v>88</v>
      </c>
      <c r="B28" s="139">
        <v>11105.8237366662</v>
      </c>
      <c r="C28" s="237">
        <v>11728.472321084901</v>
      </c>
      <c r="D28" s="139">
        <v>60.389512081558699</v>
      </c>
      <c r="E28" s="55">
        <v>13226.317539321901</v>
      </c>
      <c r="F28" s="138" t="s">
        <v>922</v>
      </c>
      <c r="G28" s="96">
        <v>0.12803654978991799</v>
      </c>
      <c r="H28" s="167">
        <v>0.95613770499999995</v>
      </c>
      <c r="I28" s="90">
        <v>18.5079002831623</v>
      </c>
      <c r="J28" s="237">
        <v>4.1928198090000004</v>
      </c>
      <c r="K28" s="16">
        <v>28.896036522100001</v>
      </c>
      <c r="L28" s="126">
        <v>13.1010856029898</v>
      </c>
      <c r="M28" s="185">
        <v>75.5</v>
      </c>
      <c r="N28" s="40">
        <v>65.5</v>
      </c>
      <c r="O28" s="167">
        <v>35.208709164692998</v>
      </c>
      <c r="P28" s="101">
        <v>14.5513756081496</v>
      </c>
      <c r="Q28" s="252">
        <v>419.89435945609898</v>
      </c>
      <c r="R28" s="188">
        <v>80</v>
      </c>
      <c r="S28" s="167">
        <v>9</v>
      </c>
      <c r="T28" s="96">
        <v>58.55</v>
      </c>
      <c r="U28" s="167">
        <v>68.942362889999998</v>
      </c>
      <c r="V28" s="65">
        <v>32.691449386057499</v>
      </c>
      <c r="W28" s="167">
        <v>18.990518117793801</v>
      </c>
      <c r="X28" s="65">
        <v>15.53155864</v>
      </c>
      <c r="Y28" s="39">
        <v>6.9095151540000002</v>
      </c>
      <c r="Z28" s="187"/>
      <c r="AB28" s="163">
        <f t="shared" si="0"/>
        <v>1</v>
      </c>
      <c r="AC28" s="163">
        <f t="shared" si="1"/>
        <v>1</v>
      </c>
      <c r="AD28" s="163">
        <f t="shared" si="2"/>
        <v>1.013767754522567</v>
      </c>
      <c r="AE28" s="163">
        <f t="shared" si="3"/>
        <v>0.97927567158464701</v>
      </c>
      <c r="AG28" s="163">
        <f t="shared" si="4"/>
        <v>0.96449453132262963</v>
      </c>
      <c r="AH28" s="163">
        <f t="shared" si="5"/>
        <v>1</v>
      </c>
      <c r="AI28" s="163">
        <f t="shared" si="18"/>
        <v>1</v>
      </c>
      <c r="AJ28" s="163">
        <f t="shared" si="11"/>
        <v>0.92399969824259665</v>
      </c>
      <c r="AK28" s="163">
        <f t="shared" si="12"/>
        <v>0.9950890633709113</v>
      </c>
      <c r="AL28" s="163">
        <f t="shared" si="13"/>
        <v>0.99933774834437072</v>
      </c>
      <c r="AM28" s="163">
        <f t="shared" si="14"/>
        <v>1.0007633587786262</v>
      </c>
      <c r="AN28" s="163">
        <f t="shared" si="15"/>
        <v>1.0035063309663748</v>
      </c>
      <c r="AO28" s="163">
        <f t="shared" si="16"/>
        <v>1.0000266685842083</v>
      </c>
      <c r="AP28" s="163">
        <f t="shared" si="17"/>
        <v>0.99997697120458706</v>
      </c>
      <c r="AR28" s="163">
        <f t="shared" si="7"/>
        <v>1</v>
      </c>
      <c r="AS28" s="163">
        <f t="shared" si="8"/>
        <v>1.0018100807574493</v>
      </c>
      <c r="AU28" s="163">
        <f t="shared" si="19"/>
        <v>1</v>
      </c>
      <c r="AV28" s="163">
        <f t="shared" si="20"/>
        <v>1.0145448825616701</v>
      </c>
    </row>
    <row r="29" spans="1:48" ht="12">
      <c r="A29" s="262" t="s">
        <v>89</v>
      </c>
      <c r="B29" s="139">
        <v>25739.991752160098</v>
      </c>
      <c r="C29" s="237">
        <v>61157.133881144196</v>
      </c>
      <c r="D29" s="139">
        <v>74.714104193138496</v>
      </c>
      <c r="E29" s="138">
        <v>44439.777131948198</v>
      </c>
      <c r="F29" s="138" t="s">
        <v>922</v>
      </c>
      <c r="G29" s="96">
        <v>1.2275728334486899</v>
      </c>
      <c r="H29" s="167">
        <v>2</v>
      </c>
      <c r="I29" s="90">
        <v>21.7394776555082</v>
      </c>
      <c r="J29" s="237">
        <v>0</v>
      </c>
      <c r="K29" s="16">
        <v>0.68491472545649801</v>
      </c>
      <c r="L29" s="126">
        <v>15.3661029460278</v>
      </c>
      <c r="M29" s="185">
        <v>80.8</v>
      </c>
      <c r="N29" s="65">
        <v>77.099999999999994</v>
      </c>
      <c r="O29" s="167">
        <v>73.395994381139801</v>
      </c>
      <c r="P29" s="101">
        <v>17.674810438873301</v>
      </c>
      <c r="Q29" s="252">
        <v>518.81918277373995</v>
      </c>
      <c r="R29" s="188">
        <v>93.467487539999993</v>
      </c>
      <c r="S29" s="167">
        <v>6.125</v>
      </c>
      <c r="T29" s="96">
        <v>80.349999999999994</v>
      </c>
      <c r="U29" s="167">
        <v>92.910233640000001</v>
      </c>
      <c r="V29" s="65">
        <v>30.7550861643563</v>
      </c>
      <c r="W29" s="167">
        <v>1.08285406454415</v>
      </c>
      <c r="X29" s="65">
        <v>4.8763414125874096</v>
      </c>
      <c r="Y29" s="39">
        <v>7.5</v>
      </c>
      <c r="Z29" s="187"/>
      <c r="AB29" s="163">
        <f t="shared" si="0"/>
        <v>1</v>
      </c>
      <c r="AC29" s="163">
        <f t="shared" si="1"/>
        <v>1</v>
      </c>
      <c r="AD29" s="163">
        <f t="shared" si="2"/>
        <v>0.99968980081118852</v>
      </c>
      <c r="AE29" s="163">
        <f t="shared" si="3"/>
        <v>0.93825417201540418</v>
      </c>
      <c r="AG29" s="163">
        <f t="shared" si="4"/>
        <v>1.0003846745814164</v>
      </c>
      <c r="AH29" s="163">
        <f t="shared" si="5"/>
        <v>1</v>
      </c>
      <c r="AI29" s="163">
        <v>1</v>
      </c>
      <c r="AJ29" s="163">
        <f t="shared" si="11"/>
        <v>0.96874448932199564</v>
      </c>
      <c r="AK29" s="163">
        <f t="shared" si="12"/>
        <v>0.99736068935570721</v>
      </c>
      <c r="AL29" s="163">
        <f t="shared" si="13"/>
        <v>0.99938118811881194</v>
      </c>
      <c r="AM29" s="163">
        <f t="shared" si="14"/>
        <v>1.0012970168612194</v>
      </c>
      <c r="AN29" s="163">
        <f t="shared" si="15"/>
        <v>0.99995317602585843</v>
      </c>
      <c r="AO29" s="163">
        <f t="shared" si="16"/>
        <v>1.0000326884789286</v>
      </c>
      <c r="AP29" s="163">
        <f t="shared" si="17"/>
        <v>0.99999435837101502</v>
      </c>
      <c r="AR29" s="163">
        <f t="shared" si="7"/>
        <v>1</v>
      </c>
      <c r="AS29" s="163">
        <f t="shared" si="8"/>
        <v>1.0000516102394719</v>
      </c>
      <c r="AU29" s="163">
        <f t="shared" si="19"/>
        <v>1</v>
      </c>
      <c r="AV29" s="163">
        <f t="shared" si="20"/>
        <v>1.0121153663247653</v>
      </c>
    </row>
    <row r="30" spans="1:48" ht="12">
      <c r="A30" s="262" t="s">
        <v>90</v>
      </c>
      <c r="B30" s="139">
        <v>18600.948979975099</v>
      </c>
      <c r="C30" s="118">
        <v>23183.672317139801</v>
      </c>
      <c r="D30" s="139">
        <v>72.335859896860796</v>
      </c>
      <c r="E30" s="138">
        <v>30643.7333430402</v>
      </c>
      <c r="F30" s="46">
        <v>10.179015945177699</v>
      </c>
      <c r="G30" s="96">
        <v>0.58679744307447901</v>
      </c>
      <c r="H30" s="167">
        <v>2.2999999999999998</v>
      </c>
      <c r="I30" s="90">
        <v>29.413144434606401</v>
      </c>
      <c r="J30" s="119">
        <v>0.21394348361815901</v>
      </c>
      <c r="K30" s="16">
        <v>13.2802799413026</v>
      </c>
      <c r="L30" s="215">
        <v>14.866666666666699</v>
      </c>
      <c r="M30" s="185">
        <v>81</v>
      </c>
      <c r="N30" s="65">
        <v>89.7</v>
      </c>
      <c r="O30" s="167">
        <v>72.164091096833204</v>
      </c>
      <c r="P30" s="101">
        <v>18.5529927490722</v>
      </c>
      <c r="Q30" s="252">
        <v>524.06258261417804</v>
      </c>
      <c r="R30" s="188">
        <v>95.149118430000001</v>
      </c>
      <c r="S30" s="167">
        <v>10.25</v>
      </c>
      <c r="T30" s="96">
        <v>79.459999999999994</v>
      </c>
      <c r="U30" s="167">
        <v>87.544417910000007</v>
      </c>
      <c r="V30" s="65">
        <v>11.928664545746701</v>
      </c>
      <c r="W30" s="167">
        <v>1.50602409638554</v>
      </c>
      <c r="X30" s="65">
        <v>2.2289002440000001</v>
      </c>
      <c r="Y30" s="39">
        <v>7.1906378469999996</v>
      </c>
      <c r="Z30" s="187"/>
      <c r="AB30" s="163">
        <f t="shared" si="0"/>
        <v>1</v>
      </c>
      <c r="AC30" s="163">
        <f t="shared" si="1"/>
        <v>1</v>
      </c>
      <c r="AD30" s="163">
        <f t="shared" si="2"/>
        <v>1.0016189588039732</v>
      </c>
      <c r="AE30" s="163">
        <f t="shared" si="3"/>
        <v>0.9886314886314882</v>
      </c>
      <c r="AG30" s="163">
        <f t="shared" si="4"/>
        <v>1.0031853867464682</v>
      </c>
      <c r="AH30" s="163">
        <f t="shared" si="5"/>
        <v>1</v>
      </c>
      <c r="AI30" s="163">
        <f t="shared" ref="AI30:AI36" si="21">AVERAGE(J73,J116)/J30</f>
        <v>1</v>
      </c>
      <c r="AJ30" s="163">
        <f t="shared" si="11"/>
        <v>0.99454750835120198</v>
      </c>
      <c r="AK30" s="163">
        <f t="shared" si="12"/>
        <v>1.0009977578475313</v>
      </c>
      <c r="AL30" s="163">
        <f t="shared" si="13"/>
        <v>0.99938271604938256</v>
      </c>
      <c r="AM30" s="163">
        <f t="shared" si="14"/>
        <v>0.99999999999999989</v>
      </c>
      <c r="AN30" s="163">
        <f t="shared" si="15"/>
        <v>1.0004940712360957</v>
      </c>
      <c r="AO30" s="163">
        <f t="shared" si="16"/>
        <v>0.99979909079407225</v>
      </c>
      <c r="AP30" s="163">
        <f t="shared" si="17"/>
        <v>1.0002885183561316</v>
      </c>
      <c r="AR30" s="163">
        <f t="shared" si="7"/>
        <v>1</v>
      </c>
      <c r="AS30" s="163">
        <f t="shared" si="8"/>
        <v>1.0017910447761189</v>
      </c>
      <c r="AU30" s="163">
        <f t="shared" si="19"/>
        <v>1</v>
      </c>
      <c r="AV30" s="163">
        <f t="shared" si="20"/>
        <v>1.0037185534239561</v>
      </c>
    </row>
    <row r="31" spans="1:48" ht="12">
      <c r="A31" s="262" t="s">
        <v>91</v>
      </c>
      <c r="B31" s="139">
        <v>30464.695398270698</v>
      </c>
      <c r="C31" s="237">
        <v>6196.5952481214099</v>
      </c>
      <c r="D31" s="139">
        <v>75.361512791991103</v>
      </c>
      <c r="E31" s="138">
        <v>43034.582892802202</v>
      </c>
      <c r="F31" s="138" t="s">
        <v>922</v>
      </c>
      <c r="G31" s="96">
        <v>0.34134775822128</v>
      </c>
      <c r="H31" s="167">
        <v>2</v>
      </c>
      <c r="I31" s="90">
        <v>18.5793732564515</v>
      </c>
      <c r="J31" s="237">
        <v>0.1</v>
      </c>
      <c r="K31" s="16">
        <v>2.6631874390517298</v>
      </c>
      <c r="L31" s="215">
        <v>15.5626297577855</v>
      </c>
      <c r="M31" s="185">
        <v>81.2</v>
      </c>
      <c r="N31" s="65">
        <v>80</v>
      </c>
      <c r="O31" s="167">
        <v>80.723858438327596</v>
      </c>
      <c r="P31" s="101">
        <v>17.775957371507399</v>
      </c>
      <c r="Q31" s="252">
        <v>500.35380350297299</v>
      </c>
      <c r="R31" s="188">
        <v>93.099082179999996</v>
      </c>
      <c r="S31" s="167">
        <v>8.125</v>
      </c>
      <c r="T31" s="96">
        <v>77.44</v>
      </c>
      <c r="U31" s="167">
        <v>95.296760239999998</v>
      </c>
      <c r="V31" s="65">
        <v>15.852191314152501</v>
      </c>
      <c r="W31" s="167">
        <v>0.60057249054926698</v>
      </c>
      <c r="X31" s="65">
        <v>3.251268896</v>
      </c>
      <c r="Y31" s="39">
        <v>7.6</v>
      </c>
      <c r="Z31" s="187"/>
      <c r="AB31" s="163">
        <f t="shared" si="0"/>
        <v>1</v>
      </c>
      <c r="AC31" s="163">
        <f t="shared" si="1"/>
        <v>1</v>
      </c>
      <c r="AD31" s="163">
        <f t="shared" si="2"/>
        <v>0.9994140238079372</v>
      </c>
      <c r="AE31" s="163">
        <f t="shared" si="3"/>
        <v>0.98733493046628396</v>
      </c>
      <c r="AG31" s="163">
        <f t="shared" si="4"/>
        <v>0.98136456747204459</v>
      </c>
      <c r="AH31" s="163">
        <f t="shared" si="5"/>
        <v>1</v>
      </c>
      <c r="AI31" s="163">
        <f t="shared" si="21"/>
        <v>1</v>
      </c>
      <c r="AJ31" s="163">
        <f t="shared" si="11"/>
        <v>0.98836977986272789</v>
      </c>
      <c r="AK31" s="163">
        <f t="shared" si="12"/>
        <v>1.0011804073283508</v>
      </c>
      <c r="AL31" s="163">
        <f t="shared" si="13"/>
        <v>0.99938423645320196</v>
      </c>
      <c r="AM31" s="163">
        <f t="shared" si="14"/>
        <v>1</v>
      </c>
      <c r="AN31" s="163">
        <f t="shared" si="15"/>
        <v>0.99993488166006883</v>
      </c>
      <c r="AO31" s="163">
        <f t="shared" si="16"/>
        <v>1.0005362072575557</v>
      </c>
      <c r="AP31" s="163">
        <f t="shared" si="17"/>
        <v>1.0003426963914666</v>
      </c>
      <c r="AR31" s="163">
        <f t="shared" si="7"/>
        <v>1</v>
      </c>
      <c r="AS31" s="163">
        <f t="shared" si="8"/>
        <v>1</v>
      </c>
      <c r="AU31" s="163">
        <f t="shared" si="19"/>
        <v>1</v>
      </c>
      <c r="AV31" s="163">
        <f t="shared" si="20"/>
        <v>1.000249138779731</v>
      </c>
    </row>
    <row r="32" spans="1:48" ht="12">
      <c r="A32" s="262" t="s">
        <v>92</v>
      </c>
      <c r="B32" s="139">
        <v>14507.768743290701</v>
      </c>
      <c r="C32" s="237">
        <v>8101.3487632549004</v>
      </c>
      <c r="D32" s="139">
        <v>59.255489586278401</v>
      </c>
      <c r="E32" s="138">
        <v>18172.114123514501</v>
      </c>
      <c r="F32" s="138" t="s">
        <v>922</v>
      </c>
      <c r="G32" s="96">
        <v>2.45751547658636</v>
      </c>
      <c r="H32" s="167">
        <v>1</v>
      </c>
      <c r="I32" s="90">
        <v>23.5994769431945</v>
      </c>
      <c r="J32" s="237">
        <v>4.0999999999999996</v>
      </c>
      <c r="K32" s="16">
        <v>7.3543132053122999</v>
      </c>
      <c r="L32" s="215">
        <v>14.196242171190001</v>
      </c>
      <c r="M32" s="185">
        <v>76.3</v>
      </c>
      <c r="N32" s="65">
        <v>57.9</v>
      </c>
      <c r="O32" s="167">
        <v>87.972134537933997</v>
      </c>
      <c r="P32" s="101">
        <v>18.1110673087172</v>
      </c>
      <c r="Q32" s="252">
        <v>501.11655297041699</v>
      </c>
      <c r="R32" s="188">
        <v>87.723596394557802</v>
      </c>
      <c r="S32" s="167">
        <v>10.75</v>
      </c>
      <c r="T32" s="96">
        <v>53.88</v>
      </c>
      <c r="U32" s="167">
        <v>74.933166540330404</v>
      </c>
      <c r="V32" s="65">
        <v>35.073095718754203</v>
      </c>
      <c r="W32" s="167">
        <v>1.2921525452915199</v>
      </c>
      <c r="X32" s="65">
        <v>1.4033339979999999</v>
      </c>
      <c r="Y32" s="39">
        <v>5.6462048070000002</v>
      </c>
      <c r="Z32" s="187"/>
      <c r="AB32" s="163">
        <f t="shared" si="0"/>
        <v>1</v>
      </c>
      <c r="AC32" s="163">
        <f t="shared" si="1"/>
        <v>1</v>
      </c>
      <c r="AD32" s="163">
        <f t="shared" si="2"/>
        <v>1.0012813959552185</v>
      </c>
      <c r="AE32" s="163">
        <f t="shared" si="3"/>
        <v>0.99661796841753136</v>
      </c>
      <c r="AG32" s="163">
        <f t="shared" si="4"/>
        <v>1.0043543437669533</v>
      </c>
      <c r="AH32" s="163">
        <f t="shared" si="5"/>
        <v>1</v>
      </c>
      <c r="AI32" s="163">
        <f t="shared" si="21"/>
        <v>1</v>
      </c>
      <c r="AJ32" s="163">
        <f t="shared" si="11"/>
        <v>0.96271610984759914</v>
      </c>
      <c r="AK32" s="163">
        <f t="shared" si="12"/>
        <v>0.99322058823529258</v>
      </c>
      <c r="AL32" s="163">
        <f t="shared" si="13"/>
        <v>1.0006553079947575</v>
      </c>
      <c r="AM32" s="163">
        <f t="shared" si="14"/>
        <v>1.0043177892918826</v>
      </c>
      <c r="AN32" s="163">
        <f t="shared" si="15"/>
        <v>1.0000944341270113</v>
      </c>
      <c r="AO32" s="163">
        <f t="shared" si="16"/>
        <v>1.0003454140785915</v>
      </c>
      <c r="AP32" s="163">
        <f t="shared" si="17"/>
        <v>1.0000091202101515</v>
      </c>
      <c r="AR32" s="163">
        <f t="shared" si="7"/>
        <v>1</v>
      </c>
      <c r="AS32" s="163">
        <f t="shared" si="8"/>
        <v>1.001552259399793</v>
      </c>
      <c r="AU32" s="163">
        <f t="shared" si="19"/>
        <v>1</v>
      </c>
      <c r="AV32" s="163">
        <f t="shared" si="20"/>
        <v>1.0169057081469171</v>
      </c>
    </row>
    <row r="33" spans="1:48" ht="12">
      <c r="A33" s="262" t="s">
        <v>93</v>
      </c>
      <c r="B33" s="139">
        <v>18688.758656484501</v>
      </c>
      <c r="C33" s="237">
        <v>27298.570369168301</v>
      </c>
      <c r="D33" s="139">
        <v>65.557086226770494</v>
      </c>
      <c r="E33" s="138">
        <v>21722.443590872899</v>
      </c>
      <c r="F33" s="138" t="s">
        <v>922</v>
      </c>
      <c r="G33" s="96">
        <v>5.6428638672879403</v>
      </c>
      <c r="H33" s="167">
        <v>1.4</v>
      </c>
      <c r="I33" s="90">
        <v>17.934055378246601</v>
      </c>
      <c r="J33" s="237">
        <v>1.6</v>
      </c>
      <c r="K33" s="16">
        <v>5.3622250276800898</v>
      </c>
      <c r="L33" s="126">
        <v>15.120559924494399</v>
      </c>
      <c r="M33" s="185">
        <v>79.8</v>
      </c>
      <c r="N33" s="65">
        <v>48.5</v>
      </c>
      <c r="O33" s="167">
        <v>29.9046717607626</v>
      </c>
      <c r="P33" s="101">
        <v>18.067891676714801</v>
      </c>
      <c r="Q33" s="252">
        <v>489.72440187274799</v>
      </c>
      <c r="R33" s="188">
        <v>83.635092400000005</v>
      </c>
      <c r="S33" s="167">
        <v>6.5</v>
      </c>
      <c r="T33" s="96">
        <v>64.260000000000005</v>
      </c>
      <c r="U33" s="167">
        <v>86.512844479999998</v>
      </c>
      <c r="V33" s="65">
        <v>21.003941769401099</v>
      </c>
      <c r="W33" s="167">
        <v>1.22272385252069</v>
      </c>
      <c r="X33" s="65">
        <v>5.6599336603396599</v>
      </c>
      <c r="Y33" s="39">
        <v>5.2199980699999999</v>
      </c>
      <c r="Z33" s="187"/>
      <c r="AB33" s="163">
        <f t="shared" si="0"/>
        <v>1</v>
      </c>
      <c r="AC33" s="163">
        <f t="shared" si="1"/>
        <v>1</v>
      </c>
      <c r="AD33" s="163">
        <f t="shared" si="2"/>
        <v>1.0006707127113408</v>
      </c>
      <c r="AE33" s="163">
        <f t="shared" si="3"/>
        <v>0.99331205537576162</v>
      </c>
      <c r="AG33" s="163">
        <f t="shared" si="4"/>
        <v>1.0054700128464149</v>
      </c>
      <c r="AH33" s="163">
        <f t="shared" si="5"/>
        <v>1</v>
      </c>
      <c r="AI33" s="163">
        <f t="shared" si="21"/>
        <v>1</v>
      </c>
      <c r="AJ33" s="163">
        <f t="shared" si="11"/>
        <v>0.98954527737483189</v>
      </c>
      <c r="AK33" s="163">
        <f t="shared" si="12"/>
        <v>0.99714731987385119</v>
      </c>
      <c r="AL33" s="163">
        <f t="shared" si="13"/>
        <v>0.99937343358395991</v>
      </c>
      <c r="AM33" s="163">
        <f t="shared" si="14"/>
        <v>1.0041237113402062</v>
      </c>
      <c r="AN33" s="163">
        <f t="shared" si="15"/>
        <v>0.99861275931416893</v>
      </c>
      <c r="AO33" s="163">
        <f t="shared" si="16"/>
        <v>1.0002929136063379</v>
      </c>
      <c r="AP33" s="163">
        <f t="shared" si="17"/>
        <v>0.99977191000750143</v>
      </c>
      <c r="AR33" s="163">
        <f t="shared" si="7"/>
        <v>1</v>
      </c>
      <c r="AS33" s="163">
        <f t="shared" si="8"/>
        <v>1.0024114735372509</v>
      </c>
      <c r="AU33" s="163">
        <f t="shared" si="19"/>
        <v>1</v>
      </c>
      <c r="AV33" s="163">
        <f t="shared" si="20"/>
        <v>1.0143599601533004</v>
      </c>
    </row>
    <row r="34" spans="1:48" ht="12">
      <c r="A34" s="262" t="s">
        <v>94</v>
      </c>
      <c r="B34" s="139">
        <v>13910.934796380699</v>
      </c>
      <c r="C34" s="118">
        <v>13964.919343015299</v>
      </c>
      <c r="D34" s="139">
        <v>67.372788007331593</v>
      </c>
      <c r="E34" s="55">
        <v>15657.3654881115</v>
      </c>
      <c r="F34" s="46">
        <v>10.179015945177699</v>
      </c>
      <c r="G34" s="96">
        <v>2.2252812359104999</v>
      </c>
      <c r="H34" s="193">
        <v>1.55199115363303</v>
      </c>
      <c r="I34" s="33">
        <v>11.032533273817201</v>
      </c>
      <c r="J34" s="165">
        <v>2.9662929908512701</v>
      </c>
      <c r="K34" s="16">
        <v>0.166442896601491</v>
      </c>
      <c r="L34" s="72">
        <v>14.7689537733214</v>
      </c>
      <c r="M34" s="185">
        <v>69</v>
      </c>
      <c r="N34" s="6">
        <v>31.788075181723901</v>
      </c>
      <c r="O34" s="167">
        <v>87.996399999999994</v>
      </c>
      <c r="P34" s="101">
        <v>16.558967382021301</v>
      </c>
      <c r="Q34" s="252">
        <v>468.50188734719899</v>
      </c>
      <c r="R34" s="188">
        <v>85.585896099999999</v>
      </c>
      <c r="S34" s="222">
        <v>2.5</v>
      </c>
      <c r="T34" s="96">
        <v>63.71</v>
      </c>
      <c r="U34" s="167">
        <v>49.341113380000003</v>
      </c>
      <c r="V34" s="65">
        <v>15.9007529824</v>
      </c>
      <c r="W34" s="167">
        <v>11.247091998590101</v>
      </c>
      <c r="X34" s="65">
        <v>2.8233552300000002</v>
      </c>
      <c r="Y34" s="39">
        <v>5.3</v>
      </c>
      <c r="Z34" s="187"/>
      <c r="AB34" s="163">
        <f t="shared" si="0"/>
        <v>1</v>
      </c>
      <c r="AC34" s="163">
        <f t="shared" si="1"/>
        <v>1</v>
      </c>
      <c r="AD34" s="163">
        <f t="shared" si="2"/>
        <v>1.0025613473728219</v>
      </c>
      <c r="AE34" s="163">
        <f t="shared" si="3"/>
        <v>0.97889263648788916</v>
      </c>
      <c r="AG34" s="163">
        <f t="shared" si="4"/>
        <v>1.0007271631844785</v>
      </c>
      <c r="AH34" s="163">
        <f t="shared" si="5"/>
        <v>1</v>
      </c>
      <c r="AI34" s="163">
        <f t="shared" si="21"/>
        <v>1</v>
      </c>
      <c r="AJ34" s="163">
        <f t="shared" si="11"/>
        <v>0.9962306834407022</v>
      </c>
      <c r="AK34" s="163">
        <f t="shared" si="12"/>
        <v>0.99825021370507427</v>
      </c>
      <c r="AL34" s="163">
        <f t="shared" si="13"/>
        <v>0.99927536231884062</v>
      </c>
      <c r="AM34" s="163">
        <f t="shared" si="14"/>
        <v>1.0017718637889557</v>
      </c>
      <c r="AN34" s="163">
        <f t="shared" si="15"/>
        <v>0.99975680823306412</v>
      </c>
      <c r="AO34" s="163">
        <f t="shared" si="16"/>
        <v>1.0005388355638913</v>
      </c>
      <c r="AP34" s="163">
        <f t="shared" si="17"/>
        <v>0.99985702766870532</v>
      </c>
      <c r="AR34" s="163">
        <f t="shared" si="7"/>
        <v>1</v>
      </c>
      <c r="AS34" s="163">
        <f t="shared" si="8"/>
        <v>0.98934010152284257</v>
      </c>
      <c r="AU34" s="163">
        <f t="shared" si="19"/>
        <v>1</v>
      </c>
      <c r="AV34" s="163">
        <f t="shared" si="20"/>
        <v>1.0419229982102427</v>
      </c>
    </row>
    <row r="35" spans="1:48" ht="12">
      <c r="A35" s="262" t="s">
        <v>95</v>
      </c>
      <c r="B35" s="139">
        <v>15840.1255427746</v>
      </c>
      <c r="C35" s="237">
        <v>2189.0036228498702</v>
      </c>
      <c r="D35" s="139">
        <v>58.7548153587</v>
      </c>
      <c r="E35" s="138">
        <v>16975.8634719439</v>
      </c>
      <c r="F35" s="138" t="s">
        <v>922</v>
      </c>
      <c r="G35" s="96">
        <v>8.5247479569533606</v>
      </c>
      <c r="H35" s="167">
        <v>1.1000000000000001</v>
      </c>
      <c r="I35" s="90">
        <v>25.721531401954</v>
      </c>
      <c r="J35" s="237">
        <v>1.2</v>
      </c>
      <c r="K35" s="16">
        <v>5.8168890720799604</v>
      </c>
      <c r="L35" s="126">
        <v>14.614833787884001</v>
      </c>
      <c r="M35" s="185">
        <v>75.2</v>
      </c>
      <c r="N35" s="65">
        <v>62.9</v>
      </c>
      <c r="O35" s="167">
        <v>90.945091212195805</v>
      </c>
      <c r="P35" s="101">
        <v>16.3504377754434</v>
      </c>
      <c r="Q35" s="252">
        <v>488.13087556796199</v>
      </c>
      <c r="R35" s="188">
        <v>89.522484762845806</v>
      </c>
      <c r="S35" s="167">
        <v>6.625</v>
      </c>
      <c r="T35" s="96">
        <v>54.67</v>
      </c>
      <c r="U35" s="167">
        <v>84.3225309782609</v>
      </c>
      <c r="V35" s="65">
        <v>13.1389436617093</v>
      </c>
      <c r="W35" s="167">
        <v>1.5502805823296799</v>
      </c>
      <c r="X35" s="65">
        <v>2.9495680834160898</v>
      </c>
      <c r="Y35" s="39">
        <v>5.9450484489999997</v>
      </c>
      <c r="Z35" s="187"/>
      <c r="AB35" s="163">
        <f t="shared" si="0"/>
        <v>1</v>
      </c>
      <c r="AC35" s="163">
        <f t="shared" si="1"/>
        <v>1</v>
      </c>
      <c r="AD35" s="163">
        <f t="shared" si="2"/>
        <v>1.0001301769969899</v>
      </c>
      <c r="AE35" s="163">
        <f t="shared" si="3"/>
        <v>0.97871062887681126</v>
      </c>
      <c r="AG35" s="163">
        <f t="shared" si="4"/>
        <v>1.003341655038624</v>
      </c>
      <c r="AH35" s="163">
        <f t="shared" si="5"/>
        <v>1</v>
      </c>
      <c r="AI35" s="163">
        <f t="shared" si="21"/>
        <v>1</v>
      </c>
      <c r="AJ35" s="163">
        <f t="shared" si="11"/>
        <v>0.96260113446567541</v>
      </c>
      <c r="AK35" s="163">
        <f t="shared" si="12"/>
        <v>0.99668526882136954</v>
      </c>
      <c r="AL35" s="163">
        <f t="shared" si="13"/>
        <v>0.99999999999999978</v>
      </c>
      <c r="AM35" s="163">
        <f t="shared" si="14"/>
        <v>1.0031796502384738</v>
      </c>
      <c r="AN35" s="163">
        <f t="shared" si="15"/>
        <v>1.0002032624374801</v>
      </c>
      <c r="AO35" s="163">
        <f t="shared" si="16"/>
        <v>1.0006889897569116</v>
      </c>
      <c r="AP35" s="163">
        <f t="shared" si="17"/>
        <v>0.99984961311231313</v>
      </c>
      <c r="AR35" s="163">
        <f t="shared" si="7"/>
        <v>1</v>
      </c>
      <c r="AS35" s="163">
        <f t="shared" si="8"/>
        <v>1.0015369215291752</v>
      </c>
      <c r="AU35" s="163">
        <f t="shared" si="19"/>
        <v>1</v>
      </c>
      <c r="AV35" s="163">
        <f t="shared" si="20"/>
        <v>1.0120959198991089</v>
      </c>
    </row>
    <row r="36" spans="1:48" ht="12">
      <c r="A36" s="262" t="s">
        <v>96</v>
      </c>
      <c r="B36" s="139">
        <v>19334.413019613999</v>
      </c>
      <c r="C36" s="237">
        <v>19851.5372458817</v>
      </c>
      <c r="D36" s="139">
        <v>66.198855017801094</v>
      </c>
      <c r="E36" s="55">
        <v>29087.5493085163</v>
      </c>
      <c r="F36" s="138" t="s">
        <v>922</v>
      </c>
      <c r="G36" s="96">
        <v>3.13435208668432</v>
      </c>
      <c r="H36" s="167">
        <v>1.1000000000000001</v>
      </c>
      <c r="I36" s="90">
        <v>20.305255975578</v>
      </c>
      <c r="J36" s="237">
        <v>0.4</v>
      </c>
      <c r="K36" s="16">
        <v>6.07789795140644</v>
      </c>
      <c r="L36" s="215">
        <v>14.616666666666699</v>
      </c>
      <c r="M36" s="185">
        <v>79.5</v>
      </c>
      <c r="N36" s="65">
        <v>59.3</v>
      </c>
      <c r="O36" s="167">
        <v>83.286514214203294</v>
      </c>
      <c r="P36" s="101">
        <v>18.292589396236298</v>
      </c>
      <c r="Q36" s="252">
        <v>498.77122033231097</v>
      </c>
      <c r="R36" s="188">
        <v>91.620461368631396</v>
      </c>
      <c r="S36" s="167">
        <v>10.25</v>
      </c>
      <c r="T36" s="96">
        <v>63.1</v>
      </c>
      <c r="U36" s="167">
        <v>87.001362237762194</v>
      </c>
      <c r="V36" s="65">
        <v>29.030470576633899</v>
      </c>
      <c r="W36" s="167">
        <v>0.64352517148708299</v>
      </c>
      <c r="X36" s="65">
        <v>3.9166159760479</v>
      </c>
      <c r="Y36" s="39">
        <v>6.0359640639999999</v>
      </c>
      <c r="Z36" s="187"/>
      <c r="AB36" s="163">
        <f t="shared" si="0"/>
        <v>1</v>
      </c>
      <c r="AC36" s="163">
        <f t="shared" si="1"/>
        <v>1</v>
      </c>
      <c r="AD36" s="163">
        <f t="shared" si="2"/>
        <v>0.99846787657489511</v>
      </c>
      <c r="AE36" s="163">
        <f t="shared" si="3"/>
        <v>0.97751825435431106</v>
      </c>
      <c r="AG36" s="163">
        <f t="shared" si="4"/>
        <v>0.99395844660486377</v>
      </c>
      <c r="AH36" s="163">
        <f t="shared" si="5"/>
        <v>1</v>
      </c>
      <c r="AI36" s="163">
        <f t="shared" si="21"/>
        <v>1</v>
      </c>
      <c r="AJ36" s="163">
        <f t="shared" si="11"/>
        <v>0.98047360074150935</v>
      </c>
      <c r="AK36" s="163">
        <f t="shared" si="12"/>
        <v>0.99872291904218702</v>
      </c>
      <c r="AL36" s="163">
        <f t="shared" si="13"/>
        <v>1</v>
      </c>
      <c r="AM36" s="163">
        <f t="shared" si="14"/>
        <v>1.0008431703204046</v>
      </c>
      <c r="AN36" s="163">
        <f t="shared" si="15"/>
        <v>0.99950133218154302</v>
      </c>
      <c r="AO36" s="163">
        <f t="shared" si="16"/>
        <v>1.001993284914412</v>
      </c>
      <c r="AP36" s="163">
        <f t="shared" si="17"/>
        <v>1.0004453124585448</v>
      </c>
      <c r="AR36" s="163">
        <f t="shared" si="7"/>
        <v>1</v>
      </c>
      <c r="AS36" s="163">
        <f t="shared" si="8"/>
        <v>1.0002620201755539</v>
      </c>
      <c r="AU36" s="163">
        <f t="shared" si="19"/>
        <v>1</v>
      </c>
      <c r="AV36" s="163">
        <f t="shared" si="20"/>
        <v>0.99875510688396663</v>
      </c>
    </row>
    <row r="37" spans="1:48" ht="12">
      <c r="A37" s="262" t="s">
        <v>97</v>
      </c>
      <c r="B37" s="139">
        <v>23540.817679900902</v>
      </c>
      <c r="C37" s="237">
        <v>22683.784770615999</v>
      </c>
      <c r="D37" s="139">
        <v>59.374461734186603</v>
      </c>
      <c r="E37" s="138">
        <v>32453.8508595604</v>
      </c>
      <c r="F37" s="138" t="s">
        <v>922</v>
      </c>
      <c r="G37" s="96">
        <v>9.0422326314314105</v>
      </c>
      <c r="H37" s="167">
        <v>1.9</v>
      </c>
      <c r="I37" s="90">
        <v>19.9115628299894</v>
      </c>
      <c r="J37" s="237">
        <v>0</v>
      </c>
      <c r="K37" s="16">
        <v>6.6644379322248897</v>
      </c>
      <c r="L37" s="215">
        <v>15.8478210262909</v>
      </c>
      <c r="M37" s="185">
        <v>82.2</v>
      </c>
      <c r="N37" s="65">
        <v>74</v>
      </c>
      <c r="O37" s="167">
        <v>51.780630366505598</v>
      </c>
      <c r="P37" s="101">
        <v>16.915773909419801</v>
      </c>
      <c r="Q37" s="252">
        <v>484.26337576300801</v>
      </c>
      <c r="R37" s="188">
        <v>94.194163310139203</v>
      </c>
      <c r="S37" s="167">
        <v>7.25</v>
      </c>
      <c r="T37" s="96">
        <v>75.319999999999993</v>
      </c>
      <c r="U37" s="167">
        <v>81.165873797216705</v>
      </c>
      <c r="V37" s="65">
        <v>27.559680440555201</v>
      </c>
      <c r="W37" s="167">
        <v>0.86872309462245201</v>
      </c>
      <c r="X37" s="65">
        <v>4.1807817590000003</v>
      </c>
      <c r="Y37" s="39">
        <v>6.5182488090000001</v>
      </c>
      <c r="Z37" s="187"/>
      <c r="AB37" s="163">
        <f t="shared" si="0"/>
        <v>1</v>
      </c>
      <c r="AC37" s="163">
        <f t="shared" si="1"/>
        <v>1</v>
      </c>
      <c r="AD37" s="163">
        <f t="shared" si="2"/>
        <v>0.99906345238204763</v>
      </c>
      <c r="AE37" s="163">
        <f t="shared" si="3"/>
        <v>0.98964464223055071</v>
      </c>
      <c r="AG37" s="163">
        <f t="shared" si="4"/>
        <v>1.0032797127602091</v>
      </c>
      <c r="AH37" s="163">
        <f t="shared" si="5"/>
        <v>1</v>
      </c>
      <c r="AI37" s="163">
        <v>1</v>
      </c>
      <c r="AJ37" s="163">
        <f t="shared" si="11"/>
        <v>0.97245672483728429</v>
      </c>
      <c r="AK37" s="163">
        <f t="shared" si="12"/>
        <v>0.99354037213563473</v>
      </c>
      <c r="AL37" s="163">
        <f t="shared" si="13"/>
        <v>0.99999999999999978</v>
      </c>
      <c r="AM37" s="163">
        <f t="shared" si="14"/>
        <v>1.0006756756756756</v>
      </c>
      <c r="AN37" s="163">
        <f t="shared" si="15"/>
        <v>1.0001591663883314</v>
      </c>
      <c r="AO37" s="163">
        <f t="shared" si="16"/>
        <v>1.0006579505658177</v>
      </c>
      <c r="AP37" s="163">
        <f t="shared" si="17"/>
        <v>1.0000158898166982</v>
      </c>
      <c r="AR37" s="163">
        <f t="shared" si="7"/>
        <v>1</v>
      </c>
      <c r="AS37" s="163">
        <f t="shared" si="8"/>
        <v>0.99960775523926926</v>
      </c>
      <c r="AU37" s="163">
        <f t="shared" si="19"/>
        <v>1</v>
      </c>
      <c r="AV37" s="163">
        <f t="shared" si="20"/>
        <v>1.0044944552065953</v>
      </c>
    </row>
    <row r="38" spans="1:48" ht="12">
      <c r="A38" s="262" t="s">
        <v>98</v>
      </c>
      <c r="B38" s="139">
        <v>26633.039370463299</v>
      </c>
      <c r="C38" s="237">
        <v>38616.388719009898</v>
      </c>
      <c r="D38" s="139">
        <v>72.694651985843507</v>
      </c>
      <c r="E38" s="138">
        <v>36580.172763297298</v>
      </c>
      <c r="F38" s="138" t="s">
        <v>922</v>
      </c>
      <c r="G38" s="96">
        <v>1.38760670402218</v>
      </c>
      <c r="H38" s="167">
        <v>1.8</v>
      </c>
      <c r="I38" s="90">
        <v>21.5954362811202</v>
      </c>
      <c r="J38" s="237">
        <v>0</v>
      </c>
      <c r="K38" s="16">
        <v>1.28141698001187</v>
      </c>
      <c r="L38" s="215">
        <v>15.110493398193199</v>
      </c>
      <c r="M38" s="185">
        <v>81.5</v>
      </c>
      <c r="N38" s="65">
        <v>79.2</v>
      </c>
      <c r="O38" s="167">
        <v>85.7692653044152</v>
      </c>
      <c r="P38" s="101">
        <v>18.902299286784</v>
      </c>
      <c r="Q38" s="252">
        <v>495.59783913024501</v>
      </c>
      <c r="R38" s="188">
        <v>90.769441938369795</v>
      </c>
      <c r="S38" s="167">
        <v>10.875</v>
      </c>
      <c r="T38" s="96">
        <v>81.99</v>
      </c>
      <c r="U38" s="167">
        <v>95.947381650099402</v>
      </c>
      <c r="V38" s="65">
        <v>10.519374317671</v>
      </c>
      <c r="W38" s="167">
        <v>1.00010753844499</v>
      </c>
      <c r="X38" s="65">
        <v>5.13420645409182</v>
      </c>
      <c r="Y38" s="39">
        <v>7.3</v>
      </c>
      <c r="Z38" s="187"/>
      <c r="AB38" s="163">
        <f t="shared" si="0"/>
        <v>1</v>
      </c>
      <c r="AC38" s="163">
        <f t="shared" si="1"/>
        <v>1</v>
      </c>
      <c r="AD38" s="163">
        <f t="shared" si="2"/>
        <v>0.99946723700964768</v>
      </c>
      <c r="AE38" s="163">
        <f t="shared" si="3"/>
        <v>0.98338785553614572</v>
      </c>
      <c r="AG38" s="163">
        <f t="shared" si="4"/>
        <v>0.99356670117270685</v>
      </c>
      <c r="AH38" s="163">
        <f t="shared" si="5"/>
        <v>1</v>
      </c>
      <c r="AI38" s="163">
        <v>1</v>
      </c>
      <c r="AJ38" s="163">
        <f t="shared" si="11"/>
        <v>0.99469182714800031</v>
      </c>
      <c r="AK38" s="163">
        <f t="shared" si="12"/>
        <v>1.0028196697939655</v>
      </c>
      <c r="AL38" s="163">
        <f t="shared" si="13"/>
        <v>1</v>
      </c>
      <c r="AM38" s="163">
        <f t="shared" si="14"/>
        <v>1</v>
      </c>
      <c r="AN38" s="163">
        <f t="shared" si="15"/>
        <v>1.0002576194169621</v>
      </c>
      <c r="AO38" s="163">
        <f t="shared" si="16"/>
        <v>1.0010649922916799</v>
      </c>
      <c r="AP38" s="163">
        <f t="shared" si="17"/>
        <v>1.0002677410784677</v>
      </c>
      <c r="AR38" s="163">
        <f t="shared" si="7"/>
        <v>1</v>
      </c>
      <c r="AS38" s="163">
        <f t="shared" si="8"/>
        <v>1.0003319685736416</v>
      </c>
      <c r="AU38" s="163">
        <f t="shared" si="19"/>
        <v>1</v>
      </c>
      <c r="AV38" s="163">
        <f t="shared" si="20"/>
        <v>1.0016688002344818</v>
      </c>
    </row>
    <row r="39" spans="1:48" ht="12">
      <c r="A39" s="262" t="s">
        <v>99</v>
      </c>
      <c r="B39" s="139">
        <v>27756.427316130801</v>
      </c>
      <c r="C39" s="237">
        <v>95407.1198463084</v>
      </c>
      <c r="D39" s="139">
        <v>78.593335125790205</v>
      </c>
      <c r="E39" s="138">
        <v>48810.946262727201</v>
      </c>
      <c r="F39" s="138" t="s">
        <v>922</v>
      </c>
      <c r="G39" s="96">
        <v>1.45644260253566</v>
      </c>
      <c r="H39" s="167">
        <v>1.8</v>
      </c>
      <c r="I39" s="90">
        <v>24.419070081256798</v>
      </c>
      <c r="J39" s="237">
        <v>0.1</v>
      </c>
      <c r="K39" s="16">
        <v>5.87</v>
      </c>
      <c r="L39" s="126">
        <v>15.0623325497577</v>
      </c>
      <c r="M39" s="185">
        <v>82.6</v>
      </c>
      <c r="N39" s="65">
        <v>86.7</v>
      </c>
      <c r="O39" s="167">
        <v>86.916797290944302</v>
      </c>
      <c r="P39" s="101">
        <v>16.992618176256599</v>
      </c>
      <c r="Q39" s="252">
        <v>517.00947835395698</v>
      </c>
      <c r="R39" s="188">
        <v>93.158172622133606</v>
      </c>
      <c r="S39" s="167">
        <v>8.375</v>
      </c>
      <c r="T39" s="96">
        <v>48.28</v>
      </c>
      <c r="U39" s="167">
        <v>96.101114466600194</v>
      </c>
      <c r="V39" s="65">
        <v>22.364468953635701</v>
      </c>
      <c r="W39" s="167">
        <v>0.70609685870583405</v>
      </c>
      <c r="X39" s="65">
        <v>4.2005263060817501</v>
      </c>
      <c r="Y39" s="39">
        <v>7.5245206360000001</v>
      </c>
      <c r="Z39" s="187"/>
      <c r="AB39" s="163">
        <f t="shared" si="0"/>
        <v>1</v>
      </c>
      <c r="AC39" s="163">
        <f t="shared" si="1"/>
        <v>1</v>
      </c>
      <c r="AD39" s="163">
        <f t="shared" si="2"/>
        <v>0.99948033308759476</v>
      </c>
      <c r="AE39" s="163">
        <f t="shared" si="3"/>
        <v>1.012441783100466</v>
      </c>
      <c r="AG39" s="163">
        <f t="shared" si="4"/>
        <v>1.0254901104499488</v>
      </c>
      <c r="AH39" s="163">
        <f t="shared" si="5"/>
        <v>1</v>
      </c>
      <c r="AI39" s="163">
        <f>AVERAGE(J82,J125)/J39</f>
        <v>1</v>
      </c>
      <c r="AJ39" s="163">
        <f t="shared" si="11"/>
        <v>0.95850804089506125</v>
      </c>
      <c r="AK39" s="163">
        <f t="shared" si="12"/>
        <v>0.99709570160644179</v>
      </c>
      <c r="AL39" s="163">
        <f t="shared" si="13"/>
        <v>1</v>
      </c>
      <c r="AM39" s="163">
        <f t="shared" si="14"/>
        <v>1.0011534025374857</v>
      </c>
      <c r="AN39" s="163">
        <f t="shared" si="15"/>
        <v>0.99982666596517211</v>
      </c>
      <c r="AO39" s="163">
        <f t="shared" si="16"/>
        <v>0.99996938017081005</v>
      </c>
      <c r="AP39" s="163">
        <f t="shared" si="17"/>
        <v>1.0000565780775688</v>
      </c>
      <c r="AR39" s="163">
        <f t="shared" si="7"/>
        <v>1</v>
      </c>
      <c r="AS39" s="163">
        <f t="shared" si="8"/>
        <v>1.0083260297984227</v>
      </c>
      <c r="AU39" s="163">
        <f t="shared" si="19"/>
        <v>1</v>
      </c>
      <c r="AV39" s="163">
        <f t="shared" si="20"/>
        <v>1.0006055576379984</v>
      </c>
    </row>
    <row r="40" spans="1:48" ht="12">
      <c r="A40" s="262" t="s">
        <v>100</v>
      </c>
      <c r="B40" s="47">
        <v>9423.3996990407995</v>
      </c>
      <c r="C40" s="118">
        <v>7615.23636878865</v>
      </c>
      <c r="D40" s="139">
        <v>46.2889721041781</v>
      </c>
      <c r="E40" s="55">
        <v>15077.9745098856</v>
      </c>
      <c r="F40" s="138" t="s">
        <v>922</v>
      </c>
      <c r="G40" s="96">
        <v>3.3959210025768898</v>
      </c>
      <c r="H40" s="167">
        <v>0.92</v>
      </c>
      <c r="I40" s="148">
        <v>21.767396167494802</v>
      </c>
      <c r="J40" s="237">
        <v>12.67</v>
      </c>
      <c r="K40" s="139">
        <v>45.6150548572259</v>
      </c>
      <c r="L40" s="126">
        <v>14.6589528901652</v>
      </c>
      <c r="M40" s="185">
        <v>74.3</v>
      </c>
      <c r="N40" s="65">
        <v>66</v>
      </c>
      <c r="O40" s="167">
        <v>33.1</v>
      </c>
      <c r="P40" s="101">
        <v>14.1608462805517</v>
      </c>
      <c r="Q40" s="252">
        <v>454.518474824706</v>
      </c>
      <c r="R40" s="188">
        <v>68.799208701298696</v>
      </c>
      <c r="S40" s="167">
        <v>5.5</v>
      </c>
      <c r="T40" s="96">
        <v>83.2</v>
      </c>
      <c r="U40" s="167">
        <v>64.271618101898099</v>
      </c>
      <c r="V40" s="65">
        <v>37.064336065410203</v>
      </c>
      <c r="W40" s="167">
        <v>3.26397388820889</v>
      </c>
      <c r="X40" s="65">
        <v>5.043922223</v>
      </c>
      <c r="Y40" s="39">
        <v>5.2719440390000001</v>
      </c>
      <c r="Z40" s="187"/>
      <c r="AB40" s="163">
        <f t="shared" si="0"/>
        <v>1</v>
      </c>
      <c r="AC40" s="163">
        <f t="shared" si="1"/>
        <v>1</v>
      </c>
      <c r="AD40" s="163">
        <f t="shared" si="2"/>
        <v>1.0026859346778838</v>
      </c>
      <c r="AE40" s="163">
        <f t="shared" si="3"/>
        <v>0.97897784401690802</v>
      </c>
      <c r="AG40" s="163">
        <f t="shared" si="4"/>
        <v>1.1231692678783964</v>
      </c>
      <c r="AH40" s="163">
        <f t="shared" si="5"/>
        <v>1</v>
      </c>
      <c r="AI40" s="163">
        <f>AVERAGE(J83,J126)/J40</f>
        <v>1</v>
      </c>
      <c r="AJ40" s="163">
        <f t="shared" si="11"/>
        <v>0.91124353474241282</v>
      </c>
      <c r="AK40" s="163">
        <f t="shared" si="12"/>
        <v>0.99672684706658754</v>
      </c>
      <c r="AL40" s="163">
        <f t="shared" si="13"/>
        <v>1</v>
      </c>
      <c r="AM40" s="163">
        <f t="shared" si="14"/>
        <v>1.0015151515151515</v>
      </c>
      <c r="AN40" s="163">
        <f t="shared" si="15"/>
        <v>0.92859742753246211</v>
      </c>
      <c r="AO40" s="163">
        <f t="shared" si="16"/>
        <v>0.99922728727300858</v>
      </c>
      <c r="AP40" s="163">
        <f t="shared" si="17"/>
        <v>1.0005173448787834</v>
      </c>
      <c r="AR40" s="163">
        <f t="shared" si="7"/>
        <v>1</v>
      </c>
      <c r="AS40" s="163">
        <f t="shared" si="8"/>
        <v>0.99999831730769229</v>
      </c>
      <c r="AU40" s="163">
        <f t="shared" si="19"/>
        <v>1</v>
      </c>
      <c r="AV40" s="163">
        <f t="shared" si="20"/>
        <v>0.99843144768344494</v>
      </c>
    </row>
    <row r="41" spans="1:48" ht="12">
      <c r="A41" s="262" t="s">
        <v>101</v>
      </c>
      <c r="B41" s="139">
        <v>26551.6873894733</v>
      </c>
      <c r="C41" s="237">
        <v>59922.743601839997</v>
      </c>
      <c r="D41" s="139">
        <v>70.285071267817003</v>
      </c>
      <c r="E41" s="138">
        <v>44419.2586328662</v>
      </c>
      <c r="F41" s="138" t="s">
        <v>922</v>
      </c>
      <c r="G41" s="96">
        <v>2.5307542495990498</v>
      </c>
      <c r="H41" s="167">
        <v>1.8</v>
      </c>
      <c r="I41" s="90">
        <v>22.651188706631999</v>
      </c>
      <c r="J41" s="237">
        <v>0.5</v>
      </c>
      <c r="K41" s="16">
        <v>11.7127074551271</v>
      </c>
      <c r="L41" s="215">
        <v>14.83</v>
      </c>
      <c r="M41" s="185">
        <v>80.400000000000006</v>
      </c>
      <c r="N41" s="65">
        <v>76.099999999999994</v>
      </c>
      <c r="O41" s="167">
        <v>73.705878980634196</v>
      </c>
      <c r="P41" s="101">
        <v>16.278146833412698</v>
      </c>
      <c r="Q41" s="252">
        <v>500.10211734034499</v>
      </c>
      <c r="R41" s="188">
        <v>95.528745573335797</v>
      </c>
      <c r="S41" s="167">
        <v>11.5</v>
      </c>
      <c r="T41" s="96">
        <v>61.36</v>
      </c>
      <c r="U41" s="167">
        <v>96.5992927845937</v>
      </c>
      <c r="V41" s="65">
        <v>12.665109422427101</v>
      </c>
      <c r="W41" s="167">
        <v>1.18824881010996</v>
      </c>
      <c r="X41" s="65">
        <v>1.9280170839999999</v>
      </c>
      <c r="Y41" s="39">
        <v>6.9</v>
      </c>
      <c r="Z41" s="187"/>
      <c r="AB41" s="163">
        <f t="shared" si="0"/>
        <v>1</v>
      </c>
      <c r="AC41" s="163">
        <f t="shared" si="1"/>
        <v>1</v>
      </c>
      <c r="AD41" s="163">
        <f t="shared" si="2"/>
        <v>1.0003248432305929</v>
      </c>
      <c r="AE41" s="163">
        <f t="shared" si="3"/>
        <v>0.97150799166087665</v>
      </c>
      <c r="AG41" s="163">
        <f t="shared" si="4"/>
        <v>0.97877259407684658</v>
      </c>
      <c r="AH41" s="163">
        <f t="shared" si="5"/>
        <v>1</v>
      </c>
      <c r="AI41" s="163">
        <f>AVERAGE(J84,J127)/J41</f>
        <v>1</v>
      </c>
      <c r="AJ41" s="163">
        <f t="shared" si="11"/>
        <v>0.99406142965979449</v>
      </c>
      <c r="AK41" s="163">
        <f t="shared" si="12"/>
        <v>1</v>
      </c>
      <c r="AL41" s="163">
        <f t="shared" si="13"/>
        <v>1.0024875621890545</v>
      </c>
      <c r="AM41" s="163">
        <f t="shared" si="14"/>
        <v>1.0013140604467805</v>
      </c>
      <c r="AN41" s="163">
        <f t="shared" si="15"/>
        <v>1.0004424773894893</v>
      </c>
      <c r="AO41" s="163">
        <f t="shared" si="16"/>
        <v>1.0004123608384077</v>
      </c>
      <c r="AP41" s="163">
        <f t="shared" si="17"/>
        <v>1.0000297845718045</v>
      </c>
      <c r="AR41" s="163">
        <f t="shared" si="7"/>
        <v>1</v>
      </c>
      <c r="AS41" s="163">
        <f t="shared" si="8"/>
        <v>1.0014565126924675</v>
      </c>
      <c r="AU41" s="163">
        <f t="shared" si="19"/>
        <v>1</v>
      </c>
      <c r="AV41" s="163">
        <f t="shared" si="20"/>
        <v>1.0053790599392576</v>
      </c>
    </row>
    <row r="42" spans="1:48" ht="13.5" customHeight="1">
      <c r="A42" s="262" t="s">
        <v>102</v>
      </c>
      <c r="B42" s="244">
        <v>37707.775714429699</v>
      </c>
      <c r="C42" s="214">
        <v>102074.90940962599</v>
      </c>
      <c r="D42" s="244">
        <v>66.689265536723198</v>
      </c>
      <c r="E42" s="146">
        <v>52242.151335963797</v>
      </c>
      <c r="F42" s="146" t="s">
        <v>922</v>
      </c>
      <c r="G42" s="246">
        <v>2.7920347641224201</v>
      </c>
      <c r="H42" s="83">
        <v>2.2550902000000002</v>
      </c>
      <c r="I42" s="80">
        <v>19.793867782138101</v>
      </c>
      <c r="J42" s="214">
        <v>9.0959223474700002E-4</v>
      </c>
      <c r="K42" s="223">
        <v>10.860172482054599</v>
      </c>
      <c r="L42" s="215">
        <v>14.273999013945801</v>
      </c>
      <c r="M42" s="213">
        <v>78.7</v>
      </c>
      <c r="N42" s="99">
        <v>89.8</v>
      </c>
      <c r="O42" s="170">
        <v>88.644569422301501</v>
      </c>
      <c r="P42" s="112">
        <v>16.904989275637199</v>
      </c>
      <c r="Q42" s="265">
        <v>496.408543747723</v>
      </c>
      <c r="R42" s="211">
        <v>91.933404119072193</v>
      </c>
      <c r="S42" s="170">
        <v>8.25</v>
      </c>
      <c r="T42" s="246">
        <v>89.75</v>
      </c>
      <c r="U42" s="170">
        <v>85.883585218984805</v>
      </c>
      <c r="V42" s="99">
        <v>19.402333326647899</v>
      </c>
      <c r="W42" s="170">
        <v>4.9700593139615901</v>
      </c>
      <c r="X42" s="99">
        <v>1.50381770149254</v>
      </c>
      <c r="Y42" s="92">
        <v>7.1151383819999996</v>
      </c>
      <c r="Z42" s="187"/>
      <c r="AB42" s="163">
        <f t="shared" si="0"/>
        <v>1</v>
      </c>
      <c r="AC42" s="163">
        <f t="shared" si="1"/>
        <v>1</v>
      </c>
      <c r="AD42" s="163">
        <f t="shared" si="2"/>
        <v>1.0007512675344283</v>
      </c>
      <c r="AE42" s="163">
        <f t="shared" si="3"/>
        <v>0.98506694129763095</v>
      </c>
      <c r="AG42" s="163">
        <f t="shared" si="4"/>
        <v>0.99105090322230516</v>
      </c>
      <c r="AH42" s="163">
        <f t="shared" si="5"/>
        <v>1</v>
      </c>
      <c r="AI42" s="163">
        <f>AVERAGE(J85,J128)/J42</f>
        <v>1</v>
      </c>
      <c r="AJ42" s="163">
        <f t="shared" si="11"/>
        <v>0.99244625377679963</v>
      </c>
      <c r="AK42" s="163">
        <f t="shared" si="12"/>
        <v>0.99866897749346628</v>
      </c>
      <c r="AL42" s="163">
        <f t="shared" si="13"/>
        <v>0.9993646759847522</v>
      </c>
      <c r="AM42" s="163">
        <f t="shared" si="14"/>
        <v>1</v>
      </c>
      <c r="AN42" s="163">
        <f t="shared" si="15"/>
        <v>0.99985104262874136</v>
      </c>
      <c r="AO42" s="163">
        <f t="shared" si="16"/>
        <v>1.0009081943820708</v>
      </c>
      <c r="AP42" s="163">
        <f t="shared" si="17"/>
        <v>0.99991769851040424</v>
      </c>
      <c r="AR42" s="163">
        <f t="shared" si="7"/>
        <v>1</v>
      </c>
      <c r="AS42" s="163">
        <f t="shared" si="8"/>
        <v>0.99891747325522173</v>
      </c>
      <c r="AU42" s="163">
        <f t="shared" si="19"/>
        <v>1</v>
      </c>
      <c r="AV42" s="163">
        <f t="shared" si="20"/>
        <v>1.0069321033160976</v>
      </c>
    </row>
    <row r="43" spans="1:48" ht="12">
      <c r="B43" s="144"/>
      <c r="C43" s="144"/>
      <c r="D43" s="144"/>
      <c r="E43" s="144"/>
      <c r="F43" s="144"/>
      <c r="G43" s="144"/>
      <c r="H43" s="144"/>
      <c r="I43" s="144"/>
      <c r="J43" s="144"/>
      <c r="K43" s="144"/>
      <c r="M43" s="144"/>
      <c r="N43" s="144"/>
      <c r="O43" s="144"/>
      <c r="P43" s="144"/>
      <c r="Q43" s="144"/>
      <c r="R43" s="144"/>
      <c r="S43" s="144"/>
      <c r="T43" s="144"/>
      <c r="U43" s="144"/>
      <c r="V43" s="144"/>
      <c r="W43" s="144"/>
      <c r="X43" s="144"/>
      <c r="Y43" s="144"/>
    </row>
    <row r="44" spans="1:48" ht="13.5" customHeight="1">
      <c r="A44" s="206" t="s">
        <v>103</v>
      </c>
      <c r="B44" s="50"/>
      <c r="C44" s="50"/>
      <c r="D44" s="50"/>
      <c r="E44" s="50"/>
      <c r="F44" s="50"/>
      <c r="G44" s="50"/>
      <c r="H44" s="50"/>
      <c r="I44" s="50"/>
      <c r="J44" s="50"/>
      <c r="K44" s="50"/>
      <c r="L44" s="50"/>
      <c r="M44" s="50"/>
      <c r="N44" s="50"/>
      <c r="O44" s="50"/>
      <c r="P44" s="50"/>
      <c r="Q44" s="50"/>
      <c r="R44" s="50"/>
      <c r="S44" s="50"/>
      <c r="T44" s="50"/>
      <c r="U44" s="50"/>
      <c r="V44" s="50"/>
      <c r="W44" s="50"/>
      <c r="X44" s="50"/>
      <c r="Y44" s="50"/>
    </row>
    <row r="45" spans="1:48" ht="12">
      <c r="A45" s="7"/>
      <c r="B45" s="266" t="s">
        <v>1</v>
      </c>
      <c r="C45" s="267"/>
      <c r="D45" s="267"/>
      <c r="E45" s="267"/>
      <c r="F45" s="267"/>
      <c r="G45" s="267"/>
      <c r="H45" s="267"/>
      <c r="I45" s="267"/>
      <c r="J45" s="268"/>
      <c r="K45" s="266" t="s">
        <v>2</v>
      </c>
      <c r="L45" s="267"/>
      <c r="M45" s="267"/>
      <c r="N45" s="267"/>
      <c r="O45" s="267"/>
      <c r="P45" s="267"/>
      <c r="Q45" s="267"/>
      <c r="R45" s="267"/>
      <c r="S45" s="267"/>
      <c r="T45" s="267"/>
      <c r="U45" s="267"/>
      <c r="V45" s="267"/>
      <c r="W45" s="267"/>
      <c r="X45" s="267"/>
      <c r="Y45" s="267"/>
    </row>
    <row r="46" spans="1:48" ht="25.5" customHeight="1">
      <c r="A46" s="7"/>
      <c r="B46" s="269" t="s">
        <v>3</v>
      </c>
      <c r="C46" s="270"/>
      <c r="D46" s="269" t="s">
        <v>4</v>
      </c>
      <c r="E46" s="271"/>
      <c r="F46" s="271"/>
      <c r="G46" s="270"/>
      <c r="H46" s="269" t="s">
        <v>5</v>
      </c>
      <c r="I46" s="271"/>
      <c r="J46" s="270"/>
      <c r="K46" s="269" t="s">
        <v>6</v>
      </c>
      <c r="L46" s="270"/>
      <c r="M46" s="269" t="s">
        <v>7</v>
      </c>
      <c r="N46" s="270"/>
      <c r="O46" s="269" t="s">
        <v>8</v>
      </c>
      <c r="P46" s="271"/>
      <c r="Q46" s="270"/>
      <c r="R46" s="26" t="s">
        <v>9</v>
      </c>
      <c r="S46" s="269" t="s">
        <v>10</v>
      </c>
      <c r="T46" s="270"/>
      <c r="U46" s="269" t="s">
        <v>11</v>
      </c>
      <c r="V46" s="271"/>
      <c r="W46" s="272" t="s">
        <v>12</v>
      </c>
      <c r="X46" s="270"/>
      <c r="Y46" s="173" t="s">
        <v>13</v>
      </c>
      <c r="Z46" s="187"/>
    </row>
    <row r="47" spans="1:48" ht="51" customHeight="1">
      <c r="A47" s="7"/>
      <c r="B47" s="168" t="s">
        <v>14</v>
      </c>
      <c r="C47" s="253" t="s">
        <v>15</v>
      </c>
      <c r="D47" s="168" t="s">
        <v>16</v>
      </c>
      <c r="E47" s="111" t="s">
        <v>17</v>
      </c>
      <c r="F47" s="111" t="s">
        <v>18</v>
      </c>
      <c r="G47" s="253" t="s">
        <v>19</v>
      </c>
      <c r="H47" s="168" t="s">
        <v>20</v>
      </c>
      <c r="J47" s="253" t="s">
        <v>21</v>
      </c>
      <c r="K47" s="168" t="s">
        <v>22</v>
      </c>
      <c r="L47" s="253" t="s">
        <v>23</v>
      </c>
      <c r="M47" s="168" t="s">
        <v>24</v>
      </c>
      <c r="N47" s="253" t="s">
        <v>25</v>
      </c>
      <c r="O47" s="168" t="s">
        <v>26</v>
      </c>
      <c r="P47" s="111" t="s">
        <v>27</v>
      </c>
      <c r="Q47" s="253" t="s">
        <v>28</v>
      </c>
      <c r="R47" s="104" t="s">
        <v>29</v>
      </c>
      <c r="S47" s="168" t="s">
        <v>30</v>
      </c>
      <c r="T47" s="253" t="s">
        <v>31</v>
      </c>
      <c r="U47" s="168" t="s">
        <v>32</v>
      </c>
      <c r="V47" s="253" t="s">
        <v>33</v>
      </c>
      <c r="W47" s="168" t="s">
        <v>34</v>
      </c>
      <c r="X47" s="253" t="s">
        <v>35</v>
      </c>
      <c r="Y47" s="104" t="s">
        <v>36</v>
      </c>
      <c r="Z47" s="187"/>
    </row>
    <row r="48" spans="1:48" ht="12">
      <c r="A48" s="7"/>
      <c r="B48" s="41" t="s">
        <v>37</v>
      </c>
      <c r="C48" s="103"/>
      <c r="D48" s="41" t="s">
        <v>38</v>
      </c>
      <c r="G48" s="262"/>
      <c r="H48" s="41" t="s">
        <v>39</v>
      </c>
      <c r="J48" s="262"/>
      <c r="K48" s="41" t="s">
        <v>40</v>
      </c>
      <c r="L48" s="262"/>
      <c r="M48" s="41" t="s">
        <v>41</v>
      </c>
      <c r="N48" s="262"/>
      <c r="O48" s="41" t="s">
        <v>42</v>
      </c>
      <c r="Q48" s="262"/>
      <c r="R48" s="43"/>
      <c r="S48" s="41" t="s">
        <v>43</v>
      </c>
      <c r="T48" s="7"/>
      <c r="U48" s="41"/>
      <c r="V48" s="262" t="s">
        <v>44</v>
      </c>
      <c r="W48" s="41" t="s">
        <v>45</v>
      </c>
      <c r="X48" s="262"/>
      <c r="Y48" s="207" t="s">
        <v>46</v>
      </c>
      <c r="Z48" s="187"/>
    </row>
    <row r="49" spans="1:26" ht="13.5" customHeight="1">
      <c r="A49" s="262" t="s">
        <v>47</v>
      </c>
      <c r="B49" s="201" t="s">
        <v>48</v>
      </c>
      <c r="C49" s="3" t="s">
        <v>49</v>
      </c>
      <c r="D49" s="201" t="s">
        <v>50</v>
      </c>
      <c r="E49" s="50"/>
      <c r="F49" s="50"/>
      <c r="G49" s="133" t="s">
        <v>51</v>
      </c>
      <c r="H49" s="201" t="s">
        <v>52</v>
      </c>
      <c r="I49" s="50"/>
      <c r="J49" s="133" t="s">
        <v>53</v>
      </c>
      <c r="K49" s="201" t="s">
        <v>54</v>
      </c>
      <c r="L49" s="133" t="s">
        <v>55</v>
      </c>
      <c r="M49" s="201" t="s">
        <v>56</v>
      </c>
      <c r="N49" s="133" t="s">
        <v>57</v>
      </c>
      <c r="O49" s="201" t="s">
        <v>58</v>
      </c>
      <c r="P49" s="50"/>
      <c r="Q49" s="133" t="s">
        <v>59</v>
      </c>
      <c r="R49" s="102" t="s">
        <v>60</v>
      </c>
      <c r="S49" s="201" t="s">
        <v>61</v>
      </c>
      <c r="T49" s="133" t="s">
        <v>62</v>
      </c>
      <c r="U49" s="201"/>
      <c r="V49" s="133" t="s">
        <v>63</v>
      </c>
      <c r="W49" s="201" t="s">
        <v>64</v>
      </c>
      <c r="X49" s="133" t="s">
        <v>65</v>
      </c>
      <c r="Y49" s="110" t="s">
        <v>66</v>
      </c>
      <c r="Z49" s="187"/>
    </row>
    <row r="50" spans="1:26" ht="12">
      <c r="A50" s="262" t="s">
        <v>67</v>
      </c>
      <c r="B50" s="191">
        <v>26927.314757639699</v>
      </c>
      <c r="C50" s="147">
        <v>29629.504781756499</v>
      </c>
      <c r="D50" s="116">
        <v>78.594150217799196</v>
      </c>
      <c r="E50" s="107">
        <v>45450.271331495402</v>
      </c>
      <c r="F50" s="107" t="s">
        <v>922</v>
      </c>
      <c r="G50" s="208">
        <v>1.03746721560414</v>
      </c>
      <c r="H50" s="100">
        <v>2.1560000000000001</v>
      </c>
      <c r="I50" s="127">
        <v>20.9036194690066</v>
      </c>
      <c r="J50" s="147">
        <v>1.2</v>
      </c>
      <c r="K50" s="116">
        <v>20.689760908425299</v>
      </c>
      <c r="L50" s="30">
        <v>14.426</v>
      </c>
      <c r="M50" s="82">
        <v>79.5</v>
      </c>
      <c r="N50" s="208">
        <v>84.4</v>
      </c>
      <c r="O50" s="82">
        <v>73.773011682158497</v>
      </c>
      <c r="P50" s="93">
        <v>18.233226558190299</v>
      </c>
      <c r="Q50" s="5">
        <v>514.120247160899</v>
      </c>
      <c r="R50" s="35">
        <v>96</v>
      </c>
      <c r="S50" s="100">
        <v>10.5</v>
      </c>
      <c r="T50" s="51">
        <v>95.198906550572005</v>
      </c>
      <c r="U50" s="226">
        <v>94</v>
      </c>
      <c r="V50" s="154">
        <v>14.282431792018301</v>
      </c>
      <c r="W50" s="82">
        <v>1.73383723172653</v>
      </c>
      <c r="X50" s="208">
        <v>2.1013394970000001</v>
      </c>
      <c r="Y50" s="140">
        <v>7.19789335397454</v>
      </c>
      <c r="Z50" s="187"/>
    </row>
    <row r="51" spans="1:26" ht="12">
      <c r="A51" s="262" t="s">
        <v>68</v>
      </c>
      <c r="B51" s="63">
        <v>27540.702207435301</v>
      </c>
      <c r="C51" s="161">
        <v>45468.259318985598</v>
      </c>
      <c r="D51" s="139">
        <v>77.138024427597998</v>
      </c>
      <c r="E51" s="138">
        <v>44863.357369007397</v>
      </c>
      <c r="F51" s="138" t="s">
        <v>922</v>
      </c>
      <c r="G51" s="65">
        <v>1.26402766825636</v>
      </c>
      <c r="H51" s="233">
        <v>1.7</v>
      </c>
      <c r="I51" s="52">
        <v>21.981625955302299</v>
      </c>
      <c r="J51" s="119">
        <v>1.5601988900425401</v>
      </c>
      <c r="K51" s="139">
        <v>13.610106928303299</v>
      </c>
      <c r="L51" s="250">
        <v>14.598000000000001</v>
      </c>
      <c r="M51" s="167">
        <v>77.900000000000006</v>
      </c>
      <c r="N51" s="65">
        <v>71.599999999999994</v>
      </c>
      <c r="O51" s="167">
        <v>87.4297309041321</v>
      </c>
      <c r="P51" s="90">
        <v>16.436009217583599</v>
      </c>
      <c r="Q51" s="62">
        <v>484.43958356416903</v>
      </c>
      <c r="R51" s="57">
        <v>93</v>
      </c>
      <c r="S51" s="233">
        <v>7.125</v>
      </c>
      <c r="T51" s="123">
        <v>81.738408000000007</v>
      </c>
      <c r="U51" s="114">
        <v>94</v>
      </c>
      <c r="V51" s="235">
        <v>29.026555954740399</v>
      </c>
      <c r="W51" s="167">
        <v>0.67314042206520797</v>
      </c>
      <c r="X51" s="65">
        <v>5.6887256466666702</v>
      </c>
      <c r="Y51" s="188">
        <v>7.2405723262966601</v>
      </c>
      <c r="Z51" s="187"/>
    </row>
    <row r="52" spans="1:26" ht="12">
      <c r="A52" s="262" t="s">
        <v>69</v>
      </c>
      <c r="B52" s="63">
        <v>26733.725347837699</v>
      </c>
      <c r="C52" s="161">
        <v>69465.816369345295</v>
      </c>
      <c r="D52" s="139">
        <v>67.440807334229902</v>
      </c>
      <c r="E52" s="138">
        <v>44064.701033895799</v>
      </c>
      <c r="F52" s="138" t="s">
        <v>922</v>
      </c>
      <c r="G52" s="65">
        <v>4.0220511813552804</v>
      </c>
      <c r="H52" s="233">
        <v>2.1</v>
      </c>
      <c r="I52" s="52">
        <v>20.4362996103992</v>
      </c>
      <c r="J52" s="161">
        <v>0.3</v>
      </c>
      <c r="K52" s="139">
        <v>6.4192672500599297</v>
      </c>
      <c r="L52" s="250">
        <v>15.817</v>
      </c>
      <c r="M52" s="167">
        <v>77.599999999999994</v>
      </c>
      <c r="N52" s="65">
        <v>79.5</v>
      </c>
      <c r="O52" s="167">
        <v>70.417297544933206</v>
      </c>
      <c r="P52" s="90">
        <v>18.115682336465198</v>
      </c>
      <c r="Q52" s="62">
        <v>509.43861961298001</v>
      </c>
      <c r="R52" s="57">
        <v>92</v>
      </c>
      <c r="S52" s="233">
        <v>4.5</v>
      </c>
      <c r="T52" s="262">
        <v>93.6394581280788</v>
      </c>
      <c r="U52" s="114">
        <v>87</v>
      </c>
      <c r="V52" s="235">
        <v>21.2664357389305</v>
      </c>
      <c r="W52" s="167">
        <v>2.0455716769681902</v>
      </c>
      <c r="X52" s="65">
        <v>5.6796016254094797</v>
      </c>
      <c r="Y52" s="188">
        <v>6.9777250470885903</v>
      </c>
      <c r="Z52" s="187"/>
    </row>
    <row r="53" spans="1:26" ht="12">
      <c r="A53" s="262" t="s">
        <v>70</v>
      </c>
      <c r="B53" s="47">
        <v>6752.7341556705396</v>
      </c>
      <c r="C53" s="118">
        <v>4983.3808535490598</v>
      </c>
      <c r="D53" s="139">
        <v>79.700054683776202</v>
      </c>
      <c r="E53" s="55">
        <v>13253.687011734701</v>
      </c>
      <c r="F53" s="138" t="s">
        <v>922</v>
      </c>
      <c r="G53" s="117">
        <v>2.7735425542127601</v>
      </c>
      <c r="H53" s="193">
        <v>1.4009789940106001</v>
      </c>
      <c r="I53" s="148">
        <v>21.767396167494802</v>
      </c>
      <c r="J53" s="161">
        <v>6.67</v>
      </c>
      <c r="K53" s="139">
        <v>15.4718927433877</v>
      </c>
      <c r="L53" s="95">
        <v>14.945279956840301</v>
      </c>
      <c r="M53" s="167">
        <v>69.7</v>
      </c>
      <c r="N53" s="192">
        <v>74.912218544559096</v>
      </c>
      <c r="O53" s="167">
        <v>38.510398972473702</v>
      </c>
      <c r="P53" s="90">
        <v>15.9091535060689</v>
      </c>
      <c r="Q53" s="62">
        <v>399.25697279472899</v>
      </c>
      <c r="R53" s="57">
        <v>91</v>
      </c>
      <c r="S53" s="233">
        <v>4</v>
      </c>
      <c r="T53" s="262">
        <v>84.148665480426999</v>
      </c>
      <c r="U53" s="114">
        <v>91</v>
      </c>
      <c r="V53" s="235">
        <v>20.8262914142</v>
      </c>
      <c r="W53" s="167">
        <v>41.924641196822897</v>
      </c>
      <c r="X53" s="65">
        <v>8.3260006996910594</v>
      </c>
      <c r="Y53" s="188">
        <v>7.3220675788770597</v>
      </c>
      <c r="Z53" s="187"/>
    </row>
    <row r="54" spans="1:26" ht="12">
      <c r="A54" s="262" t="s">
        <v>71</v>
      </c>
      <c r="B54" s="63">
        <v>27138.255475895799</v>
      </c>
      <c r="C54" s="161">
        <v>60344.298216647199</v>
      </c>
      <c r="D54" s="139">
        <v>74.247043886091404</v>
      </c>
      <c r="E54" s="138">
        <v>44542.745630467398</v>
      </c>
      <c r="F54" s="138" t="s">
        <v>922</v>
      </c>
      <c r="G54" s="65">
        <v>1.1114697129977</v>
      </c>
      <c r="H54" s="233">
        <v>2.5</v>
      </c>
      <c r="I54" s="52">
        <v>22.564006408315201</v>
      </c>
      <c r="J54" s="161">
        <v>0.19</v>
      </c>
      <c r="K54" s="139">
        <v>6.3702258154446598</v>
      </c>
      <c r="L54" s="250">
        <v>14.329000000000001</v>
      </c>
      <c r="M54" s="167">
        <v>78.5</v>
      </c>
      <c r="N54" s="65">
        <v>88.1</v>
      </c>
      <c r="O54" s="167">
        <v>86.447233925896299</v>
      </c>
      <c r="P54" s="90">
        <v>16.5504097144916</v>
      </c>
      <c r="Q54" s="62">
        <v>523.63140788487306</v>
      </c>
      <c r="R54" s="57">
        <v>93</v>
      </c>
      <c r="S54" s="233">
        <v>10.5</v>
      </c>
      <c r="T54" s="262">
        <v>60.064070484581499</v>
      </c>
      <c r="U54" s="114">
        <v>83</v>
      </c>
      <c r="V54" s="235">
        <v>14.997834589037099</v>
      </c>
      <c r="W54" s="167">
        <v>2.6908822147036999</v>
      </c>
      <c r="X54" s="65">
        <v>1.3116893515392301</v>
      </c>
      <c r="Y54" s="188">
        <v>6.7201681477525801</v>
      </c>
      <c r="Z54" s="187"/>
    </row>
    <row r="55" spans="1:26" ht="12">
      <c r="A55" s="262" t="s">
        <v>72</v>
      </c>
      <c r="B55" s="63">
        <v>8618.3559734570008</v>
      </c>
      <c r="C55" s="161">
        <v>15354.705264935499</v>
      </c>
      <c r="D55" s="139">
        <v>72.060240352700205</v>
      </c>
      <c r="E55" s="55">
        <v>21002.1807278001</v>
      </c>
      <c r="F55" s="46">
        <v>10.3825064816634</v>
      </c>
      <c r="G55" s="117">
        <v>4.2121617681171104</v>
      </c>
      <c r="H55" s="233">
        <v>1.3</v>
      </c>
      <c r="I55" s="52">
        <v>21.062300363378</v>
      </c>
      <c r="J55" s="161">
        <v>9.3579100000000004</v>
      </c>
      <c r="K55" s="139">
        <v>9.3609143194146096</v>
      </c>
      <c r="L55" s="231">
        <v>14.507224486274801</v>
      </c>
      <c r="M55" s="167">
        <v>75.900000000000006</v>
      </c>
      <c r="N55" s="65">
        <v>67.3</v>
      </c>
      <c r="O55" s="167">
        <v>69.580150891574206</v>
      </c>
      <c r="P55" s="90">
        <v>15.610390921507101</v>
      </c>
      <c r="Q55" s="62">
        <v>440.58783164012499</v>
      </c>
      <c r="R55" s="57">
        <v>85</v>
      </c>
      <c r="S55" s="233">
        <v>2</v>
      </c>
      <c r="T55" s="262">
        <v>87.267130026109598</v>
      </c>
      <c r="U55" s="114">
        <v>88</v>
      </c>
      <c r="V55" s="235">
        <v>61.547755133477203</v>
      </c>
      <c r="W55" s="167">
        <v>6.5009055049705999</v>
      </c>
      <c r="X55" s="65">
        <v>10.3536167483173</v>
      </c>
      <c r="Y55" s="188">
        <v>6.7251727047746197</v>
      </c>
      <c r="Z55" s="187"/>
    </row>
    <row r="56" spans="1:26" ht="12">
      <c r="A56" s="262" t="s">
        <v>73</v>
      </c>
      <c r="B56" s="63">
        <v>16613.8493877654</v>
      </c>
      <c r="C56" s="161">
        <v>13680.9883150962</v>
      </c>
      <c r="D56" s="139">
        <v>73.527420844746601</v>
      </c>
      <c r="E56" s="138">
        <v>22573.052909074599</v>
      </c>
      <c r="F56" s="138" t="s">
        <v>922</v>
      </c>
      <c r="G56" s="65">
        <v>2.7656269657643899</v>
      </c>
      <c r="H56" s="233">
        <v>1.4</v>
      </c>
      <c r="I56" s="52">
        <v>26.1344292774595</v>
      </c>
      <c r="J56" s="161">
        <v>0.7</v>
      </c>
      <c r="K56" s="139">
        <v>12.892563091600101</v>
      </c>
      <c r="L56" s="231">
        <v>14.507224486274801</v>
      </c>
      <c r="M56" s="167">
        <v>74.5</v>
      </c>
      <c r="N56" s="65">
        <v>73.400000000000006</v>
      </c>
      <c r="O56" s="167">
        <v>94.284190373502298</v>
      </c>
      <c r="P56" s="90">
        <v>17.1930199519573</v>
      </c>
      <c r="Q56" s="62">
        <v>482.95889654962599</v>
      </c>
      <c r="R56" s="57">
        <v>87</v>
      </c>
      <c r="S56" s="233">
        <v>6.75</v>
      </c>
      <c r="T56" s="262">
        <v>67.558803593303395</v>
      </c>
      <c r="U56" s="114">
        <v>83</v>
      </c>
      <c r="V56" s="235">
        <v>18.496702828582102</v>
      </c>
      <c r="W56" s="167">
        <v>1.08727118038237</v>
      </c>
      <c r="X56" s="65">
        <v>4.6918414201088696</v>
      </c>
      <c r="Y56" s="188">
        <v>6.2555546953497503</v>
      </c>
      <c r="Z56" s="187"/>
    </row>
    <row r="57" spans="1:26" ht="12">
      <c r="A57" s="262" t="s">
        <v>74</v>
      </c>
      <c r="B57" s="63">
        <v>23213.056321297401</v>
      </c>
      <c r="C57" s="161">
        <v>31025.3675583187</v>
      </c>
      <c r="D57" s="139">
        <v>75.774250278757293</v>
      </c>
      <c r="E57" s="138">
        <v>45023.312167249896</v>
      </c>
      <c r="F57" s="138" t="s">
        <v>922</v>
      </c>
      <c r="G57" s="65">
        <v>1.69527908527353</v>
      </c>
      <c r="H57" s="233">
        <v>1.9</v>
      </c>
      <c r="I57" s="52">
        <v>25.687828814820101</v>
      </c>
      <c r="J57" s="161">
        <v>0</v>
      </c>
      <c r="K57" s="139">
        <v>3.08019711160085</v>
      </c>
      <c r="L57" s="250">
        <v>16.062660000000001</v>
      </c>
      <c r="M57" s="167">
        <v>77.2</v>
      </c>
      <c r="N57" s="65">
        <v>72.400000000000006</v>
      </c>
      <c r="O57" s="167">
        <v>77.839995916961499</v>
      </c>
      <c r="P57" s="90">
        <v>17.8498912013814</v>
      </c>
      <c r="Q57" s="62">
        <v>498.98481695463198</v>
      </c>
      <c r="R57" s="57">
        <v>95</v>
      </c>
      <c r="S57" s="233">
        <v>7</v>
      </c>
      <c r="T57" s="262">
        <v>86.562531458179095</v>
      </c>
      <c r="U57" s="114">
        <v>97</v>
      </c>
      <c r="V57" s="235">
        <v>16.260377988099599</v>
      </c>
      <c r="W57" s="167">
        <v>1.1246097974471401</v>
      </c>
      <c r="X57" s="65">
        <v>4.91716947875</v>
      </c>
      <c r="Y57" s="188">
        <v>7.56278960425752</v>
      </c>
      <c r="Z57" s="187"/>
    </row>
    <row r="58" spans="1:26" ht="12">
      <c r="A58" s="262" t="s">
        <v>75</v>
      </c>
      <c r="B58" s="63">
        <v>13149.074775786399</v>
      </c>
      <c r="C58" s="161">
        <v>11231.3207113716</v>
      </c>
      <c r="D58" s="139">
        <v>61.519058488070002</v>
      </c>
      <c r="E58" s="138">
        <v>20651.9050960719</v>
      </c>
      <c r="F58" s="138" t="s">
        <v>922</v>
      </c>
      <c r="G58" s="65">
        <v>9.3648767850426893</v>
      </c>
      <c r="H58" s="233">
        <v>1.2</v>
      </c>
      <c r="I58" s="52">
        <v>21.440987192418</v>
      </c>
      <c r="J58" s="161">
        <v>11.1</v>
      </c>
      <c r="K58" s="139">
        <v>5.1960092548530596</v>
      </c>
      <c r="L58" s="250">
        <v>14.54</v>
      </c>
      <c r="M58" s="167">
        <v>70.599999999999994</v>
      </c>
      <c r="N58" s="65">
        <v>58.3</v>
      </c>
      <c r="O58" s="167">
        <v>86.387069945967099</v>
      </c>
      <c r="P58" s="90">
        <v>16.681300458726898</v>
      </c>
      <c r="Q58" s="62">
        <v>507.81654990024401</v>
      </c>
      <c r="R58" s="57">
        <v>88</v>
      </c>
      <c r="S58" s="233">
        <v>3.25</v>
      </c>
      <c r="T58" s="123">
        <v>62.833368</v>
      </c>
      <c r="U58" s="114">
        <v>71</v>
      </c>
      <c r="V58" s="235">
        <v>12.6228408229404</v>
      </c>
      <c r="W58" s="167">
        <v>8.8841255052133494</v>
      </c>
      <c r="X58" s="65">
        <v>5.4783419654605297</v>
      </c>
      <c r="Y58" s="188">
        <v>5.4417763681614302</v>
      </c>
      <c r="Z58" s="187"/>
    </row>
    <row r="59" spans="1:26" ht="12">
      <c r="A59" s="262" t="s">
        <v>76</v>
      </c>
      <c r="B59" s="63">
        <v>24957.564508122701</v>
      </c>
      <c r="C59" s="161">
        <v>19750.578009299101</v>
      </c>
      <c r="D59" s="139">
        <v>69.671675013912093</v>
      </c>
      <c r="E59" s="138">
        <v>39132.767698579999</v>
      </c>
      <c r="F59" s="138" t="s">
        <v>922</v>
      </c>
      <c r="G59" s="65">
        <v>2.4392586190338998</v>
      </c>
      <c r="H59" s="233">
        <v>1.9</v>
      </c>
      <c r="I59" s="52">
        <v>22.996586875742601</v>
      </c>
      <c r="J59" s="161">
        <v>0.7</v>
      </c>
      <c r="K59" s="139">
        <v>5.54797191887676</v>
      </c>
      <c r="L59" s="231">
        <v>15.029086606523199</v>
      </c>
      <c r="M59" s="167">
        <v>76.900000000000006</v>
      </c>
      <c r="N59" s="65">
        <v>65.900000000000006</v>
      </c>
      <c r="O59" s="167">
        <v>79.561308515993801</v>
      </c>
      <c r="P59" s="90">
        <v>19.0647477924397</v>
      </c>
      <c r="Q59" s="62">
        <v>532.17656242634405</v>
      </c>
      <c r="R59" s="57">
        <v>92</v>
      </c>
      <c r="S59" s="233">
        <v>9</v>
      </c>
      <c r="T59" s="262">
        <v>73.755903237453396</v>
      </c>
      <c r="U59" s="114">
        <v>95</v>
      </c>
      <c r="V59" s="235">
        <v>14.8653945637781</v>
      </c>
      <c r="W59" s="167">
        <v>3.2844949306112299</v>
      </c>
      <c r="X59" s="65">
        <v>4.7249299300000001</v>
      </c>
      <c r="Y59" s="188">
        <v>7.1421407314658003</v>
      </c>
      <c r="Z59" s="187"/>
    </row>
    <row r="60" spans="1:26" ht="12">
      <c r="A60" s="262" t="s">
        <v>77</v>
      </c>
      <c r="B60" s="63">
        <v>27789.401302075501</v>
      </c>
      <c r="C60" s="161">
        <v>44352.980991985802</v>
      </c>
      <c r="D60" s="139">
        <v>68.255368537452</v>
      </c>
      <c r="E60" s="138">
        <v>39744.799862451</v>
      </c>
      <c r="F60" s="138" t="s">
        <v>922</v>
      </c>
      <c r="G60" s="65">
        <v>3.7285244145929299</v>
      </c>
      <c r="H60" s="233">
        <v>1.8</v>
      </c>
      <c r="I60" s="52">
        <v>21.395231639239199</v>
      </c>
      <c r="J60" s="161">
        <v>0.7</v>
      </c>
      <c r="K60" s="139">
        <v>12.0480856317792</v>
      </c>
      <c r="L60" s="250">
        <v>15.545070000000001</v>
      </c>
      <c r="M60" s="167">
        <v>78</v>
      </c>
      <c r="N60" s="65">
        <v>74.900000000000006</v>
      </c>
      <c r="O60" s="167">
        <v>70.7573465512247</v>
      </c>
      <c r="P60" s="90">
        <v>16.154725927795599</v>
      </c>
      <c r="Q60" s="62">
        <v>493.36651259296599</v>
      </c>
      <c r="R60" s="57">
        <v>91</v>
      </c>
      <c r="S60" s="233">
        <v>3.5</v>
      </c>
      <c r="T60" s="262">
        <v>82.731722964456793</v>
      </c>
      <c r="U60" s="114">
        <v>81</v>
      </c>
      <c r="V60" s="235">
        <v>12.9401899656313</v>
      </c>
      <c r="W60" s="167">
        <v>1.8283769687546401</v>
      </c>
      <c r="X60" s="65">
        <v>5.9365259055776898</v>
      </c>
      <c r="Y60" s="188">
        <v>7.1398843650228896</v>
      </c>
      <c r="Z60" s="187"/>
    </row>
    <row r="61" spans="1:26" ht="12">
      <c r="A61" s="262" t="s">
        <v>78</v>
      </c>
      <c r="B61" s="63">
        <v>27692.139852959099</v>
      </c>
      <c r="C61" s="161">
        <v>41694.924121064498</v>
      </c>
      <c r="D61" s="139">
        <v>76.105769230769198</v>
      </c>
      <c r="E61" s="138">
        <v>43318.2130460029</v>
      </c>
      <c r="F61" s="138" t="s">
        <v>922</v>
      </c>
      <c r="G61" s="65">
        <v>3.5985364017695298</v>
      </c>
      <c r="H61" s="233">
        <v>1.8</v>
      </c>
      <c r="I61" s="52">
        <v>21.9856803931537</v>
      </c>
      <c r="J61" s="161">
        <v>1.6</v>
      </c>
      <c r="K61" s="139">
        <v>7.7501220991573998</v>
      </c>
      <c r="L61" s="250">
        <v>15.36</v>
      </c>
      <c r="M61" s="167">
        <v>78</v>
      </c>
      <c r="N61" s="65">
        <v>66</v>
      </c>
      <c r="O61" s="167">
        <v>88.108175716052699</v>
      </c>
      <c r="P61" s="90">
        <v>17.816926973238001</v>
      </c>
      <c r="Q61" s="62">
        <v>507.12441456980298</v>
      </c>
      <c r="R61" s="57">
        <v>95</v>
      </c>
      <c r="S61" s="233">
        <v>4.5</v>
      </c>
      <c r="T61" s="262">
        <v>78.064575547250399</v>
      </c>
      <c r="U61" s="114">
        <v>96</v>
      </c>
      <c r="V61" s="235">
        <v>16.205066163216099</v>
      </c>
      <c r="W61" s="167">
        <v>0.86671116818988103</v>
      </c>
      <c r="X61" s="65">
        <v>2.7026982549652399</v>
      </c>
      <c r="Y61" s="188">
        <v>6.6802658814743703</v>
      </c>
      <c r="Z61" s="187"/>
    </row>
    <row r="62" spans="1:26" ht="12">
      <c r="A62" s="262" t="s">
        <v>79</v>
      </c>
      <c r="B62" s="63">
        <v>22133.7026666866</v>
      </c>
      <c r="C62" s="161">
        <v>17638.101932156202</v>
      </c>
      <c r="D62" s="139">
        <v>70.920072580476997</v>
      </c>
      <c r="E62" s="138">
        <v>28887.095693020801</v>
      </c>
      <c r="F62" s="138" t="s">
        <v>922</v>
      </c>
      <c r="G62" s="65">
        <v>3.83873994936399</v>
      </c>
      <c r="H62" s="233">
        <v>1.2</v>
      </c>
      <c r="I62" s="52">
        <v>27.7221862379855</v>
      </c>
      <c r="J62" s="161">
        <v>1.4</v>
      </c>
      <c r="K62" s="139">
        <v>6.1960529681729302</v>
      </c>
      <c r="L62" s="231">
        <v>15.303252691363999</v>
      </c>
      <c r="M62" s="167">
        <v>78.400000000000006</v>
      </c>
      <c r="N62" s="65">
        <v>78</v>
      </c>
      <c r="O62" s="167">
        <v>59.773324071552601</v>
      </c>
      <c r="P62" s="90">
        <v>17.8225992135471</v>
      </c>
      <c r="Q62" s="62">
        <v>465.69677084431203</v>
      </c>
      <c r="R62" s="57">
        <v>82</v>
      </c>
      <c r="S62" s="233">
        <v>6.5</v>
      </c>
      <c r="T62" s="123">
        <v>71.436115999999998</v>
      </c>
      <c r="U62" s="114">
        <v>58</v>
      </c>
      <c r="V62" s="235">
        <v>32.000881864304198</v>
      </c>
      <c r="W62" s="167">
        <v>1.7518881795905701</v>
      </c>
      <c r="X62" s="65">
        <v>3.7024609220000002</v>
      </c>
      <c r="Y62" s="188">
        <v>5.3096335851990899</v>
      </c>
      <c r="Z62" s="187"/>
    </row>
    <row r="63" spans="1:26" ht="12">
      <c r="A63" s="262" t="s">
        <v>80</v>
      </c>
      <c r="B63" s="63">
        <v>13696.051627987699</v>
      </c>
      <c r="C63" s="161">
        <v>11811.5359879473</v>
      </c>
      <c r="D63" s="139">
        <v>60.378269125795399</v>
      </c>
      <c r="E63" s="138">
        <v>21635.3039482885</v>
      </c>
      <c r="F63" s="138" t="s">
        <v>922</v>
      </c>
      <c r="G63" s="65">
        <v>5.9156375998258603</v>
      </c>
      <c r="H63" s="233">
        <v>1</v>
      </c>
      <c r="I63" s="52">
        <v>22.600964385653199</v>
      </c>
      <c r="J63" s="161">
        <v>6.6</v>
      </c>
      <c r="K63" s="139">
        <v>4.9841003555511003</v>
      </c>
      <c r="L63" s="231">
        <v>14.8726432271229</v>
      </c>
      <c r="M63" s="167">
        <v>70.5</v>
      </c>
      <c r="N63" s="65">
        <v>58.9</v>
      </c>
      <c r="O63" s="167">
        <v>83.835834393617006</v>
      </c>
      <c r="P63" s="90">
        <v>17.116680977231599</v>
      </c>
      <c r="Q63" s="62">
        <v>491.415880991432</v>
      </c>
      <c r="R63" s="57">
        <v>87</v>
      </c>
      <c r="S63" s="233">
        <v>7.875</v>
      </c>
      <c r="T63" s="262">
        <v>66.134690939881395</v>
      </c>
      <c r="U63" s="114">
        <v>80</v>
      </c>
      <c r="V63" s="235">
        <v>15.6017295379029</v>
      </c>
      <c r="W63" s="167">
        <v>1.5966470412134499</v>
      </c>
      <c r="X63" s="65">
        <v>3.5845350763888901</v>
      </c>
      <c r="Y63" s="188">
        <v>5.1490875041149202</v>
      </c>
      <c r="Z63" s="187"/>
    </row>
    <row r="64" spans="1:26" ht="12">
      <c r="A64" s="262" t="s">
        <v>81</v>
      </c>
      <c r="B64" s="47">
        <v>26395.269729142299</v>
      </c>
      <c r="C64" s="118">
        <v>44342.705363414803</v>
      </c>
      <c r="D64" s="139">
        <v>80.643497888735396</v>
      </c>
      <c r="E64" s="138">
        <v>51939.041872825801</v>
      </c>
      <c r="F64" s="138" t="s">
        <v>922</v>
      </c>
      <c r="G64" s="65">
        <v>1.9077037640357</v>
      </c>
      <c r="H64" s="233">
        <v>1.6</v>
      </c>
      <c r="I64" s="148">
        <v>21.767396167494802</v>
      </c>
      <c r="J64" s="161">
        <v>0.4</v>
      </c>
      <c r="K64" s="113">
        <v>15.3658664746218</v>
      </c>
      <c r="L64" s="231">
        <v>14.4336343643878</v>
      </c>
      <c r="M64" s="167">
        <v>79.5</v>
      </c>
      <c r="N64" s="65">
        <v>79.5</v>
      </c>
      <c r="O64" s="167">
        <v>66.960836485227802</v>
      </c>
      <c r="P64" s="90">
        <v>17.974861423899</v>
      </c>
      <c r="Q64" s="62">
        <v>494.32634319420799</v>
      </c>
      <c r="R64" s="57">
        <v>97</v>
      </c>
      <c r="S64" s="233">
        <v>5.125</v>
      </c>
      <c r="T64" s="262">
        <v>83.865571256435501</v>
      </c>
      <c r="U64" s="114">
        <v>97</v>
      </c>
      <c r="V64" s="235">
        <v>14.467317593717301</v>
      </c>
      <c r="W64" s="167">
        <v>0</v>
      </c>
      <c r="X64" s="65">
        <v>3</v>
      </c>
      <c r="Y64" s="188">
        <v>6.7655690429673099</v>
      </c>
      <c r="Z64" s="187"/>
    </row>
    <row r="65" spans="1:26" ht="12">
      <c r="A65" s="262" t="s">
        <v>82</v>
      </c>
      <c r="B65" s="63">
        <v>24156.452579807101</v>
      </c>
      <c r="C65" s="161">
        <v>21485.241225006299</v>
      </c>
      <c r="D65" s="139">
        <v>64.486793714476804</v>
      </c>
      <c r="E65" s="138">
        <v>48581.882950686297</v>
      </c>
      <c r="F65" s="138" t="s">
        <v>922</v>
      </c>
      <c r="G65" s="65">
        <v>9.0197775920333996</v>
      </c>
      <c r="H65" s="233">
        <v>2.1</v>
      </c>
      <c r="I65" s="52">
        <v>18.149916946245298</v>
      </c>
      <c r="J65" s="161">
        <v>0.2</v>
      </c>
      <c r="K65" s="139">
        <v>6.4257773999702597</v>
      </c>
      <c r="L65" s="231">
        <v>14.7437926808065</v>
      </c>
      <c r="M65" s="167">
        <v>78.7</v>
      </c>
      <c r="N65" s="65">
        <v>83.9</v>
      </c>
      <c r="O65" s="167">
        <v>68.371435905046198</v>
      </c>
      <c r="P65" s="90">
        <v>17.423576048523401</v>
      </c>
      <c r="Q65" s="62">
        <v>491.266590173422</v>
      </c>
      <c r="R65" s="57">
        <v>96</v>
      </c>
      <c r="S65" s="233">
        <v>9</v>
      </c>
      <c r="T65" s="262">
        <v>66.841404454865199</v>
      </c>
      <c r="U65" s="114">
        <v>88</v>
      </c>
      <c r="V65" s="235">
        <v>12.5391567283967</v>
      </c>
      <c r="W65" s="167">
        <v>1.95684279619298</v>
      </c>
      <c r="X65" s="65">
        <v>2</v>
      </c>
      <c r="Y65" s="188">
        <v>6.8603033305085201</v>
      </c>
      <c r="Z65" s="187"/>
    </row>
    <row r="66" spans="1:26" ht="12">
      <c r="A66" s="262" t="s">
        <v>83</v>
      </c>
      <c r="B66" s="47">
        <v>21986.264368999899</v>
      </c>
      <c r="C66" s="161">
        <v>47749.580650885997</v>
      </c>
      <c r="D66" s="139">
        <v>63.435955247373101</v>
      </c>
      <c r="E66" s="138">
        <v>35648.659095779803</v>
      </c>
      <c r="F66" s="46">
        <v>10.3825064816634</v>
      </c>
      <c r="G66" s="65">
        <v>1.7367356621393</v>
      </c>
      <c r="H66" s="233">
        <v>1.1499999999999999</v>
      </c>
      <c r="I66" s="148">
        <v>21.767396167494802</v>
      </c>
      <c r="J66" s="119">
        <v>4.0419051685416196</v>
      </c>
      <c r="K66" s="139">
        <v>29.087927321736299</v>
      </c>
      <c r="L66" s="231">
        <v>14.6600635601703</v>
      </c>
      <c r="M66" s="167">
        <v>79.7</v>
      </c>
      <c r="N66" s="65">
        <v>83.6</v>
      </c>
      <c r="O66" s="167">
        <v>79.947276136667995</v>
      </c>
      <c r="P66" s="90">
        <v>15.1635360587115</v>
      </c>
      <c r="Q66" s="62">
        <v>452.32653278337898</v>
      </c>
      <c r="R66" s="57">
        <v>83</v>
      </c>
      <c r="S66" s="233">
        <v>2.5</v>
      </c>
      <c r="T66" s="262">
        <v>62.672848793832401</v>
      </c>
      <c r="U66" s="114">
        <v>54</v>
      </c>
      <c r="V66" s="235">
        <v>27.5738890653206</v>
      </c>
      <c r="W66" s="167">
        <v>3.3966268604796102</v>
      </c>
      <c r="X66" s="65">
        <v>6.3483976220000002</v>
      </c>
      <c r="Y66" s="188">
        <v>7.4425939400300498</v>
      </c>
      <c r="Z66" s="187"/>
    </row>
    <row r="67" spans="1:26" ht="12">
      <c r="A67" s="262" t="s">
        <v>84</v>
      </c>
      <c r="B67" s="63">
        <v>23917.4016296347</v>
      </c>
      <c r="C67" s="161">
        <v>54705.749631704697</v>
      </c>
      <c r="D67" s="139">
        <v>67.680916882194794</v>
      </c>
      <c r="E67" s="138">
        <v>34347.216802370298</v>
      </c>
      <c r="F67" s="138" t="s">
        <v>922</v>
      </c>
      <c r="G67" s="65">
        <v>3.5696534135501898</v>
      </c>
      <c r="H67" s="233">
        <v>1.4</v>
      </c>
      <c r="I67" s="52">
        <v>23.478971974519101</v>
      </c>
      <c r="J67" s="161">
        <v>0.2</v>
      </c>
      <c r="K67" s="139">
        <v>6.5478995442912202</v>
      </c>
      <c r="L67" s="250">
        <v>15.1877</v>
      </c>
      <c r="M67" s="167">
        <v>79.400000000000006</v>
      </c>
      <c r="N67" s="65">
        <v>70.3</v>
      </c>
      <c r="O67" s="167">
        <v>53.541737093944199</v>
      </c>
      <c r="P67" s="90">
        <v>16.601447797543202</v>
      </c>
      <c r="Q67" s="62">
        <v>480.57644234040799</v>
      </c>
      <c r="R67" s="57">
        <v>91</v>
      </c>
      <c r="S67" s="233">
        <v>5</v>
      </c>
      <c r="T67" s="262">
        <v>81.5811935231131</v>
      </c>
      <c r="U67" s="114">
        <v>81</v>
      </c>
      <c r="V67" s="235">
        <v>23.332710808492301</v>
      </c>
      <c r="W67" s="167">
        <v>1.5350327506691099</v>
      </c>
      <c r="X67" s="65">
        <v>4.6977585209999999</v>
      </c>
      <c r="Y67" s="188">
        <v>6.1351400267576297</v>
      </c>
      <c r="Z67" s="187"/>
    </row>
    <row r="68" spans="1:26" ht="12">
      <c r="A68" s="262" t="s">
        <v>85</v>
      </c>
      <c r="B68" s="63">
        <v>23457.5165664386</v>
      </c>
      <c r="C68" s="161">
        <v>71717.107444845693</v>
      </c>
      <c r="D68" s="139">
        <v>79.9853013228809</v>
      </c>
      <c r="E68" s="138">
        <v>37286.829980289003</v>
      </c>
      <c r="F68" s="46">
        <v>10.3825064816634</v>
      </c>
      <c r="G68" s="65">
        <v>2.4069290655876898</v>
      </c>
      <c r="H68" s="233">
        <v>1.8181818181818199</v>
      </c>
      <c r="I68" s="52">
        <v>22.616534661206</v>
      </c>
      <c r="J68" s="161">
        <v>6.4</v>
      </c>
      <c r="K68" s="113">
        <v>38.638021836531301</v>
      </c>
      <c r="L68" s="250">
        <v>14.12</v>
      </c>
      <c r="M68" s="167">
        <v>79.599999999999994</v>
      </c>
      <c r="N68" s="65">
        <v>31.5</v>
      </c>
      <c r="O68" s="222">
        <v>93.363462091039395</v>
      </c>
      <c r="P68" s="58">
        <v>17.758919310923002</v>
      </c>
      <c r="Q68" s="62">
        <v>522.788095263282</v>
      </c>
      <c r="R68" s="57">
        <v>87</v>
      </c>
      <c r="S68" s="233">
        <v>7.25</v>
      </c>
      <c r="T68" s="262">
        <v>69.178171361502294</v>
      </c>
      <c r="U68" s="114">
        <v>88</v>
      </c>
      <c r="V68" s="235">
        <v>27.1406948345826</v>
      </c>
      <c r="W68" s="167">
        <v>0.518867166792501</v>
      </c>
      <c r="X68" s="65">
        <v>1.2</v>
      </c>
      <c r="Y68" s="24">
        <v>6.0178519325917996</v>
      </c>
      <c r="Z68" s="187"/>
    </row>
    <row r="69" spans="1:26" ht="12">
      <c r="A69" s="262" t="s">
        <v>86</v>
      </c>
      <c r="B69" s="63">
        <v>16570.234671132901</v>
      </c>
      <c r="C69" s="161">
        <v>23714.9684521032</v>
      </c>
      <c r="D69" s="139">
        <v>73.930049316932099</v>
      </c>
      <c r="E69" s="138">
        <v>35936.385616100299</v>
      </c>
      <c r="F69" s="138" t="s">
        <v>922</v>
      </c>
      <c r="G69" s="65">
        <v>2.0896835414737001E-2</v>
      </c>
      <c r="H69" s="233">
        <v>1.4</v>
      </c>
      <c r="I69" s="52">
        <v>15.620312427263199</v>
      </c>
      <c r="J69" s="161">
        <v>4.1644294717551702</v>
      </c>
      <c r="K69" s="113">
        <v>29.837293976150999</v>
      </c>
      <c r="L69" s="250">
        <v>14.965999999999999</v>
      </c>
      <c r="M69" s="167">
        <v>77.2</v>
      </c>
      <c r="N69" s="65">
        <v>41.7</v>
      </c>
      <c r="O69" s="167">
        <v>84.311177232753096</v>
      </c>
      <c r="P69" s="90">
        <v>17.966536924004799</v>
      </c>
      <c r="Q69" s="62">
        <v>535.72219361015505</v>
      </c>
      <c r="R69" s="57">
        <v>76</v>
      </c>
      <c r="S69" s="233">
        <v>10.375</v>
      </c>
      <c r="T69" s="262">
        <v>64.497192546583804</v>
      </c>
      <c r="U69" s="114">
        <v>80</v>
      </c>
      <c r="V69" s="235">
        <v>30.760081359744898</v>
      </c>
      <c r="W69" s="167">
        <v>2.7526369899261001</v>
      </c>
      <c r="X69" s="65">
        <v>2.0859993999999999</v>
      </c>
      <c r="Y69" s="188">
        <v>6.3366472501430797</v>
      </c>
      <c r="Z69" s="187"/>
    </row>
    <row r="70" spans="1:26" ht="12">
      <c r="A70" s="262" t="s">
        <v>87</v>
      </c>
      <c r="B70" s="63">
        <v>35320.902981334999</v>
      </c>
      <c r="C70" s="161">
        <v>72644.315148577603</v>
      </c>
      <c r="D70" s="139">
        <v>73.103929954489004</v>
      </c>
      <c r="E70" s="138">
        <v>53022.557690260597</v>
      </c>
      <c r="F70" s="138" t="s">
        <v>922</v>
      </c>
      <c r="G70" s="65">
        <v>1.2229733941008001</v>
      </c>
      <c r="H70" s="233">
        <v>1.9</v>
      </c>
      <c r="I70" s="52">
        <v>24.575320444071799</v>
      </c>
      <c r="J70" s="161">
        <v>0.5</v>
      </c>
      <c r="K70" s="139">
        <v>5.21595536839021</v>
      </c>
      <c r="L70" s="231">
        <v>15.0308120346187</v>
      </c>
      <c r="M70" s="167">
        <v>77.900000000000006</v>
      </c>
      <c r="N70" s="65">
        <v>76.7</v>
      </c>
      <c r="O70" s="167">
        <v>80.358312991943706</v>
      </c>
      <c r="P70" s="90">
        <v>14.5930913745878</v>
      </c>
      <c r="Q70" s="62">
        <v>479.54999776175998</v>
      </c>
      <c r="R70" s="57">
        <v>94</v>
      </c>
      <c r="S70" s="233">
        <v>6</v>
      </c>
      <c r="T70" s="123">
        <v>90.541663999999997</v>
      </c>
      <c r="U70" s="114">
        <v>94</v>
      </c>
      <c r="V70" s="235">
        <v>12.630820523490099</v>
      </c>
      <c r="W70" s="167">
        <v>3.5794403933169701</v>
      </c>
      <c r="X70" s="65">
        <v>5.3626243575349299</v>
      </c>
      <c r="Y70" s="188">
        <v>7.0703153496464299</v>
      </c>
      <c r="Z70" s="187"/>
    </row>
    <row r="71" spans="1:26" ht="12">
      <c r="A71" s="262" t="s">
        <v>88</v>
      </c>
      <c r="B71" s="63">
        <v>11105.8237366662</v>
      </c>
      <c r="C71" s="161">
        <v>11728.472321084901</v>
      </c>
      <c r="D71" s="139">
        <v>78.388893058161401</v>
      </c>
      <c r="E71" s="55">
        <v>14374.6547780574</v>
      </c>
      <c r="F71" s="138" t="s">
        <v>922</v>
      </c>
      <c r="G71" s="65">
        <v>0.14163298261763599</v>
      </c>
      <c r="H71" s="233">
        <v>0.95613770499999995</v>
      </c>
      <c r="I71" s="52">
        <v>18.5079002831623</v>
      </c>
      <c r="J71" s="161">
        <v>4.1928198090000004</v>
      </c>
      <c r="K71" s="139">
        <v>35.441428492454001</v>
      </c>
      <c r="L71" s="231">
        <v>13.3333392601947</v>
      </c>
      <c r="M71" s="167">
        <v>73.099999999999994</v>
      </c>
      <c r="N71" s="40">
        <v>66.900000000000006</v>
      </c>
      <c r="O71" s="167">
        <v>37.164807874766097</v>
      </c>
      <c r="P71" s="90">
        <v>14.379422016735701</v>
      </c>
      <c r="Q71" s="62">
        <v>419.078329633848</v>
      </c>
      <c r="R71" s="57">
        <v>79</v>
      </c>
      <c r="S71" s="233">
        <v>9</v>
      </c>
      <c r="T71" s="262">
        <v>60.017418546365903</v>
      </c>
      <c r="U71" s="114">
        <v>68</v>
      </c>
      <c r="V71" s="235">
        <v>32.691449386057499</v>
      </c>
      <c r="W71" s="167">
        <v>34.727966543544603</v>
      </c>
      <c r="X71" s="65">
        <v>19.4144483</v>
      </c>
      <c r="Y71" s="188">
        <v>6.9376349389857497</v>
      </c>
      <c r="Z71" s="187"/>
    </row>
    <row r="72" spans="1:26" ht="12">
      <c r="A72" s="262" t="s">
        <v>89</v>
      </c>
      <c r="B72" s="63">
        <v>25739.991752160098</v>
      </c>
      <c r="C72" s="161">
        <v>61157.133881144196</v>
      </c>
      <c r="D72" s="139">
        <v>80.0108440267486</v>
      </c>
      <c r="E72" s="138">
        <v>46436.429506297602</v>
      </c>
      <c r="F72" s="138" t="s">
        <v>922</v>
      </c>
      <c r="G72" s="65">
        <v>1.22253609405285</v>
      </c>
      <c r="H72" s="233">
        <v>2</v>
      </c>
      <c r="I72" s="52">
        <v>21.7394776555082</v>
      </c>
      <c r="J72" s="161">
        <v>0</v>
      </c>
      <c r="K72" s="139">
        <v>1.1621704964028099</v>
      </c>
      <c r="L72" s="231">
        <v>15.480802203128899</v>
      </c>
      <c r="M72" s="167">
        <v>78.8</v>
      </c>
      <c r="N72" s="65">
        <v>79.7</v>
      </c>
      <c r="O72" s="167">
        <v>75.273367640415103</v>
      </c>
      <c r="P72" s="90">
        <v>17.711797426578201</v>
      </c>
      <c r="Q72" s="62">
        <v>518.27090801254803</v>
      </c>
      <c r="R72" s="57">
        <v>93</v>
      </c>
      <c r="S72" s="233">
        <v>6.125</v>
      </c>
      <c r="T72" s="262">
        <v>80.3251187035508</v>
      </c>
      <c r="U72" s="114">
        <v>94</v>
      </c>
      <c r="V72" s="235">
        <v>30.7550861643563</v>
      </c>
      <c r="W72" s="167">
        <v>1.5886325114048501</v>
      </c>
      <c r="X72" s="65">
        <v>5.8516096951048997</v>
      </c>
      <c r="Y72" s="188">
        <v>7.47479467107663</v>
      </c>
      <c r="Z72" s="187"/>
    </row>
    <row r="73" spans="1:26" ht="12">
      <c r="A73" s="262" t="s">
        <v>90</v>
      </c>
      <c r="B73" s="63">
        <v>18600.948979975099</v>
      </c>
      <c r="C73" s="118">
        <v>23183.672317139801</v>
      </c>
      <c r="D73" s="139">
        <v>78.178220620450901</v>
      </c>
      <c r="E73" s="138">
        <v>32471.051633337302</v>
      </c>
      <c r="F73" s="46">
        <v>10.3825064816634</v>
      </c>
      <c r="G73" s="65">
        <v>0.55844607983442995</v>
      </c>
      <c r="H73" s="233">
        <v>2.2999999999999998</v>
      </c>
      <c r="I73" s="52">
        <v>29.413144434606401</v>
      </c>
      <c r="J73" s="119">
        <v>0.21394348361815901</v>
      </c>
      <c r="K73" s="139">
        <v>19.622725750641798</v>
      </c>
      <c r="L73" s="250">
        <v>14.833</v>
      </c>
      <c r="M73" s="167">
        <v>79.099999999999994</v>
      </c>
      <c r="N73" s="65">
        <v>89.6</v>
      </c>
      <c r="O73" s="167">
        <v>73.7438280569271</v>
      </c>
      <c r="P73" s="90">
        <v>18.242020183944302</v>
      </c>
      <c r="Q73" s="62">
        <v>516.86937942177804</v>
      </c>
      <c r="R73" s="57">
        <v>95</v>
      </c>
      <c r="S73" s="233">
        <v>10.25</v>
      </c>
      <c r="T73" s="262">
        <v>81.196260298507397</v>
      </c>
      <c r="U73" s="114">
        <v>89</v>
      </c>
      <c r="V73" s="235">
        <v>11.928664545746701</v>
      </c>
      <c r="W73" s="167">
        <v>1.8137567931421099</v>
      </c>
      <c r="X73" s="65">
        <v>3.3433503660000001</v>
      </c>
      <c r="Y73" s="188">
        <v>7.1062051660931997</v>
      </c>
      <c r="Z73" s="187"/>
    </row>
    <row r="74" spans="1:26" ht="12">
      <c r="A74" s="262" t="s">
        <v>91</v>
      </c>
      <c r="B74" s="63">
        <v>30464.695398270698</v>
      </c>
      <c r="C74" s="161">
        <v>6196.5952481214099</v>
      </c>
      <c r="D74" s="139">
        <v>77.359061214614101</v>
      </c>
      <c r="E74" s="138">
        <v>45931.383143620697</v>
      </c>
      <c r="F74" s="138" t="s">
        <v>922</v>
      </c>
      <c r="G74" s="65">
        <v>0.43698597544784501</v>
      </c>
      <c r="H74" s="233">
        <v>2</v>
      </c>
      <c r="I74" s="52">
        <v>18.5793732564515</v>
      </c>
      <c r="J74" s="161">
        <v>0.1</v>
      </c>
      <c r="K74" s="139">
        <v>4.2275866703756702</v>
      </c>
      <c r="L74" s="250">
        <v>15.494999999999999</v>
      </c>
      <c r="M74" s="167">
        <v>79</v>
      </c>
      <c r="N74" s="65">
        <v>82</v>
      </c>
      <c r="O74" s="167">
        <v>81.029040404040401</v>
      </c>
      <c r="P74" s="90">
        <v>17.309882118936901</v>
      </c>
      <c r="Q74" s="62">
        <v>492.881750089935</v>
      </c>
      <c r="R74" s="57">
        <v>94</v>
      </c>
      <c r="S74" s="233">
        <v>8.125</v>
      </c>
      <c r="T74" s="262">
        <v>77.414088779834898</v>
      </c>
      <c r="U74" s="114">
        <v>96</v>
      </c>
      <c r="V74" s="235">
        <v>15.852191314152501</v>
      </c>
      <c r="W74" s="167">
        <v>0.70512998656519998</v>
      </c>
      <c r="X74" s="65">
        <v>4.3350251946666702</v>
      </c>
      <c r="Y74" s="188">
        <v>7.5345381610128799</v>
      </c>
      <c r="Z74" s="187"/>
    </row>
    <row r="75" spans="1:26" ht="12">
      <c r="A75" s="262" t="s">
        <v>92</v>
      </c>
      <c r="B75" s="63">
        <v>14507.768743290701</v>
      </c>
      <c r="C75" s="161">
        <v>8101.3487632549004</v>
      </c>
      <c r="D75" s="139">
        <v>65.616056778723205</v>
      </c>
      <c r="E75" s="138">
        <v>18605.883089740299</v>
      </c>
      <c r="F75" s="138" t="s">
        <v>922</v>
      </c>
      <c r="G75" s="65">
        <v>2.3520139378603702</v>
      </c>
      <c r="H75" s="233">
        <v>1</v>
      </c>
      <c r="I75" s="52">
        <v>23.5994769431945</v>
      </c>
      <c r="J75" s="161">
        <v>4.0999999999999996</v>
      </c>
      <c r="K75" s="139">
        <v>11.4780138377652</v>
      </c>
      <c r="L75" s="250">
        <v>14.37</v>
      </c>
      <c r="M75" s="167">
        <v>72.099999999999994</v>
      </c>
      <c r="N75" s="65">
        <v>61.5</v>
      </c>
      <c r="O75" s="167">
        <v>88.3757130426375</v>
      </c>
      <c r="P75" s="90">
        <v>17.727875945223399</v>
      </c>
      <c r="Q75" s="62">
        <v>492.44268331408603</v>
      </c>
      <c r="R75" s="57">
        <v>85</v>
      </c>
      <c r="S75" s="233">
        <v>10.75</v>
      </c>
      <c r="T75" s="262">
        <v>54.530500172473303</v>
      </c>
      <c r="U75" s="114">
        <v>77</v>
      </c>
      <c r="V75" s="235">
        <v>35.073095718754203</v>
      </c>
      <c r="W75" s="167">
        <v>1.95182161486064</v>
      </c>
      <c r="X75" s="65">
        <v>1.4033339979999999</v>
      </c>
      <c r="Y75" s="188">
        <v>5.7212903622097402</v>
      </c>
      <c r="Z75" s="187"/>
    </row>
    <row r="76" spans="1:26" ht="12">
      <c r="A76" s="262" t="s">
        <v>93</v>
      </c>
      <c r="B76" s="63">
        <v>18688.758656484501</v>
      </c>
      <c r="C76" s="161">
        <v>27298.570369168301</v>
      </c>
      <c r="D76" s="139">
        <v>70.082339579784204</v>
      </c>
      <c r="E76" s="138">
        <v>23053.0077322451</v>
      </c>
      <c r="F76" s="138" t="s">
        <v>922</v>
      </c>
      <c r="G76" s="65">
        <v>5.0639350018313003</v>
      </c>
      <c r="H76" s="233">
        <v>1.4</v>
      </c>
      <c r="I76" s="52">
        <v>17.934055378246601</v>
      </c>
      <c r="J76" s="161">
        <v>1.6</v>
      </c>
      <c r="K76" s="139">
        <v>7.5986595257796301</v>
      </c>
      <c r="L76" s="231">
        <v>15.248002864413101</v>
      </c>
      <c r="M76" s="167">
        <v>76.7</v>
      </c>
      <c r="N76" s="65">
        <v>54.1</v>
      </c>
      <c r="O76" s="167">
        <v>27.311658135235302</v>
      </c>
      <c r="P76" s="90">
        <v>17.777381119136201</v>
      </c>
      <c r="Q76" s="62">
        <v>484.64998921285701</v>
      </c>
      <c r="R76" s="57">
        <v>86</v>
      </c>
      <c r="S76" s="233">
        <v>6.5</v>
      </c>
      <c r="T76" s="262">
        <v>65.923794897829694</v>
      </c>
      <c r="U76" s="114">
        <v>87</v>
      </c>
      <c r="V76" s="235">
        <v>21.003941769401099</v>
      </c>
      <c r="W76" s="167">
        <v>1.78612855689704</v>
      </c>
      <c r="X76" s="65">
        <v>4.7166113836163799</v>
      </c>
      <c r="Y76" s="188">
        <v>5.2839181535991901</v>
      </c>
      <c r="Z76" s="187"/>
    </row>
    <row r="77" spans="1:26" ht="12">
      <c r="A77" s="262" t="s">
        <v>94</v>
      </c>
      <c r="B77" s="63">
        <v>13910.934796380699</v>
      </c>
      <c r="C77" s="118">
        <v>13964.919343015299</v>
      </c>
      <c r="D77" s="139">
        <v>71.616777397054605</v>
      </c>
      <c r="E77" s="55">
        <v>17005.577179883501</v>
      </c>
      <c r="F77" s="46">
        <v>10.3825064816634</v>
      </c>
      <c r="G77" s="65">
        <v>2.15048863732317</v>
      </c>
      <c r="H77" s="193">
        <v>1.55199115363303</v>
      </c>
      <c r="I77" s="56">
        <v>11.032533273817201</v>
      </c>
      <c r="J77" s="165">
        <v>2.9662929908512701</v>
      </c>
      <c r="K77" s="139">
        <v>0.241543866609193</v>
      </c>
      <c r="L77" s="95">
        <v>14.945279956840301</v>
      </c>
      <c r="M77" s="167">
        <v>63</v>
      </c>
      <c r="N77" s="192">
        <v>35.307472611897502</v>
      </c>
      <c r="O77" s="167">
        <v>87.58</v>
      </c>
      <c r="P77" s="90">
        <v>15.974091207691901</v>
      </c>
      <c r="Q77" s="62">
        <v>460.84453699880203</v>
      </c>
      <c r="R77" s="57">
        <v>87</v>
      </c>
      <c r="S77" s="222">
        <v>2.5</v>
      </c>
      <c r="T77" s="262">
        <v>59.530041878172597</v>
      </c>
      <c r="U77" s="114">
        <v>52</v>
      </c>
      <c r="V77" s="235">
        <v>15.9007529824</v>
      </c>
      <c r="W77" s="167">
        <v>18.047999717189299</v>
      </c>
      <c r="X77" s="65">
        <v>2.8233552300000002</v>
      </c>
      <c r="Y77" s="188">
        <v>5.31937915857009</v>
      </c>
      <c r="Z77" s="187"/>
    </row>
    <row r="78" spans="1:26" ht="12">
      <c r="A78" s="262" t="s">
        <v>95</v>
      </c>
      <c r="B78" s="63">
        <v>15840.1255427746</v>
      </c>
      <c r="C78" s="161">
        <v>2189.0036228498702</v>
      </c>
      <c r="D78" s="139">
        <v>65.192093524167305</v>
      </c>
      <c r="E78" s="55">
        <v>18431.794499254302</v>
      </c>
      <c r="F78" s="138" t="s">
        <v>922</v>
      </c>
      <c r="G78" s="65">
        <v>8.2856690272493196</v>
      </c>
      <c r="H78" s="233">
        <v>1.1000000000000001</v>
      </c>
      <c r="I78" s="52">
        <v>25.721531401954</v>
      </c>
      <c r="J78" s="161">
        <v>1.2</v>
      </c>
      <c r="K78" s="139">
        <v>8.6701308698999195</v>
      </c>
      <c r="L78" s="231">
        <v>14.7685239142928</v>
      </c>
      <c r="M78" s="167">
        <v>71.599999999999994</v>
      </c>
      <c r="N78" s="65">
        <v>67.5</v>
      </c>
      <c r="O78" s="167">
        <v>93.236289531251003</v>
      </c>
      <c r="P78" s="90">
        <v>15.7967710703278</v>
      </c>
      <c r="Q78" s="62">
        <v>479.84233582312999</v>
      </c>
      <c r="R78" s="57">
        <v>89</v>
      </c>
      <c r="S78" s="233">
        <v>6.625</v>
      </c>
      <c r="T78" s="123">
        <v>55.920616000000003</v>
      </c>
      <c r="U78" s="114">
        <v>84</v>
      </c>
      <c r="V78" s="235">
        <v>13.1389436617093</v>
      </c>
      <c r="W78" s="167">
        <v>2.2396178442796</v>
      </c>
      <c r="X78" s="65">
        <v>4</v>
      </c>
      <c r="Y78" s="188">
        <v>5.9434854472855596</v>
      </c>
      <c r="Z78" s="187"/>
    </row>
    <row r="79" spans="1:26" ht="12">
      <c r="A79" s="262" t="s">
        <v>96</v>
      </c>
      <c r="B79" s="63">
        <v>19334.413019613999</v>
      </c>
      <c r="C79" s="161">
        <v>19851.5372458817</v>
      </c>
      <c r="D79" s="139">
        <v>69.635847001865201</v>
      </c>
      <c r="E79" s="55">
        <v>31515.976279570499</v>
      </c>
      <c r="F79" s="138" t="s">
        <v>922</v>
      </c>
      <c r="G79" s="65">
        <v>3.3360026117822201</v>
      </c>
      <c r="H79" s="233">
        <v>1.1000000000000001</v>
      </c>
      <c r="I79" s="52">
        <v>20.305255975578</v>
      </c>
      <c r="J79" s="161">
        <v>0.4</v>
      </c>
      <c r="K79" s="139">
        <v>8.4361621995250005</v>
      </c>
      <c r="L79" s="250">
        <v>15.08</v>
      </c>
      <c r="M79" s="167">
        <v>76.3</v>
      </c>
      <c r="N79" s="65">
        <v>62.8</v>
      </c>
      <c r="O79" s="167">
        <v>85.241146045993105</v>
      </c>
      <c r="P79" s="90">
        <v>17.509284246105999</v>
      </c>
      <c r="Q79" s="62">
        <v>487.76826346061603</v>
      </c>
      <c r="R79" s="57">
        <v>91</v>
      </c>
      <c r="S79" s="233">
        <v>10.25</v>
      </c>
      <c r="T79" s="262">
        <v>63.281868203851701</v>
      </c>
      <c r="U79" s="114">
        <v>88</v>
      </c>
      <c r="V79" s="235">
        <v>29.030470576633899</v>
      </c>
      <c r="W79" s="167">
        <v>0.60808818089407202</v>
      </c>
      <c r="X79" s="65">
        <v>2.9374619820359298</v>
      </c>
      <c r="Y79" s="188">
        <v>6.15211327245955</v>
      </c>
      <c r="Z79" s="187"/>
    </row>
    <row r="80" spans="1:26" ht="12">
      <c r="A80" s="262" t="s">
        <v>97</v>
      </c>
      <c r="B80" s="63">
        <v>23540.817679900902</v>
      </c>
      <c r="C80" s="161">
        <v>22683.784770615999</v>
      </c>
      <c r="D80" s="139">
        <v>65.6173533794164</v>
      </c>
      <c r="E80" s="138">
        <v>33768.869966937302</v>
      </c>
      <c r="F80" s="138" t="s">
        <v>922</v>
      </c>
      <c r="G80" s="65">
        <v>8.8056271781916795</v>
      </c>
      <c r="H80" s="233">
        <v>1.9</v>
      </c>
      <c r="I80" s="52">
        <v>19.9115628299894</v>
      </c>
      <c r="J80" s="161">
        <v>0</v>
      </c>
      <c r="K80" s="139">
        <v>9.3127564045431495</v>
      </c>
      <c r="L80" s="250">
        <v>16.207999999999998</v>
      </c>
      <c r="M80" s="167">
        <v>79.099999999999994</v>
      </c>
      <c r="N80" s="65">
        <v>78.599999999999994</v>
      </c>
      <c r="O80" s="167">
        <v>50.883233162301103</v>
      </c>
      <c r="P80" s="90">
        <v>16.499746568948598</v>
      </c>
      <c r="Q80" s="62">
        <v>483.798947992997</v>
      </c>
      <c r="R80" s="57">
        <v>95</v>
      </c>
      <c r="S80" s="233">
        <v>7.25</v>
      </c>
      <c r="T80" s="262">
        <v>74.323949344390897</v>
      </c>
      <c r="U80" s="114">
        <v>83</v>
      </c>
      <c r="V80" s="235">
        <v>27.559680440555201</v>
      </c>
      <c r="W80" s="167">
        <v>1.1777232976605201</v>
      </c>
      <c r="X80" s="65">
        <v>4.1807817590000003</v>
      </c>
      <c r="Y80" s="188">
        <v>6.57793804823066</v>
      </c>
      <c r="Z80" s="187"/>
    </row>
    <row r="81" spans="1:26" ht="12">
      <c r="A81" s="262" t="s">
        <v>98</v>
      </c>
      <c r="B81" s="63">
        <v>26633.039370463299</v>
      </c>
      <c r="C81" s="161">
        <v>38616.388719009898</v>
      </c>
      <c r="D81" s="139">
        <v>75.038694698826205</v>
      </c>
      <c r="E81" s="138">
        <v>39771.785423039299</v>
      </c>
      <c r="F81" s="138" t="s">
        <v>922</v>
      </c>
      <c r="G81" s="65">
        <v>1.5357222541893201</v>
      </c>
      <c r="H81" s="233">
        <v>1.8</v>
      </c>
      <c r="I81" s="52">
        <v>21.5954362811202</v>
      </c>
      <c r="J81" s="161">
        <v>0</v>
      </c>
      <c r="K81" s="139">
        <v>2.03000882612533</v>
      </c>
      <c r="L81" s="250">
        <v>15.0062</v>
      </c>
      <c r="M81" s="167">
        <v>79.5</v>
      </c>
      <c r="N81" s="65">
        <v>81.400000000000006</v>
      </c>
      <c r="O81" s="167">
        <v>84.173700437467204</v>
      </c>
      <c r="P81" s="90">
        <v>17.9759649101264</v>
      </c>
      <c r="Q81" s="62">
        <v>487.24783750691699</v>
      </c>
      <c r="R81" s="57">
        <v>89</v>
      </c>
      <c r="S81" s="233">
        <v>10.875</v>
      </c>
      <c r="T81" s="262">
        <v>79.966787650769007</v>
      </c>
      <c r="U81" s="114">
        <v>96</v>
      </c>
      <c r="V81" s="235">
        <v>10.519374317671</v>
      </c>
      <c r="W81" s="167">
        <v>1.31738664123798</v>
      </c>
      <c r="X81" s="65">
        <v>5.13420645409182</v>
      </c>
      <c r="Y81" s="188">
        <v>7.3329143193180997</v>
      </c>
      <c r="Z81" s="187"/>
    </row>
    <row r="82" spans="1:26" ht="12">
      <c r="A82" s="262" t="s">
        <v>99</v>
      </c>
      <c r="B82" s="63">
        <v>27756.427316130801</v>
      </c>
      <c r="C82" s="161">
        <v>95407.1198463084</v>
      </c>
      <c r="D82" s="139">
        <v>84.782653647026805</v>
      </c>
      <c r="E82" s="138">
        <v>54123.967426121897</v>
      </c>
      <c r="F82" s="138" t="s">
        <v>922</v>
      </c>
      <c r="G82" s="65">
        <v>1.0641570891090399</v>
      </c>
      <c r="H82" s="233">
        <v>1.8</v>
      </c>
      <c r="I82" s="52">
        <v>24.419070081256798</v>
      </c>
      <c r="J82" s="161">
        <v>0.1</v>
      </c>
      <c r="K82" s="113">
        <v>8.5161427001080199</v>
      </c>
      <c r="L82" s="231">
        <v>15.192797490425299</v>
      </c>
      <c r="M82" s="167">
        <v>80.3</v>
      </c>
      <c r="N82" s="65">
        <v>88.2</v>
      </c>
      <c r="O82" s="167">
        <v>90.444794555900501</v>
      </c>
      <c r="P82" s="90">
        <v>17.119009967847202</v>
      </c>
      <c r="Q82" s="62">
        <v>515.21348986998703</v>
      </c>
      <c r="R82" s="57">
        <v>92</v>
      </c>
      <c r="S82" s="233">
        <v>8.375</v>
      </c>
      <c r="T82" s="262">
        <v>52.913356704645103</v>
      </c>
      <c r="U82" s="114">
        <v>95</v>
      </c>
      <c r="V82" s="235">
        <v>22.364468953635701</v>
      </c>
      <c r="W82" s="167">
        <v>0.73093005988651405</v>
      </c>
      <c r="X82" s="65">
        <v>6.3007894591226297</v>
      </c>
      <c r="Y82" s="188">
        <v>7.5197543404902003</v>
      </c>
      <c r="Z82" s="187"/>
    </row>
    <row r="83" spans="1:26" ht="12">
      <c r="A83" s="262" t="s">
        <v>100</v>
      </c>
      <c r="B83" s="47">
        <v>9423.3996990407995</v>
      </c>
      <c r="C83" s="118">
        <v>7615.23636878865</v>
      </c>
      <c r="D83" s="139">
        <v>66.652554929935206</v>
      </c>
      <c r="E83" s="55">
        <v>16378.7048677451</v>
      </c>
      <c r="F83" s="138" t="s">
        <v>922</v>
      </c>
      <c r="G83" s="65">
        <v>2.82923436858231</v>
      </c>
      <c r="H83" s="233">
        <v>0.92</v>
      </c>
      <c r="I83" s="148">
        <v>21.767396167494802</v>
      </c>
      <c r="J83" s="161">
        <v>12.67</v>
      </c>
      <c r="K83" s="139">
        <v>49.257425742574299</v>
      </c>
      <c r="L83" s="231">
        <v>14.810353235165699</v>
      </c>
      <c r="M83" s="167">
        <v>71.8</v>
      </c>
      <c r="N83" s="65">
        <v>71.400000000000006</v>
      </c>
      <c r="O83" s="167">
        <v>35.183239962651697</v>
      </c>
      <c r="P83" s="90">
        <v>14.6676259612157</v>
      </c>
      <c r="Q83" s="62">
        <v>447.414109470288</v>
      </c>
      <c r="R83" s="57">
        <v>70</v>
      </c>
      <c r="S83" s="233">
        <v>5.5</v>
      </c>
      <c r="T83" s="123">
        <v>83.161060000000006</v>
      </c>
      <c r="U83" s="114">
        <v>65</v>
      </c>
      <c r="V83" s="235">
        <v>37.064336065410203</v>
      </c>
      <c r="W83" s="167">
        <v>5.2693742707650397</v>
      </c>
      <c r="X83" s="65">
        <v>6.0527066675999999</v>
      </c>
      <c r="Y83" s="188">
        <v>5.1218417642217098</v>
      </c>
      <c r="Z83" s="187"/>
    </row>
    <row r="84" spans="1:26" ht="12">
      <c r="A84" s="262" t="s">
        <v>101</v>
      </c>
      <c r="B84" s="63">
        <v>26551.6873894733</v>
      </c>
      <c r="C84" s="161">
        <v>59922.743601839997</v>
      </c>
      <c r="D84" s="139">
        <v>75.270059789981403</v>
      </c>
      <c r="E84" s="138">
        <v>48926.007597701901</v>
      </c>
      <c r="F84" s="138" t="s">
        <v>922</v>
      </c>
      <c r="G84" s="65">
        <v>3.2073042921855301</v>
      </c>
      <c r="H84" s="233">
        <v>1.8</v>
      </c>
      <c r="I84" s="52">
        <v>22.651188706631999</v>
      </c>
      <c r="J84" s="161">
        <v>0.5</v>
      </c>
      <c r="K84" s="139">
        <v>17.479744784652599</v>
      </c>
      <c r="L84" s="250">
        <v>14.83</v>
      </c>
      <c r="M84" s="167">
        <v>78.599999999999994</v>
      </c>
      <c r="N84" s="65">
        <v>77.599999999999994</v>
      </c>
      <c r="O84" s="167">
        <v>77.0406061947631</v>
      </c>
      <c r="P84" s="90">
        <v>15.8701119119499</v>
      </c>
      <c r="Q84" s="62">
        <v>500.91678538352897</v>
      </c>
      <c r="R84" s="57">
        <v>94</v>
      </c>
      <c r="S84" s="233">
        <v>11.5</v>
      </c>
      <c r="T84" s="262">
        <v>62.126042446941298</v>
      </c>
      <c r="U84" s="114">
        <v>97</v>
      </c>
      <c r="V84" s="235">
        <v>12.665109422427101</v>
      </c>
      <c r="W84" s="167">
        <v>1.59530296098479</v>
      </c>
      <c r="X84" s="65">
        <v>2.8920256260000001</v>
      </c>
      <c r="Y84" s="188">
        <v>6.8865183897592104</v>
      </c>
      <c r="Z84" s="187"/>
    </row>
    <row r="85" spans="1:26" ht="13.5" customHeight="1">
      <c r="A85" s="262" t="s">
        <v>102</v>
      </c>
      <c r="B85" s="129">
        <v>37707.775714429699</v>
      </c>
      <c r="C85" s="122">
        <v>102074.90940962599</v>
      </c>
      <c r="D85" s="244">
        <v>71.052578094831603</v>
      </c>
      <c r="E85" s="146">
        <v>58268.022550822599</v>
      </c>
      <c r="F85" s="146" t="s">
        <v>922</v>
      </c>
      <c r="G85" s="99">
        <v>3.14870320038498</v>
      </c>
      <c r="H85" s="83">
        <v>2.2550902000000002</v>
      </c>
      <c r="I85" s="221">
        <v>19.793867782138101</v>
      </c>
      <c r="J85" s="122">
        <v>9.0959223474700002E-4</v>
      </c>
      <c r="K85" s="244">
        <v>15.2487364559915</v>
      </c>
      <c r="L85" s="1">
        <v>14.39</v>
      </c>
      <c r="M85" s="170">
        <v>76.2</v>
      </c>
      <c r="N85" s="99">
        <v>90.6</v>
      </c>
      <c r="O85" s="170">
        <v>87.611040177861398</v>
      </c>
      <c r="P85" s="131">
        <v>16.277833004818099</v>
      </c>
      <c r="Q85" s="48">
        <v>497.91436710438001</v>
      </c>
      <c r="R85" s="203">
        <v>92</v>
      </c>
      <c r="S85" s="75">
        <v>8.25</v>
      </c>
      <c r="T85" s="133">
        <v>87.703992613346898</v>
      </c>
      <c r="U85" s="257">
        <v>84</v>
      </c>
      <c r="V85" s="15">
        <v>19.402333326647899</v>
      </c>
      <c r="W85" s="170">
        <v>7.79681046929002</v>
      </c>
      <c r="X85" s="99">
        <v>2</v>
      </c>
      <c r="Y85" s="211">
        <v>6.75235724800784</v>
      </c>
      <c r="Z85" s="187"/>
    </row>
    <row r="86" spans="1:26" ht="12">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row>
    <row r="87" spans="1:26" ht="13.5" customHeight="1">
      <c r="A87" s="206" t="s">
        <v>104</v>
      </c>
      <c r="B87" s="50"/>
      <c r="C87" s="50"/>
      <c r="D87" s="50"/>
      <c r="E87" s="50"/>
      <c r="F87" s="50"/>
      <c r="G87" s="50"/>
      <c r="H87" s="50"/>
      <c r="I87" s="50"/>
      <c r="J87" s="50"/>
      <c r="K87" s="50"/>
      <c r="L87" s="50"/>
      <c r="M87" s="50"/>
      <c r="N87" s="50"/>
      <c r="O87" s="50"/>
      <c r="P87" s="50"/>
      <c r="Q87" s="50"/>
      <c r="R87" s="50"/>
      <c r="S87" s="50"/>
      <c r="T87" s="50"/>
      <c r="U87" s="50"/>
      <c r="V87" s="50"/>
      <c r="W87" s="50"/>
      <c r="X87" s="50"/>
      <c r="Y87" s="50"/>
    </row>
    <row r="88" spans="1:26" ht="12">
      <c r="A88" s="7"/>
      <c r="B88" s="266" t="s">
        <v>1</v>
      </c>
      <c r="C88" s="267"/>
      <c r="D88" s="267"/>
      <c r="E88" s="267"/>
      <c r="F88" s="267"/>
      <c r="G88" s="267"/>
      <c r="H88" s="267"/>
      <c r="I88" s="267"/>
      <c r="J88" s="268"/>
      <c r="K88" s="266" t="s">
        <v>2</v>
      </c>
      <c r="L88" s="267"/>
      <c r="M88" s="267"/>
      <c r="N88" s="267"/>
      <c r="O88" s="267"/>
      <c r="P88" s="267"/>
      <c r="Q88" s="267"/>
      <c r="R88" s="267"/>
      <c r="S88" s="267"/>
      <c r="T88" s="267"/>
      <c r="U88" s="267"/>
      <c r="V88" s="267"/>
      <c r="W88" s="267"/>
      <c r="X88" s="267"/>
      <c r="Y88" s="267"/>
    </row>
    <row r="89" spans="1:26" ht="25.5" customHeight="1">
      <c r="A89" s="7"/>
      <c r="B89" s="269" t="s">
        <v>3</v>
      </c>
      <c r="C89" s="270"/>
      <c r="D89" s="269" t="s">
        <v>4</v>
      </c>
      <c r="E89" s="271"/>
      <c r="F89" s="271"/>
      <c r="G89" s="270"/>
      <c r="H89" s="269" t="s">
        <v>5</v>
      </c>
      <c r="I89" s="271"/>
      <c r="J89" s="270"/>
      <c r="K89" s="269" t="s">
        <v>6</v>
      </c>
      <c r="L89" s="270"/>
      <c r="M89" s="269" t="s">
        <v>7</v>
      </c>
      <c r="N89" s="270"/>
      <c r="O89" s="269" t="s">
        <v>8</v>
      </c>
      <c r="P89" s="271"/>
      <c r="Q89" s="270"/>
      <c r="R89" s="26" t="s">
        <v>9</v>
      </c>
      <c r="S89" s="269" t="s">
        <v>10</v>
      </c>
      <c r="T89" s="270"/>
      <c r="U89" s="269" t="s">
        <v>11</v>
      </c>
      <c r="V89" s="271"/>
      <c r="W89" s="272" t="s">
        <v>12</v>
      </c>
      <c r="X89" s="270"/>
      <c r="Y89" s="173" t="s">
        <v>13</v>
      </c>
      <c r="Z89" s="187"/>
    </row>
    <row r="90" spans="1:26" ht="51" customHeight="1">
      <c r="A90" s="7"/>
      <c r="B90" s="168" t="s">
        <v>14</v>
      </c>
      <c r="C90" s="253" t="s">
        <v>15</v>
      </c>
      <c r="D90" s="168" t="s">
        <v>16</v>
      </c>
      <c r="E90" s="111" t="s">
        <v>17</v>
      </c>
      <c r="F90" s="111" t="s">
        <v>18</v>
      </c>
      <c r="G90" s="253" t="s">
        <v>19</v>
      </c>
      <c r="H90" s="168" t="s">
        <v>20</v>
      </c>
      <c r="J90" s="253" t="s">
        <v>21</v>
      </c>
      <c r="K90" s="168" t="s">
        <v>22</v>
      </c>
      <c r="L90" s="253" t="s">
        <v>23</v>
      </c>
      <c r="M90" s="168" t="s">
        <v>24</v>
      </c>
      <c r="N90" s="253" t="s">
        <v>25</v>
      </c>
      <c r="O90" s="168" t="s">
        <v>26</v>
      </c>
      <c r="P90" s="111" t="s">
        <v>27</v>
      </c>
      <c r="Q90" s="253" t="s">
        <v>28</v>
      </c>
      <c r="R90" s="104" t="s">
        <v>29</v>
      </c>
      <c r="S90" s="168" t="s">
        <v>30</v>
      </c>
      <c r="T90" s="253" t="s">
        <v>31</v>
      </c>
      <c r="U90" s="168" t="s">
        <v>32</v>
      </c>
      <c r="V90" s="253" t="s">
        <v>33</v>
      </c>
      <c r="W90" s="168" t="s">
        <v>34</v>
      </c>
      <c r="X90" s="253" t="s">
        <v>35</v>
      </c>
      <c r="Y90" s="104" t="s">
        <v>36</v>
      </c>
      <c r="Z90" s="187"/>
    </row>
    <row r="91" spans="1:26" ht="12">
      <c r="A91" s="7"/>
      <c r="B91" s="41" t="s">
        <v>37</v>
      </c>
      <c r="C91" s="103"/>
      <c r="D91" s="41" t="s">
        <v>38</v>
      </c>
      <c r="G91" s="262"/>
      <c r="H91" s="41" t="s">
        <v>39</v>
      </c>
      <c r="J91" s="262"/>
      <c r="K91" s="41" t="s">
        <v>40</v>
      </c>
      <c r="L91" s="262"/>
      <c r="M91" s="41" t="s">
        <v>41</v>
      </c>
      <c r="N91" s="262"/>
      <c r="O91" s="41" t="s">
        <v>42</v>
      </c>
      <c r="Q91" s="262"/>
      <c r="R91" s="43"/>
      <c r="S91" s="41" t="s">
        <v>43</v>
      </c>
      <c r="T91" s="262"/>
      <c r="U91" s="187"/>
      <c r="V91" s="262" t="s">
        <v>44</v>
      </c>
      <c r="W91" s="41" t="s">
        <v>45</v>
      </c>
      <c r="X91" s="262"/>
      <c r="Y91" s="207" t="s">
        <v>46</v>
      </c>
      <c r="Z91" s="187"/>
    </row>
    <row r="92" spans="1:26" ht="13.5" customHeight="1">
      <c r="A92" s="262" t="s">
        <v>47</v>
      </c>
      <c r="B92" s="201" t="s">
        <v>48</v>
      </c>
      <c r="C92" s="3" t="s">
        <v>49</v>
      </c>
      <c r="D92" s="201" t="s">
        <v>50</v>
      </c>
      <c r="E92" s="50"/>
      <c r="F92" s="50"/>
      <c r="G92" s="133" t="s">
        <v>51</v>
      </c>
      <c r="H92" s="201" t="s">
        <v>52</v>
      </c>
      <c r="I92" s="50"/>
      <c r="J92" s="133" t="s">
        <v>53</v>
      </c>
      <c r="K92" s="201" t="s">
        <v>54</v>
      </c>
      <c r="L92" s="133" t="s">
        <v>55</v>
      </c>
      <c r="M92" s="201" t="s">
        <v>56</v>
      </c>
      <c r="N92" s="133" t="s">
        <v>57</v>
      </c>
      <c r="O92" s="201" t="s">
        <v>58</v>
      </c>
      <c r="P92" s="50"/>
      <c r="Q92" s="133" t="s">
        <v>59</v>
      </c>
      <c r="R92" s="102" t="s">
        <v>60</v>
      </c>
      <c r="S92" s="201" t="s">
        <v>61</v>
      </c>
      <c r="T92" s="133" t="s">
        <v>62</v>
      </c>
      <c r="U92" s="254"/>
      <c r="V92" s="133" t="s">
        <v>63</v>
      </c>
      <c r="W92" s="201" t="s">
        <v>64</v>
      </c>
      <c r="X92" s="133" t="s">
        <v>65</v>
      </c>
      <c r="Y92" s="110" t="s">
        <v>66</v>
      </c>
      <c r="Z92" s="187"/>
    </row>
    <row r="93" spans="1:26" ht="12">
      <c r="A93" s="262" t="s">
        <v>67</v>
      </c>
      <c r="B93" s="191">
        <v>26927.314757639699</v>
      </c>
      <c r="C93" s="147">
        <v>29629.504781756499</v>
      </c>
      <c r="D93" s="116">
        <v>66.184795884411997</v>
      </c>
      <c r="E93" s="107">
        <v>36659.328000122703</v>
      </c>
      <c r="F93" s="107" t="s">
        <v>922</v>
      </c>
      <c r="G93" s="208">
        <v>0.88247109720672001</v>
      </c>
      <c r="H93" s="100">
        <v>2.1560000000000001</v>
      </c>
      <c r="I93" s="127">
        <v>20.9036194690066</v>
      </c>
      <c r="J93" s="147">
        <v>1.2</v>
      </c>
      <c r="K93" s="116">
        <v>6.3662217483787797</v>
      </c>
      <c r="L93" s="30">
        <v>14.37</v>
      </c>
      <c r="M93" s="82">
        <v>84</v>
      </c>
      <c r="N93" s="208">
        <v>85.3</v>
      </c>
      <c r="O93" s="82">
        <v>68.342206264702199</v>
      </c>
      <c r="P93" s="93">
        <v>18.5877486225491</v>
      </c>
      <c r="Q93" s="5">
        <v>523.352097334777</v>
      </c>
      <c r="R93" s="35">
        <v>98</v>
      </c>
      <c r="S93" s="100">
        <v>10.5</v>
      </c>
      <c r="T93" s="51">
        <v>95.304897236002802</v>
      </c>
      <c r="U93" s="84">
        <v>89</v>
      </c>
      <c r="V93" s="154">
        <v>14.282431792018301</v>
      </c>
      <c r="W93" s="82">
        <v>0.65732481019373401</v>
      </c>
      <c r="X93" s="208">
        <v>2.1013394970000001</v>
      </c>
      <c r="Y93" s="140">
        <v>7.5482451297787803</v>
      </c>
      <c r="Z93" s="187"/>
    </row>
    <row r="94" spans="1:26" ht="12">
      <c r="A94" s="262" t="s">
        <v>68</v>
      </c>
      <c r="B94" s="63">
        <v>27540.702207435301</v>
      </c>
      <c r="C94" s="161">
        <v>45468.259318985598</v>
      </c>
      <c r="D94" s="139">
        <v>66.369447323215795</v>
      </c>
      <c r="E94" s="138">
        <v>33196.481104791499</v>
      </c>
      <c r="F94" s="138" t="s">
        <v>922</v>
      </c>
      <c r="G94" s="65">
        <v>0.92593983283223802</v>
      </c>
      <c r="H94" s="233">
        <v>1.7</v>
      </c>
      <c r="I94" s="52">
        <v>21.981625955302299</v>
      </c>
      <c r="J94" s="119">
        <v>1.5601988900425401</v>
      </c>
      <c r="K94" s="139">
        <v>3.9782348734425601</v>
      </c>
      <c r="L94" s="250">
        <v>14.15</v>
      </c>
      <c r="M94" s="167">
        <v>83.5</v>
      </c>
      <c r="N94" s="65">
        <v>66.7</v>
      </c>
      <c r="O94" s="167">
        <v>76.371628610274001</v>
      </c>
      <c r="P94" s="90">
        <v>16.781971063370001</v>
      </c>
      <c r="Q94" s="62">
        <v>489.15069496229597</v>
      </c>
      <c r="R94" s="57">
        <v>94</v>
      </c>
      <c r="S94" s="233">
        <v>7.125</v>
      </c>
      <c r="T94" s="123">
        <v>81.690102999999993</v>
      </c>
      <c r="U94" s="216">
        <v>94</v>
      </c>
      <c r="V94" s="235">
        <v>29.026555954740399</v>
      </c>
      <c r="W94" s="167">
        <v>0.36324616711232799</v>
      </c>
      <c r="X94" s="65">
        <v>2.2754902586666699</v>
      </c>
      <c r="Y94" s="188">
        <v>7.5328593757798599</v>
      </c>
      <c r="Z94" s="187"/>
    </row>
    <row r="95" spans="1:26" ht="12">
      <c r="A95" s="262" t="s">
        <v>69</v>
      </c>
      <c r="B95" s="63">
        <v>26733.725347837699</v>
      </c>
      <c r="C95" s="161">
        <v>69465.816369345295</v>
      </c>
      <c r="D95" s="139">
        <v>56.529179440705803</v>
      </c>
      <c r="E95" s="138">
        <v>39107.057634979603</v>
      </c>
      <c r="F95" s="138" t="s">
        <v>922</v>
      </c>
      <c r="G95" s="65">
        <v>4.0710532497443399</v>
      </c>
      <c r="H95" s="233">
        <v>2.1</v>
      </c>
      <c r="I95" s="52">
        <v>20.4362996103992</v>
      </c>
      <c r="J95" s="161">
        <v>0.3</v>
      </c>
      <c r="K95" s="139">
        <v>2.29047313307519</v>
      </c>
      <c r="L95" s="250">
        <v>15.466659999999999</v>
      </c>
      <c r="M95" s="167">
        <v>83</v>
      </c>
      <c r="N95" s="65">
        <v>74.3</v>
      </c>
      <c r="O95" s="167">
        <v>70.729712212385095</v>
      </c>
      <c r="P95" s="90">
        <v>19.206798311586802</v>
      </c>
      <c r="Q95" s="62">
        <v>509.08266754132399</v>
      </c>
      <c r="R95" s="57">
        <v>95</v>
      </c>
      <c r="S95" s="233">
        <v>4.5</v>
      </c>
      <c r="T95" s="262">
        <v>88.591921182266006</v>
      </c>
      <c r="U95" s="216">
        <v>78</v>
      </c>
      <c r="V95" s="235">
        <v>21.2664357389305</v>
      </c>
      <c r="W95" s="167">
        <v>1.3944707354206201</v>
      </c>
      <c r="X95" s="65">
        <v>6.6262018963110698</v>
      </c>
      <c r="Y95" s="188">
        <v>7.09542802696369</v>
      </c>
      <c r="Z95" s="187"/>
    </row>
    <row r="96" spans="1:26" ht="12">
      <c r="A96" s="262" t="s">
        <v>70</v>
      </c>
      <c r="B96" s="47">
        <v>6752.7341556705396</v>
      </c>
      <c r="C96" s="118">
        <v>4983.3808535490598</v>
      </c>
      <c r="D96" s="139">
        <v>56.360483629390203</v>
      </c>
      <c r="E96" s="55">
        <v>10627.6121841942</v>
      </c>
      <c r="F96" s="138" t="s">
        <v>922</v>
      </c>
      <c r="G96" s="192">
        <v>2.51587455948984</v>
      </c>
      <c r="H96" s="193">
        <v>1.4009789940106001</v>
      </c>
      <c r="I96" s="148">
        <v>21.767396167494802</v>
      </c>
      <c r="J96" s="161">
        <v>6.67</v>
      </c>
      <c r="K96" s="139">
        <v>8.7815139199327295</v>
      </c>
      <c r="L96" s="95">
        <v>14.5409425639966</v>
      </c>
      <c r="M96" s="167">
        <v>76.7</v>
      </c>
      <c r="N96" s="192">
        <v>69.968997280557403</v>
      </c>
      <c r="O96" s="167">
        <v>42.636965015980003</v>
      </c>
      <c r="P96" s="90">
        <v>16.6617692087572</v>
      </c>
      <c r="Q96" s="62">
        <v>402.52316984866098</v>
      </c>
      <c r="R96" s="57">
        <v>88</v>
      </c>
      <c r="S96" s="233">
        <v>4</v>
      </c>
      <c r="T96" s="262">
        <v>82.420462633452004</v>
      </c>
      <c r="U96" s="216">
        <v>88</v>
      </c>
      <c r="V96" s="235">
        <v>20.8262914142</v>
      </c>
      <c r="W96" s="167">
        <v>4.1006300093736598</v>
      </c>
      <c r="X96" s="65">
        <v>10.407500874613801</v>
      </c>
      <c r="Y96" s="188">
        <v>7.4949319019011096</v>
      </c>
      <c r="Z96" s="187"/>
    </row>
    <row r="97" spans="1:26" ht="12">
      <c r="A97" s="262" t="s">
        <v>71</v>
      </c>
      <c r="B97" s="63">
        <v>27138.255475895799</v>
      </c>
      <c r="C97" s="161">
        <v>60344.298216647199</v>
      </c>
      <c r="D97" s="139">
        <v>68.828167599989598</v>
      </c>
      <c r="E97" s="138">
        <v>35595.023929717201</v>
      </c>
      <c r="F97" s="138" t="s">
        <v>922</v>
      </c>
      <c r="G97" s="65">
        <v>0.79434934091628195</v>
      </c>
      <c r="H97" s="233">
        <v>2.5</v>
      </c>
      <c r="I97" s="52">
        <v>22.564006408315201</v>
      </c>
      <c r="J97" s="161">
        <v>0.19</v>
      </c>
      <c r="K97" s="139">
        <v>1.4587385384829099</v>
      </c>
      <c r="L97" s="250">
        <v>14.148</v>
      </c>
      <c r="M97" s="167">
        <v>83.1</v>
      </c>
      <c r="N97" s="65">
        <v>88.1</v>
      </c>
      <c r="O97" s="167">
        <v>88.824671193514803</v>
      </c>
      <c r="P97" s="90">
        <v>17.425003446358399</v>
      </c>
      <c r="Q97" s="62">
        <v>529.57563569191404</v>
      </c>
      <c r="R97" s="57">
        <v>91</v>
      </c>
      <c r="S97" s="233">
        <v>10.5</v>
      </c>
      <c r="T97" s="262">
        <v>59.074255506607898</v>
      </c>
      <c r="U97" s="216">
        <v>83</v>
      </c>
      <c r="V97" s="235">
        <v>14.997834589037099</v>
      </c>
      <c r="W97" s="167">
        <v>0.94133982073359801</v>
      </c>
      <c r="X97" s="65">
        <v>1.3116893515392301</v>
      </c>
      <c r="Y97" s="188">
        <v>6.5577010020809796</v>
      </c>
      <c r="Z97" s="187"/>
    </row>
    <row r="98" spans="1:26" ht="12">
      <c r="A98" s="262" t="s">
        <v>72</v>
      </c>
      <c r="B98" s="63">
        <v>8618.3559734570008</v>
      </c>
      <c r="C98" s="161">
        <v>15354.705264935499</v>
      </c>
      <c r="D98" s="139">
        <v>46.6577729693647</v>
      </c>
      <c r="E98" s="55">
        <v>16868.648852132399</v>
      </c>
      <c r="F98" s="46">
        <v>10.3300376267979</v>
      </c>
      <c r="G98" s="192">
        <v>4.0094964404724598</v>
      </c>
      <c r="H98" s="233">
        <v>1.3</v>
      </c>
      <c r="I98" s="52">
        <v>21.062300363378</v>
      </c>
      <c r="J98" s="161">
        <v>9.3579100000000004</v>
      </c>
      <c r="K98" s="139">
        <v>3.8277503036046401</v>
      </c>
      <c r="L98" s="231">
        <v>14.0685604591544</v>
      </c>
      <c r="M98" s="167">
        <v>82</v>
      </c>
      <c r="N98" s="65">
        <v>51.4</v>
      </c>
      <c r="O98" s="167">
        <v>68.525523844994694</v>
      </c>
      <c r="P98" s="90">
        <v>15.577121076771199</v>
      </c>
      <c r="Q98" s="62">
        <v>437.95873170238599</v>
      </c>
      <c r="R98" s="57">
        <v>85</v>
      </c>
      <c r="S98" s="233">
        <v>2</v>
      </c>
      <c r="T98" s="262">
        <v>88.036245430809402</v>
      </c>
      <c r="U98" s="216">
        <v>81</v>
      </c>
      <c r="V98" s="235">
        <v>61.547755133477203</v>
      </c>
      <c r="W98" s="167">
        <v>0.997180911003964</v>
      </c>
      <c r="X98" s="65">
        <v>9.3182550734856004</v>
      </c>
      <c r="Y98" s="188">
        <v>6.8617423106747699</v>
      </c>
      <c r="Z98" s="187"/>
    </row>
    <row r="99" spans="1:26" ht="12">
      <c r="A99" s="262" t="s">
        <v>73</v>
      </c>
      <c r="B99" s="63">
        <v>16613.8493877654</v>
      </c>
      <c r="C99" s="161">
        <v>13680.9883150962</v>
      </c>
      <c r="D99" s="139">
        <v>56.267742952804802</v>
      </c>
      <c r="E99" s="138">
        <v>16714.576515735</v>
      </c>
      <c r="F99" s="138" t="s">
        <v>922</v>
      </c>
      <c r="G99" s="65">
        <v>3.6668126665980898</v>
      </c>
      <c r="H99" s="233">
        <v>1.4</v>
      </c>
      <c r="I99" s="52">
        <v>26.1344292774595</v>
      </c>
      <c r="J99" s="161">
        <v>0.7</v>
      </c>
      <c r="K99" s="139">
        <v>3.81098483134818</v>
      </c>
      <c r="L99" s="231">
        <v>14.0685604591544</v>
      </c>
      <c r="M99" s="167">
        <v>80.900000000000006</v>
      </c>
      <c r="N99" s="65">
        <v>63.3</v>
      </c>
      <c r="O99" s="167">
        <v>88.474821573686995</v>
      </c>
      <c r="P99" s="90">
        <v>18.113199354593998</v>
      </c>
      <c r="Q99" s="62">
        <v>499.07756216045902</v>
      </c>
      <c r="R99" s="57">
        <v>91</v>
      </c>
      <c r="S99" s="233">
        <v>6.75</v>
      </c>
      <c r="T99" s="262">
        <v>61.635671702735799</v>
      </c>
      <c r="U99" s="216">
        <v>87</v>
      </c>
      <c r="V99" s="235">
        <v>18.496702828582102</v>
      </c>
      <c r="W99" s="167">
        <v>0.67403322571893598</v>
      </c>
      <c r="X99" s="65">
        <v>0.93836828402177397</v>
      </c>
      <c r="Y99" s="188">
        <v>6.3635958955576299</v>
      </c>
      <c r="Z99" s="187"/>
    </row>
    <row r="100" spans="1:26" ht="12">
      <c r="A100" s="262" t="s">
        <v>74</v>
      </c>
      <c r="B100" s="63">
        <v>23213.056321297401</v>
      </c>
      <c r="C100" s="161">
        <v>31025.3675583187</v>
      </c>
      <c r="D100" s="139">
        <v>71.064426958291307</v>
      </c>
      <c r="E100" s="138">
        <v>38436.780864642998</v>
      </c>
      <c r="F100" s="138" t="s">
        <v>922</v>
      </c>
      <c r="G100" s="65">
        <v>1.10814831483111</v>
      </c>
      <c r="H100" s="233">
        <v>1.9</v>
      </c>
      <c r="I100" s="52">
        <v>25.687828814820101</v>
      </c>
      <c r="J100" s="161">
        <v>0</v>
      </c>
      <c r="K100" s="139">
        <v>0.73760006040598203</v>
      </c>
      <c r="L100" s="250">
        <v>16.055900000000001</v>
      </c>
      <c r="M100" s="167">
        <v>81.400000000000006</v>
      </c>
      <c r="N100" s="65">
        <v>69.3</v>
      </c>
      <c r="O100" s="167">
        <v>74.762919235331694</v>
      </c>
      <c r="P100" s="90">
        <v>19.037706379110698</v>
      </c>
      <c r="Q100" s="62">
        <v>499.36552437393601</v>
      </c>
      <c r="R100" s="57">
        <v>97</v>
      </c>
      <c r="S100" s="233">
        <v>7</v>
      </c>
      <c r="T100" s="262">
        <v>86.626624722427806</v>
      </c>
      <c r="U100" s="216">
        <v>95</v>
      </c>
      <c r="V100" s="235">
        <v>16.260377988099599</v>
      </c>
      <c r="W100" s="167">
        <v>0.58311880852924203</v>
      </c>
      <c r="X100" s="65">
        <v>3.9337355829999998</v>
      </c>
      <c r="Y100" s="188">
        <v>7.9705242377867203</v>
      </c>
      <c r="Z100" s="187"/>
    </row>
    <row r="101" spans="1:26" ht="12">
      <c r="A101" s="262" t="s">
        <v>75</v>
      </c>
      <c r="B101" s="63">
        <v>13149.074775786399</v>
      </c>
      <c r="C101" s="161">
        <v>11231.3207113716</v>
      </c>
      <c r="D101" s="139">
        <v>60.500820965744602</v>
      </c>
      <c r="E101" s="138">
        <v>15463.4099872017</v>
      </c>
      <c r="F101" s="138" t="s">
        <v>922</v>
      </c>
      <c r="G101" s="65">
        <v>5.9048644975047004</v>
      </c>
      <c r="H101" s="233">
        <v>1.2</v>
      </c>
      <c r="I101" s="52">
        <v>21.440987192418</v>
      </c>
      <c r="J101" s="161">
        <v>11.1</v>
      </c>
      <c r="K101" s="139">
        <v>2.1120854256112702</v>
      </c>
      <c r="L101" s="250">
        <v>13.85</v>
      </c>
      <c r="M101" s="167">
        <v>80.5</v>
      </c>
      <c r="N101" s="65">
        <v>52.3</v>
      </c>
      <c r="O101" s="167">
        <v>91.182663545575394</v>
      </c>
      <c r="P101" s="90">
        <v>18.410969031842601</v>
      </c>
      <c r="Q101" s="62">
        <v>519.87500982045299</v>
      </c>
      <c r="R101" s="57">
        <v>89</v>
      </c>
      <c r="S101" s="233">
        <v>3.25</v>
      </c>
      <c r="T101" s="123">
        <v>61.111963000000003</v>
      </c>
      <c r="U101" s="216">
        <v>67</v>
      </c>
      <c r="V101" s="235">
        <v>12.6228408229404</v>
      </c>
      <c r="W101" s="167">
        <v>2.0965635723293801</v>
      </c>
      <c r="X101" s="65">
        <v>5.4783419654605297</v>
      </c>
      <c r="Y101" s="188">
        <v>5.5086208163051698</v>
      </c>
      <c r="Z101" s="187"/>
    </row>
    <row r="102" spans="1:26" ht="12">
      <c r="A102" s="262" t="s">
        <v>76</v>
      </c>
      <c r="B102" s="63">
        <v>24957.564508122701</v>
      </c>
      <c r="C102" s="161">
        <v>19750.578009299101</v>
      </c>
      <c r="D102" s="139">
        <v>66.856168277430399</v>
      </c>
      <c r="E102" s="138">
        <v>29510.060905754901</v>
      </c>
      <c r="F102" s="138" t="s">
        <v>922</v>
      </c>
      <c r="G102" s="65">
        <v>1.48360478018544</v>
      </c>
      <c r="H102" s="233">
        <v>1.9</v>
      </c>
      <c r="I102" s="52">
        <v>22.996586875742601</v>
      </c>
      <c r="J102" s="161">
        <v>0.7</v>
      </c>
      <c r="K102" s="139">
        <v>1.8822881278119501</v>
      </c>
      <c r="L102" s="231">
        <v>14.6591161693269</v>
      </c>
      <c r="M102" s="167">
        <v>83.5</v>
      </c>
      <c r="N102" s="65">
        <v>69.7</v>
      </c>
      <c r="O102" s="167">
        <v>84.425014159799005</v>
      </c>
      <c r="P102" s="90">
        <v>19.982204831277201</v>
      </c>
      <c r="Q102" s="62">
        <v>554.84438038706196</v>
      </c>
      <c r="R102" s="57">
        <v>94</v>
      </c>
      <c r="S102" s="233">
        <v>9</v>
      </c>
      <c r="T102" s="262">
        <v>74.3351847394392</v>
      </c>
      <c r="U102" s="216">
        <v>94</v>
      </c>
      <c r="V102" s="235">
        <v>14.8653945637781</v>
      </c>
      <c r="W102" s="167">
        <v>1.2865230098316101</v>
      </c>
      <c r="X102" s="65">
        <v>0.59061624125000001</v>
      </c>
      <c r="Y102" s="188">
        <v>7.4051509972182599</v>
      </c>
      <c r="Z102" s="187"/>
    </row>
    <row r="103" spans="1:26" ht="12">
      <c r="A103" s="262" t="s">
        <v>77</v>
      </c>
      <c r="B103" s="63">
        <v>27789.401302075501</v>
      </c>
      <c r="C103" s="161">
        <v>44352.980991985802</v>
      </c>
      <c r="D103" s="139">
        <v>59.860581852072997</v>
      </c>
      <c r="E103" s="138">
        <v>32116.018768780701</v>
      </c>
      <c r="F103" s="138" t="s">
        <v>922</v>
      </c>
      <c r="G103" s="65">
        <v>3.7443525141946101</v>
      </c>
      <c r="H103" s="233">
        <v>1.8</v>
      </c>
      <c r="I103" s="52">
        <v>21.395231639239199</v>
      </c>
      <c r="J103" s="161">
        <v>0.7</v>
      </c>
      <c r="K103" s="139">
        <v>5.1420335977069804</v>
      </c>
      <c r="L103" s="250">
        <v>14.904</v>
      </c>
      <c r="M103" s="167">
        <v>84.7</v>
      </c>
      <c r="N103" s="65">
        <v>70.099999999999994</v>
      </c>
      <c r="O103" s="167">
        <v>69.292348652164705</v>
      </c>
      <c r="P103" s="90">
        <v>16.754747633644801</v>
      </c>
      <c r="Q103" s="62">
        <v>500.21183138524202</v>
      </c>
      <c r="R103" s="57">
        <v>93</v>
      </c>
      <c r="S103" s="233">
        <v>3.5</v>
      </c>
      <c r="T103" s="262">
        <v>85.123608520292393</v>
      </c>
      <c r="U103" s="216">
        <v>78</v>
      </c>
      <c r="V103" s="235">
        <v>12.9401899656313</v>
      </c>
      <c r="W103" s="167">
        <v>0.894312925596218</v>
      </c>
      <c r="X103" s="65">
        <v>3.9576839370517898</v>
      </c>
      <c r="Y103" s="188">
        <v>6.6361231355839196</v>
      </c>
      <c r="Z103" s="187"/>
    </row>
    <row r="104" spans="1:26" ht="12">
      <c r="A104" s="262" t="s">
        <v>78</v>
      </c>
      <c r="B104" s="63">
        <v>27692.139852959099</v>
      </c>
      <c r="C104" s="161">
        <v>41694.924121064498</v>
      </c>
      <c r="D104" s="139">
        <v>66.120362365146804</v>
      </c>
      <c r="E104" s="138">
        <v>30126.2631879859</v>
      </c>
      <c r="F104" s="138" t="s">
        <v>922</v>
      </c>
      <c r="G104" s="65">
        <v>3.0385111858711298</v>
      </c>
      <c r="H104" s="233">
        <v>1.8</v>
      </c>
      <c r="I104" s="52">
        <v>21.9856803931537</v>
      </c>
      <c r="J104" s="161">
        <v>1.6</v>
      </c>
      <c r="K104" s="139">
        <v>2.2695206414312801</v>
      </c>
      <c r="L104" s="250">
        <v>15.31</v>
      </c>
      <c r="M104" s="167">
        <v>83</v>
      </c>
      <c r="N104" s="65">
        <v>63.5</v>
      </c>
      <c r="O104" s="167">
        <v>82.828712604470596</v>
      </c>
      <c r="P104" s="90">
        <v>17.5669078195093</v>
      </c>
      <c r="Q104" s="62">
        <v>513.33599583541798</v>
      </c>
      <c r="R104" s="57">
        <v>94</v>
      </c>
      <c r="S104" s="233">
        <v>4.5</v>
      </c>
      <c r="T104" s="262">
        <v>77.252007474639598</v>
      </c>
      <c r="U104" s="216">
        <v>97</v>
      </c>
      <c r="V104" s="235">
        <v>16.205066163216099</v>
      </c>
      <c r="W104" s="167">
        <v>0.81916049545182201</v>
      </c>
      <c r="X104" s="65">
        <v>3.6035976732869899</v>
      </c>
      <c r="Y104" s="188">
        <v>6.6093668415612603</v>
      </c>
      <c r="Z104" s="187"/>
    </row>
    <row r="105" spans="1:26" ht="12">
      <c r="A105" s="262" t="s">
        <v>79</v>
      </c>
      <c r="B105" s="63">
        <v>22133.7026666866</v>
      </c>
      <c r="C105" s="161">
        <v>17638.101932156202</v>
      </c>
      <c r="D105" s="139">
        <v>48.141061476811799</v>
      </c>
      <c r="E105" s="138">
        <v>27206.6259681476</v>
      </c>
      <c r="F105" s="138" t="s">
        <v>922</v>
      </c>
      <c r="G105" s="65">
        <v>8.1391400245996</v>
      </c>
      <c r="H105" s="233">
        <v>1.2</v>
      </c>
      <c r="I105" s="52">
        <v>27.7221862379855</v>
      </c>
      <c r="J105" s="161">
        <v>1.4</v>
      </c>
      <c r="K105" s="139">
        <v>3.8792971143391499</v>
      </c>
      <c r="L105" s="231">
        <v>14.969371197726501</v>
      </c>
      <c r="M105" s="167">
        <v>82.8</v>
      </c>
      <c r="N105" s="65">
        <v>73.5</v>
      </c>
      <c r="O105" s="167">
        <v>62.679103359813404</v>
      </c>
      <c r="P105" s="90">
        <v>18.2998278780295</v>
      </c>
      <c r="Q105" s="62">
        <v>480.03954202214601</v>
      </c>
      <c r="R105" s="57">
        <v>88</v>
      </c>
      <c r="S105" s="233">
        <v>6.5</v>
      </c>
      <c r="T105" s="123">
        <v>70.476056</v>
      </c>
      <c r="U105" s="216">
        <v>62</v>
      </c>
      <c r="V105" s="235">
        <v>32.000881864304198</v>
      </c>
      <c r="W105" s="167">
        <v>0.36148219247302499</v>
      </c>
      <c r="X105" s="65">
        <v>3.7024609220000002</v>
      </c>
      <c r="Y105" s="188">
        <v>5.3966835320473798</v>
      </c>
      <c r="Z105" s="187"/>
    </row>
    <row r="106" spans="1:26" ht="12">
      <c r="A106" s="262" t="s">
        <v>80</v>
      </c>
      <c r="B106" s="63">
        <v>13696.051627987699</v>
      </c>
      <c r="C106" s="161">
        <v>11811.5359879473</v>
      </c>
      <c r="D106" s="139">
        <v>50.602347090093801</v>
      </c>
      <c r="E106" s="138">
        <v>18572.576225292101</v>
      </c>
      <c r="F106" s="138" t="s">
        <v>922</v>
      </c>
      <c r="G106" s="65">
        <v>5.3249464812751599</v>
      </c>
      <c r="H106" s="233">
        <v>1</v>
      </c>
      <c r="I106" s="52">
        <v>22.600964385653199</v>
      </c>
      <c r="J106" s="161">
        <v>6.6</v>
      </c>
      <c r="K106" s="139">
        <v>1.6407019400035701</v>
      </c>
      <c r="L106" s="231">
        <v>14.482079884379401</v>
      </c>
      <c r="M106" s="167">
        <v>78.099999999999994</v>
      </c>
      <c r="N106" s="65">
        <v>50</v>
      </c>
      <c r="O106" s="167">
        <v>77.487899149420002</v>
      </c>
      <c r="P106" s="90">
        <v>17.804850288781498</v>
      </c>
      <c r="Q106" s="62">
        <v>499.98378436240898</v>
      </c>
      <c r="R106" s="57">
        <v>90</v>
      </c>
      <c r="S106" s="233">
        <v>7.875</v>
      </c>
      <c r="T106" s="262">
        <v>63.260624168380303</v>
      </c>
      <c r="U106" s="216">
        <v>75</v>
      </c>
      <c r="V106" s="235">
        <v>15.6017295379029</v>
      </c>
      <c r="W106" s="167">
        <v>1.1971098348273499</v>
      </c>
      <c r="X106" s="65">
        <v>3.5845350763888901</v>
      </c>
      <c r="Y106" s="188">
        <v>4.6416672630951004</v>
      </c>
      <c r="Z106" s="187"/>
    </row>
    <row r="107" spans="1:26" ht="12">
      <c r="A107" s="262" t="s">
        <v>81</v>
      </c>
      <c r="B107" s="47">
        <v>26395.269729142299</v>
      </c>
      <c r="C107" s="118">
        <v>44342.705363414803</v>
      </c>
      <c r="D107" s="139">
        <v>77.037696658988907</v>
      </c>
      <c r="E107" s="138">
        <v>41262.563206697901</v>
      </c>
      <c r="F107" s="138" t="s">
        <v>922</v>
      </c>
      <c r="G107" s="65">
        <v>1.2732763566218099</v>
      </c>
      <c r="H107" s="233">
        <v>1.6</v>
      </c>
      <c r="I107" s="148">
        <v>21.767396167494802</v>
      </c>
      <c r="J107" s="161">
        <v>0.4</v>
      </c>
      <c r="K107" s="113">
        <v>5.2413384966240102</v>
      </c>
      <c r="L107" s="231">
        <v>13.985283545566601</v>
      </c>
      <c r="M107" s="167">
        <v>83.5</v>
      </c>
      <c r="N107" s="65">
        <v>76.2</v>
      </c>
      <c r="O107" s="167">
        <v>64.7306092748791</v>
      </c>
      <c r="P107" s="90">
        <v>19.901799637756699</v>
      </c>
      <c r="Q107" s="62">
        <v>507.30173054146798</v>
      </c>
      <c r="R107" s="57">
        <v>98</v>
      </c>
      <c r="S107" s="233">
        <v>5.125</v>
      </c>
      <c r="T107" s="262">
        <v>83.270325336838596</v>
      </c>
      <c r="U107" s="216">
        <v>97</v>
      </c>
      <c r="V107" s="235">
        <v>14.467317593717301</v>
      </c>
      <c r="W107" s="167">
        <v>0</v>
      </c>
      <c r="X107" s="65">
        <v>2.5</v>
      </c>
      <c r="Y107" s="188">
        <v>6.9680053271427198</v>
      </c>
      <c r="Z107" s="187"/>
    </row>
    <row r="108" spans="1:26" ht="12">
      <c r="A108" s="262" t="s">
        <v>82</v>
      </c>
      <c r="B108" s="63">
        <v>24156.452579807101</v>
      </c>
      <c r="C108" s="161">
        <v>21485.241225006299</v>
      </c>
      <c r="D108" s="139">
        <v>56.425396404166399</v>
      </c>
      <c r="E108" s="138">
        <v>40445.850525055699</v>
      </c>
      <c r="F108" s="138" t="s">
        <v>922</v>
      </c>
      <c r="G108" s="65">
        <v>3.7348474913593899</v>
      </c>
      <c r="H108" s="233">
        <v>2.1</v>
      </c>
      <c r="I108" s="52">
        <v>18.149916946245298</v>
      </c>
      <c r="J108" s="161">
        <v>0.2</v>
      </c>
      <c r="K108" s="139">
        <v>1.27707315832067</v>
      </c>
      <c r="L108" s="231">
        <v>14.3362685236128</v>
      </c>
      <c r="M108" s="167">
        <v>83.2</v>
      </c>
      <c r="N108" s="65">
        <v>82.8</v>
      </c>
      <c r="O108" s="167">
        <v>74.691305901247802</v>
      </c>
      <c r="P108" s="90">
        <v>17.785615187494901</v>
      </c>
      <c r="Q108" s="62">
        <v>502.71832783300601</v>
      </c>
      <c r="R108" s="57">
        <v>98</v>
      </c>
      <c r="S108" s="233">
        <v>9</v>
      </c>
      <c r="T108" s="262">
        <v>67.195021101993007</v>
      </c>
      <c r="U108" s="216">
        <v>89</v>
      </c>
      <c r="V108" s="235">
        <v>12.5391567283967</v>
      </c>
      <c r="W108" s="167">
        <v>0.42739005793957702</v>
      </c>
      <c r="X108" s="65">
        <v>3</v>
      </c>
      <c r="Y108" s="188">
        <v>6.9990872715908798</v>
      </c>
      <c r="Z108" s="187"/>
    </row>
    <row r="109" spans="1:26" ht="12">
      <c r="A109" s="262" t="s">
        <v>83</v>
      </c>
      <c r="B109" s="47">
        <v>21986.264368999899</v>
      </c>
      <c r="C109" s="161">
        <v>47749.580650885997</v>
      </c>
      <c r="D109" s="139">
        <v>56.941539388502598</v>
      </c>
      <c r="E109" s="138">
        <v>25540.858842914298</v>
      </c>
      <c r="F109" s="46">
        <v>10.3300376267979</v>
      </c>
      <c r="G109" s="65">
        <v>1.2032845945108099</v>
      </c>
      <c r="H109" s="233">
        <v>1.1499999999999999</v>
      </c>
      <c r="I109" s="148">
        <v>21.767396167494802</v>
      </c>
      <c r="J109" s="119">
        <v>4.0419051685416196</v>
      </c>
      <c r="K109" s="139">
        <v>8.5764832148792092</v>
      </c>
      <c r="L109" s="231">
        <v>14.2415179977921</v>
      </c>
      <c r="M109" s="167">
        <v>83.6</v>
      </c>
      <c r="N109" s="65">
        <v>78.8</v>
      </c>
      <c r="O109" s="167">
        <v>83.5210859098556</v>
      </c>
      <c r="P109" s="90">
        <v>15.926167553996301</v>
      </c>
      <c r="Q109" s="62">
        <v>464.58873908151099</v>
      </c>
      <c r="R109" s="57">
        <v>89</v>
      </c>
      <c r="S109" s="233">
        <v>2.5</v>
      </c>
      <c r="T109" s="262">
        <v>64.363933101218606</v>
      </c>
      <c r="U109" s="216">
        <v>57</v>
      </c>
      <c r="V109" s="235">
        <v>27.5738890653206</v>
      </c>
      <c r="W109" s="167">
        <v>0.77276309490425699</v>
      </c>
      <c r="X109" s="65">
        <v>7.4064638923333304</v>
      </c>
      <c r="Y109" s="188">
        <v>7.26425907990415</v>
      </c>
      <c r="Z109" s="187"/>
    </row>
    <row r="110" spans="1:26" ht="12">
      <c r="A110" s="262" t="s">
        <v>84</v>
      </c>
      <c r="B110" s="63">
        <v>23917.4016296347</v>
      </c>
      <c r="C110" s="161">
        <v>54705.749631704697</v>
      </c>
      <c r="D110" s="139">
        <v>46.141819648981198</v>
      </c>
      <c r="E110" s="138">
        <v>29502.7183268148</v>
      </c>
      <c r="F110" s="138" t="s">
        <v>922</v>
      </c>
      <c r="G110" s="65">
        <v>4.8170720344846698</v>
      </c>
      <c r="H110" s="233">
        <v>1.4</v>
      </c>
      <c r="I110" s="52">
        <v>23.478971974519101</v>
      </c>
      <c r="J110" s="161">
        <v>0.2</v>
      </c>
      <c r="K110" s="139">
        <v>2.1613739349921799</v>
      </c>
      <c r="L110" s="250">
        <v>14.083299999999999</v>
      </c>
      <c r="M110" s="167">
        <v>84.6</v>
      </c>
      <c r="N110" s="65">
        <v>63.1</v>
      </c>
      <c r="O110" s="167">
        <v>55.051564079694103</v>
      </c>
      <c r="P110" s="90">
        <v>17.471016186473801</v>
      </c>
      <c r="Q110" s="62">
        <v>491.592207492098</v>
      </c>
      <c r="R110" s="57">
        <v>90</v>
      </c>
      <c r="S110" s="233">
        <v>5</v>
      </c>
      <c r="T110" s="262">
        <v>79.530357795769206</v>
      </c>
      <c r="U110" s="216">
        <v>78</v>
      </c>
      <c r="V110" s="235">
        <v>23.332710808492301</v>
      </c>
      <c r="W110" s="167">
        <v>0.45673914896874201</v>
      </c>
      <c r="X110" s="65">
        <v>3.7582068168</v>
      </c>
      <c r="Y110" s="188">
        <v>5.9536444283973298</v>
      </c>
      <c r="Z110" s="187"/>
    </row>
    <row r="111" spans="1:26" ht="12">
      <c r="A111" s="262" t="s">
        <v>85</v>
      </c>
      <c r="B111" s="63">
        <v>23457.5165664386</v>
      </c>
      <c r="C111" s="161">
        <v>71717.107444845693</v>
      </c>
      <c r="D111" s="139">
        <v>60.099255583126599</v>
      </c>
      <c r="E111" s="138">
        <v>25263.866522455301</v>
      </c>
      <c r="F111" s="46">
        <v>10.3300376267979</v>
      </c>
      <c r="G111" s="65">
        <v>1.14223356128038</v>
      </c>
      <c r="H111" s="233">
        <v>1.8181818181818199</v>
      </c>
      <c r="I111" s="52">
        <v>22.616534661206</v>
      </c>
      <c r="J111" s="161">
        <v>6.4</v>
      </c>
      <c r="K111" s="113">
        <v>19.173662945973501</v>
      </c>
      <c r="L111" s="250">
        <v>13.61</v>
      </c>
      <c r="M111" s="167">
        <v>86.4</v>
      </c>
      <c r="N111" s="65">
        <v>28.6</v>
      </c>
      <c r="O111" s="193">
        <v>90.985200000000006</v>
      </c>
      <c r="P111" s="243">
        <v>18.874735487729499</v>
      </c>
      <c r="Q111" s="62">
        <v>536.50435122305396</v>
      </c>
      <c r="R111" s="57">
        <v>95</v>
      </c>
      <c r="S111" s="233">
        <v>7.25</v>
      </c>
      <c r="T111" s="262">
        <v>65.923938967136095</v>
      </c>
      <c r="U111" s="216">
        <v>83</v>
      </c>
      <c r="V111" s="235">
        <v>27.1406948345826</v>
      </c>
      <c r="W111" s="167">
        <v>0.493574364694916</v>
      </c>
      <c r="X111" s="65">
        <v>1.6</v>
      </c>
      <c r="Y111" s="24">
        <v>6.5483832909242699</v>
      </c>
      <c r="Z111" s="187"/>
    </row>
    <row r="112" spans="1:26" ht="12">
      <c r="A112" s="262" t="s">
        <v>86</v>
      </c>
      <c r="B112" s="63">
        <v>16570.234671132901</v>
      </c>
      <c r="C112" s="161">
        <v>23714.9684521032</v>
      </c>
      <c r="D112" s="139">
        <v>52.632778664235197</v>
      </c>
      <c r="E112" s="138">
        <v>22731.8525173544</v>
      </c>
      <c r="F112" s="138" t="s">
        <v>922</v>
      </c>
      <c r="G112" s="65">
        <v>9.9138050093479993E-3</v>
      </c>
      <c r="H112" s="233">
        <v>1.4</v>
      </c>
      <c r="I112" s="52">
        <v>15.620312427263199</v>
      </c>
      <c r="J112" s="161">
        <v>4.1644294717551702</v>
      </c>
      <c r="K112" s="139">
        <v>12.901968751450999</v>
      </c>
      <c r="L112" s="250">
        <v>14.066000000000001</v>
      </c>
      <c r="M112" s="167">
        <v>84.1</v>
      </c>
      <c r="N112" s="65">
        <v>33.6</v>
      </c>
      <c r="O112" s="167">
        <v>75.523011714841601</v>
      </c>
      <c r="P112" s="90">
        <v>16.286802367251202</v>
      </c>
      <c r="Q112" s="62">
        <v>547.23216321843199</v>
      </c>
      <c r="R112" s="57">
        <v>82</v>
      </c>
      <c r="S112" s="233">
        <v>10.375</v>
      </c>
      <c r="T112" s="262">
        <v>61.581512422360198</v>
      </c>
      <c r="U112" s="216">
        <v>76</v>
      </c>
      <c r="V112" s="235">
        <v>30.760081359744898</v>
      </c>
      <c r="W112" s="167">
        <v>2.88525722974844</v>
      </c>
      <c r="X112" s="65">
        <v>2.0859993999999999</v>
      </c>
      <c r="Y112" s="188">
        <v>7.3319350718713201</v>
      </c>
      <c r="Z112" s="187"/>
    </row>
    <row r="113" spans="1:26" ht="12">
      <c r="A113" s="262" t="s">
        <v>87</v>
      </c>
      <c r="B113" s="63">
        <v>35320.902981334999</v>
      </c>
      <c r="C113" s="161">
        <v>72644.315148577603</v>
      </c>
      <c r="D113" s="139">
        <v>57.193686769280497</v>
      </c>
      <c r="E113" s="138">
        <v>47137.355260880999</v>
      </c>
      <c r="F113" s="138" t="s">
        <v>922</v>
      </c>
      <c r="G113" s="65">
        <v>1.34756928981674</v>
      </c>
      <c r="H113" s="233">
        <v>1.9</v>
      </c>
      <c r="I113" s="52">
        <v>24.575320444071799</v>
      </c>
      <c r="J113" s="161">
        <v>0.5</v>
      </c>
      <c r="K113" s="139">
        <v>1.78726776064698</v>
      </c>
      <c r="L113" s="231">
        <v>14.661068718428901</v>
      </c>
      <c r="M113" s="167">
        <v>83.5</v>
      </c>
      <c r="N113" s="65">
        <v>74</v>
      </c>
      <c r="O113" s="167">
        <v>74.274568966023494</v>
      </c>
      <c r="P113" s="90">
        <v>14.754226592373399</v>
      </c>
      <c r="Q113" s="62">
        <v>483.95396682168399</v>
      </c>
      <c r="R113" s="57">
        <v>92</v>
      </c>
      <c r="S113" s="233">
        <v>6</v>
      </c>
      <c r="T113" s="123">
        <v>91.272448999999995</v>
      </c>
      <c r="U113" s="216">
        <v>89</v>
      </c>
      <c r="V113" s="235">
        <v>12.630820523490099</v>
      </c>
      <c r="W113" s="167">
        <v>1.40193382943954</v>
      </c>
      <c r="X113" s="65">
        <v>4.2900994860279402</v>
      </c>
      <c r="Y113" s="188">
        <v>7.0290267639505597</v>
      </c>
      <c r="Z113" s="187"/>
    </row>
    <row r="114" spans="1:26" ht="12">
      <c r="A114" s="262" t="s">
        <v>88</v>
      </c>
      <c r="B114" s="63">
        <v>11105.8237366662</v>
      </c>
      <c r="C114" s="161">
        <v>11728.472321084901</v>
      </c>
      <c r="D114" s="139">
        <v>44.052987061109</v>
      </c>
      <c r="E114" s="55">
        <v>11529.767203765099</v>
      </c>
      <c r="F114" s="138" t="s">
        <v>922</v>
      </c>
      <c r="G114" s="65">
        <v>0.105348121545951</v>
      </c>
      <c r="H114" s="233">
        <v>0.95613770499999995</v>
      </c>
      <c r="I114" s="52">
        <v>18.5079002831623</v>
      </c>
      <c r="J114" s="161">
        <v>4.1928198090000004</v>
      </c>
      <c r="K114" s="139">
        <v>17.958429561200902</v>
      </c>
      <c r="L114" s="231">
        <v>12.7401547434478</v>
      </c>
      <c r="M114" s="167">
        <v>77.8</v>
      </c>
      <c r="N114" s="40">
        <v>64.2</v>
      </c>
      <c r="O114" s="167">
        <v>33.499517229080404</v>
      </c>
      <c r="P114" s="90">
        <v>14.724105328735</v>
      </c>
      <c r="Q114" s="62">
        <v>420.69104995575202</v>
      </c>
      <c r="R114" s="57">
        <v>80</v>
      </c>
      <c r="S114" s="233">
        <v>9</v>
      </c>
      <c r="T114" s="262">
        <v>57.294541910331397</v>
      </c>
      <c r="U114" s="216">
        <v>69</v>
      </c>
      <c r="V114" s="235">
        <v>32.691449386057499</v>
      </c>
      <c r="W114" s="167">
        <v>3.8054994036601602</v>
      </c>
      <c r="X114" s="65">
        <v>10.677946564999999</v>
      </c>
      <c r="Y114" s="188">
        <v>6.8123119874292</v>
      </c>
      <c r="Z114" s="187"/>
    </row>
    <row r="115" spans="1:26" ht="12">
      <c r="A115" s="262" t="s">
        <v>89</v>
      </c>
      <c r="B115" s="63">
        <v>25739.991752160098</v>
      </c>
      <c r="C115" s="161">
        <v>61157.133881144196</v>
      </c>
      <c r="D115" s="139">
        <v>69.371011850501404</v>
      </c>
      <c r="E115" s="138">
        <v>36955.183088672697</v>
      </c>
      <c r="F115" s="138" t="s">
        <v>922</v>
      </c>
      <c r="G115" s="65">
        <v>1.2335540049762601</v>
      </c>
      <c r="H115" s="233">
        <v>2</v>
      </c>
      <c r="I115" s="52">
        <v>21.7394776555082</v>
      </c>
      <c r="J115" s="161">
        <v>0</v>
      </c>
      <c r="K115" s="139">
        <v>0.16484423548013</v>
      </c>
      <c r="L115" s="231">
        <v>15.1702918507932</v>
      </c>
      <c r="M115" s="167">
        <v>82.7</v>
      </c>
      <c r="N115" s="65">
        <v>74.7</v>
      </c>
      <c r="O115" s="167">
        <v>71.511747737578503</v>
      </c>
      <c r="P115" s="90">
        <v>17.638978976505602</v>
      </c>
      <c r="Q115" s="62">
        <v>519.36160356425296</v>
      </c>
      <c r="R115" s="57">
        <v>94</v>
      </c>
      <c r="S115" s="233">
        <v>6.125</v>
      </c>
      <c r="T115" s="262">
        <v>80.383175061932306</v>
      </c>
      <c r="U115" s="216">
        <v>92</v>
      </c>
      <c r="V115" s="235">
        <v>30.7550861643563</v>
      </c>
      <c r="W115" s="167">
        <v>0.603313965019877</v>
      </c>
      <c r="X115" s="65">
        <v>3.9010731300699302</v>
      </c>
      <c r="Y115" s="188">
        <v>7.53675604247801</v>
      </c>
      <c r="Z115" s="187"/>
    </row>
    <row r="116" spans="1:26" ht="12">
      <c r="A116" s="262" t="s">
        <v>90</v>
      </c>
      <c r="B116" s="63">
        <v>18600.948979975099</v>
      </c>
      <c r="C116" s="118">
        <v>23183.672317139801</v>
      </c>
      <c r="D116" s="139">
        <v>66.727716727716697</v>
      </c>
      <c r="E116" s="138">
        <v>28119.667790975102</v>
      </c>
      <c r="F116" s="46">
        <v>10.3300376267979</v>
      </c>
      <c r="G116" s="65">
        <v>0.61888715991058996</v>
      </c>
      <c r="H116" s="233">
        <v>2.2999999999999998</v>
      </c>
      <c r="I116" s="52">
        <v>29.413144434606401</v>
      </c>
      <c r="J116" s="119">
        <v>0.21394348361815901</v>
      </c>
      <c r="K116" s="139">
        <v>6.7930129010161</v>
      </c>
      <c r="L116" s="250">
        <v>14.93</v>
      </c>
      <c r="M116" s="167">
        <v>82.8</v>
      </c>
      <c r="N116" s="65">
        <v>89.8</v>
      </c>
      <c r="O116" s="167">
        <v>70.655662540119195</v>
      </c>
      <c r="P116" s="90">
        <v>18.8565103801185</v>
      </c>
      <c r="Q116" s="62">
        <v>531.55818915627003</v>
      </c>
      <c r="R116" s="57">
        <v>95</v>
      </c>
      <c r="S116" s="233">
        <v>10.25</v>
      </c>
      <c r="T116" s="262">
        <v>78.008372537313406</v>
      </c>
      <c r="U116" s="216">
        <v>86</v>
      </c>
      <c r="V116" s="235">
        <v>11.928664545746701</v>
      </c>
      <c r="W116" s="167">
        <v>1.20949186174932</v>
      </c>
      <c r="X116" s="65">
        <v>1.114450122</v>
      </c>
      <c r="Y116" s="188">
        <v>7.2458170266625599</v>
      </c>
      <c r="Z116" s="187"/>
    </row>
    <row r="117" spans="1:26" ht="12">
      <c r="A117" s="262" t="s">
        <v>91</v>
      </c>
      <c r="B117" s="63">
        <v>30464.695398270698</v>
      </c>
      <c r="C117" s="161">
        <v>6196.5952481214099</v>
      </c>
      <c r="D117" s="139">
        <v>73.275644264780198</v>
      </c>
      <c r="E117" s="138">
        <v>39047.7106726001</v>
      </c>
      <c r="F117" s="138" t="s">
        <v>922</v>
      </c>
      <c r="G117" s="65">
        <v>0.232987214760912</v>
      </c>
      <c r="H117" s="233">
        <v>2</v>
      </c>
      <c r="I117" s="52">
        <v>18.5793732564515</v>
      </c>
      <c r="J117" s="161">
        <v>0.1</v>
      </c>
      <c r="K117" s="139">
        <v>1.03684129536181</v>
      </c>
      <c r="L117" s="250">
        <v>15.667</v>
      </c>
      <c r="M117" s="167">
        <v>83.3</v>
      </c>
      <c r="N117" s="65">
        <v>78</v>
      </c>
      <c r="O117" s="167">
        <v>80.408163265306101</v>
      </c>
      <c r="P117" s="90">
        <v>18.261095818783101</v>
      </c>
      <c r="Q117" s="62">
        <v>508.16879580184502</v>
      </c>
      <c r="R117" s="57">
        <v>92</v>
      </c>
      <c r="S117" s="233">
        <v>8.125</v>
      </c>
      <c r="T117" s="262">
        <v>77.465911220165097</v>
      </c>
      <c r="U117" s="216">
        <v>95</v>
      </c>
      <c r="V117" s="235">
        <v>15.852191314152501</v>
      </c>
      <c r="W117" s="167">
        <v>0.49631424632820498</v>
      </c>
      <c r="X117" s="65">
        <v>2.1675125973333298</v>
      </c>
      <c r="Y117" s="188">
        <v>7.6145307117981602</v>
      </c>
      <c r="Z117" s="187"/>
    </row>
    <row r="118" spans="1:26" ht="12">
      <c r="A118" s="262" t="s">
        <v>92</v>
      </c>
      <c r="B118" s="63">
        <v>14507.768743290701</v>
      </c>
      <c r="C118" s="161">
        <v>8101.3487632549004</v>
      </c>
      <c r="D118" s="139">
        <v>53.046781883194299</v>
      </c>
      <c r="E118" s="138">
        <v>17615.427829516801</v>
      </c>
      <c r="F118" s="138" t="s">
        <v>922</v>
      </c>
      <c r="G118" s="65">
        <v>2.5844187497076798</v>
      </c>
      <c r="H118" s="233">
        <v>1</v>
      </c>
      <c r="I118" s="52">
        <v>23.5994769431945</v>
      </c>
      <c r="J118" s="161">
        <v>4.0999999999999996</v>
      </c>
      <c r="K118" s="139">
        <v>2.6822177614729701</v>
      </c>
      <c r="L118" s="250">
        <v>13.83</v>
      </c>
      <c r="M118" s="167">
        <v>80.599999999999994</v>
      </c>
      <c r="N118" s="65">
        <v>54.8</v>
      </c>
      <c r="O118" s="167">
        <v>87.585171176683303</v>
      </c>
      <c r="P118" s="90">
        <v>18.5067703074645</v>
      </c>
      <c r="Q118" s="62">
        <v>509.79956320329501</v>
      </c>
      <c r="R118" s="57">
        <v>90</v>
      </c>
      <c r="S118" s="233">
        <v>10.75</v>
      </c>
      <c r="T118" s="262">
        <v>53.3967713004484</v>
      </c>
      <c r="U118" s="216">
        <v>73</v>
      </c>
      <c r="V118" s="235">
        <v>35.073095718754203</v>
      </c>
      <c r="W118" s="167">
        <v>0.67617298334638898</v>
      </c>
      <c r="X118" s="65">
        <v>2.1050009969999999</v>
      </c>
      <c r="Y118" s="188">
        <v>5.4864145107024802</v>
      </c>
      <c r="Z118" s="187"/>
    </row>
    <row r="119" spans="1:26" ht="12">
      <c r="A119" s="262" t="s">
        <v>93</v>
      </c>
      <c r="B119" s="63">
        <v>18688.758656484501</v>
      </c>
      <c r="C119" s="161">
        <v>27298.570369168301</v>
      </c>
      <c r="D119" s="139">
        <v>61.119772815858298</v>
      </c>
      <c r="E119" s="138">
        <v>20101.322449822899</v>
      </c>
      <c r="F119" s="138" t="s">
        <v>922</v>
      </c>
      <c r="G119" s="65">
        <v>6.2835258084338497</v>
      </c>
      <c r="H119" s="233">
        <v>1.4</v>
      </c>
      <c r="I119" s="52">
        <v>17.934055378246601</v>
      </c>
      <c r="J119" s="161">
        <v>1.6</v>
      </c>
      <c r="K119" s="139">
        <v>3.0136693789442899</v>
      </c>
      <c r="L119" s="231">
        <v>14.90684874299</v>
      </c>
      <c r="M119" s="167">
        <v>82.8</v>
      </c>
      <c r="N119" s="65">
        <v>43.3</v>
      </c>
      <c r="O119" s="167">
        <v>32.414715431563998</v>
      </c>
      <c r="P119" s="90">
        <v>18.368986896913299</v>
      </c>
      <c r="Q119" s="62">
        <v>494.57541206233998</v>
      </c>
      <c r="R119" s="57">
        <v>82</v>
      </c>
      <c r="S119" s="233">
        <v>6.5</v>
      </c>
      <c r="T119" s="262">
        <v>62.9061276811778</v>
      </c>
      <c r="U119" s="216">
        <v>87</v>
      </c>
      <c r="V119" s="235">
        <v>21.003941769401099</v>
      </c>
      <c r="W119" s="167">
        <v>0.69443567974571396</v>
      </c>
      <c r="X119" s="65">
        <v>5.6599336603396599</v>
      </c>
      <c r="Y119" s="188">
        <v>4.9531754269041102</v>
      </c>
      <c r="Z119" s="187"/>
    </row>
    <row r="120" spans="1:26" ht="12">
      <c r="A120" s="262" t="s">
        <v>94</v>
      </c>
      <c r="B120" s="63">
        <v>13910.934796380699</v>
      </c>
      <c r="C120" s="118">
        <v>13964.919343015299</v>
      </c>
      <c r="D120" s="139">
        <v>63.473928844733102</v>
      </c>
      <c r="E120" s="55">
        <v>13648.182386340401</v>
      </c>
      <c r="F120" s="46">
        <v>10.3300376267979</v>
      </c>
      <c r="G120" s="65">
        <v>2.3033101196775601</v>
      </c>
      <c r="H120" s="193">
        <v>1.55199115363303</v>
      </c>
      <c r="I120" s="56">
        <v>11.032533273817201</v>
      </c>
      <c r="J120" s="165">
        <v>2.9662929908512701</v>
      </c>
      <c r="K120" s="139">
        <v>9.0087174661114003E-2</v>
      </c>
      <c r="L120" s="95">
        <v>14.5409425639966</v>
      </c>
      <c r="M120" s="167">
        <v>74.900000000000006</v>
      </c>
      <c r="N120" s="192">
        <v>28.381326030220499</v>
      </c>
      <c r="O120" s="167">
        <v>88.37</v>
      </c>
      <c r="P120" s="90">
        <v>17.1616886774042</v>
      </c>
      <c r="Q120" s="62">
        <v>476.02527208149598</v>
      </c>
      <c r="R120" s="57">
        <v>85</v>
      </c>
      <c r="S120" s="222">
        <v>2.5</v>
      </c>
      <c r="T120" s="262">
        <v>66.531673857868</v>
      </c>
      <c r="U120" s="216">
        <v>48</v>
      </c>
      <c r="V120" s="235">
        <v>15.9007529824</v>
      </c>
      <c r="W120" s="167">
        <v>5.3892079154455601</v>
      </c>
      <c r="X120" s="65">
        <v>1.8822368199999999</v>
      </c>
      <c r="Y120" s="188">
        <v>5.22448965793002</v>
      </c>
      <c r="Z120" s="187"/>
    </row>
    <row r="121" spans="1:26" ht="12">
      <c r="A121" s="262" t="s">
        <v>95</v>
      </c>
      <c r="B121" s="63">
        <v>15840.1255427746</v>
      </c>
      <c r="C121" s="161">
        <v>2189.0036228498702</v>
      </c>
      <c r="D121" s="139">
        <v>52.332834244076899</v>
      </c>
      <c r="E121" s="55">
        <v>14797.121529451901</v>
      </c>
      <c r="F121" s="138" t="s">
        <v>922</v>
      </c>
      <c r="G121" s="65">
        <v>8.82080042058411</v>
      </c>
      <c r="H121" s="233">
        <v>1.1000000000000001</v>
      </c>
      <c r="I121" s="52">
        <v>25.721531401954</v>
      </c>
      <c r="J121" s="161">
        <v>1.2</v>
      </c>
      <c r="K121" s="139">
        <v>2.5285571697904001</v>
      </c>
      <c r="L121" s="231">
        <v>14.364255171020799</v>
      </c>
      <c r="M121" s="167">
        <v>78.8</v>
      </c>
      <c r="N121" s="65">
        <v>58.7</v>
      </c>
      <c r="O121" s="167">
        <v>88.690864334973895</v>
      </c>
      <c r="P121" s="90">
        <v>16.926635048855601</v>
      </c>
      <c r="Q121" s="62">
        <v>496.27259834647299</v>
      </c>
      <c r="R121" s="57">
        <v>90</v>
      </c>
      <c r="S121" s="233">
        <v>6.625</v>
      </c>
      <c r="T121" s="123">
        <v>53.587431000000002</v>
      </c>
      <c r="U121" s="216">
        <v>85</v>
      </c>
      <c r="V121" s="235">
        <v>13.1389436617093</v>
      </c>
      <c r="W121" s="167">
        <v>0.89844745986976704</v>
      </c>
      <c r="X121" s="65">
        <v>1.9663787222773901</v>
      </c>
      <c r="Y121" s="188">
        <v>5.8889925492660504</v>
      </c>
      <c r="Z121" s="187"/>
    </row>
    <row r="122" spans="1:26" ht="12">
      <c r="A122" s="262" t="s">
        <v>96</v>
      </c>
      <c r="B122" s="63">
        <v>19334.413019613999</v>
      </c>
      <c r="C122" s="161">
        <v>19851.5372458817</v>
      </c>
      <c r="D122" s="139">
        <v>62.559013400761202</v>
      </c>
      <c r="E122" s="55">
        <v>25351.244567441099</v>
      </c>
      <c r="F122" s="138" t="s">
        <v>922</v>
      </c>
      <c r="G122" s="65">
        <v>2.8948288506047</v>
      </c>
      <c r="H122" s="233">
        <v>1.1000000000000001</v>
      </c>
      <c r="I122" s="52">
        <v>20.305255975578</v>
      </c>
      <c r="J122" s="161">
        <v>0.4</v>
      </c>
      <c r="K122" s="139">
        <v>3.4822747791848299</v>
      </c>
      <c r="L122" s="250">
        <v>14.116</v>
      </c>
      <c r="M122" s="167">
        <v>82.7</v>
      </c>
      <c r="N122" s="65">
        <v>55.9</v>
      </c>
      <c r="O122" s="167">
        <v>81.248817773713299</v>
      </c>
      <c r="P122" s="90">
        <v>19.148819231344699</v>
      </c>
      <c r="Q122" s="62">
        <v>510.218395280761</v>
      </c>
      <c r="R122" s="57">
        <v>92</v>
      </c>
      <c r="S122" s="233">
        <v>10.25</v>
      </c>
      <c r="T122" s="262">
        <v>62.951198742303198</v>
      </c>
      <c r="U122" s="216">
        <v>86</v>
      </c>
      <c r="V122" s="235">
        <v>29.030470576633899</v>
      </c>
      <c r="W122" s="167">
        <v>0.67735992196813699</v>
      </c>
      <c r="X122" s="65">
        <v>4.89576997005988</v>
      </c>
      <c r="Y122" s="188">
        <v>5.8840756289677199</v>
      </c>
      <c r="Z122" s="187"/>
    </row>
    <row r="123" spans="1:26" ht="12">
      <c r="A123" s="262" t="s">
        <v>97</v>
      </c>
      <c r="B123" s="63">
        <v>23540.817679900902</v>
      </c>
      <c r="C123" s="161">
        <v>22683.784770615999</v>
      </c>
      <c r="D123" s="139">
        <v>53.0203560675481</v>
      </c>
      <c r="E123" s="138">
        <v>30466.689278889298</v>
      </c>
      <c r="F123" s="138" t="s">
        <v>922</v>
      </c>
      <c r="G123" s="65">
        <v>9.3381499361553093</v>
      </c>
      <c r="H123" s="233">
        <v>1.9</v>
      </c>
      <c r="I123" s="52">
        <v>19.9115628299894</v>
      </c>
      <c r="J123" s="161">
        <v>0</v>
      </c>
      <c r="K123" s="139">
        <v>3.6489985643624099</v>
      </c>
      <c r="L123" s="250">
        <v>15.2829</v>
      </c>
      <c r="M123" s="167">
        <v>85.3</v>
      </c>
      <c r="N123" s="65">
        <v>69.5</v>
      </c>
      <c r="O123" s="167">
        <v>52.694511042552001</v>
      </c>
      <c r="P123" s="90">
        <v>17.3540607359209</v>
      </c>
      <c r="Q123" s="62">
        <v>484.74319324556802</v>
      </c>
      <c r="R123" s="57">
        <v>93</v>
      </c>
      <c r="S123" s="233">
        <v>7.25</v>
      </c>
      <c r="T123" s="262">
        <v>76.2569629048526</v>
      </c>
      <c r="U123" s="216">
        <v>80</v>
      </c>
      <c r="V123" s="235">
        <v>27.559680440555201</v>
      </c>
      <c r="W123" s="167">
        <v>0.56753176565581498</v>
      </c>
      <c r="X123" s="65">
        <v>4.1807817590000003</v>
      </c>
      <c r="Y123" s="188">
        <v>6.4613349244001004</v>
      </c>
      <c r="Z123" s="187"/>
    </row>
    <row r="124" spans="1:26" ht="12">
      <c r="A124" s="262" t="s">
        <v>98</v>
      </c>
      <c r="B124" s="63">
        <v>26633.039370463299</v>
      </c>
      <c r="C124" s="161">
        <v>38616.388719009898</v>
      </c>
      <c r="D124" s="139">
        <v>70.273151232511594</v>
      </c>
      <c r="E124" s="138">
        <v>32173.209874642002</v>
      </c>
      <c r="F124" s="138" t="s">
        <v>922</v>
      </c>
      <c r="G124" s="65">
        <v>1.22163737669158</v>
      </c>
      <c r="H124" s="233">
        <v>1.8</v>
      </c>
      <c r="I124" s="52">
        <v>21.5954362811202</v>
      </c>
      <c r="J124" s="161">
        <v>0</v>
      </c>
      <c r="K124" s="139">
        <v>0.51922116824762898</v>
      </c>
      <c r="L124" s="250">
        <v>15.3</v>
      </c>
      <c r="M124" s="167">
        <v>83.5</v>
      </c>
      <c r="N124" s="65">
        <v>77</v>
      </c>
      <c r="O124" s="167">
        <v>87.409021827605201</v>
      </c>
      <c r="P124" s="90">
        <v>19.8688952695125</v>
      </c>
      <c r="Q124" s="62">
        <v>504.21322455344301</v>
      </c>
      <c r="R124" s="57">
        <v>92</v>
      </c>
      <c r="S124" s="233">
        <v>10.875</v>
      </c>
      <c r="T124" s="262">
        <v>84.067648555936699</v>
      </c>
      <c r="U124" s="216">
        <v>96</v>
      </c>
      <c r="V124" s="235">
        <v>10.519374317671</v>
      </c>
      <c r="W124" s="167">
        <v>0.68616639504132804</v>
      </c>
      <c r="X124" s="65">
        <v>6.1610477449101797</v>
      </c>
      <c r="Y124" s="188">
        <v>7.27283309700372</v>
      </c>
      <c r="Z124" s="187"/>
    </row>
    <row r="125" spans="1:26" ht="12">
      <c r="A125" s="262" t="s">
        <v>99</v>
      </c>
      <c r="B125" s="63">
        <v>27756.427316130801</v>
      </c>
      <c r="C125" s="161">
        <v>95407.1198463084</v>
      </c>
      <c r="D125" s="139">
        <v>72.322331892952704</v>
      </c>
      <c r="E125" s="138">
        <v>44712.515511991201</v>
      </c>
      <c r="F125" s="138" t="s">
        <v>922</v>
      </c>
      <c r="G125" s="65">
        <v>1.92297788156757</v>
      </c>
      <c r="H125" s="233">
        <v>1.8</v>
      </c>
      <c r="I125" s="52">
        <v>24.419070081256798</v>
      </c>
      <c r="J125" s="161">
        <v>0.1</v>
      </c>
      <c r="K125" s="113">
        <v>2.7367417000000001</v>
      </c>
      <c r="L125" s="231">
        <v>14.844376592635101</v>
      </c>
      <c r="M125" s="167">
        <v>84.9</v>
      </c>
      <c r="N125" s="65">
        <v>85.4</v>
      </c>
      <c r="O125" s="167">
        <v>83.358668747650597</v>
      </c>
      <c r="P125" s="90">
        <v>16.865185762533901</v>
      </c>
      <c r="Q125" s="62">
        <v>518.86396964266703</v>
      </c>
      <c r="R125" s="57">
        <v>94</v>
      </c>
      <c r="S125" s="233">
        <v>8.375</v>
      </c>
      <c r="T125" s="262">
        <v>44.4506047326906</v>
      </c>
      <c r="U125" s="216">
        <v>97</v>
      </c>
      <c r="V125" s="235">
        <v>22.364468953635701</v>
      </c>
      <c r="W125" s="167">
        <v>0.68211882221706599</v>
      </c>
      <c r="X125" s="65">
        <v>3.1503947295613202</v>
      </c>
      <c r="Y125" s="188">
        <v>7.5000296443781798</v>
      </c>
      <c r="Z125" s="187"/>
    </row>
    <row r="126" spans="1:26" ht="12">
      <c r="A126" s="262" t="s">
        <v>100</v>
      </c>
      <c r="B126" s="47">
        <v>9423.3996990407995</v>
      </c>
      <c r="C126" s="118">
        <v>7615.23636878865</v>
      </c>
      <c r="D126" s="139">
        <v>26.174047589177398</v>
      </c>
      <c r="E126" s="55">
        <v>13143.3010879143</v>
      </c>
      <c r="F126" s="138" t="s">
        <v>922</v>
      </c>
      <c r="G126" s="65">
        <v>4.7991538438920003</v>
      </c>
      <c r="H126" s="233">
        <v>0.92</v>
      </c>
      <c r="I126" s="148">
        <v>21.767396167494802</v>
      </c>
      <c r="J126" s="161">
        <v>12.67</v>
      </c>
      <c r="K126" s="139">
        <v>33.875421908560902</v>
      </c>
      <c r="L126" s="231">
        <v>14.4115905558583</v>
      </c>
      <c r="M126" s="167">
        <v>76.8</v>
      </c>
      <c r="N126" s="65">
        <v>60.8</v>
      </c>
      <c r="O126" s="167">
        <v>26.289909739997299</v>
      </c>
      <c r="P126" s="90">
        <v>13.632182067595799</v>
      </c>
      <c r="Q126" s="62">
        <v>462.09312578965</v>
      </c>
      <c r="R126" s="57">
        <v>68</v>
      </c>
      <c r="S126" s="233">
        <v>5.5</v>
      </c>
      <c r="T126" s="123">
        <v>83.238659999999996</v>
      </c>
      <c r="U126" s="216">
        <v>64</v>
      </c>
      <c r="V126" s="235">
        <v>37.064336065410203</v>
      </c>
      <c r="W126" s="167">
        <v>1.24833407804569</v>
      </c>
      <c r="X126" s="65">
        <v>5.043922223</v>
      </c>
      <c r="Y126" s="188">
        <v>5.4231981011279498</v>
      </c>
      <c r="Z126" s="187"/>
    </row>
    <row r="127" spans="1:26" ht="12">
      <c r="A127" s="262" t="s">
        <v>101</v>
      </c>
      <c r="B127" s="63">
        <v>26551.6873894733</v>
      </c>
      <c r="C127" s="161">
        <v>59922.743601839997</v>
      </c>
      <c r="D127" s="139">
        <v>65.345746004878805</v>
      </c>
      <c r="E127" s="138">
        <v>37381.321893259897</v>
      </c>
      <c r="F127" s="138" t="s">
        <v>922</v>
      </c>
      <c r="G127" s="65">
        <v>1.7467615115166</v>
      </c>
      <c r="H127" s="233">
        <v>1.8</v>
      </c>
      <c r="I127" s="52">
        <v>22.651188706631999</v>
      </c>
      <c r="J127" s="161">
        <v>0.5</v>
      </c>
      <c r="K127" s="139">
        <v>5.8065566514085596</v>
      </c>
      <c r="L127" s="250">
        <v>14.83</v>
      </c>
      <c r="M127" s="167">
        <v>82.6</v>
      </c>
      <c r="N127" s="65">
        <v>74.8</v>
      </c>
      <c r="O127" s="167">
        <v>70.436378136347997</v>
      </c>
      <c r="P127" s="90">
        <v>16.699606695427399</v>
      </c>
      <c r="Q127" s="62">
        <v>499.31723995200798</v>
      </c>
      <c r="R127" s="57">
        <v>97</v>
      </c>
      <c r="S127" s="233">
        <v>11.5</v>
      </c>
      <c r="T127" s="262">
        <v>60.7727007906783</v>
      </c>
      <c r="U127" s="216">
        <v>96</v>
      </c>
      <c r="V127" s="235">
        <v>12.665109422427101</v>
      </c>
      <c r="W127" s="167">
        <v>0.793977982379796</v>
      </c>
      <c r="X127" s="65">
        <v>0.96400854199999997</v>
      </c>
      <c r="Y127" s="188">
        <v>6.8181443125810404</v>
      </c>
      <c r="Z127" s="187"/>
    </row>
    <row r="128" spans="1:26" ht="13.5" customHeight="1">
      <c r="A128" s="262" t="s">
        <v>102</v>
      </c>
      <c r="B128" s="129">
        <v>37707.775714429699</v>
      </c>
      <c r="C128" s="122">
        <v>102074.90940962599</v>
      </c>
      <c r="D128" s="244">
        <v>62.426155938800001</v>
      </c>
      <c r="E128" s="146">
        <v>44656.009895828996</v>
      </c>
      <c r="F128" s="146" t="s">
        <v>922</v>
      </c>
      <c r="G128" s="99">
        <v>2.3853939492382201</v>
      </c>
      <c r="H128" s="83">
        <v>2.2550902000000002</v>
      </c>
      <c r="I128" s="221">
        <v>19.793867782138101</v>
      </c>
      <c r="J128" s="122">
        <v>9.0959223474700002E-4</v>
      </c>
      <c r="K128" s="244">
        <v>6.30753853437845</v>
      </c>
      <c r="L128" s="1">
        <v>14.12</v>
      </c>
      <c r="M128" s="170">
        <v>81.099999999999994</v>
      </c>
      <c r="N128" s="99">
        <v>89</v>
      </c>
      <c r="O128" s="170">
        <v>89.651690142666595</v>
      </c>
      <c r="P128" s="131">
        <v>17.562851579034501</v>
      </c>
      <c r="Q128" s="48">
        <v>494.82101006586902</v>
      </c>
      <c r="R128" s="203">
        <v>92</v>
      </c>
      <c r="S128" s="75">
        <v>8.25</v>
      </c>
      <c r="T128" s="133">
        <v>91.601693835965406</v>
      </c>
      <c r="U128" s="66">
        <v>88</v>
      </c>
      <c r="V128" s="15">
        <v>19.402333326647899</v>
      </c>
      <c r="W128" s="170">
        <v>2.2122140879361898</v>
      </c>
      <c r="X128" s="99">
        <v>1</v>
      </c>
      <c r="Y128" s="211">
        <v>7.3767619600309198</v>
      </c>
      <c r="Z128" s="187"/>
    </row>
    <row r="129" spans="1:26" ht="12">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row>
    <row r="130" spans="1:26" ht="13.5" customHeight="1">
      <c r="A130" s="206" t="s">
        <v>105</v>
      </c>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row>
    <row r="131" spans="1:26" ht="12">
      <c r="A131" s="7"/>
      <c r="B131" s="266" t="s">
        <v>1</v>
      </c>
      <c r="C131" s="267"/>
      <c r="D131" s="267"/>
      <c r="E131" s="267"/>
      <c r="F131" s="267"/>
      <c r="G131" s="267"/>
      <c r="H131" s="267"/>
      <c r="I131" s="267"/>
      <c r="J131" s="268"/>
      <c r="K131" s="266" t="s">
        <v>2</v>
      </c>
      <c r="L131" s="267"/>
      <c r="M131" s="267"/>
      <c r="N131" s="267"/>
      <c r="O131" s="267"/>
      <c r="P131" s="267"/>
      <c r="Q131" s="267"/>
      <c r="R131" s="267"/>
      <c r="S131" s="267"/>
      <c r="T131" s="267"/>
      <c r="U131" s="267"/>
      <c r="V131" s="267"/>
      <c r="W131" s="267"/>
      <c r="X131" s="267"/>
      <c r="Y131" s="267"/>
    </row>
    <row r="132" spans="1:26" ht="25.5" customHeight="1">
      <c r="A132" s="7"/>
      <c r="B132" s="269" t="s">
        <v>3</v>
      </c>
      <c r="C132" s="270"/>
      <c r="D132" s="269" t="s">
        <v>4</v>
      </c>
      <c r="E132" s="271"/>
      <c r="F132" s="271"/>
      <c r="G132" s="270"/>
      <c r="H132" s="269" t="s">
        <v>5</v>
      </c>
      <c r="I132" s="271"/>
      <c r="J132" s="270"/>
      <c r="K132" s="269" t="s">
        <v>6</v>
      </c>
      <c r="L132" s="270"/>
      <c r="M132" s="269" t="s">
        <v>7</v>
      </c>
      <c r="N132" s="270"/>
      <c r="O132" s="269" t="s">
        <v>8</v>
      </c>
      <c r="P132" s="271"/>
      <c r="Q132" s="270"/>
      <c r="R132" s="26" t="s">
        <v>9</v>
      </c>
      <c r="S132" s="269" t="s">
        <v>10</v>
      </c>
      <c r="T132" s="270"/>
      <c r="U132" s="269" t="s">
        <v>11</v>
      </c>
      <c r="V132" s="271"/>
      <c r="W132" s="272" t="s">
        <v>12</v>
      </c>
      <c r="X132" s="270"/>
      <c r="Y132" s="173" t="s">
        <v>13</v>
      </c>
      <c r="Z132" s="187"/>
    </row>
    <row r="133" spans="1:26" ht="51" customHeight="1">
      <c r="A133" s="7"/>
      <c r="B133" s="168" t="s">
        <v>14</v>
      </c>
      <c r="C133" s="253" t="s">
        <v>15</v>
      </c>
      <c r="D133" s="168" t="s">
        <v>16</v>
      </c>
      <c r="E133" s="111" t="s">
        <v>17</v>
      </c>
      <c r="F133" s="111" t="s">
        <v>18</v>
      </c>
      <c r="G133" s="253" t="s">
        <v>19</v>
      </c>
      <c r="H133" s="168" t="s">
        <v>20</v>
      </c>
      <c r="J133" s="253" t="s">
        <v>21</v>
      </c>
      <c r="K133" s="168" t="s">
        <v>22</v>
      </c>
      <c r="L133" s="253" t="s">
        <v>23</v>
      </c>
      <c r="M133" s="168" t="s">
        <v>24</v>
      </c>
      <c r="N133" s="253" t="s">
        <v>25</v>
      </c>
      <c r="O133" s="168" t="s">
        <v>26</v>
      </c>
      <c r="P133" s="111" t="s">
        <v>27</v>
      </c>
      <c r="Q133" s="253" t="s">
        <v>28</v>
      </c>
      <c r="R133" s="104" t="s">
        <v>29</v>
      </c>
      <c r="S133" s="168" t="s">
        <v>30</v>
      </c>
      <c r="T133" s="253" t="s">
        <v>31</v>
      </c>
      <c r="U133" s="168" t="s">
        <v>32</v>
      </c>
      <c r="V133" s="253" t="s">
        <v>33</v>
      </c>
      <c r="W133" s="168" t="s">
        <v>34</v>
      </c>
      <c r="X133" s="253" t="s">
        <v>35</v>
      </c>
      <c r="Y133" s="104" t="s">
        <v>36</v>
      </c>
      <c r="Z133" s="187"/>
    </row>
    <row r="134" spans="1:26" ht="12">
      <c r="A134" s="7"/>
      <c r="B134" s="41" t="s">
        <v>37</v>
      </c>
      <c r="C134" s="103"/>
      <c r="D134" s="41" t="s">
        <v>38</v>
      </c>
      <c r="G134" s="262"/>
      <c r="H134" s="41" t="s">
        <v>39</v>
      </c>
      <c r="J134" s="262"/>
      <c r="K134" s="41" t="s">
        <v>40</v>
      </c>
      <c r="L134" s="262"/>
      <c r="M134" s="41" t="s">
        <v>41</v>
      </c>
      <c r="N134" s="262"/>
      <c r="O134" s="41" t="s">
        <v>42</v>
      </c>
      <c r="Q134" s="262"/>
      <c r="R134" s="43"/>
      <c r="S134" s="41" t="s">
        <v>43</v>
      </c>
      <c r="T134" s="7"/>
      <c r="U134" s="41"/>
      <c r="V134" s="262" t="s">
        <v>44</v>
      </c>
      <c r="W134" s="41" t="s">
        <v>45</v>
      </c>
      <c r="X134" s="262"/>
      <c r="Y134" s="207" t="s">
        <v>46</v>
      </c>
      <c r="Z134" s="187"/>
    </row>
    <row r="135" spans="1:26" ht="13.5" customHeight="1">
      <c r="A135" s="262" t="s">
        <v>47</v>
      </c>
      <c r="B135" s="201" t="s">
        <v>48</v>
      </c>
      <c r="C135" s="3" t="s">
        <v>49</v>
      </c>
      <c r="D135" s="201" t="s">
        <v>50</v>
      </c>
      <c r="E135" s="50"/>
      <c r="F135" s="50"/>
      <c r="G135" s="262" t="s">
        <v>51</v>
      </c>
      <c r="H135" s="201" t="s">
        <v>52</v>
      </c>
      <c r="I135" s="50"/>
      <c r="J135" s="133" t="s">
        <v>53</v>
      </c>
      <c r="K135" s="201" t="s">
        <v>54</v>
      </c>
      <c r="L135" s="133" t="s">
        <v>55</v>
      </c>
      <c r="M135" s="201" t="s">
        <v>56</v>
      </c>
      <c r="N135" s="133" t="s">
        <v>57</v>
      </c>
      <c r="O135" s="201" t="s">
        <v>58</v>
      </c>
      <c r="P135" s="50"/>
      <c r="Q135" s="133" t="s">
        <v>59</v>
      </c>
      <c r="R135" s="102" t="s">
        <v>60</v>
      </c>
      <c r="S135" s="201" t="s">
        <v>61</v>
      </c>
      <c r="T135" s="133" t="s">
        <v>62</v>
      </c>
      <c r="U135" s="201"/>
      <c r="V135" s="133" t="s">
        <v>63</v>
      </c>
      <c r="W135" s="201" t="s">
        <v>64</v>
      </c>
      <c r="X135" s="133" t="s">
        <v>65</v>
      </c>
      <c r="Y135" s="110" t="s">
        <v>66</v>
      </c>
      <c r="Z135" s="187"/>
    </row>
    <row r="136" spans="1:26" ht="12">
      <c r="A136" s="262" t="s">
        <v>67</v>
      </c>
      <c r="B136" s="230">
        <v>54844.101839773903</v>
      </c>
      <c r="C136" s="151"/>
      <c r="D136" s="230">
        <v>83.048466401311202</v>
      </c>
      <c r="E136" s="45">
        <v>84310.425341848604</v>
      </c>
      <c r="F136" s="178">
        <v>7.6069816170911402</v>
      </c>
      <c r="G136" s="103">
        <v>0.532746208616936</v>
      </c>
      <c r="H136" s="100">
        <v>2.1560000000000001</v>
      </c>
      <c r="I136" s="127">
        <v>20.9036194690066</v>
      </c>
      <c r="J136" s="147">
        <v>1.2</v>
      </c>
      <c r="K136" s="196">
        <v>13.9942865322234</v>
      </c>
      <c r="L136" s="229">
        <v>14.4099789626662</v>
      </c>
      <c r="M136" s="227">
        <v>81.75</v>
      </c>
      <c r="N136" s="259">
        <v>92.5</v>
      </c>
      <c r="O136" s="100">
        <v>71.027477489560695</v>
      </c>
      <c r="P136" s="180">
        <v>18.407729567893899</v>
      </c>
      <c r="Q136" s="179">
        <v>569.28533333333303</v>
      </c>
      <c r="R136" s="71">
        <v>98.549874767831199</v>
      </c>
      <c r="S136" s="100">
        <v>10.5</v>
      </c>
      <c r="T136" s="2">
        <v>96.085374101447798</v>
      </c>
      <c r="U136" s="230">
        <v>95.387294959903798</v>
      </c>
      <c r="V136" s="154">
        <v>14.282431792018301</v>
      </c>
      <c r="W136" s="100">
        <v>1.1933500341607799</v>
      </c>
      <c r="X136" s="51">
        <v>1.51912464118737</v>
      </c>
      <c r="Y136" s="120">
        <v>7.7919805341023203</v>
      </c>
      <c r="Z136" s="187"/>
    </row>
    <row r="137" spans="1:26" ht="12">
      <c r="A137" s="262" t="s">
        <v>68</v>
      </c>
      <c r="B137" s="195">
        <v>48785.037671628503</v>
      </c>
      <c r="C137" s="74"/>
      <c r="D137" s="195">
        <v>86.170212765957402</v>
      </c>
      <c r="E137" s="206">
        <v>74423.651895184899</v>
      </c>
      <c r="F137" s="150">
        <v>5.8253599529267301</v>
      </c>
      <c r="G137" s="103">
        <v>0.51066865860699295</v>
      </c>
      <c r="H137" s="233">
        <v>1.7</v>
      </c>
      <c r="I137" s="52">
        <v>21.981625955302299</v>
      </c>
      <c r="J137" s="119">
        <v>1.5601988900425401</v>
      </c>
      <c r="K137" s="236">
        <v>9.0192264556434107</v>
      </c>
      <c r="L137" s="175">
        <v>14.455236233099299</v>
      </c>
      <c r="M137" s="54">
        <v>80.7</v>
      </c>
      <c r="N137" s="215">
        <v>82.1</v>
      </c>
      <c r="O137" s="233">
        <v>81.875235361148697</v>
      </c>
      <c r="P137" s="22">
        <v>16.605993429079099</v>
      </c>
      <c r="Q137" s="252">
        <v>548.47033333333297</v>
      </c>
      <c r="R137" s="43">
        <v>94.932397094621706</v>
      </c>
      <c r="S137" s="233">
        <v>7.125</v>
      </c>
      <c r="T137" s="192">
        <v>85.916000980658495</v>
      </c>
      <c r="U137" s="167">
        <v>94.263292202898995</v>
      </c>
      <c r="V137" s="235">
        <v>29.026555954740399</v>
      </c>
      <c r="W137" s="233">
        <v>0.51416709713214304</v>
      </c>
      <c r="X137" s="262">
        <v>3.8186133355175298</v>
      </c>
      <c r="Y137" s="207">
        <v>7.6324121156941498</v>
      </c>
      <c r="Z137" s="187"/>
    </row>
    <row r="138" spans="1:26" ht="12">
      <c r="A138" s="262" t="s">
        <v>69</v>
      </c>
      <c r="B138" s="195">
        <v>46596.266906233701</v>
      </c>
      <c r="C138" s="74"/>
      <c r="D138" s="195">
        <v>83.0432620586773</v>
      </c>
      <c r="E138" s="206">
        <v>69663.777977495207</v>
      </c>
      <c r="F138" s="150">
        <v>4.24172175620859</v>
      </c>
      <c r="G138" s="103">
        <v>2.1003529921761701</v>
      </c>
      <c r="H138" s="233">
        <v>2.1</v>
      </c>
      <c r="I138" s="52">
        <v>20.4362996103992</v>
      </c>
      <c r="J138" s="161">
        <v>0.3</v>
      </c>
      <c r="K138" s="236">
        <v>4.4482368252143401</v>
      </c>
      <c r="L138" s="175">
        <v>15.705146036161301</v>
      </c>
      <c r="M138" s="54">
        <v>80.05</v>
      </c>
      <c r="N138" s="162">
        <v>86.363850595150694</v>
      </c>
      <c r="O138" s="233">
        <v>70.5728939021526</v>
      </c>
      <c r="P138" s="22">
        <v>18.656859915694501</v>
      </c>
      <c r="Q138" s="252">
        <v>575.99433333333297</v>
      </c>
      <c r="R138" s="43">
        <v>96.275084225904706</v>
      </c>
      <c r="S138" s="233">
        <v>4.5</v>
      </c>
      <c r="T138" s="192">
        <v>95.019780298564996</v>
      </c>
      <c r="U138" s="167">
        <v>84.827499207893794</v>
      </c>
      <c r="V138" s="235">
        <v>21.2664357389305</v>
      </c>
      <c r="W138" s="233">
        <v>1.71351985691646</v>
      </c>
      <c r="X138" s="262">
        <v>4.3749697925200497</v>
      </c>
      <c r="Y138" s="207">
        <v>7.5248478357515598</v>
      </c>
      <c r="Z138" s="187"/>
    </row>
    <row r="139" spans="1:26" ht="12">
      <c r="A139" s="262" t="s">
        <v>70</v>
      </c>
      <c r="B139" s="12">
        <v>20943.000616138201</v>
      </c>
      <c r="C139" s="74"/>
      <c r="D139" s="195">
        <v>85.642876978616997</v>
      </c>
      <c r="E139" s="14">
        <v>29623.076925570102</v>
      </c>
      <c r="F139" s="46">
        <f>AVERAGE(F136:F138,F140,F142:F143,F145:F147,F149:F151,F153,F155:F158,F160:F162,F166:F171)</f>
        <v>6.8912376240667932</v>
      </c>
      <c r="G139" s="103">
        <v>1.25145976606639</v>
      </c>
      <c r="H139" s="193">
        <v>1.4009789940106001</v>
      </c>
      <c r="I139" s="148">
        <v>21.767396167494802</v>
      </c>
      <c r="J139" s="161">
        <v>6.67</v>
      </c>
      <c r="K139" s="236">
        <v>12.4997771569028</v>
      </c>
      <c r="L139" s="72">
        <v>14.7689537733214</v>
      </c>
      <c r="M139" s="54">
        <v>73.2</v>
      </c>
      <c r="N139" s="162">
        <v>83.110981732040898</v>
      </c>
      <c r="O139" s="233">
        <v>40.672920169825801</v>
      </c>
      <c r="P139" s="22">
        <v>16.286668230761499</v>
      </c>
      <c r="Q139" s="252">
        <v>456.40033333333298</v>
      </c>
      <c r="R139" s="43">
        <v>91.382995938472604</v>
      </c>
      <c r="S139" s="233">
        <v>4</v>
      </c>
      <c r="T139" s="65">
        <v>82.677224199288304</v>
      </c>
      <c r="U139" s="167">
        <v>85.020715732052807</v>
      </c>
      <c r="V139" s="235">
        <v>20.8262914142</v>
      </c>
      <c r="W139" s="233">
        <v>22.721743993335799</v>
      </c>
      <c r="X139" s="262">
        <v>9.8005468637600792</v>
      </c>
      <c r="Y139" s="207">
        <v>7.5184605559999396</v>
      </c>
      <c r="Z139" s="187"/>
    </row>
    <row r="140" spans="1:26" ht="12">
      <c r="A140" s="262" t="s">
        <v>71</v>
      </c>
      <c r="B140" s="195">
        <v>53987.609503046297</v>
      </c>
      <c r="C140" s="74"/>
      <c r="D140" s="195">
        <v>82.209350434422802</v>
      </c>
      <c r="E140" s="206">
        <v>80590.4666017165</v>
      </c>
      <c r="F140" s="150">
        <v>11.2586926286509</v>
      </c>
      <c r="G140" s="103">
        <v>0.65047757085791502</v>
      </c>
      <c r="H140" s="233">
        <v>2.5</v>
      </c>
      <c r="I140" s="52">
        <v>22.564006408315201</v>
      </c>
      <c r="J140" s="161">
        <v>0.19</v>
      </c>
      <c r="K140" s="236">
        <v>3.9103812969663201</v>
      </c>
      <c r="L140" s="175">
        <v>14.252022638071301</v>
      </c>
      <c r="M140" s="54">
        <v>80.8</v>
      </c>
      <c r="N140" s="215">
        <v>94.1</v>
      </c>
      <c r="O140" s="233">
        <v>87.641027900386007</v>
      </c>
      <c r="P140" s="22">
        <v>16.9786015808155</v>
      </c>
      <c r="Q140" s="252">
        <v>567.29266666666695</v>
      </c>
      <c r="R140" s="43">
        <v>93.532708954780006</v>
      </c>
      <c r="S140" s="233">
        <v>10.5</v>
      </c>
      <c r="T140" s="237">
        <v>61.932264317180604</v>
      </c>
      <c r="U140" s="195">
        <v>94.6286378616241</v>
      </c>
      <c r="V140" s="235">
        <v>14.997834589037099</v>
      </c>
      <c r="W140" s="233">
        <v>1.8090057645006601</v>
      </c>
      <c r="X140" s="262">
        <v>0.71919012170869701</v>
      </c>
      <c r="Y140" s="207">
        <v>7.8712850769862399</v>
      </c>
      <c r="Z140" s="187"/>
    </row>
    <row r="141" spans="1:26" ht="12">
      <c r="A141" s="262" t="s">
        <v>72</v>
      </c>
      <c r="B141" s="195">
        <v>23666.579703376701</v>
      </c>
      <c r="C141" s="74"/>
      <c r="D141" s="195">
        <v>67.649371069182394</v>
      </c>
      <c r="E141" s="14">
        <v>33604.644213126201</v>
      </c>
      <c r="F141" s="46">
        <v>6.8912376240667896</v>
      </c>
      <c r="G141" s="103">
        <v>3.65328080493232</v>
      </c>
      <c r="H141" s="233">
        <v>1.3</v>
      </c>
      <c r="I141" s="52">
        <v>21.062300363378</v>
      </c>
      <c r="J141" s="161">
        <v>9.3579100000000004</v>
      </c>
      <c r="K141" s="236">
        <v>7.15263409851151</v>
      </c>
      <c r="L141" s="6">
        <v>14.339230551919499</v>
      </c>
      <c r="M141" s="54">
        <v>78.97</v>
      </c>
      <c r="N141" s="215">
        <v>68.7</v>
      </c>
      <c r="O141" s="233">
        <v>69.039964386664593</v>
      </c>
      <c r="P141" s="22">
        <v>15.5936494613872</v>
      </c>
      <c r="Q141" s="252">
        <v>497.96466666666697</v>
      </c>
      <c r="R141" s="43">
        <v>90.080178780508803</v>
      </c>
      <c r="S141" s="233">
        <v>2</v>
      </c>
      <c r="T141" s="237">
        <v>91.561357702349895</v>
      </c>
      <c r="U141" s="195">
        <v>80.948711531303303</v>
      </c>
      <c r="V141" s="235">
        <v>61.547755133477203</v>
      </c>
      <c r="W141" s="233">
        <v>3.7214533515822401</v>
      </c>
      <c r="X141" s="262">
        <v>8.0546805315141601</v>
      </c>
      <c r="Y141" s="207">
        <v>7.2139458088168</v>
      </c>
      <c r="Z141" s="187"/>
    </row>
    <row r="142" spans="1:26" ht="12">
      <c r="A142" s="262" t="s">
        <v>73</v>
      </c>
      <c r="B142" s="195">
        <v>29715.604450365499</v>
      </c>
      <c r="C142" s="74"/>
      <c r="D142" s="195">
        <v>83.260869565217405</v>
      </c>
      <c r="E142" s="206">
        <v>35882.992372094202</v>
      </c>
      <c r="F142" s="150">
        <v>4.0441960362387004</v>
      </c>
      <c r="G142" s="103">
        <v>1.19682910298441</v>
      </c>
      <c r="H142" s="233">
        <v>1.4</v>
      </c>
      <c r="I142" s="52">
        <v>26.1344292774595</v>
      </c>
      <c r="J142" s="161">
        <v>0.7</v>
      </c>
      <c r="K142" s="236">
        <v>8.7502312275925398</v>
      </c>
      <c r="L142" s="6">
        <v>14.339230551919499</v>
      </c>
      <c r="M142" s="54">
        <v>77.7</v>
      </c>
      <c r="N142" s="215">
        <v>82</v>
      </c>
      <c r="O142" s="233">
        <v>91.402896085482894</v>
      </c>
      <c r="P142" s="22">
        <v>17.639028322946</v>
      </c>
      <c r="Q142" s="252">
        <v>540.30133333333299</v>
      </c>
      <c r="R142" s="43">
        <v>92.540895775063703</v>
      </c>
      <c r="S142" s="233">
        <v>6.75</v>
      </c>
      <c r="T142" s="237">
        <v>70.349256839526404</v>
      </c>
      <c r="U142" s="195">
        <v>87.459172823285897</v>
      </c>
      <c r="V142" s="235">
        <v>18.496702828582102</v>
      </c>
      <c r="W142" s="233">
        <v>0.87690118372128301</v>
      </c>
      <c r="X142" s="262">
        <v>0.63132044493502004</v>
      </c>
      <c r="Y142" s="207">
        <v>7.1951935701936502</v>
      </c>
      <c r="Z142" s="187"/>
    </row>
    <row r="143" spans="1:26" ht="12">
      <c r="A143" s="262" t="s">
        <v>74</v>
      </c>
      <c r="B143" s="195">
        <v>39934.200154831997</v>
      </c>
      <c r="C143" s="74"/>
      <c r="D143" s="195">
        <v>89.1630901287554</v>
      </c>
      <c r="E143" s="206">
        <v>77395.300492976297</v>
      </c>
      <c r="F143" s="150">
        <v>7.7491984212761</v>
      </c>
      <c r="G143" s="103">
        <v>0.93269307429660597</v>
      </c>
      <c r="H143" s="233">
        <v>1.9</v>
      </c>
      <c r="I143" s="52">
        <v>25.687828814820101</v>
      </c>
      <c r="J143" s="161">
        <v>0</v>
      </c>
      <c r="K143" s="236">
        <v>1.92302180684284</v>
      </c>
      <c r="L143" s="175">
        <v>16.059999999999999</v>
      </c>
      <c r="M143" s="54">
        <v>79.3</v>
      </c>
      <c r="N143" s="215">
        <v>82</v>
      </c>
      <c r="O143" s="233">
        <v>76.311143053873394</v>
      </c>
      <c r="P143" s="22">
        <v>18.434979626433201</v>
      </c>
      <c r="Q143" s="252">
        <v>544.72666666666703</v>
      </c>
      <c r="R143" s="43">
        <v>97.634025977916806</v>
      </c>
      <c r="S143" s="233">
        <v>7</v>
      </c>
      <c r="T143" s="237">
        <v>89.556602516654394</v>
      </c>
      <c r="U143" s="195">
        <v>94.123626118359198</v>
      </c>
      <c r="V143" s="235">
        <v>16.260377988099599</v>
      </c>
      <c r="W143" s="233">
        <v>0.85153550875894901</v>
      </c>
      <c r="X143" s="262">
        <v>3.3979374854658602</v>
      </c>
      <c r="Y143" s="207">
        <v>8.0898286148606307</v>
      </c>
      <c r="Z143" s="187"/>
    </row>
    <row r="144" spans="1:26" ht="12">
      <c r="A144" s="262" t="s">
        <v>75</v>
      </c>
      <c r="B144" s="195">
        <v>25624.904814069701</v>
      </c>
      <c r="C144" s="74"/>
      <c r="D144" s="195">
        <v>85.098039215686299</v>
      </c>
      <c r="E144" s="206">
        <v>35346.393417104497</v>
      </c>
      <c r="F144" s="46">
        <v>6.8912376240667896</v>
      </c>
      <c r="G144" s="103">
        <v>4.3361497898937698</v>
      </c>
      <c r="H144" s="233">
        <v>1.2</v>
      </c>
      <c r="I144" s="52">
        <v>21.440987192418</v>
      </c>
      <c r="J144" s="161">
        <v>11.1</v>
      </c>
      <c r="K144" s="236">
        <v>3.5468288670339998</v>
      </c>
      <c r="L144" s="175">
        <v>14.200692041522499</v>
      </c>
      <c r="M144" s="54">
        <v>75.569999999999993</v>
      </c>
      <c r="N144" s="215">
        <v>73.209999999999994</v>
      </c>
      <c r="O144" s="233">
        <v>88.916958101612593</v>
      </c>
      <c r="P144" s="22">
        <v>17.535052151623301</v>
      </c>
      <c r="Q144" s="252">
        <v>548.71666666666704</v>
      </c>
      <c r="R144" s="43">
        <v>90.805775327589899</v>
      </c>
      <c r="S144" s="233">
        <v>3.25</v>
      </c>
      <c r="T144" s="192">
        <v>66.415650264331504</v>
      </c>
      <c r="U144" s="167">
        <v>73.173188200772998</v>
      </c>
      <c r="V144" s="235">
        <v>12.6228408229404</v>
      </c>
      <c r="W144" s="233">
        <v>5.2228243392567597</v>
      </c>
      <c r="X144" s="262">
        <v>3.9121496786569701</v>
      </c>
      <c r="Y144" s="207">
        <v>6.7787850732925703</v>
      </c>
      <c r="Z144" s="187"/>
    </row>
    <row r="145" spans="1:26" ht="12">
      <c r="A145" s="262" t="s">
        <v>76</v>
      </c>
      <c r="B145" s="195">
        <v>43864.130719793597</v>
      </c>
      <c r="C145" s="74"/>
      <c r="D145" s="195">
        <v>85.687382297551807</v>
      </c>
      <c r="E145" s="206">
        <v>59651.030857511803</v>
      </c>
      <c r="F145" s="150">
        <v>5.8660372670682497</v>
      </c>
      <c r="G145" s="103">
        <v>1.02000850395551</v>
      </c>
      <c r="H145" s="233">
        <v>1.9</v>
      </c>
      <c r="I145" s="52">
        <v>22.996586875742601</v>
      </c>
      <c r="J145" s="161">
        <v>0.7</v>
      </c>
      <c r="K145" s="236">
        <v>3.6600936303021698</v>
      </c>
      <c r="L145" s="175">
        <v>14.8896599583622</v>
      </c>
      <c r="M145" s="54">
        <v>80.2</v>
      </c>
      <c r="N145" s="162">
        <v>79.4930852266953</v>
      </c>
      <c r="O145" s="233">
        <v>81.973127491543593</v>
      </c>
      <c r="P145" s="22">
        <v>19.512667998110299</v>
      </c>
      <c r="Q145" s="252">
        <v>572.95500000000004</v>
      </c>
      <c r="R145" s="43">
        <v>97.190593920311898</v>
      </c>
      <c r="S145" s="233">
        <v>9</v>
      </c>
      <c r="T145" s="237">
        <v>83.122439523408403</v>
      </c>
      <c r="U145" s="195">
        <v>95.868138621106297</v>
      </c>
      <c r="V145" s="235">
        <v>14.8653945637781</v>
      </c>
      <c r="W145" s="233">
        <v>2.2663954983766201</v>
      </c>
      <c r="X145" s="262">
        <v>1.5824589162256899</v>
      </c>
      <c r="Y145" s="207">
        <v>7.9589452569561203</v>
      </c>
      <c r="Z145" s="187"/>
    </row>
    <row r="146" spans="1:26" ht="12">
      <c r="A146" s="262" t="s">
        <v>77</v>
      </c>
      <c r="B146" s="195">
        <v>53608.037111140999</v>
      </c>
      <c r="C146" s="74"/>
      <c r="D146" s="195">
        <v>80.651340996168599</v>
      </c>
      <c r="E146" s="206">
        <v>68726.901608166605</v>
      </c>
      <c r="F146" s="150">
        <v>4.7629086310509496</v>
      </c>
      <c r="G146" s="103">
        <v>2.2435413049073101</v>
      </c>
      <c r="H146" s="233">
        <v>1.8</v>
      </c>
      <c r="I146" s="52">
        <v>21.395231639239199</v>
      </c>
      <c r="J146" s="161">
        <v>0.7</v>
      </c>
      <c r="K146" s="236">
        <v>8.6258772768504208</v>
      </c>
      <c r="L146" s="175">
        <v>15.3287101248266</v>
      </c>
      <c r="M146" s="54">
        <v>81.5</v>
      </c>
      <c r="N146" s="215">
        <v>82.2</v>
      </c>
      <c r="O146" s="233">
        <v>70.002183338011903</v>
      </c>
      <c r="P146" s="22">
        <v>16.452888010564699</v>
      </c>
      <c r="Q146" s="252">
        <v>560.72533333333297</v>
      </c>
      <c r="R146" s="43">
        <v>93.8957947336214</v>
      </c>
      <c r="S146" s="233">
        <v>3.5</v>
      </c>
      <c r="T146" s="237">
        <v>90.521226367532094</v>
      </c>
      <c r="U146" s="195">
        <v>83.963187445975507</v>
      </c>
      <c r="V146" s="235">
        <v>12.9401899656313</v>
      </c>
      <c r="W146" s="233">
        <v>1.34661609339449</v>
      </c>
      <c r="X146" s="262">
        <v>5.0500349350060398</v>
      </c>
      <c r="Y146" s="207">
        <v>7.4920537375177902</v>
      </c>
      <c r="Z146" s="187"/>
    </row>
    <row r="147" spans="1:26" ht="12">
      <c r="A147" s="262" t="s">
        <v>78</v>
      </c>
      <c r="B147" s="195">
        <v>53083.240198024403</v>
      </c>
      <c r="C147" s="74"/>
      <c r="D147" s="195">
        <v>85.6684027777778</v>
      </c>
      <c r="E147" s="206">
        <v>72936.143596536596</v>
      </c>
      <c r="F147" s="150">
        <v>4.85955244886246</v>
      </c>
      <c r="G147" s="103">
        <v>1.5010023539698201</v>
      </c>
      <c r="H147" s="233">
        <v>1.8</v>
      </c>
      <c r="I147" s="52">
        <v>21.9856803931537</v>
      </c>
      <c r="J147" s="161">
        <v>1.6</v>
      </c>
      <c r="K147" s="236">
        <v>5.1352663750028702</v>
      </c>
      <c r="L147" s="175">
        <v>15.31</v>
      </c>
      <c r="M147" s="54">
        <v>80.5</v>
      </c>
      <c r="N147" s="215">
        <v>78.099999999999994</v>
      </c>
      <c r="O147" s="233">
        <v>85.479686846480703</v>
      </c>
      <c r="P147" s="22">
        <v>17.6931268574778</v>
      </c>
      <c r="Q147" s="252">
        <v>571.15800000000002</v>
      </c>
      <c r="R147" s="43">
        <v>95.533291771542096</v>
      </c>
      <c r="S147" s="233">
        <v>4.5</v>
      </c>
      <c r="T147" s="237">
        <v>80.502279765082804</v>
      </c>
      <c r="U147" s="195">
        <v>97.770227644400705</v>
      </c>
      <c r="V147" s="235">
        <v>16.205066163216099</v>
      </c>
      <c r="W147" s="233">
        <v>0.84246718346127003</v>
      </c>
      <c r="X147" s="262">
        <v>4.9327187128975201</v>
      </c>
      <c r="Y147" s="207">
        <v>7.43214621967231</v>
      </c>
      <c r="Z147" s="187"/>
    </row>
    <row r="148" spans="1:26" ht="12">
      <c r="A148" s="262" t="s">
        <v>79</v>
      </c>
      <c r="B148" s="195">
        <v>43144.643622442702</v>
      </c>
      <c r="C148" s="74"/>
      <c r="D148" s="195">
        <v>81.805929919137498</v>
      </c>
      <c r="E148" s="206">
        <v>54904.297406421902</v>
      </c>
      <c r="F148" s="46">
        <v>6.8912376240667896</v>
      </c>
      <c r="G148" s="103">
        <v>4.6841204306615198</v>
      </c>
      <c r="H148" s="233">
        <v>1.2</v>
      </c>
      <c r="I148" s="52">
        <v>27.7221862379855</v>
      </c>
      <c r="J148" s="161">
        <v>1.4</v>
      </c>
      <c r="K148" s="236">
        <v>5.1974928974613297</v>
      </c>
      <c r="L148" s="6">
        <v>15.1788341855965</v>
      </c>
      <c r="M148" s="54">
        <v>80.599999999999994</v>
      </c>
      <c r="N148" s="215">
        <v>86.9</v>
      </c>
      <c r="O148" s="233">
        <v>61.225743147547398</v>
      </c>
      <c r="P148" s="22">
        <v>18.051778969541999</v>
      </c>
      <c r="Q148" s="252">
        <v>523.43233333333296</v>
      </c>
      <c r="R148" s="43">
        <v>88.955188747300198</v>
      </c>
      <c r="S148" s="233">
        <v>6.5</v>
      </c>
      <c r="T148" s="192">
        <v>75.337856462449906</v>
      </c>
      <c r="U148" s="167">
        <v>67.170791428216106</v>
      </c>
      <c r="V148" s="235">
        <v>32.000881864304198</v>
      </c>
      <c r="W148" s="233">
        <v>1.05009579899387</v>
      </c>
      <c r="X148" s="262">
        <v>2.2251071715600701</v>
      </c>
      <c r="Y148" s="207">
        <v>6.1515302564701804</v>
      </c>
      <c r="Z148" s="187"/>
    </row>
    <row r="149" spans="1:26" ht="12">
      <c r="A149" s="262" t="s">
        <v>80</v>
      </c>
      <c r="B149" s="195">
        <v>25070.637151290601</v>
      </c>
      <c r="C149" s="74"/>
      <c r="D149" s="195">
        <v>79.496402877697804</v>
      </c>
      <c r="E149" s="206">
        <v>41948.124152803801</v>
      </c>
      <c r="F149" s="150">
        <v>4.8050754516179497</v>
      </c>
      <c r="G149" s="103">
        <v>1.9873113298715499</v>
      </c>
      <c r="H149" s="233">
        <v>1</v>
      </c>
      <c r="I149" s="52">
        <v>22.600964385653199</v>
      </c>
      <c r="J149" s="161">
        <v>6.6</v>
      </c>
      <c r="K149" s="236">
        <v>3.3335382895118002</v>
      </c>
      <c r="L149" s="6">
        <v>14.724652702376201</v>
      </c>
      <c r="M149" s="54">
        <v>74.305000000000007</v>
      </c>
      <c r="N149" s="215">
        <v>59.1</v>
      </c>
      <c r="O149" s="233">
        <v>80.574214297528897</v>
      </c>
      <c r="P149" s="22">
        <v>17.454076204149299</v>
      </c>
      <c r="Q149" s="252">
        <v>559.67933333333303</v>
      </c>
      <c r="R149" s="43">
        <v>94.355326959087293</v>
      </c>
      <c r="S149" s="233">
        <v>7.875</v>
      </c>
      <c r="T149" s="237">
        <v>72.100910850368905</v>
      </c>
      <c r="U149" s="195">
        <v>73.2100007465109</v>
      </c>
      <c r="V149" s="235">
        <v>15.6017295379029</v>
      </c>
      <c r="W149" s="233">
        <v>1.3868587648975099</v>
      </c>
      <c r="X149" s="262">
        <v>3.5579152804199299</v>
      </c>
      <c r="Y149" s="207">
        <v>5.7384792460098204</v>
      </c>
      <c r="Z149" s="187"/>
    </row>
    <row r="150" spans="1:26" ht="12">
      <c r="A150" s="262" t="s">
        <v>81</v>
      </c>
      <c r="B150" s="195">
        <v>51940.417678200203</v>
      </c>
      <c r="C150" s="135"/>
      <c r="D150" s="195">
        <v>90.384615384615401</v>
      </c>
      <c r="E150" s="206">
        <v>93821.228353026803</v>
      </c>
      <c r="F150" s="150">
        <v>6.5524381248142802</v>
      </c>
      <c r="G150" s="103">
        <v>1.1162488027319899</v>
      </c>
      <c r="H150" s="233">
        <v>1.6</v>
      </c>
      <c r="I150" s="148">
        <v>21.767396167494802</v>
      </c>
      <c r="J150" s="161">
        <v>0.4</v>
      </c>
      <c r="K150" s="193">
        <v>10.8585319398307</v>
      </c>
      <c r="L150" s="6">
        <v>14.261612028676099</v>
      </c>
      <c r="M150" s="54">
        <v>81.75</v>
      </c>
      <c r="N150" s="215">
        <v>81.3</v>
      </c>
      <c r="O150" s="233">
        <v>65.872172455080999</v>
      </c>
      <c r="P150" s="22">
        <v>17.5994421363913</v>
      </c>
      <c r="Q150" s="252">
        <v>533.80933333333303</v>
      </c>
      <c r="R150" s="43">
        <v>97.7018336677896</v>
      </c>
      <c r="S150" s="233">
        <v>5.125</v>
      </c>
      <c r="T150" s="237">
        <v>87.638514623726607</v>
      </c>
      <c r="U150" s="195">
        <v>99.126033806747401</v>
      </c>
      <c r="V150" s="235">
        <v>14.467317593717301</v>
      </c>
      <c r="W150" s="233">
        <v>0.31323806719582997</v>
      </c>
      <c r="X150" s="262">
        <v>0.38843896890299601</v>
      </c>
      <c r="Y150" s="207">
        <v>7.7869649365163696</v>
      </c>
      <c r="Z150" s="187"/>
    </row>
    <row r="151" spans="1:26" ht="12">
      <c r="A151" s="262" t="s">
        <v>82</v>
      </c>
      <c r="B151" s="195">
        <v>45487.427234240698</v>
      </c>
      <c r="C151" s="74"/>
      <c r="D151" s="195">
        <v>84.396355353075194</v>
      </c>
      <c r="E151" s="206">
        <v>86582.552753381999</v>
      </c>
      <c r="F151" s="150">
        <v>4.3308030284577201</v>
      </c>
      <c r="G151" s="103">
        <v>3.7158166745707901</v>
      </c>
      <c r="H151" s="233">
        <v>2.1</v>
      </c>
      <c r="I151" s="52">
        <v>18.149916946245298</v>
      </c>
      <c r="J151" s="161">
        <v>0.2</v>
      </c>
      <c r="K151" s="236">
        <v>3.7220050526311499</v>
      </c>
      <c r="L151" s="6">
        <v>14.588748740434999</v>
      </c>
      <c r="M151" s="54">
        <v>80.95</v>
      </c>
      <c r="N151" s="215">
        <v>92.2</v>
      </c>
      <c r="O151" s="233">
        <v>71.533983825808704</v>
      </c>
      <c r="P151" s="22">
        <v>18.903078434391201</v>
      </c>
      <c r="Q151" s="252">
        <v>540.30033333333301</v>
      </c>
      <c r="R151" s="43">
        <v>98.649170163439393</v>
      </c>
      <c r="S151" s="233">
        <v>9</v>
      </c>
      <c r="T151" s="237">
        <v>64.648981242672903</v>
      </c>
      <c r="U151" s="195">
        <v>89.155260942999703</v>
      </c>
      <c r="V151" s="235">
        <v>12.5391567283967</v>
      </c>
      <c r="W151" s="233">
        <v>1.18549667837251</v>
      </c>
      <c r="X151" s="262">
        <v>0.17842957256870401</v>
      </c>
      <c r="Y151" s="207">
        <v>7.2880447030248998</v>
      </c>
      <c r="Z151" s="187"/>
    </row>
    <row r="152" spans="1:26" ht="12">
      <c r="A152" s="262" t="s">
        <v>83</v>
      </c>
      <c r="B152" s="195">
        <v>47318.392512118902</v>
      </c>
      <c r="C152" s="74"/>
      <c r="D152" s="195">
        <v>81.704918032786907</v>
      </c>
      <c r="E152" s="206">
        <v>71023.468881819193</v>
      </c>
      <c r="F152" s="46">
        <v>6.8912376240667896</v>
      </c>
      <c r="G152" s="103">
        <v>0.95676641096421</v>
      </c>
      <c r="H152" s="233">
        <v>1.1499999999999999</v>
      </c>
      <c r="I152" s="148">
        <v>21.767396167494802</v>
      </c>
      <c r="J152" s="119">
        <v>4.0419051685416196</v>
      </c>
      <c r="K152" s="236">
        <v>18.922617359706798</v>
      </c>
      <c r="L152" s="6">
        <v>14.500436198892899</v>
      </c>
      <c r="M152" s="54">
        <v>81.650000000000006</v>
      </c>
      <c r="N152" s="162">
        <v>95.9</v>
      </c>
      <c r="O152" s="233">
        <v>81.777377748468695</v>
      </c>
      <c r="P152" s="22">
        <v>15.5356627741804</v>
      </c>
      <c r="Q152" s="252">
        <v>513.93299999999999</v>
      </c>
      <c r="R152" s="43">
        <v>88.678864778859193</v>
      </c>
      <c r="S152" s="233">
        <v>2.5</v>
      </c>
      <c r="T152" s="237">
        <v>69.729569758766502</v>
      </c>
      <c r="U152" s="195">
        <v>55.5280325279031</v>
      </c>
      <c r="V152" s="235">
        <v>27.5738890653206</v>
      </c>
      <c r="W152" s="233">
        <v>2.07373029956215</v>
      </c>
      <c r="X152" s="262">
        <v>6.3553647083673104</v>
      </c>
      <c r="Y152" s="207">
        <v>7.9591907035070797</v>
      </c>
      <c r="Z152" s="187"/>
    </row>
    <row r="153" spans="1:26" ht="12">
      <c r="A153" s="262" t="s">
        <v>84</v>
      </c>
      <c r="B153" s="195">
        <v>48972.279320327099</v>
      </c>
      <c r="C153" s="74"/>
      <c r="D153" s="195">
        <v>78.485092667203901</v>
      </c>
      <c r="E153" s="206">
        <v>55044.348857328398</v>
      </c>
      <c r="F153" s="150">
        <v>3.9826218492784302</v>
      </c>
      <c r="G153" s="103">
        <v>2.8320835932950801</v>
      </c>
      <c r="H153" s="233">
        <v>1.4</v>
      </c>
      <c r="I153" s="52">
        <v>23.478971974519101</v>
      </c>
      <c r="J153" s="161">
        <v>0.2</v>
      </c>
      <c r="K153" s="236">
        <v>4.6158856581622896</v>
      </c>
      <c r="L153" s="175">
        <v>14.8873435326843</v>
      </c>
      <c r="M153" s="54">
        <v>82</v>
      </c>
      <c r="N153" s="215">
        <v>75.2</v>
      </c>
      <c r="O153" s="233">
        <v>54.301180004257397</v>
      </c>
      <c r="P153" s="22">
        <v>17.028061676392099</v>
      </c>
      <c r="Q153" s="252">
        <v>527.78433333333305</v>
      </c>
      <c r="R153" s="43">
        <v>95.092813660775406</v>
      </c>
      <c r="S153" s="233">
        <v>5</v>
      </c>
      <c r="T153" s="237">
        <v>88.206970488378204</v>
      </c>
      <c r="U153" s="195">
        <v>82.209434523595604</v>
      </c>
      <c r="V153" s="235">
        <v>23.332710808492301</v>
      </c>
      <c r="W153" s="233">
        <v>0.98018530486254996</v>
      </c>
      <c r="X153" s="262">
        <v>2.4574501381859601</v>
      </c>
      <c r="Y153" s="207">
        <v>6.4194225989545002</v>
      </c>
      <c r="Z153" s="187"/>
    </row>
    <row r="154" spans="1:26" ht="12">
      <c r="A154" s="262" t="s">
        <v>85</v>
      </c>
      <c r="B154" s="195">
        <v>46436.006886707502</v>
      </c>
      <c r="C154" s="74"/>
      <c r="D154" s="195">
        <v>74.970794392523402</v>
      </c>
      <c r="E154" s="206">
        <v>61187.956229771102</v>
      </c>
      <c r="F154" s="46">
        <v>6.8912376240667896</v>
      </c>
      <c r="G154" s="103">
        <v>1.2216173477954599</v>
      </c>
      <c r="H154" s="233">
        <v>1.8181818181818199</v>
      </c>
      <c r="I154" s="52">
        <v>22.616534661206</v>
      </c>
      <c r="J154" s="161">
        <v>6.4</v>
      </c>
      <c r="K154" s="193">
        <v>28.3878211317211</v>
      </c>
      <c r="L154" s="175">
        <v>13.959694232105599</v>
      </c>
      <c r="M154" s="54">
        <v>83.015000000000001</v>
      </c>
      <c r="N154" s="215">
        <v>34.5</v>
      </c>
      <c r="O154" s="121">
        <v>92</v>
      </c>
      <c r="P154" s="68">
        <v>18.219193725679599</v>
      </c>
      <c r="Q154" s="252">
        <v>567.41399999999999</v>
      </c>
      <c r="R154" s="43">
        <v>86.482101076752997</v>
      </c>
      <c r="S154" s="233">
        <v>7.25</v>
      </c>
      <c r="T154" s="237">
        <v>67.357068075117397</v>
      </c>
      <c r="U154" s="195">
        <v>85.9223968546045</v>
      </c>
      <c r="V154" s="235">
        <v>27.1406948345826</v>
      </c>
      <c r="W154" s="233">
        <v>0.50590483350562299</v>
      </c>
      <c r="X154" s="262">
        <v>1.26488270825144</v>
      </c>
      <c r="Y154" s="207">
        <v>6.3485000577795798</v>
      </c>
      <c r="Z154" s="187"/>
    </row>
    <row r="155" spans="1:26" ht="12">
      <c r="A155" s="262" t="s">
        <v>86</v>
      </c>
      <c r="B155" s="195">
        <v>31723.049675485901</v>
      </c>
      <c r="C155" s="74"/>
      <c r="D155" s="195">
        <v>76.644031451036398</v>
      </c>
      <c r="E155" s="206">
        <v>64771.809456384901</v>
      </c>
      <c r="F155" s="150">
        <v>13.0959527073295</v>
      </c>
      <c r="G155" s="103">
        <v>1.1571190489868001E-2</v>
      </c>
      <c r="H155" s="233">
        <v>1.4</v>
      </c>
      <c r="I155" s="52">
        <v>15.620312427263199</v>
      </c>
      <c r="J155" s="161">
        <v>4.1644294717551702</v>
      </c>
      <c r="K155" s="193">
        <v>21.6839484000363</v>
      </c>
      <c r="L155" s="175">
        <v>14.633333333333301</v>
      </c>
      <c r="M155" s="54">
        <v>80.650000000000006</v>
      </c>
      <c r="N155" s="215">
        <v>41.8</v>
      </c>
      <c r="O155" s="233">
        <v>79.918125084803606</v>
      </c>
      <c r="P155" s="22">
        <v>17.160994953992599</v>
      </c>
      <c r="Q155" s="252">
        <v>581.08299999999997</v>
      </c>
      <c r="R155" s="43">
        <v>86.576106665859896</v>
      </c>
      <c r="S155" s="233">
        <v>10.375</v>
      </c>
      <c r="T155" s="237">
        <v>90.855723602484503</v>
      </c>
      <c r="U155" s="195">
        <v>80.751260943072893</v>
      </c>
      <c r="V155" s="235">
        <v>30.760081359744898</v>
      </c>
      <c r="W155" s="233">
        <v>2.8186529177673401</v>
      </c>
      <c r="X155" s="262">
        <v>1.93583495238536</v>
      </c>
      <c r="Y155" s="207">
        <v>7.8019322636513504</v>
      </c>
      <c r="Z155" s="187"/>
    </row>
    <row r="156" spans="1:26" ht="12">
      <c r="A156" s="262" t="s">
        <v>87</v>
      </c>
      <c r="B156" s="195">
        <v>66655.985046500107</v>
      </c>
      <c r="C156" s="74"/>
      <c r="D156" s="195">
        <v>82.894736842105303</v>
      </c>
      <c r="E156" s="206">
        <v>102309.31857453899</v>
      </c>
      <c r="F156" s="150">
        <v>3.8569325218251098</v>
      </c>
      <c r="G156" s="232">
        <v>0.64323451521709796</v>
      </c>
      <c r="H156" s="233">
        <v>1.9</v>
      </c>
      <c r="I156" s="52">
        <v>24.575320444071799</v>
      </c>
      <c r="J156" s="161">
        <v>0.5</v>
      </c>
      <c r="K156" s="236">
        <v>3.7059362049991398</v>
      </c>
      <c r="L156" s="6">
        <v>14.8914798382225</v>
      </c>
      <c r="M156" s="54">
        <v>80.7</v>
      </c>
      <c r="N156" s="215">
        <v>83.9</v>
      </c>
      <c r="O156" s="233">
        <v>77.344408863360997</v>
      </c>
      <c r="P156" s="22">
        <v>14.6682772126406</v>
      </c>
      <c r="Q156" s="252">
        <v>539.16600000000005</v>
      </c>
      <c r="R156" s="43">
        <v>95.729662856827005</v>
      </c>
      <c r="S156" s="233">
        <v>6</v>
      </c>
      <c r="T156" s="192">
        <v>94.874594197802693</v>
      </c>
      <c r="U156" s="167">
        <v>91.269318481081399</v>
      </c>
      <c r="V156" s="235">
        <v>12.630820523490099</v>
      </c>
      <c r="W156" s="233">
        <v>2.48036891353641</v>
      </c>
      <c r="X156" s="262">
        <v>3.4866358508632098</v>
      </c>
      <c r="Y156" s="207">
        <v>7.6893804677417199</v>
      </c>
      <c r="Z156" s="187"/>
    </row>
    <row r="157" spans="1:26" ht="12">
      <c r="A157" s="262" t="s">
        <v>88</v>
      </c>
      <c r="B157" s="195">
        <v>29002.967674861899</v>
      </c>
      <c r="C157" s="74"/>
      <c r="D157" s="195">
        <v>72.908011869436194</v>
      </c>
      <c r="E157" s="14">
        <v>41446.504655303601</v>
      </c>
      <c r="F157" s="150">
        <v>18.022743440638799</v>
      </c>
      <c r="G157" s="103">
        <v>0.13797758546563499</v>
      </c>
      <c r="H157" s="233">
        <v>0.95613770499999995</v>
      </c>
      <c r="I157" s="52">
        <v>18.5079002831623</v>
      </c>
      <c r="J157" s="161">
        <v>4.1928198090000004</v>
      </c>
      <c r="K157" s="236">
        <v>28.896036522100001</v>
      </c>
      <c r="L157" s="6">
        <v>13.1010856029898</v>
      </c>
      <c r="M157" s="54">
        <v>75.55</v>
      </c>
      <c r="N157" s="162">
        <v>77.355419590390994</v>
      </c>
      <c r="O157" s="233">
        <v>35.208709164692998</v>
      </c>
      <c r="P157" s="22">
        <v>14.5513756081496</v>
      </c>
      <c r="Q157" s="252">
        <v>467.95400000000001</v>
      </c>
      <c r="R157" s="43">
        <v>88.429953817898706</v>
      </c>
      <c r="S157" s="233">
        <v>9</v>
      </c>
      <c r="T157" s="237">
        <v>64.362607908660607</v>
      </c>
      <c r="U157" s="195">
        <v>65.747109034561603</v>
      </c>
      <c r="V157" s="235">
        <v>32.691449386057499</v>
      </c>
      <c r="W157" s="233">
        <v>18.990518117793801</v>
      </c>
      <c r="X157" s="262">
        <v>28.364369079032102</v>
      </c>
      <c r="Y157" s="207">
        <v>7.8125424988174998</v>
      </c>
      <c r="Z157" s="187"/>
    </row>
    <row r="158" spans="1:26" ht="12">
      <c r="A158" s="262" t="s">
        <v>89</v>
      </c>
      <c r="B158" s="195">
        <v>49361.120088861797</v>
      </c>
      <c r="C158" s="74"/>
      <c r="D158" s="195">
        <v>87.949818421921407</v>
      </c>
      <c r="E158" s="206">
        <v>83033.991955431295</v>
      </c>
      <c r="F158" s="150">
        <v>3.05223713338951</v>
      </c>
      <c r="G158" s="103">
        <v>0.71234971343825604</v>
      </c>
      <c r="H158" s="233">
        <v>2</v>
      </c>
      <c r="I158" s="52">
        <v>21.7394776555082</v>
      </c>
      <c r="J158" s="161">
        <v>0</v>
      </c>
      <c r="K158" s="236">
        <v>0.68491472545649801</v>
      </c>
      <c r="L158" s="6">
        <v>15.3661029460278</v>
      </c>
      <c r="M158" s="54">
        <v>80.75</v>
      </c>
      <c r="N158" s="162">
        <v>86.660699118808395</v>
      </c>
      <c r="O158" s="233">
        <v>73.395994381139801</v>
      </c>
      <c r="P158" s="22">
        <v>17.674810438873301</v>
      </c>
      <c r="Q158" s="252">
        <v>572.01833333333298</v>
      </c>
      <c r="R158" s="43">
        <v>95.714400461239805</v>
      </c>
      <c r="S158" s="233">
        <v>6.125</v>
      </c>
      <c r="T158" s="237">
        <v>81.759940132122196</v>
      </c>
      <c r="U158" s="195">
        <v>92.513030539835697</v>
      </c>
      <c r="V158" s="235">
        <v>30.7550861643563</v>
      </c>
      <c r="W158" s="233">
        <v>1.08285406454415</v>
      </c>
      <c r="X158" s="262">
        <v>5.1079515308935601</v>
      </c>
      <c r="Y158" s="207">
        <v>7.8021224794669202</v>
      </c>
      <c r="Z158" s="187"/>
    </row>
    <row r="159" spans="1:26" ht="12">
      <c r="A159" s="262" t="s">
        <v>90</v>
      </c>
      <c r="B159" s="195">
        <v>38024.784631439899</v>
      </c>
      <c r="C159" s="135"/>
      <c r="D159" s="195">
        <v>83.3155080213904</v>
      </c>
      <c r="E159" s="206">
        <v>58802.617496606203</v>
      </c>
      <c r="F159" s="46">
        <v>6.8912376240667896</v>
      </c>
      <c r="G159" s="103">
        <v>0.41757512405228903</v>
      </c>
      <c r="H159" s="233">
        <v>2.2999999999999998</v>
      </c>
      <c r="I159" s="52">
        <v>29.413144434606401</v>
      </c>
      <c r="J159" s="119">
        <v>0.21394348361815901</v>
      </c>
      <c r="K159" s="236">
        <v>13.2802799413026</v>
      </c>
      <c r="L159" s="235">
        <v>14.866666666666699</v>
      </c>
      <c r="M159" s="54">
        <v>80.95</v>
      </c>
      <c r="N159" s="162">
        <v>93.2</v>
      </c>
      <c r="O159" s="233">
        <v>72.164091096833204</v>
      </c>
      <c r="P159" s="22">
        <v>18.5529927490722</v>
      </c>
      <c r="Q159" s="252">
        <v>585.96666666666704</v>
      </c>
      <c r="R159" s="43">
        <v>93.515885301956203</v>
      </c>
      <c r="S159" s="233">
        <v>10.25</v>
      </c>
      <c r="T159" s="237">
        <v>71.879278805970202</v>
      </c>
      <c r="U159" s="195">
        <v>90.920904746213495</v>
      </c>
      <c r="V159" s="235">
        <v>11.928664545746701</v>
      </c>
      <c r="W159" s="233">
        <v>1.50602409638554</v>
      </c>
      <c r="X159" s="262">
        <v>2.2155402443176699</v>
      </c>
      <c r="Y159" s="207">
        <v>7.5985915379537996</v>
      </c>
      <c r="Z159" s="187"/>
    </row>
    <row r="160" spans="1:26" ht="12">
      <c r="A160" s="262" t="s">
        <v>91</v>
      </c>
      <c r="B160" s="195">
        <v>52444.227815341997</v>
      </c>
      <c r="C160" s="74"/>
      <c r="D160" s="195">
        <v>89.517819706498898</v>
      </c>
      <c r="E160" s="206">
        <v>63237.5056645519</v>
      </c>
      <c r="F160" s="150">
        <v>4.9789296014253601</v>
      </c>
      <c r="G160" s="103">
        <v>0.18192277041461</v>
      </c>
      <c r="H160" s="233">
        <v>2</v>
      </c>
      <c r="I160" s="52">
        <v>18.5793732564515</v>
      </c>
      <c r="J160" s="161">
        <v>0.1</v>
      </c>
      <c r="K160" s="236">
        <v>2.6631874390517298</v>
      </c>
      <c r="L160" s="175">
        <v>15.5626297577855</v>
      </c>
      <c r="M160" s="54">
        <v>81.150000000000006</v>
      </c>
      <c r="N160" s="162">
        <v>90</v>
      </c>
      <c r="O160" s="233">
        <v>80.723858438327596</v>
      </c>
      <c r="P160" s="22">
        <v>17.775957371507399</v>
      </c>
      <c r="Q160" s="252">
        <v>535.90433333333306</v>
      </c>
      <c r="R160" s="43">
        <v>93.988666559975997</v>
      </c>
      <c r="S160" s="233">
        <v>8.125</v>
      </c>
      <c r="T160" s="237">
        <v>82.302672317644394</v>
      </c>
      <c r="U160" s="195">
        <v>95.225270432556499</v>
      </c>
      <c r="V160" s="235">
        <v>15.852191314152501</v>
      </c>
      <c r="W160" s="233">
        <v>0.60057249054926698</v>
      </c>
      <c r="X160" s="262">
        <v>2.2908385351437102</v>
      </c>
      <c r="Y160" s="207">
        <v>7.7952900947308796</v>
      </c>
      <c r="Z160" s="187"/>
    </row>
    <row r="161" spans="1:26" ht="12">
      <c r="A161" s="262" t="s">
        <v>92</v>
      </c>
      <c r="B161" s="195">
        <v>28024.464042564199</v>
      </c>
      <c r="C161" s="74"/>
      <c r="D161" s="195">
        <v>83.643892339544493</v>
      </c>
      <c r="E161" s="206">
        <v>36095.970643331901</v>
      </c>
      <c r="F161" s="150">
        <v>5.5698989503777199</v>
      </c>
      <c r="G161" s="103">
        <v>1.3273921278185701</v>
      </c>
      <c r="H161" s="233">
        <v>1</v>
      </c>
      <c r="I161" s="52">
        <v>23.5994769431945</v>
      </c>
      <c r="J161" s="161">
        <v>4.0999999999999996</v>
      </c>
      <c r="K161" s="236">
        <v>7.3543132053122999</v>
      </c>
      <c r="L161" s="175">
        <v>14.196242171190001</v>
      </c>
      <c r="M161" s="54">
        <v>76.344999999999999</v>
      </c>
      <c r="N161" s="215">
        <v>69.8</v>
      </c>
      <c r="O161" s="233">
        <v>87.972134537933997</v>
      </c>
      <c r="P161" s="22">
        <v>18.1110673087172</v>
      </c>
      <c r="Q161" s="252">
        <v>556.05633333333299</v>
      </c>
      <c r="R161" s="43">
        <v>91.364811327890195</v>
      </c>
      <c r="S161" s="233">
        <v>10.75</v>
      </c>
      <c r="T161" s="237">
        <v>60.450051741979998</v>
      </c>
      <c r="U161" s="195">
        <v>67.010323775536193</v>
      </c>
      <c r="V161" s="235">
        <v>35.073095718754203</v>
      </c>
      <c r="W161" s="233">
        <v>1.2921525452915199</v>
      </c>
      <c r="X161" s="262">
        <v>1.8792128838030899</v>
      </c>
      <c r="Y161" s="207">
        <v>6.5975662801341901</v>
      </c>
      <c r="Z161" s="187"/>
    </row>
    <row r="162" spans="1:26" ht="12">
      <c r="A162" s="262" t="s">
        <v>93</v>
      </c>
      <c r="B162" s="195">
        <v>40174.872833054498</v>
      </c>
      <c r="C162" s="74"/>
      <c r="D162" s="195">
        <v>84.674751929437704</v>
      </c>
      <c r="E162" s="206">
        <v>49320.799505429299</v>
      </c>
      <c r="F162" s="150">
        <v>4.8141164370070602</v>
      </c>
      <c r="G162" s="103">
        <v>5.2198740718134102</v>
      </c>
      <c r="H162" s="233">
        <v>1.4</v>
      </c>
      <c r="I162" s="52">
        <v>17.934055378246601</v>
      </c>
      <c r="J162" s="161">
        <v>1.6</v>
      </c>
      <c r="K162" s="236">
        <v>5.3622250276800898</v>
      </c>
      <c r="L162" s="6">
        <v>15.120559924494399</v>
      </c>
      <c r="M162" s="54">
        <v>79.75</v>
      </c>
      <c r="N162" s="215">
        <v>65.8</v>
      </c>
      <c r="O162" s="233">
        <v>29.9046717607626</v>
      </c>
      <c r="P162" s="22">
        <v>18.067891676714801</v>
      </c>
      <c r="Q162" s="252">
        <v>550.27166666666699</v>
      </c>
      <c r="R162" s="132">
        <v>85.839951025867293</v>
      </c>
      <c r="S162" s="233">
        <v>6.5</v>
      </c>
      <c r="T162" s="237">
        <v>71.885726615052704</v>
      </c>
      <c r="U162" s="73">
        <v>87.276935587592703</v>
      </c>
      <c r="V162" s="235">
        <v>21.003941769401099</v>
      </c>
      <c r="W162" s="233">
        <v>1.22272385252069</v>
      </c>
      <c r="X162" s="37">
        <v>4.75391272099254</v>
      </c>
      <c r="Y162" s="108">
        <v>5.6920664391327103</v>
      </c>
      <c r="Z162" s="187"/>
    </row>
    <row r="163" spans="1:26" ht="12">
      <c r="A163" s="262" t="s">
        <v>94</v>
      </c>
      <c r="B163" s="195">
        <v>33916.059602057503</v>
      </c>
      <c r="C163" s="74"/>
      <c r="D163" s="73">
        <v>83.569953736433504</v>
      </c>
      <c r="E163" s="14">
        <v>48707.035206164699</v>
      </c>
      <c r="F163" s="46">
        <v>6.8912376240667896</v>
      </c>
      <c r="G163" s="21">
        <v>1.2579699832545399</v>
      </c>
      <c r="H163" s="193">
        <v>1.55199115363303</v>
      </c>
      <c r="I163" s="56">
        <v>11.032533273817201</v>
      </c>
      <c r="J163" s="165">
        <v>2.9662929908512701</v>
      </c>
      <c r="K163" s="236">
        <v>0.166442896601491</v>
      </c>
      <c r="L163" s="86">
        <v>14.7689537733214</v>
      </c>
      <c r="M163" s="54">
        <v>68.95</v>
      </c>
      <c r="N163" s="162">
        <v>36.096877129385298</v>
      </c>
      <c r="O163" s="233">
        <v>87.996399999999994</v>
      </c>
      <c r="P163" s="22">
        <v>16.558967382021301</v>
      </c>
      <c r="Q163" s="252">
        <v>515.75766666666698</v>
      </c>
      <c r="R163" s="43">
        <v>85.605056098056806</v>
      </c>
      <c r="S163" s="222">
        <v>2.5</v>
      </c>
      <c r="T163" s="237">
        <v>66.830819796954302</v>
      </c>
      <c r="U163" s="195">
        <v>50.327023047825598</v>
      </c>
      <c r="V163" s="235">
        <v>15.9007529824</v>
      </c>
      <c r="W163" s="233">
        <v>11.247091998590101</v>
      </c>
      <c r="X163" s="262">
        <v>0.73714326166849098</v>
      </c>
      <c r="Y163" s="207">
        <v>5.75489357273797</v>
      </c>
      <c r="Z163" s="187"/>
    </row>
    <row r="164" spans="1:26" ht="12">
      <c r="A164" s="262" t="s">
        <v>95</v>
      </c>
      <c r="B164" s="195">
        <v>27984.264593595799</v>
      </c>
      <c r="C164" s="74"/>
      <c r="D164" s="195">
        <v>83.75</v>
      </c>
      <c r="E164" s="206">
        <v>30107.761874801599</v>
      </c>
      <c r="F164" s="46">
        <v>6.8912376240667896</v>
      </c>
      <c r="G164" s="103">
        <v>3.2201264002593901</v>
      </c>
      <c r="H164" s="233">
        <v>1.1000000000000001</v>
      </c>
      <c r="I164" s="52">
        <v>25.721531401954</v>
      </c>
      <c r="J164" s="161">
        <v>1.2</v>
      </c>
      <c r="K164" s="236">
        <v>5.8168890720799604</v>
      </c>
      <c r="L164" s="76">
        <v>14.614833787884001</v>
      </c>
      <c r="M164" s="54">
        <v>75.23</v>
      </c>
      <c r="N164" s="215">
        <v>76.8</v>
      </c>
      <c r="O164" s="233">
        <v>90.945091212195805</v>
      </c>
      <c r="P164" s="22">
        <v>16.3504377754434</v>
      </c>
      <c r="Q164" s="252">
        <v>543.10066666666705</v>
      </c>
      <c r="R164" s="43">
        <v>91.853949127471196</v>
      </c>
      <c r="S164" s="233">
        <v>6.625</v>
      </c>
      <c r="T164" s="192">
        <v>59.178324759123697</v>
      </c>
      <c r="U164" s="167">
        <v>83.615751205114293</v>
      </c>
      <c r="V164" s="235">
        <v>13.1389436617093</v>
      </c>
      <c r="W164" s="233">
        <v>1.5502805823296799</v>
      </c>
      <c r="X164" s="262">
        <v>1.75251083007616</v>
      </c>
      <c r="Y164" s="207">
        <v>6.5706810463468504</v>
      </c>
      <c r="Z164" s="187"/>
    </row>
    <row r="165" spans="1:26" ht="12">
      <c r="A165" s="262" t="s">
        <v>96</v>
      </c>
      <c r="B165" s="195">
        <v>32257.855939795001</v>
      </c>
      <c r="C165" s="74"/>
      <c r="D165" s="195">
        <v>87.407407407407405</v>
      </c>
      <c r="E165" s="14">
        <v>46252.589435204798</v>
      </c>
      <c r="F165" s="46">
        <v>6.8912376240667896</v>
      </c>
      <c r="G165" s="103">
        <v>2.3355827769629798</v>
      </c>
      <c r="H165" s="233">
        <v>1.1000000000000001</v>
      </c>
      <c r="I165" s="52">
        <v>20.305255975578</v>
      </c>
      <c r="J165" s="161">
        <v>0.4</v>
      </c>
      <c r="K165" s="236">
        <v>6.07789795140644</v>
      </c>
      <c r="L165" s="175">
        <v>14.616666666666699</v>
      </c>
      <c r="M165" s="54">
        <v>79.474999999999994</v>
      </c>
      <c r="N165" s="215">
        <v>73.5</v>
      </c>
      <c r="O165" s="233">
        <v>83.286514214203294</v>
      </c>
      <c r="P165" s="22">
        <v>18.292589396236298</v>
      </c>
      <c r="Q165" s="252">
        <v>551.90933333333305</v>
      </c>
      <c r="R165" s="43">
        <v>95.166300231002396</v>
      </c>
      <c r="S165" s="233">
        <v>10.25</v>
      </c>
      <c r="T165" s="237">
        <v>70.854198873313194</v>
      </c>
      <c r="U165" s="195">
        <v>89.840789495256004</v>
      </c>
      <c r="V165" s="235">
        <v>29.030470576633899</v>
      </c>
      <c r="W165" s="233">
        <v>0.64352517148708299</v>
      </c>
      <c r="X165" s="262">
        <v>2.54627132231245</v>
      </c>
      <c r="Y165" s="207">
        <v>7.0882400330647402</v>
      </c>
      <c r="Z165" s="187"/>
    </row>
    <row r="166" spans="1:26" ht="12">
      <c r="A166" s="262" t="s">
        <v>97</v>
      </c>
      <c r="B166" s="195">
        <v>45689.174230876299</v>
      </c>
      <c r="C166" s="74"/>
      <c r="D166" s="73">
        <v>79.605983235462901</v>
      </c>
      <c r="E166" s="206">
        <v>61054.814974431501</v>
      </c>
      <c r="F166" s="150">
        <v>5.8944108340664796</v>
      </c>
      <c r="G166" s="21">
        <v>6.64953796013614</v>
      </c>
      <c r="H166" s="233">
        <v>1.9</v>
      </c>
      <c r="I166" s="52">
        <v>19.9115628299894</v>
      </c>
      <c r="J166" s="161">
        <v>0</v>
      </c>
      <c r="K166" s="236">
        <v>6.6644379322248897</v>
      </c>
      <c r="L166" s="175">
        <v>15.8478210262909</v>
      </c>
      <c r="M166" s="54">
        <v>82.2</v>
      </c>
      <c r="N166" s="162">
        <v>84.310978255911905</v>
      </c>
      <c r="O166" s="233">
        <v>51.780630366505598</v>
      </c>
      <c r="P166" s="22">
        <v>16.915773909419801</v>
      </c>
      <c r="Q166" s="252">
        <v>532.971</v>
      </c>
      <c r="R166" s="43">
        <v>97.648950195945304</v>
      </c>
      <c r="S166" s="233">
        <v>7.25</v>
      </c>
      <c r="T166" s="237">
        <v>73.159076543763305</v>
      </c>
      <c r="U166" s="195">
        <v>79.72767135382</v>
      </c>
      <c r="V166" s="235">
        <v>27.559680440555201</v>
      </c>
      <c r="W166" s="233">
        <v>0.86872309462245201</v>
      </c>
      <c r="X166" s="262">
        <v>2.2264981429006001</v>
      </c>
      <c r="Y166" s="207">
        <v>7.3785853881077896</v>
      </c>
      <c r="Z166" s="187"/>
    </row>
    <row r="167" spans="1:26" ht="12">
      <c r="A167" s="262" t="s">
        <v>98</v>
      </c>
      <c r="B167" s="195">
        <v>46542.958627873602</v>
      </c>
      <c r="C167" s="74"/>
      <c r="D167" s="195">
        <v>88.190954773869393</v>
      </c>
      <c r="E167" s="206">
        <v>60732.737264529402</v>
      </c>
      <c r="F167" s="150">
        <v>5.4472605484157102</v>
      </c>
      <c r="G167" s="103">
        <v>0.76962700449382204</v>
      </c>
      <c r="H167" s="233">
        <v>1.8</v>
      </c>
      <c r="I167" s="52">
        <v>21.5954362811202</v>
      </c>
      <c r="J167" s="161">
        <v>0</v>
      </c>
      <c r="K167" s="236">
        <v>1.28141698001187</v>
      </c>
      <c r="L167" s="175">
        <v>15.110493398193199</v>
      </c>
      <c r="M167" s="54">
        <v>81.75</v>
      </c>
      <c r="N167" s="215">
        <v>88.6</v>
      </c>
      <c r="O167" s="233">
        <v>85.7692653044152</v>
      </c>
      <c r="P167" s="22">
        <v>18.902299286784</v>
      </c>
      <c r="Q167" s="252">
        <v>544.66600000000005</v>
      </c>
      <c r="R167" s="43">
        <v>90.810137309526397</v>
      </c>
      <c r="S167" s="233">
        <v>10.875</v>
      </c>
      <c r="T167" s="237">
        <v>85.755170963815402</v>
      </c>
      <c r="U167" s="195">
        <v>94.572613888289695</v>
      </c>
      <c r="V167" s="235">
        <v>10.519374317671</v>
      </c>
      <c r="W167" s="233">
        <v>1.00010753844499</v>
      </c>
      <c r="X167" s="262">
        <v>3.7107304478300698</v>
      </c>
      <c r="Y167" s="207">
        <v>7.6575459059879201</v>
      </c>
      <c r="Z167" s="187"/>
    </row>
    <row r="168" spans="1:26" ht="12">
      <c r="A168" s="262" t="s">
        <v>99</v>
      </c>
      <c r="B168" s="195">
        <v>53546.481847984098</v>
      </c>
      <c r="C168" s="74"/>
      <c r="D168" s="195">
        <v>89.8236092265943</v>
      </c>
      <c r="E168" s="206">
        <v>91281.688046284893</v>
      </c>
      <c r="F168" s="150">
        <v>5.0737032989048299</v>
      </c>
      <c r="G168" s="103">
        <v>0.87656267745201999</v>
      </c>
      <c r="H168" s="233">
        <v>1.8</v>
      </c>
      <c r="I168" s="52">
        <v>24.419070081256798</v>
      </c>
      <c r="J168" s="161">
        <v>0.1</v>
      </c>
      <c r="K168" s="236">
        <v>5.87</v>
      </c>
      <c r="L168" s="76">
        <v>15.0623325497577</v>
      </c>
      <c r="M168" s="54">
        <v>82.6</v>
      </c>
      <c r="N168" s="162">
        <v>93.357780693811605</v>
      </c>
      <c r="O168" s="233">
        <v>86.916797290944302</v>
      </c>
      <c r="P168" s="22">
        <v>16.992618176256599</v>
      </c>
      <c r="Q168" s="252">
        <v>572.77366666666705</v>
      </c>
      <c r="R168" s="43">
        <v>92.610484975452593</v>
      </c>
      <c r="S168" s="233">
        <v>8.375</v>
      </c>
      <c r="T168" s="237">
        <v>44.6974349985393</v>
      </c>
      <c r="U168" s="195">
        <v>97.963004099148506</v>
      </c>
      <c r="V168" s="235">
        <v>22.364468953635701</v>
      </c>
      <c r="W168" s="233">
        <v>0.70609685870583405</v>
      </c>
      <c r="X168" s="262">
        <v>6.8874081585787401</v>
      </c>
      <c r="Y168" s="207">
        <v>7.7156732216797801</v>
      </c>
      <c r="Z168" s="187"/>
    </row>
    <row r="169" spans="1:26" ht="12">
      <c r="A169" s="262" t="s">
        <v>100</v>
      </c>
      <c r="B169" s="195">
        <v>22189.4068238541</v>
      </c>
      <c r="C169" s="135"/>
      <c r="D169" s="195">
        <v>71.569301260022897</v>
      </c>
      <c r="E169" s="14">
        <v>31443.278133315602</v>
      </c>
      <c r="F169" s="150">
        <v>17.2956925884016</v>
      </c>
      <c r="G169" s="103">
        <v>3.1979326514419202</v>
      </c>
      <c r="H169" s="233">
        <v>0.92</v>
      </c>
      <c r="I169" s="148">
        <v>21.767396167494802</v>
      </c>
      <c r="J169" s="161">
        <v>12.67</v>
      </c>
      <c r="K169" s="63">
        <v>45.6150548572259</v>
      </c>
      <c r="L169" s="6">
        <v>14.6589528901652</v>
      </c>
      <c r="M169" s="54">
        <v>74.3</v>
      </c>
      <c r="N169" s="215">
        <v>72.83</v>
      </c>
      <c r="O169" s="233">
        <v>33.1</v>
      </c>
      <c r="P169" s="22">
        <v>14.1608462805517</v>
      </c>
      <c r="Q169" s="252">
        <v>514.13033333333306</v>
      </c>
      <c r="R169" s="43">
        <v>75.969919773313293</v>
      </c>
      <c r="S169" s="233">
        <v>5.5</v>
      </c>
      <c r="T169" s="192">
        <v>87.368505783994195</v>
      </c>
      <c r="U169" s="167">
        <v>59.7598076674686</v>
      </c>
      <c r="V169" s="235">
        <v>37.064336065410203</v>
      </c>
      <c r="W169" s="233">
        <v>3.26397388820889</v>
      </c>
      <c r="X169" s="262">
        <v>5.9793414426381597</v>
      </c>
      <c r="Y169" s="207">
        <v>5.8930894150268296</v>
      </c>
      <c r="Z169" s="187"/>
    </row>
    <row r="170" spans="1:26" ht="12">
      <c r="A170" s="262" t="s">
        <v>101</v>
      </c>
      <c r="B170" s="195">
        <v>55137.8661983126</v>
      </c>
      <c r="C170" s="74"/>
      <c r="D170" s="73">
        <v>85.013281320330094</v>
      </c>
      <c r="E170" s="206">
        <v>82861.1335795716</v>
      </c>
      <c r="F170" s="150">
        <v>4.8089799779274003</v>
      </c>
      <c r="G170" s="21">
        <v>1.4264305255037799</v>
      </c>
      <c r="H170" s="233">
        <v>1.8</v>
      </c>
      <c r="I170" s="52">
        <v>22.651188706631999</v>
      </c>
      <c r="J170" s="161">
        <v>0.5</v>
      </c>
      <c r="K170" s="236">
        <v>11.7127074551271</v>
      </c>
      <c r="L170" s="175">
        <v>14.83</v>
      </c>
      <c r="M170" s="54">
        <v>80.400000000000006</v>
      </c>
      <c r="N170" s="162">
        <v>85.947225378600294</v>
      </c>
      <c r="O170" s="233">
        <v>73.705878980634196</v>
      </c>
      <c r="P170" s="22">
        <v>16.278146833412698</v>
      </c>
      <c r="Q170" s="252">
        <v>555.732666666667</v>
      </c>
      <c r="R170" s="43">
        <v>96.282472902280901</v>
      </c>
      <c r="S170" s="233">
        <v>11.5</v>
      </c>
      <c r="T170" s="237">
        <v>63.836870578443602</v>
      </c>
      <c r="U170" s="195">
        <v>95.734983313544802</v>
      </c>
      <c r="V170" s="235">
        <v>12.665109422427101</v>
      </c>
      <c r="W170" s="233">
        <v>1.18824881010996</v>
      </c>
      <c r="X170" s="262">
        <v>3.0591355418719801</v>
      </c>
      <c r="Y170" s="207">
        <v>7.20057625929467</v>
      </c>
      <c r="Z170" s="187"/>
    </row>
    <row r="171" spans="1:26" ht="13.5" customHeight="1">
      <c r="A171" s="262" t="s">
        <v>102</v>
      </c>
      <c r="B171" s="261">
        <v>81877.720568149598</v>
      </c>
      <c r="C171" s="199"/>
      <c r="D171" s="261">
        <v>82.768665604775606</v>
      </c>
      <c r="E171" s="205">
        <v>109328.964473884</v>
      </c>
      <c r="F171" s="239">
        <v>11.3757329724853</v>
      </c>
      <c r="G171" s="103">
        <v>1.21857340796295</v>
      </c>
      <c r="H171" s="83">
        <v>2.2550902000000002</v>
      </c>
      <c r="I171" s="221">
        <v>19.793867782138101</v>
      </c>
      <c r="J171" s="122">
        <v>9.0959223474700002E-4</v>
      </c>
      <c r="K171" s="186">
        <v>10.860172482054599</v>
      </c>
      <c r="L171" s="11">
        <v>14.273999013945801</v>
      </c>
      <c r="M171" s="19">
        <v>78.650000000000006</v>
      </c>
      <c r="N171" s="94">
        <v>96.2</v>
      </c>
      <c r="O171" s="75">
        <v>88.644569422301501</v>
      </c>
      <c r="P171" s="174">
        <v>16.904989275637199</v>
      </c>
      <c r="Q171" s="265">
        <v>558.73500000000001</v>
      </c>
      <c r="R171" s="102">
        <v>94.932397274505803</v>
      </c>
      <c r="S171" s="75">
        <v>8.25</v>
      </c>
      <c r="T171" s="214">
        <v>100</v>
      </c>
      <c r="U171" s="261">
        <v>89.436989097656095</v>
      </c>
      <c r="V171" s="15">
        <v>19.402333326647899</v>
      </c>
      <c r="W171" s="75">
        <v>4.9700593139615901</v>
      </c>
      <c r="X171" s="133">
        <v>0.75031496746055504</v>
      </c>
      <c r="Y171" s="110">
        <v>7.5799442943376398</v>
      </c>
      <c r="Z171" s="187"/>
    </row>
    <row r="172" spans="1:26" ht="12">
      <c r="B172" s="144"/>
      <c r="C172" s="144"/>
      <c r="D172" s="144"/>
      <c r="E172" s="144"/>
      <c r="F172" s="144"/>
      <c r="H172" s="144"/>
      <c r="I172" s="144"/>
      <c r="J172" s="144"/>
      <c r="K172" s="144"/>
      <c r="L172" s="144"/>
      <c r="M172" s="144"/>
      <c r="N172" s="144"/>
      <c r="O172" s="144"/>
      <c r="P172" s="144"/>
      <c r="Q172" s="144"/>
      <c r="R172" s="144"/>
      <c r="S172" s="144"/>
      <c r="T172" s="144"/>
      <c r="U172" s="144"/>
      <c r="V172" s="144"/>
      <c r="W172" s="144"/>
      <c r="X172" s="144"/>
      <c r="Y172" s="144"/>
    </row>
    <row r="173" spans="1:26" ht="13.5" customHeight="1">
      <c r="A173" s="206" t="s">
        <v>106</v>
      </c>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row>
    <row r="174" spans="1:26" ht="12">
      <c r="A174" s="7"/>
      <c r="B174" s="266" t="s">
        <v>1</v>
      </c>
      <c r="C174" s="267"/>
      <c r="D174" s="267"/>
      <c r="E174" s="267"/>
      <c r="F174" s="267"/>
      <c r="G174" s="267"/>
      <c r="H174" s="267"/>
      <c r="I174" s="267"/>
      <c r="J174" s="268"/>
      <c r="K174" s="266" t="s">
        <v>2</v>
      </c>
      <c r="L174" s="267"/>
      <c r="M174" s="267"/>
      <c r="N174" s="267"/>
      <c r="O174" s="267"/>
      <c r="P174" s="267"/>
      <c r="Q174" s="267"/>
      <c r="R174" s="267"/>
      <c r="S174" s="267"/>
      <c r="T174" s="267"/>
      <c r="U174" s="267"/>
      <c r="V174" s="267"/>
      <c r="W174" s="267"/>
      <c r="X174" s="267"/>
      <c r="Y174" s="267"/>
    </row>
    <row r="175" spans="1:26" ht="25.5" customHeight="1">
      <c r="A175" s="7"/>
      <c r="B175" s="269" t="s">
        <v>3</v>
      </c>
      <c r="C175" s="270"/>
      <c r="D175" s="269" t="s">
        <v>4</v>
      </c>
      <c r="E175" s="271"/>
      <c r="F175" s="271"/>
      <c r="G175" s="270"/>
      <c r="H175" s="269" t="s">
        <v>5</v>
      </c>
      <c r="I175" s="271"/>
      <c r="J175" s="270"/>
      <c r="K175" s="269" t="s">
        <v>6</v>
      </c>
      <c r="L175" s="270"/>
      <c r="M175" s="269" t="s">
        <v>7</v>
      </c>
      <c r="N175" s="270"/>
      <c r="O175" s="269" t="s">
        <v>8</v>
      </c>
      <c r="P175" s="271"/>
      <c r="Q175" s="270"/>
      <c r="R175" s="26" t="s">
        <v>9</v>
      </c>
      <c r="S175" s="269" t="s">
        <v>10</v>
      </c>
      <c r="T175" s="270"/>
      <c r="U175" s="269" t="s">
        <v>11</v>
      </c>
      <c r="V175" s="271"/>
      <c r="W175" s="272" t="s">
        <v>12</v>
      </c>
      <c r="X175" s="270"/>
      <c r="Y175" s="173" t="s">
        <v>13</v>
      </c>
      <c r="Z175" s="187"/>
    </row>
    <row r="176" spans="1:26" ht="51" customHeight="1">
      <c r="A176" s="7"/>
      <c r="B176" s="168" t="s">
        <v>14</v>
      </c>
      <c r="C176" s="253" t="s">
        <v>15</v>
      </c>
      <c r="D176" s="168" t="s">
        <v>16</v>
      </c>
      <c r="E176" s="111" t="s">
        <v>17</v>
      </c>
      <c r="F176" s="111" t="s">
        <v>18</v>
      </c>
      <c r="G176" s="253" t="s">
        <v>19</v>
      </c>
      <c r="H176" s="168" t="s">
        <v>20</v>
      </c>
      <c r="J176" s="253" t="s">
        <v>21</v>
      </c>
      <c r="K176" s="168" t="s">
        <v>22</v>
      </c>
      <c r="L176" s="253" t="s">
        <v>23</v>
      </c>
      <c r="M176" s="168" t="s">
        <v>24</v>
      </c>
      <c r="N176" s="253" t="s">
        <v>25</v>
      </c>
      <c r="O176" s="168" t="s">
        <v>26</v>
      </c>
      <c r="P176" s="111" t="s">
        <v>27</v>
      </c>
      <c r="Q176" s="253" t="s">
        <v>28</v>
      </c>
      <c r="R176" s="104" t="s">
        <v>29</v>
      </c>
      <c r="S176" s="168" t="s">
        <v>30</v>
      </c>
      <c r="T176" s="253" t="s">
        <v>31</v>
      </c>
      <c r="U176" s="168" t="s">
        <v>32</v>
      </c>
      <c r="V176" s="253" t="s">
        <v>33</v>
      </c>
      <c r="W176" s="168" t="s">
        <v>34</v>
      </c>
      <c r="X176" s="253" t="s">
        <v>35</v>
      </c>
      <c r="Y176" s="104" t="s">
        <v>36</v>
      </c>
      <c r="Z176" s="187"/>
    </row>
    <row r="177" spans="1:26" ht="12">
      <c r="A177" s="7"/>
      <c r="B177" s="41" t="s">
        <v>37</v>
      </c>
      <c r="C177" s="103"/>
      <c r="D177" s="41" t="s">
        <v>38</v>
      </c>
      <c r="G177" s="262"/>
      <c r="H177" s="41" t="s">
        <v>39</v>
      </c>
      <c r="J177" s="262"/>
      <c r="K177" s="41" t="s">
        <v>40</v>
      </c>
      <c r="L177" s="262"/>
      <c r="M177" s="41" t="s">
        <v>41</v>
      </c>
      <c r="N177" s="262"/>
      <c r="O177" s="41" t="s">
        <v>42</v>
      </c>
      <c r="Q177" s="262"/>
      <c r="R177" s="43"/>
      <c r="S177" s="41" t="s">
        <v>43</v>
      </c>
      <c r="T177" s="7"/>
      <c r="U177" s="41"/>
      <c r="V177" s="262" t="s">
        <v>44</v>
      </c>
      <c r="W177" s="41" t="s">
        <v>45</v>
      </c>
      <c r="X177" s="262"/>
      <c r="Y177" s="207" t="s">
        <v>46</v>
      </c>
      <c r="Z177" s="187"/>
    </row>
    <row r="178" spans="1:26" ht="13.5" customHeight="1">
      <c r="A178" s="262" t="s">
        <v>47</v>
      </c>
      <c r="B178" s="201" t="s">
        <v>48</v>
      </c>
      <c r="C178" s="3" t="s">
        <v>49</v>
      </c>
      <c r="D178" s="201" t="s">
        <v>50</v>
      </c>
      <c r="E178" s="50"/>
      <c r="F178" s="50"/>
      <c r="G178" s="133" t="s">
        <v>51</v>
      </c>
      <c r="H178" s="201" t="s">
        <v>52</v>
      </c>
      <c r="I178" s="50"/>
      <c r="J178" s="133" t="s">
        <v>53</v>
      </c>
      <c r="K178" s="201" t="s">
        <v>54</v>
      </c>
      <c r="L178" s="133" t="s">
        <v>55</v>
      </c>
      <c r="M178" s="201" t="s">
        <v>56</v>
      </c>
      <c r="N178" s="133" t="s">
        <v>57</v>
      </c>
      <c r="O178" s="201" t="s">
        <v>58</v>
      </c>
      <c r="P178" s="50"/>
      <c r="Q178" s="133" t="s">
        <v>59</v>
      </c>
      <c r="R178" s="102" t="s">
        <v>60</v>
      </c>
      <c r="S178" s="201" t="s">
        <v>61</v>
      </c>
      <c r="T178" s="133" t="s">
        <v>62</v>
      </c>
      <c r="U178" s="201"/>
      <c r="V178" s="133" t="s">
        <v>63</v>
      </c>
      <c r="W178" s="201" t="s">
        <v>64</v>
      </c>
      <c r="X178" s="133" t="s">
        <v>65</v>
      </c>
      <c r="Y178" s="110" t="s">
        <v>66</v>
      </c>
      <c r="Z178" s="187"/>
    </row>
    <row r="179" spans="1:26" ht="12">
      <c r="A179" s="262" t="s">
        <v>67</v>
      </c>
      <c r="B179" s="230">
        <v>9545.06223358428</v>
      </c>
      <c r="C179" s="245"/>
      <c r="D179" s="230">
        <v>57.955056179775298</v>
      </c>
      <c r="E179" s="260">
        <v>19980.268760040701</v>
      </c>
      <c r="F179" s="178">
        <v>7.6069816170911402</v>
      </c>
      <c r="G179" s="51">
        <v>1.7094066770446299</v>
      </c>
      <c r="H179" s="100">
        <v>2.1560000000000001</v>
      </c>
      <c r="I179" s="127">
        <v>20.9036194690066</v>
      </c>
      <c r="J179" s="147">
        <v>1.2</v>
      </c>
      <c r="K179" s="196">
        <v>13.9942865322234</v>
      </c>
      <c r="L179" s="229">
        <v>14.4099789626662</v>
      </c>
      <c r="M179" s="227">
        <v>81.75</v>
      </c>
      <c r="N179" s="208">
        <v>75.3</v>
      </c>
      <c r="O179" s="100">
        <v>71.027477489560695</v>
      </c>
      <c r="P179" s="180">
        <v>18.407729567893899</v>
      </c>
      <c r="Q179" s="179">
        <v>470.786333333333</v>
      </c>
      <c r="R179" s="71">
        <v>94.722162659395195</v>
      </c>
      <c r="S179" s="100">
        <v>10.5</v>
      </c>
      <c r="T179" s="2">
        <v>93.840298673686306</v>
      </c>
      <c r="U179" s="230">
        <v>88.783257809869099</v>
      </c>
      <c r="V179" s="154">
        <v>14.282431792018301</v>
      </c>
      <c r="W179" s="181">
        <v>1.1933500341607799</v>
      </c>
      <c r="X179" s="71">
        <v>1.20736569810588</v>
      </c>
      <c r="Y179" s="120">
        <v>6.8608219138983797</v>
      </c>
      <c r="Z179" s="187"/>
    </row>
    <row r="180" spans="1:26" ht="12">
      <c r="A180" s="262" t="s">
        <v>68</v>
      </c>
      <c r="B180" s="195">
        <v>12993.0441932668</v>
      </c>
      <c r="C180" s="160"/>
      <c r="D180" s="195">
        <v>50.991917707568</v>
      </c>
      <c r="E180" s="32">
        <v>19136.432759931799</v>
      </c>
      <c r="F180" s="150">
        <v>5.8253599529267301</v>
      </c>
      <c r="G180" s="262">
        <v>2.3549551529159198</v>
      </c>
      <c r="H180" s="233">
        <v>1.7</v>
      </c>
      <c r="I180" s="52">
        <v>21.981625955302299</v>
      </c>
      <c r="J180" s="119">
        <v>1.5601988900425401</v>
      </c>
      <c r="K180" s="236">
        <v>9.0192264556434107</v>
      </c>
      <c r="L180" s="175">
        <v>14.455236233099299</v>
      </c>
      <c r="M180" s="54">
        <v>80.7</v>
      </c>
      <c r="N180" s="65">
        <v>52.9</v>
      </c>
      <c r="O180" s="233">
        <v>81.875235361148697</v>
      </c>
      <c r="P180" s="22">
        <v>16.605993429079099</v>
      </c>
      <c r="Q180" s="252">
        <v>430.916</v>
      </c>
      <c r="R180" s="43">
        <v>92.908936812330893</v>
      </c>
      <c r="S180" s="233">
        <v>7.125</v>
      </c>
      <c r="T180" s="192">
        <v>78.013743114860205</v>
      </c>
      <c r="U180" s="167">
        <v>92.632560602504597</v>
      </c>
      <c r="V180" s="235">
        <v>29.026555954740399</v>
      </c>
      <c r="W180" s="134">
        <v>0.51416709713214304</v>
      </c>
      <c r="X180" s="43">
        <v>2.8832602431857302</v>
      </c>
      <c r="Y180" s="207">
        <v>7.2410005693591399</v>
      </c>
      <c r="Z180" s="187"/>
    </row>
    <row r="181" spans="1:26" ht="12">
      <c r="A181" s="262" t="s">
        <v>69</v>
      </c>
      <c r="B181" s="195">
        <v>12225.2755834203</v>
      </c>
      <c r="C181" s="160"/>
      <c r="D181" s="195">
        <v>39.721988205560201</v>
      </c>
      <c r="E181" s="32">
        <v>26979.786264914401</v>
      </c>
      <c r="F181" s="150">
        <v>4.24172175620859</v>
      </c>
      <c r="G181" s="262">
        <v>7.23544606833019</v>
      </c>
      <c r="H181" s="233">
        <v>2.1</v>
      </c>
      <c r="I181" s="52">
        <v>20.4362996103992</v>
      </c>
      <c r="J181" s="161">
        <v>0.3</v>
      </c>
      <c r="K181" s="236">
        <v>4.4482368252143401</v>
      </c>
      <c r="L181" s="175">
        <v>15.705146036161301</v>
      </c>
      <c r="M181" s="54">
        <v>80.05</v>
      </c>
      <c r="N181" s="6">
        <v>69.332334804421293</v>
      </c>
      <c r="O181" s="233">
        <v>70.5728939021526</v>
      </c>
      <c r="P181" s="22">
        <v>18.656859915694501</v>
      </c>
      <c r="Q181" s="252">
        <v>448.11399999999998</v>
      </c>
      <c r="R181" s="43">
        <v>92.611861583939202</v>
      </c>
      <c r="S181" s="233">
        <v>4.5</v>
      </c>
      <c r="T181" s="192">
        <v>87.614672344255894</v>
      </c>
      <c r="U181" s="167">
        <v>81.428631321498898</v>
      </c>
      <c r="V181" s="235">
        <v>21.2664357389305</v>
      </c>
      <c r="W181" s="134">
        <v>1.71351985691646</v>
      </c>
      <c r="X181" s="43">
        <v>8.8810748269643902</v>
      </c>
      <c r="Y181" s="207">
        <v>6.7095349227080803</v>
      </c>
      <c r="Z181" s="187"/>
    </row>
    <row r="182" spans="1:26" ht="12">
      <c r="A182" s="262" t="s">
        <v>70</v>
      </c>
      <c r="B182" s="12">
        <v>1080.44000095664</v>
      </c>
      <c r="C182" s="160"/>
      <c r="D182" s="195">
        <v>62.936377236099403</v>
      </c>
      <c r="E182" s="198">
        <v>1305.2475734679299</v>
      </c>
      <c r="F182" s="46">
        <f>AVERAGE(F179:F181,F183,F185:F186,F188:F190,F192:F194,F196,F198:F201,F203:F205,F209:F214)</f>
        <v>6.8912376240667932</v>
      </c>
      <c r="G182" s="262">
        <v>2.46821460415129</v>
      </c>
      <c r="H182" s="193">
        <v>1.4009789940106001</v>
      </c>
      <c r="I182" s="148">
        <v>21.767396167494802</v>
      </c>
      <c r="J182" s="161">
        <v>6.67</v>
      </c>
      <c r="K182" s="236">
        <v>12.4997771569028</v>
      </c>
      <c r="L182" s="72">
        <v>14.7689537733214</v>
      </c>
      <c r="M182" s="54">
        <v>73.2</v>
      </c>
      <c r="N182" s="6">
        <v>64.773005208312298</v>
      </c>
      <c r="O182" s="233">
        <v>40.672920169825801</v>
      </c>
      <c r="P182" s="22">
        <v>16.286668230761499</v>
      </c>
      <c r="Q182" s="252">
        <v>365.19233333333301</v>
      </c>
      <c r="R182" s="43">
        <v>85.661565357116999</v>
      </c>
      <c r="S182" s="233">
        <v>4</v>
      </c>
      <c r="T182" s="65">
        <v>79.576334519572995</v>
      </c>
      <c r="U182" s="167">
        <v>81.365945455002404</v>
      </c>
      <c r="V182" s="235">
        <v>20.8262914142</v>
      </c>
      <c r="W182" s="134">
        <v>22.721743993335799</v>
      </c>
      <c r="X182" s="43">
        <v>9.9378901692789299</v>
      </c>
      <c r="Y182" s="207">
        <v>6.5502872185818903</v>
      </c>
      <c r="Z182" s="187"/>
    </row>
    <row r="183" spans="1:26" ht="12">
      <c r="A183" s="262" t="s">
        <v>71</v>
      </c>
      <c r="B183" s="195">
        <v>10076.612882252901</v>
      </c>
      <c r="C183" s="160"/>
      <c r="D183" s="195">
        <v>51.65</v>
      </c>
      <c r="E183" s="32">
        <v>16754.397471138</v>
      </c>
      <c r="F183" s="150">
        <v>11.2586926286509</v>
      </c>
      <c r="G183" s="262">
        <v>1.8996087854513499</v>
      </c>
      <c r="H183" s="233">
        <v>2.5</v>
      </c>
      <c r="I183" s="52">
        <v>22.564006408315201</v>
      </c>
      <c r="J183" s="161">
        <v>0.19</v>
      </c>
      <c r="K183" s="236">
        <v>3.9103812969663201</v>
      </c>
      <c r="L183" s="175">
        <v>14.252022638071301</v>
      </c>
      <c r="M183" s="54">
        <v>80.8</v>
      </c>
      <c r="N183" s="65">
        <v>77.599999999999994</v>
      </c>
      <c r="O183" s="233">
        <v>87.641027900386007</v>
      </c>
      <c r="P183" s="22">
        <v>16.9786015808155</v>
      </c>
      <c r="Q183" s="252">
        <v>492.338666666667</v>
      </c>
      <c r="R183" s="43">
        <v>89.318339751073097</v>
      </c>
      <c r="S183" s="233">
        <v>10.5</v>
      </c>
      <c r="T183" s="237">
        <v>55.908158590308403</v>
      </c>
      <c r="U183" s="195">
        <v>87.783001690692501</v>
      </c>
      <c r="V183" s="235">
        <v>14.997834589037099</v>
      </c>
      <c r="W183" s="134">
        <v>1.8090057645006601</v>
      </c>
      <c r="X183" s="43">
        <v>0.36327954801623502</v>
      </c>
      <c r="Y183" s="207">
        <v>6.8681427548773799</v>
      </c>
      <c r="Z183" s="187"/>
    </row>
    <row r="184" spans="1:26" ht="12">
      <c r="A184" s="262" t="s">
        <v>72</v>
      </c>
      <c r="B184" s="195">
        <v>1855.34004811458</v>
      </c>
      <c r="C184" s="53"/>
      <c r="D184" s="195">
        <v>53.9618856569709</v>
      </c>
      <c r="E184" s="198">
        <v>2442.7334338966202</v>
      </c>
      <c r="F184" s="46">
        <v>6.8912376240667896</v>
      </c>
      <c r="G184" s="262">
        <v>3.2382238490908799</v>
      </c>
      <c r="H184" s="233">
        <v>1.3</v>
      </c>
      <c r="I184" s="52">
        <v>21.062300363378</v>
      </c>
      <c r="J184" s="161">
        <v>9.3579100000000004</v>
      </c>
      <c r="K184" s="236">
        <v>7.15263409851151</v>
      </c>
      <c r="L184" s="6">
        <v>14.339230551919499</v>
      </c>
      <c r="M184" s="54">
        <v>78.97</v>
      </c>
      <c r="N184" s="65">
        <v>49.1</v>
      </c>
      <c r="O184" s="233">
        <v>69.039964386664593</v>
      </c>
      <c r="P184" s="22">
        <v>15.5936494613872</v>
      </c>
      <c r="Q184" s="252">
        <v>398.893666666667</v>
      </c>
      <c r="R184" s="43">
        <v>74.343505892435303</v>
      </c>
      <c r="S184" s="233">
        <v>2</v>
      </c>
      <c r="T184" s="237">
        <v>87.019914360313294</v>
      </c>
      <c r="U184" s="195">
        <v>87.960176676116106</v>
      </c>
      <c r="V184" s="235">
        <v>61.547755133477203</v>
      </c>
      <c r="W184" s="134">
        <v>3.7214533515822401</v>
      </c>
      <c r="X184" s="43">
        <v>8.4034688454571995</v>
      </c>
      <c r="Y184" s="207">
        <v>5.94852133249712</v>
      </c>
      <c r="Z184" s="187"/>
    </row>
    <row r="185" spans="1:26" ht="12">
      <c r="A185" s="262" t="s">
        <v>73</v>
      </c>
      <c r="B185" s="195">
        <v>8342.7055068330192</v>
      </c>
      <c r="C185" s="160"/>
      <c r="D185" s="195">
        <v>24.1056218057922</v>
      </c>
      <c r="E185" s="32">
        <v>9300.4282976209506</v>
      </c>
      <c r="F185" s="150">
        <v>4.0441960362387004</v>
      </c>
      <c r="G185" s="262">
        <v>13.8940239411112</v>
      </c>
      <c r="H185" s="233">
        <v>1.4</v>
      </c>
      <c r="I185" s="52">
        <v>26.1344292774595</v>
      </c>
      <c r="J185" s="161">
        <v>0.7</v>
      </c>
      <c r="K185" s="236">
        <v>8.7502312275925398</v>
      </c>
      <c r="L185" s="6">
        <v>14.339230551919499</v>
      </c>
      <c r="M185" s="54">
        <v>77.7</v>
      </c>
      <c r="N185" s="65">
        <v>54</v>
      </c>
      <c r="O185" s="233">
        <v>91.402896085482894</v>
      </c>
      <c r="P185" s="22">
        <v>17.639028322946</v>
      </c>
      <c r="Q185" s="252">
        <v>444.43266666666699</v>
      </c>
      <c r="R185" s="43">
        <v>85.198352900992504</v>
      </c>
      <c r="S185" s="233">
        <v>6.75</v>
      </c>
      <c r="T185" s="237">
        <v>57.248166598611697</v>
      </c>
      <c r="U185" s="195">
        <v>82.669604015944103</v>
      </c>
      <c r="V185" s="235">
        <v>18.496702828582102</v>
      </c>
      <c r="W185" s="134">
        <v>0.87690118372128301</v>
      </c>
      <c r="X185" s="43">
        <v>4.4740726516954803</v>
      </c>
      <c r="Y185" s="207">
        <v>5.2929690427893998</v>
      </c>
      <c r="Z185" s="187"/>
    </row>
    <row r="186" spans="1:26" ht="12">
      <c r="A186" s="262" t="s">
        <v>74</v>
      </c>
      <c r="B186" s="195">
        <v>11384.523343589901</v>
      </c>
      <c r="C186" s="160"/>
      <c r="D186" s="195">
        <v>65.616311399443902</v>
      </c>
      <c r="E186" s="32">
        <v>22537.306972693299</v>
      </c>
      <c r="F186" s="150">
        <v>7.7491984212761</v>
      </c>
      <c r="G186" s="262">
        <v>2.0695073505452402</v>
      </c>
      <c r="H186" s="233">
        <v>1.9</v>
      </c>
      <c r="I186" s="52">
        <v>25.687828814820101</v>
      </c>
      <c r="J186" s="161">
        <v>0</v>
      </c>
      <c r="K186" s="236">
        <v>1.92302180684284</v>
      </c>
      <c r="L186" s="175">
        <v>16.059999999999999</v>
      </c>
      <c r="M186" s="54">
        <v>79.3</v>
      </c>
      <c r="N186" s="65">
        <v>64.8</v>
      </c>
      <c r="O186" s="233">
        <v>76.311143053873394</v>
      </c>
      <c r="P186" s="22">
        <v>18.434979626433201</v>
      </c>
      <c r="Q186" s="252">
        <v>452.33966666666697</v>
      </c>
      <c r="R186" s="43">
        <v>94.296355585064802</v>
      </c>
      <c r="S186" s="233">
        <v>7</v>
      </c>
      <c r="T186" s="237">
        <v>84.154455958549207</v>
      </c>
      <c r="U186" s="195">
        <v>96.212538794116995</v>
      </c>
      <c r="V186" s="235">
        <v>16.260377988099599</v>
      </c>
      <c r="W186" s="134">
        <v>0.85153550875894901</v>
      </c>
      <c r="X186" s="43">
        <v>8.3362036853863497</v>
      </c>
      <c r="Y186" s="207">
        <v>7.6602651151496399</v>
      </c>
      <c r="Z186" s="187"/>
    </row>
    <row r="187" spans="1:26" ht="12">
      <c r="A187" s="262" t="s">
        <v>75</v>
      </c>
      <c r="B187" s="195">
        <v>4996.2147825245602</v>
      </c>
      <c r="C187" s="160"/>
      <c r="D187" s="195">
        <v>34.759358288770002</v>
      </c>
      <c r="E187" s="32">
        <v>6665.7321803691402</v>
      </c>
      <c r="F187" s="46">
        <v>6.8912376240667896</v>
      </c>
      <c r="G187" s="262">
        <v>16.875826209316301</v>
      </c>
      <c r="H187" s="233">
        <v>1.2</v>
      </c>
      <c r="I187" s="52">
        <v>21.440987192418</v>
      </c>
      <c r="J187" s="161">
        <v>11.1</v>
      </c>
      <c r="K187" s="236">
        <v>3.5468288670339998</v>
      </c>
      <c r="L187" s="175">
        <v>14.200692041522499</v>
      </c>
      <c r="M187" s="54">
        <v>75.569999999999993</v>
      </c>
      <c r="N187" s="65">
        <v>42.58</v>
      </c>
      <c r="O187" s="233">
        <v>88.916958101612593</v>
      </c>
      <c r="P187" s="22">
        <v>17.535052151623301</v>
      </c>
      <c r="Q187" s="252">
        <v>485.07799999999997</v>
      </c>
      <c r="R187" s="43">
        <v>84.865679567967504</v>
      </c>
      <c r="S187" s="233">
        <v>3.25</v>
      </c>
      <c r="T187" s="192">
        <v>57.986802814906497</v>
      </c>
      <c r="U187" s="167">
        <v>69.496797845415202</v>
      </c>
      <c r="V187" s="235">
        <v>12.6228408229404</v>
      </c>
      <c r="W187" s="134">
        <v>5.2228243392567597</v>
      </c>
      <c r="X187" s="43">
        <v>5.6763844415582003</v>
      </c>
      <c r="Y187" s="207">
        <v>4.3147064113766902</v>
      </c>
      <c r="Z187" s="187"/>
    </row>
    <row r="188" spans="1:26" ht="12">
      <c r="A188" s="262" t="s">
        <v>76</v>
      </c>
      <c r="B188" s="195">
        <v>11608.586798530099</v>
      </c>
      <c r="C188" s="160"/>
      <c r="D188" s="195">
        <v>46.432616081540203</v>
      </c>
      <c r="E188" s="32">
        <v>19540.482971231999</v>
      </c>
      <c r="F188" s="150">
        <v>5.8660372670682497</v>
      </c>
      <c r="G188" s="262">
        <v>3.9526204621364398</v>
      </c>
      <c r="H188" s="233">
        <v>1.9</v>
      </c>
      <c r="I188" s="52">
        <v>22.996586875742601</v>
      </c>
      <c r="J188" s="161">
        <v>0.7</v>
      </c>
      <c r="K188" s="236">
        <v>3.6600936303021698</v>
      </c>
      <c r="L188" s="175">
        <v>14.8896599583622</v>
      </c>
      <c r="M188" s="54">
        <v>80.2</v>
      </c>
      <c r="N188" s="6">
        <v>60.0533411025269</v>
      </c>
      <c r="O188" s="233">
        <v>81.973127491543593</v>
      </c>
      <c r="P188" s="22">
        <v>19.512667998110299</v>
      </c>
      <c r="Q188" s="252">
        <v>510.56099999999998</v>
      </c>
      <c r="R188" s="43">
        <v>91.529490507087104</v>
      </c>
      <c r="S188" s="233">
        <v>9</v>
      </c>
      <c r="T188" s="237">
        <v>66.554988566614497</v>
      </c>
      <c r="U188" s="195">
        <v>93.658989703076699</v>
      </c>
      <c r="V188" s="235">
        <v>14.8653945637781</v>
      </c>
      <c r="W188" s="134">
        <v>2.2663954983766201</v>
      </c>
      <c r="X188" s="43">
        <v>3.98189608373773</v>
      </c>
      <c r="Y188" s="207">
        <v>6.3847488743995102</v>
      </c>
      <c r="Z188" s="187"/>
    </row>
    <row r="189" spans="1:26" ht="12">
      <c r="A189" s="262" t="s">
        <v>77</v>
      </c>
      <c r="B189" s="195">
        <v>12393.65723649</v>
      </c>
      <c r="C189" s="160"/>
      <c r="D189" s="195">
        <v>47.308344902051502</v>
      </c>
      <c r="E189" s="32">
        <v>19311.0905093131</v>
      </c>
      <c r="F189" s="150">
        <v>4.7629086310509496</v>
      </c>
      <c r="G189" s="262">
        <v>5.99865969637042</v>
      </c>
      <c r="H189" s="233">
        <v>1.8</v>
      </c>
      <c r="I189" s="52">
        <v>21.395231639239199</v>
      </c>
      <c r="J189" s="161">
        <v>0.7</v>
      </c>
      <c r="K189" s="236">
        <v>8.6258772768504208</v>
      </c>
      <c r="L189" s="175">
        <v>15.3287101248266</v>
      </c>
      <c r="M189" s="54">
        <v>81.5</v>
      </c>
      <c r="N189" s="65">
        <v>57.3</v>
      </c>
      <c r="O189" s="233">
        <v>70.002183338011903</v>
      </c>
      <c r="P189" s="22">
        <v>16.452888010564699</v>
      </c>
      <c r="Q189" s="252">
        <v>436.64800000000002</v>
      </c>
      <c r="R189" s="43">
        <v>85.890598985473204</v>
      </c>
      <c r="S189" s="233">
        <v>3.5</v>
      </c>
      <c r="T189" s="237">
        <v>80.371588101840203</v>
      </c>
      <c r="U189" s="195">
        <v>74.113490132267998</v>
      </c>
      <c r="V189" s="235">
        <v>12.9401899656313</v>
      </c>
      <c r="W189" s="134">
        <v>1.34661609339449</v>
      </c>
      <c r="X189" s="43">
        <v>6.4136197046727199</v>
      </c>
      <c r="Y189" s="207">
        <v>6.31603355823498</v>
      </c>
      <c r="Z189" s="187"/>
    </row>
    <row r="190" spans="1:26" ht="12">
      <c r="A190" s="262" t="s">
        <v>78</v>
      </c>
      <c r="B190" s="195">
        <v>11878.7216253885</v>
      </c>
      <c r="C190" s="160"/>
      <c r="D190" s="195">
        <v>45.565520677628299</v>
      </c>
      <c r="E190" s="32">
        <v>15918.2410763764</v>
      </c>
      <c r="F190" s="150">
        <v>4.85955244886246</v>
      </c>
      <c r="G190" s="262">
        <v>6.9341021127814102</v>
      </c>
      <c r="H190" s="233">
        <v>1.8</v>
      </c>
      <c r="I190" s="52">
        <v>21.9856803931537</v>
      </c>
      <c r="J190" s="161">
        <v>1.6</v>
      </c>
      <c r="K190" s="236">
        <v>5.1352663750028702</v>
      </c>
      <c r="L190" s="175">
        <v>15.31</v>
      </c>
      <c r="M190" s="54">
        <v>80.5</v>
      </c>
      <c r="N190" s="65">
        <v>51.5</v>
      </c>
      <c r="O190" s="233">
        <v>85.479686846480703</v>
      </c>
      <c r="P190" s="22">
        <v>17.6931268574778</v>
      </c>
      <c r="Q190" s="252">
        <v>446.19333333333299</v>
      </c>
      <c r="R190" s="43">
        <v>94.205749559677599</v>
      </c>
      <c r="S190" s="233">
        <v>4.5</v>
      </c>
      <c r="T190" s="237">
        <v>72.326849973304903</v>
      </c>
      <c r="U190" s="195">
        <v>94.9978236606579</v>
      </c>
      <c r="V190" s="235">
        <v>16.205066163216099</v>
      </c>
      <c r="W190" s="134">
        <v>0.84246718346127003</v>
      </c>
      <c r="X190" s="43">
        <v>1.7029881090716199</v>
      </c>
      <c r="Y190" s="207">
        <v>6.2537357271463803</v>
      </c>
      <c r="Z190" s="187"/>
    </row>
    <row r="191" spans="1:26" ht="12">
      <c r="A191" s="262" t="s">
        <v>79</v>
      </c>
      <c r="B191" s="195">
        <v>8968.5292786130594</v>
      </c>
      <c r="C191" s="160"/>
      <c r="D191" s="195">
        <v>52.4567474048443</v>
      </c>
      <c r="E191" s="32">
        <v>14178.577316172899</v>
      </c>
      <c r="F191" s="46">
        <v>6.8912376240667896</v>
      </c>
      <c r="G191" s="262">
        <v>5.5798957429339398</v>
      </c>
      <c r="H191" s="233">
        <v>1.2</v>
      </c>
      <c r="I191" s="52">
        <v>27.7221862379855</v>
      </c>
      <c r="J191" s="161">
        <v>1.4</v>
      </c>
      <c r="K191" s="236">
        <v>5.1974928974613297</v>
      </c>
      <c r="L191" s="6">
        <v>15.1788341855965</v>
      </c>
      <c r="M191" s="54">
        <v>80.599999999999994</v>
      </c>
      <c r="N191" s="65">
        <v>68.5</v>
      </c>
      <c r="O191" s="233">
        <v>61.225743147547398</v>
      </c>
      <c r="P191" s="22">
        <v>18.051778969541999</v>
      </c>
      <c r="Q191" s="252">
        <v>427.44066666666703</v>
      </c>
      <c r="R191" s="43">
        <v>81.663354455271602</v>
      </c>
      <c r="S191" s="233">
        <v>6.5</v>
      </c>
      <c r="T191" s="192">
        <v>67.052431994464797</v>
      </c>
      <c r="U191" s="167">
        <v>54.810249771341198</v>
      </c>
      <c r="V191" s="235">
        <v>32.000881864304198</v>
      </c>
      <c r="W191" s="134">
        <v>1.05009579899387</v>
      </c>
      <c r="X191" s="43">
        <v>1.65583064799478</v>
      </c>
      <c r="Y191" s="207">
        <v>4.8612630499600797</v>
      </c>
      <c r="Z191" s="187"/>
    </row>
    <row r="192" spans="1:26" ht="12">
      <c r="A192" s="262" t="s">
        <v>80</v>
      </c>
      <c r="B192" s="195">
        <v>6389.5765475145499</v>
      </c>
      <c r="C192" s="160"/>
      <c r="D192" s="195">
        <v>27.184466019417499</v>
      </c>
      <c r="E192" s="32">
        <v>8191.9046811500602</v>
      </c>
      <c r="F192" s="150">
        <v>4.8050754516179497</v>
      </c>
      <c r="G192" s="262">
        <v>13.6789313410784</v>
      </c>
      <c r="H192" s="233">
        <v>1</v>
      </c>
      <c r="I192" s="52">
        <v>22.600964385653199</v>
      </c>
      <c r="J192" s="161">
        <v>6.6</v>
      </c>
      <c r="K192" s="236">
        <v>3.3335382895118002</v>
      </c>
      <c r="L192" s="6">
        <v>14.724652702376201</v>
      </c>
      <c r="M192" s="54">
        <v>74.305000000000007</v>
      </c>
      <c r="N192" s="65">
        <v>52.7</v>
      </c>
      <c r="O192" s="233">
        <v>80.574214297528897</v>
      </c>
      <c r="P192" s="22">
        <v>17.454076204149299</v>
      </c>
      <c r="Q192" s="252">
        <v>427.42500000000001</v>
      </c>
      <c r="R192" s="43">
        <v>81.981547353434095</v>
      </c>
      <c r="S192" s="233">
        <v>7.875</v>
      </c>
      <c r="T192" s="237">
        <v>54.677367848070602</v>
      </c>
      <c r="U192" s="195">
        <v>74.556927760808307</v>
      </c>
      <c r="V192" s="235">
        <v>15.6017295379029</v>
      </c>
      <c r="W192" s="134">
        <v>1.3868587648975099</v>
      </c>
      <c r="X192" s="43">
        <v>1.78622464237548</v>
      </c>
      <c r="Y192" s="207">
        <v>4.06586511815454</v>
      </c>
      <c r="Z192" s="187"/>
    </row>
    <row r="193" spans="1:26" ht="12">
      <c r="A193" s="262" t="s">
        <v>81</v>
      </c>
      <c r="B193" s="195">
        <v>11893.740614274901</v>
      </c>
      <c r="C193" s="53"/>
      <c r="D193" s="195">
        <v>79.069767441860506</v>
      </c>
      <c r="E193" s="32">
        <v>21504.8612211213</v>
      </c>
      <c r="F193" s="150">
        <v>6.5524381248142802</v>
      </c>
      <c r="G193" s="262">
        <v>2.26394123370995</v>
      </c>
      <c r="H193" s="233">
        <v>1.6</v>
      </c>
      <c r="I193" s="148">
        <v>21.767396167494802</v>
      </c>
      <c r="J193" s="161">
        <v>0.4</v>
      </c>
      <c r="K193" s="193">
        <v>10.8585319398307</v>
      </c>
      <c r="L193" s="6">
        <v>14.261612028676099</v>
      </c>
      <c r="M193" s="54">
        <v>81.75</v>
      </c>
      <c r="N193" s="65">
        <v>73.900000000000006</v>
      </c>
      <c r="O193" s="233">
        <v>65.872172455080999</v>
      </c>
      <c r="P193" s="22">
        <v>17.5994421363913</v>
      </c>
      <c r="Q193" s="252">
        <v>464.14533333333299</v>
      </c>
      <c r="R193" s="43">
        <v>95.6682091089924</v>
      </c>
      <c r="S193" s="233">
        <v>5.125</v>
      </c>
      <c r="T193" s="237">
        <v>82.830759119290207</v>
      </c>
      <c r="U193" s="195">
        <v>97.0730521079482</v>
      </c>
      <c r="V193" s="235">
        <v>14.467317593717301</v>
      </c>
      <c r="W193" s="134">
        <v>0.31323806719582997</v>
      </c>
      <c r="X193" s="43">
        <v>5.8561737485818197</v>
      </c>
      <c r="Y193" s="207">
        <v>6.4889712021771802</v>
      </c>
      <c r="Z193" s="187"/>
    </row>
    <row r="194" spans="1:26" ht="12">
      <c r="A194" s="262" t="s">
        <v>82</v>
      </c>
      <c r="B194" s="195">
        <v>10347.581240449799</v>
      </c>
      <c r="C194" s="160"/>
      <c r="D194" s="195">
        <v>46.8879668049792</v>
      </c>
      <c r="E194" s="32">
        <v>19467.732441012799</v>
      </c>
      <c r="F194" s="150">
        <v>4.3308030284577201</v>
      </c>
      <c r="G194" s="262">
        <v>11.114207130997499</v>
      </c>
      <c r="H194" s="233">
        <v>2.1</v>
      </c>
      <c r="I194" s="52">
        <v>18.149916946245298</v>
      </c>
      <c r="J194" s="161">
        <v>0.2</v>
      </c>
      <c r="K194" s="236">
        <v>3.7220050526311499</v>
      </c>
      <c r="L194" s="6">
        <v>14.588748740434999</v>
      </c>
      <c r="M194" s="54">
        <v>80.95</v>
      </c>
      <c r="N194" s="65">
        <v>82.1</v>
      </c>
      <c r="O194" s="233">
        <v>71.533983825808704</v>
      </c>
      <c r="P194" s="22">
        <v>18.903078434391201</v>
      </c>
      <c r="Q194" s="252">
        <v>451.708666666667</v>
      </c>
      <c r="R194" s="43">
        <v>95.638214253825396</v>
      </c>
      <c r="S194" s="233">
        <v>9</v>
      </c>
      <c r="T194" s="237">
        <v>67.540779601406797</v>
      </c>
      <c r="U194" s="195">
        <v>89.341358672139506</v>
      </c>
      <c r="V194" s="235">
        <v>12.5391567283967</v>
      </c>
      <c r="W194" s="134">
        <v>1.18549667837251</v>
      </c>
      <c r="X194" s="43">
        <v>3.9556430720662901</v>
      </c>
      <c r="Y194" s="207">
        <v>6.8415474693370104</v>
      </c>
      <c r="Z194" s="187"/>
    </row>
    <row r="195" spans="1:26" ht="12">
      <c r="A195" s="262" t="s">
        <v>83</v>
      </c>
      <c r="B195" s="195">
        <v>6167.3106353147105</v>
      </c>
      <c r="C195" s="160"/>
      <c r="D195" s="195">
        <v>30.81876724931</v>
      </c>
      <c r="E195" s="32">
        <v>11079.207336023999</v>
      </c>
      <c r="F195" s="46">
        <v>6.8912376240667896</v>
      </c>
      <c r="G195" s="262">
        <v>2.5954008575593801</v>
      </c>
      <c r="H195" s="233">
        <v>1.1499999999999999</v>
      </c>
      <c r="I195" s="148">
        <v>21.767396167494802</v>
      </c>
      <c r="J195" s="119">
        <v>4.0419051685416196</v>
      </c>
      <c r="K195" s="236">
        <v>18.922617359706798</v>
      </c>
      <c r="L195" s="6">
        <v>14.500436198892899</v>
      </c>
      <c r="M195" s="54">
        <v>81.650000000000006</v>
      </c>
      <c r="N195" s="6">
        <v>86.3</v>
      </c>
      <c r="O195" s="233">
        <v>81.777377748468695</v>
      </c>
      <c r="P195" s="22">
        <v>15.5356627741804</v>
      </c>
      <c r="Q195" s="252">
        <v>400.56133333333298</v>
      </c>
      <c r="R195" s="43">
        <v>79.839064665706005</v>
      </c>
      <c r="S195" s="233">
        <v>2.5</v>
      </c>
      <c r="T195" s="237">
        <v>62.088081323053999</v>
      </c>
      <c r="U195" s="195">
        <v>55.337599724325798</v>
      </c>
      <c r="V195" s="235">
        <v>27.5738890653206</v>
      </c>
      <c r="W195" s="134">
        <v>2.07373029956215</v>
      </c>
      <c r="X195" s="43">
        <v>11.3514533648589</v>
      </c>
      <c r="Y195" s="207">
        <v>6.5630541676153804</v>
      </c>
      <c r="Z195" s="187"/>
    </row>
    <row r="196" spans="1:26" ht="12">
      <c r="A196" s="262" t="s">
        <v>84</v>
      </c>
      <c r="B196" s="195">
        <v>8714.3937499267304</v>
      </c>
      <c r="C196" s="160"/>
      <c r="D196" s="195">
        <v>45.964257135236103</v>
      </c>
      <c r="E196" s="32">
        <v>18537.275430226298</v>
      </c>
      <c r="F196" s="150">
        <v>3.9826218492784302</v>
      </c>
      <c r="G196" s="262">
        <v>5.2100605587908397</v>
      </c>
      <c r="H196" s="233">
        <v>1.4</v>
      </c>
      <c r="I196" s="52">
        <v>23.478971974519101</v>
      </c>
      <c r="J196" s="161">
        <v>0.2</v>
      </c>
      <c r="K196" s="236">
        <v>4.6158856581622896</v>
      </c>
      <c r="L196" s="175">
        <v>14.8873435326843</v>
      </c>
      <c r="M196" s="54">
        <v>82</v>
      </c>
      <c r="N196" s="65">
        <v>66.099999999999994</v>
      </c>
      <c r="O196" s="233">
        <v>54.301180004257397</v>
      </c>
      <c r="P196" s="22">
        <v>17.028061676392099</v>
      </c>
      <c r="Q196" s="252">
        <v>440.53266666666701</v>
      </c>
      <c r="R196" s="43">
        <v>79.293788607772001</v>
      </c>
      <c r="S196" s="233">
        <v>5</v>
      </c>
      <c r="T196" s="237">
        <v>80.455863149647399</v>
      </c>
      <c r="U196" s="195">
        <v>80.831883509569394</v>
      </c>
      <c r="V196" s="235">
        <v>23.332710808492301</v>
      </c>
      <c r="W196" s="134">
        <v>0.98018530486254996</v>
      </c>
      <c r="X196" s="43">
        <v>5.7743526963993297</v>
      </c>
      <c r="Y196" s="207">
        <v>5.62895670845809</v>
      </c>
      <c r="Z196" s="187"/>
    </row>
    <row r="197" spans="1:26" ht="12">
      <c r="A197" s="262" t="s">
        <v>85</v>
      </c>
      <c r="B197" s="195">
        <v>7764.2836017464197</v>
      </c>
      <c r="C197" s="160"/>
      <c r="D197" s="195">
        <v>61.295069904341403</v>
      </c>
      <c r="E197" s="32">
        <v>17024.6103479917</v>
      </c>
      <c r="F197" s="46">
        <v>6.8912376240667896</v>
      </c>
      <c r="G197" s="262">
        <v>2.5713802643694801</v>
      </c>
      <c r="H197" s="233">
        <v>1.8181818181818199</v>
      </c>
      <c r="I197" s="52">
        <v>22.616534661206</v>
      </c>
      <c r="J197" s="161">
        <v>6.4</v>
      </c>
      <c r="K197" s="193">
        <v>28.3878211317211</v>
      </c>
      <c r="L197" s="175">
        <v>13.959694232105599</v>
      </c>
      <c r="M197" s="54">
        <v>83.015000000000001</v>
      </c>
      <c r="N197" s="65">
        <v>23.6</v>
      </c>
      <c r="O197" s="121">
        <v>92</v>
      </c>
      <c r="P197" s="68">
        <v>18.219193725679599</v>
      </c>
      <c r="Q197" s="252">
        <v>491.61933333333297</v>
      </c>
      <c r="R197" s="43">
        <v>90.713949764367698</v>
      </c>
      <c r="S197" s="233">
        <v>7.25</v>
      </c>
      <c r="T197" s="237">
        <v>67.056190140845104</v>
      </c>
      <c r="U197" s="195">
        <v>87.252456590059197</v>
      </c>
      <c r="V197" s="235">
        <v>27.1406948345826</v>
      </c>
      <c r="W197" s="134">
        <v>0.50590483350562299</v>
      </c>
      <c r="X197" s="43">
        <v>1.83908011469587</v>
      </c>
      <c r="Y197" s="207">
        <v>5.5362706829104997</v>
      </c>
      <c r="Z197" s="187"/>
    </row>
    <row r="198" spans="1:26" ht="12">
      <c r="A198" s="262" t="s">
        <v>86</v>
      </c>
      <c r="B198" s="195">
        <v>5550.9759247586699</v>
      </c>
      <c r="C198" s="160"/>
      <c r="D198" s="195">
        <v>47.048489107519302</v>
      </c>
      <c r="E198" s="32">
        <v>11411.5941685251</v>
      </c>
      <c r="F198" s="150">
        <v>13.0959527073295</v>
      </c>
      <c r="G198" s="262">
        <v>9.9986390116249997E-3</v>
      </c>
      <c r="H198" s="233">
        <v>1.4</v>
      </c>
      <c r="I198" s="52">
        <v>15.620312427263199</v>
      </c>
      <c r="J198" s="161">
        <v>4.1644294717551702</v>
      </c>
      <c r="K198" s="193">
        <v>21.6839484000363</v>
      </c>
      <c r="L198" s="175">
        <v>14.633333333333301</v>
      </c>
      <c r="M198" s="54">
        <v>80.650000000000006</v>
      </c>
      <c r="N198" s="65">
        <v>33.5</v>
      </c>
      <c r="O198" s="233">
        <v>79.918125084803606</v>
      </c>
      <c r="P198" s="22">
        <v>17.160994953992599</v>
      </c>
      <c r="Q198" s="252">
        <v>498.55566666666698</v>
      </c>
      <c r="R198" s="43">
        <v>60.234542849596103</v>
      </c>
      <c r="S198" s="233">
        <v>10.375</v>
      </c>
      <c r="T198" s="237">
        <v>58.704968944099399</v>
      </c>
      <c r="U198" s="195">
        <v>73.897738831789496</v>
      </c>
      <c r="V198" s="235">
        <v>30.760081359744898</v>
      </c>
      <c r="W198" s="134">
        <v>2.8186529177673401</v>
      </c>
      <c r="X198" s="43">
        <v>4.8119294137884001</v>
      </c>
      <c r="Y198" s="207">
        <v>5.99563372036621</v>
      </c>
      <c r="Z198" s="187"/>
    </row>
    <row r="199" spans="1:26" ht="12">
      <c r="A199" s="262" t="s">
        <v>87</v>
      </c>
      <c r="B199" s="195">
        <v>15689.993205369001</v>
      </c>
      <c r="C199" s="160"/>
      <c r="D199" s="195">
        <v>48.717948717948701</v>
      </c>
      <c r="E199" s="32">
        <v>26652.046565127599</v>
      </c>
      <c r="F199" s="150">
        <v>3.8569325218251098</v>
      </c>
      <c r="G199" s="37">
        <v>1.3708276553806999</v>
      </c>
      <c r="H199" s="233">
        <v>1.9</v>
      </c>
      <c r="I199" s="52">
        <v>24.575320444071799</v>
      </c>
      <c r="J199" s="161">
        <v>0.5</v>
      </c>
      <c r="K199" s="236">
        <v>3.7059362049991398</v>
      </c>
      <c r="L199" s="6">
        <v>14.8914798382225</v>
      </c>
      <c r="M199" s="54">
        <v>80.7</v>
      </c>
      <c r="N199" s="65">
        <v>69.099999999999994</v>
      </c>
      <c r="O199" s="233">
        <v>77.344408863360997</v>
      </c>
      <c r="P199" s="22">
        <v>14.6682772126406</v>
      </c>
      <c r="Q199" s="252">
        <v>413.92533333333301</v>
      </c>
      <c r="R199" s="43">
        <v>91.155728172963805</v>
      </c>
      <c r="S199" s="233">
        <v>6</v>
      </c>
      <c r="T199" s="192">
        <v>87.460417545720603</v>
      </c>
      <c r="U199" s="167">
        <v>89.841607427369098</v>
      </c>
      <c r="V199" s="235">
        <v>12.630820523490099</v>
      </c>
      <c r="W199" s="134">
        <v>2.48036891353641</v>
      </c>
      <c r="X199" s="43">
        <v>2.8189564776274598</v>
      </c>
      <c r="Y199" s="207">
        <v>7.0555295084697596</v>
      </c>
      <c r="Z199" s="187"/>
    </row>
    <row r="200" spans="1:26" ht="12">
      <c r="A200" s="262" t="s">
        <v>88</v>
      </c>
      <c r="B200" s="195">
        <v>2235.60123100182</v>
      </c>
      <c r="C200" s="160"/>
      <c r="D200" s="195">
        <v>58.983317522386002</v>
      </c>
      <c r="E200" s="198">
        <v>3032.0011055407599</v>
      </c>
      <c r="F200" s="150">
        <v>18.022743440638799</v>
      </c>
      <c r="G200" s="262">
        <v>0.101046927590242</v>
      </c>
      <c r="H200" s="233">
        <v>0.95613770499999995</v>
      </c>
      <c r="I200" s="52">
        <v>18.5079002831623</v>
      </c>
      <c r="J200" s="161">
        <v>4.1928198090000004</v>
      </c>
      <c r="K200" s="236">
        <v>28.896036522100001</v>
      </c>
      <c r="L200" s="6">
        <v>13.1010856029898</v>
      </c>
      <c r="M200" s="54">
        <v>75.55</v>
      </c>
      <c r="N200" s="6">
        <v>57.427962169901598</v>
      </c>
      <c r="O200" s="233">
        <v>35.208709164692998</v>
      </c>
      <c r="P200" s="22">
        <v>14.5513756081496</v>
      </c>
      <c r="Q200" s="252">
        <v>379.44499999999999</v>
      </c>
      <c r="R200" s="43">
        <v>80.281754477874799</v>
      </c>
      <c r="S200" s="233">
        <v>9</v>
      </c>
      <c r="T200" s="237">
        <v>57.685853522695602</v>
      </c>
      <c r="U200" s="195">
        <v>65.901998071182007</v>
      </c>
      <c r="V200" s="235">
        <v>32.691449386057499</v>
      </c>
      <c r="W200" s="134">
        <v>18.990518117793801</v>
      </c>
      <c r="X200" s="43">
        <v>11.713178748215499</v>
      </c>
      <c r="Y200" s="207">
        <v>6.29983330671931</v>
      </c>
      <c r="Z200" s="187"/>
    </row>
    <row r="201" spans="1:26" ht="12">
      <c r="A201" s="262" t="s">
        <v>89</v>
      </c>
      <c r="B201" s="195">
        <v>11280.9349131855</v>
      </c>
      <c r="C201" s="160"/>
      <c r="D201" s="195">
        <v>62.822769953051598</v>
      </c>
      <c r="E201" s="32">
        <v>21827.3788479059</v>
      </c>
      <c r="F201" s="150">
        <v>3.05223713338951</v>
      </c>
      <c r="G201" s="262">
        <v>2.0123504240707799</v>
      </c>
      <c r="H201" s="233">
        <v>2</v>
      </c>
      <c r="I201" s="52">
        <v>21.7394776555082</v>
      </c>
      <c r="J201" s="161">
        <v>0</v>
      </c>
      <c r="K201" s="236">
        <v>0.68491472545649801</v>
      </c>
      <c r="L201" s="6">
        <v>15.3661029460278</v>
      </c>
      <c r="M201" s="54">
        <v>80.75</v>
      </c>
      <c r="N201" s="6">
        <v>69.764057759213699</v>
      </c>
      <c r="O201" s="233">
        <v>73.395994381139801</v>
      </c>
      <c r="P201" s="22">
        <v>17.674810438873301</v>
      </c>
      <c r="Q201" s="252">
        <v>475.30233333333302</v>
      </c>
      <c r="R201" s="43">
        <v>91.3429785826889</v>
      </c>
      <c r="S201" s="233">
        <v>6.125</v>
      </c>
      <c r="T201" s="237">
        <v>77.654526218001607</v>
      </c>
      <c r="U201" s="195">
        <v>91.313782816780403</v>
      </c>
      <c r="V201" s="235">
        <v>30.7550861643563</v>
      </c>
      <c r="W201" s="134">
        <v>1.08285406454415</v>
      </c>
      <c r="X201" s="43">
        <v>5.4260781443632302</v>
      </c>
      <c r="Y201" s="207">
        <v>7.2214159422651898</v>
      </c>
      <c r="Z201" s="187"/>
    </row>
    <row r="202" spans="1:26" ht="12">
      <c r="A202" s="262" t="s">
        <v>90</v>
      </c>
      <c r="B202" s="195">
        <v>7165.5038382683697</v>
      </c>
      <c r="C202" s="59"/>
      <c r="D202" s="195">
        <v>62.261904761904802</v>
      </c>
      <c r="E202" s="32">
        <v>15834.600648305201</v>
      </c>
      <c r="F202" s="46">
        <v>6.8912376240667896</v>
      </c>
      <c r="G202" s="262">
        <v>0.94636715205968203</v>
      </c>
      <c r="H202" s="233">
        <v>2.2999999999999998</v>
      </c>
      <c r="I202" s="52">
        <v>29.413144434606401</v>
      </c>
      <c r="J202" s="119">
        <v>0.21394348361815901</v>
      </c>
      <c r="K202" s="236">
        <v>13.2802799413026</v>
      </c>
      <c r="L202" s="235">
        <v>14.866666666666699</v>
      </c>
      <c r="M202" s="54">
        <v>80.95</v>
      </c>
      <c r="N202" s="6">
        <v>89.7</v>
      </c>
      <c r="O202" s="233">
        <v>72.164091096833204</v>
      </c>
      <c r="P202" s="22">
        <v>18.5529927490722</v>
      </c>
      <c r="Q202" s="252">
        <v>466.625333333333</v>
      </c>
      <c r="R202" s="43">
        <v>96.294324523973799</v>
      </c>
      <c r="S202" s="233">
        <v>10.25</v>
      </c>
      <c r="T202" s="237">
        <v>78.748417910447799</v>
      </c>
      <c r="U202" s="195">
        <v>81.180625376274094</v>
      </c>
      <c r="V202" s="235">
        <v>11.928664545746701</v>
      </c>
      <c r="W202" s="134">
        <v>1.50602409638554</v>
      </c>
      <c r="X202" s="43">
        <v>7.0804148761125401</v>
      </c>
      <c r="Y202" s="207">
        <v>6.6543993501618601</v>
      </c>
      <c r="Z202" s="187"/>
    </row>
    <row r="203" spans="1:26" ht="12">
      <c r="A203" s="262" t="s">
        <v>91</v>
      </c>
      <c r="B203" s="195">
        <v>14141.6376149524</v>
      </c>
      <c r="C203" s="160"/>
      <c r="D203" s="195">
        <v>59.217171717171702</v>
      </c>
      <c r="E203" s="32">
        <v>22249.180223916199</v>
      </c>
      <c r="F203" s="150">
        <v>4.9789296014253601</v>
      </c>
      <c r="G203" s="262">
        <v>0.86304597159839502</v>
      </c>
      <c r="H203" s="233">
        <v>2</v>
      </c>
      <c r="I203" s="52">
        <v>18.5793732564515</v>
      </c>
      <c r="J203" s="161">
        <v>0.1</v>
      </c>
      <c r="K203" s="236">
        <v>2.6631874390517298</v>
      </c>
      <c r="L203" s="175">
        <v>15.5626297577855</v>
      </c>
      <c r="M203" s="54">
        <v>81.150000000000006</v>
      </c>
      <c r="N203" s="6">
        <v>80</v>
      </c>
      <c r="O203" s="233">
        <v>80.723858438327596</v>
      </c>
      <c r="P203" s="22">
        <v>17.775957371507399</v>
      </c>
      <c r="Q203" s="252">
        <v>458.91800000000001</v>
      </c>
      <c r="R203" s="43">
        <v>90.932506588981994</v>
      </c>
      <c r="S203" s="233">
        <v>8.125</v>
      </c>
      <c r="T203" s="237">
        <v>70.426696408654905</v>
      </c>
      <c r="U203" s="195">
        <v>96.162381092369401</v>
      </c>
      <c r="V203" s="235">
        <v>15.852191314152501</v>
      </c>
      <c r="W203" s="134">
        <v>0.60057249054926698</v>
      </c>
      <c r="X203" s="43">
        <v>0.86848084494003697</v>
      </c>
      <c r="Y203" s="207">
        <v>7.3169690677314998</v>
      </c>
      <c r="Z203" s="187"/>
    </row>
    <row r="204" spans="1:26" ht="12">
      <c r="A204" s="262" t="s">
        <v>92</v>
      </c>
      <c r="B204" s="195">
        <v>5814.54064567151</v>
      </c>
      <c r="C204" s="160"/>
      <c r="D204" s="195">
        <v>25.557494667442299</v>
      </c>
      <c r="E204" s="32">
        <v>8331.1443458204194</v>
      </c>
      <c r="F204" s="150">
        <v>5.5698989503777199</v>
      </c>
      <c r="G204" s="262">
        <v>4.4211042680546102</v>
      </c>
      <c r="H204" s="233">
        <v>1</v>
      </c>
      <c r="I204" s="52">
        <v>23.5994769431945</v>
      </c>
      <c r="J204" s="161">
        <v>4.0999999999999996</v>
      </c>
      <c r="K204" s="236">
        <v>7.3543132053122999</v>
      </c>
      <c r="L204" s="175">
        <v>14.196242171190001</v>
      </c>
      <c r="M204" s="54">
        <v>76.344999999999999</v>
      </c>
      <c r="N204" s="65">
        <v>52.7</v>
      </c>
      <c r="O204" s="233">
        <v>87.972134537933997</v>
      </c>
      <c r="P204" s="22">
        <v>18.1110673087172</v>
      </c>
      <c r="Q204" s="252">
        <v>459.48099999999999</v>
      </c>
      <c r="R204" s="43">
        <v>87.117728706608204</v>
      </c>
      <c r="S204" s="233">
        <v>10.75</v>
      </c>
      <c r="T204" s="237">
        <v>46.919648154536098</v>
      </c>
      <c r="U204" s="195">
        <v>78.887823588508795</v>
      </c>
      <c r="V204" s="235">
        <v>35.073095718754203</v>
      </c>
      <c r="W204" s="134">
        <v>1.2921525452915199</v>
      </c>
      <c r="X204" s="43">
        <v>2.0596975601677801</v>
      </c>
      <c r="Y204" s="207">
        <v>4.7691867429082002</v>
      </c>
      <c r="Z204" s="187"/>
    </row>
    <row r="205" spans="1:26" ht="12">
      <c r="A205" s="262" t="s">
        <v>93</v>
      </c>
      <c r="B205" s="195">
        <v>6631.9735944118001</v>
      </c>
      <c r="C205" s="160"/>
      <c r="D205" s="195">
        <v>65.794170136823297</v>
      </c>
      <c r="E205" s="32">
        <v>9289.5186961918298</v>
      </c>
      <c r="F205" s="150">
        <v>4.8141164370070602</v>
      </c>
      <c r="G205" s="262">
        <v>6.1753829352891598</v>
      </c>
      <c r="H205" s="233">
        <v>1.4</v>
      </c>
      <c r="I205" s="52">
        <v>17.934055378246601</v>
      </c>
      <c r="J205" s="161">
        <v>1.6</v>
      </c>
      <c r="K205" s="236">
        <v>5.3622250276800898</v>
      </c>
      <c r="L205" s="6">
        <v>15.120559924494399</v>
      </c>
      <c r="M205" s="54">
        <v>79.75</v>
      </c>
      <c r="N205" s="65">
        <v>33.1</v>
      </c>
      <c r="O205" s="233">
        <v>29.9046717607626</v>
      </c>
      <c r="P205" s="22">
        <v>18.067891676714801</v>
      </c>
      <c r="Q205" s="252">
        <v>444.82133333333297</v>
      </c>
      <c r="R205" s="132">
        <v>80.177057835982595</v>
      </c>
      <c r="S205" s="233">
        <v>6.5</v>
      </c>
      <c r="T205" s="237">
        <v>62.9061276811778</v>
      </c>
      <c r="U205" s="73">
        <v>85.3360317738655</v>
      </c>
      <c r="V205" s="235">
        <v>21.003941769401099</v>
      </c>
      <c r="W205" s="134">
        <v>1.22272385252069</v>
      </c>
      <c r="X205" s="132">
        <v>7.0972973351074398</v>
      </c>
      <c r="Y205" s="108">
        <v>4.7586417489503301</v>
      </c>
      <c r="Z205" s="187"/>
    </row>
    <row r="206" spans="1:26" ht="12">
      <c r="A206" s="262" t="s">
        <v>94</v>
      </c>
      <c r="B206" s="195">
        <v>3779.7701245748999</v>
      </c>
      <c r="C206" s="160"/>
      <c r="D206" s="73">
        <v>49.879069011091701</v>
      </c>
      <c r="E206" s="198">
        <v>5572.9674563963899</v>
      </c>
      <c r="F206" s="46">
        <v>6.8912376240667896</v>
      </c>
      <c r="G206" s="21">
        <v>3.6356837282954402</v>
      </c>
      <c r="H206" s="193">
        <v>1.55199115363303</v>
      </c>
      <c r="I206" s="56">
        <v>11.032533273817201</v>
      </c>
      <c r="J206" s="165">
        <v>2.9662929908512701</v>
      </c>
      <c r="K206" s="236">
        <v>0.166442896601491</v>
      </c>
      <c r="L206" s="86">
        <v>14.7689537733214</v>
      </c>
      <c r="M206" s="54">
        <v>68.95</v>
      </c>
      <c r="N206" s="6">
        <v>24.233892222177499</v>
      </c>
      <c r="O206" s="233">
        <v>87.996399999999994</v>
      </c>
      <c r="P206" s="22">
        <v>16.558967382021301</v>
      </c>
      <c r="Q206" s="252">
        <v>430.93799999999999</v>
      </c>
      <c r="R206" s="43">
        <v>82.011348807252602</v>
      </c>
      <c r="S206" s="222">
        <v>2.5</v>
      </c>
      <c r="T206" s="237">
        <v>65.876786802030395</v>
      </c>
      <c r="U206" s="195">
        <v>52.070350899300202</v>
      </c>
      <c r="V206" s="235">
        <v>15.9007529824</v>
      </c>
      <c r="W206" s="134">
        <v>11.247091998590101</v>
      </c>
      <c r="X206" s="43">
        <v>3.8023927240773299</v>
      </c>
      <c r="Y206" s="207">
        <v>5.0339912169884702</v>
      </c>
      <c r="Z206" s="187"/>
    </row>
    <row r="207" spans="1:26" ht="12">
      <c r="A207" s="262" t="s">
        <v>95</v>
      </c>
      <c r="B207" s="195">
        <v>7552.0068785927297</v>
      </c>
      <c r="C207" s="160"/>
      <c r="D207" s="195">
        <v>15.9124087591241</v>
      </c>
      <c r="E207" s="32">
        <v>7170.7344555824402</v>
      </c>
      <c r="F207" s="46">
        <v>6.8912376240667896</v>
      </c>
      <c r="G207" s="262">
        <v>35.695368008179202</v>
      </c>
      <c r="H207" s="233">
        <v>1.1000000000000001</v>
      </c>
      <c r="I207" s="52">
        <v>25.721531401954</v>
      </c>
      <c r="J207" s="161">
        <v>1.2</v>
      </c>
      <c r="K207" s="236">
        <v>5.8168890720799604</v>
      </c>
      <c r="L207" s="76">
        <v>14.614833787884001</v>
      </c>
      <c r="M207" s="54">
        <v>75.23</v>
      </c>
      <c r="N207" s="65">
        <v>58.1</v>
      </c>
      <c r="O207" s="233">
        <v>90.945091212195805</v>
      </c>
      <c r="P207" s="22">
        <v>16.3504377754434</v>
      </c>
      <c r="Q207" s="252">
        <v>435.554666666667</v>
      </c>
      <c r="R207" s="43">
        <v>84.876684526549496</v>
      </c>
      <c r="S207" s="233">
        <v>6.625</v>
      </c>
      <c r="T207" s="192">
        <v>50.767435216105099</v>
      </c>
      <c r="U207" s="167">
        <v>85.596801358757602</v>
      </c>
      <c r="V207" s="235">
        <v>13.1389436617093</v>
      </c>
      <c r="W207" s="134">
        <v>1.5502805823296799</v>
      </c>
      <c r="X207" s="43">
        <v>6.7614763662800801</v>
      </c>
      <c r="Y207" s="207">
        <v>5.0133731098367296</v>
      </c>
      <c r="Z207" s="187"/>
    </row>
    <row r="208" spans="1:26" ht="12">
      <c r="A208" s="262" t="s">
        <v>96</v>
      </c>
      <c r="B208" s="195">
        <v>9428.8686949399798</v>
      </c>
      <c r="C208" s="160"/>
      <c r="D208" s="195">
        <v>42.765273311897097</v>
      </c>
      <c r="E208" s="198">
        <v>16078.3872322521</v>
      </c>
      <c r="F208" s="46">
        <v>6.8912376240667896</v>
      </c>
      <c r="G208" s="262">
        <v>4.4833389669674002</v>
      </c>
      <c r="H208" s="233">
        <v>1.1000000000000001</v>
      </c>
      <c r="I208" s="52">
        <v>20.305255975578</v>
      </c>
      <c r="J208" s="161">
        <v>0.4</v>
      </c>
      <c r="K208" s="236">
        <v>6.07789795140644</v>
      </c>
      <c r="L208" s="175">
        <v>14.616666666666699</v>
      </c>
      <c r="M208" s="54">
        <v>79.474999999999994</v>
      </c>
      <c r="N208" s="65">
        <v>43.1</v>
      </c>
      <c r="O208" s="233">
        <v>83.286514214203294</v>
      </c>
      <c r="P208" s="22">
        <v>18.292589396236298</v>
      </c>
      <c r="Q208" s="252">
        <v>453.98033333333302</v>
      </c>
      <c r="R208" s="43">
        <v>87.769684349210095</v>
      </c>
      <c r="S208" s="233">
        <v>10.25</v>
      </c>
      <c r="T208" s="237">
        <v>60.264509367221301</v>
      </c>
      <c r="U208" s="195">
        <v>83.558960473288593</v>
      </c>
      <c r="V208" s="235">
        <v>29.030470576633899</v>
      </c>
      <c r="W208" s="134">
        <v>0.64352517148708299</v>
      </c>
      <c r="X208" s="43">
        <v>3.6063778938499498</v>
      </c>
      <c r="Y208" s="207">
        <v>4.9665263990926203</v>
      </c>
      <c r="Z208" s="187"/>
    </row>
    <row r="209" spans="1:26" ht="12">
      <c r="A209" s="262" t="s">
        <v>97</v>
      </c>
      <c r="B209" s="195">
        <v>8306.3315704427296</v>
      </c>
      <c r="C209" s="160"/>
      <c r="D209" s="73">
        <v>41.269670610678503</v>
      </c>
      <c r="E209" s="32">
        <v>15511.0124555202</v>
      </c>
      <c r="F209" s="150">
        <v>5.8944108340664796</v>
      </c>
      <c r="G209" s="21">
        <v>14.0308239517444</v>
      </c>
      <c r="H209" s="233">
        <v>1.9</v>
      </c>
      <c r="I209" s="52">
        <v>19.9115628299894</v>
      </c>
      <c r="J209" s="161">
        <v>0</v>
      </c>
      <c r="K209" s="236">
        <v>6.6644379322248897</v>
      </c>
      <c r="L209" s="175">
        <v>15.8478210262909</v>
      </c>
      <c r="M209" s="54">
        <v>82.2</v>
      </c>
      <c r="N209" s="6">
        <v>66.418968864800405</v>
      </c>
      <c r="O209" s="233">
        <v>51.780630366505598</v>
      </c>
      <c r="P209" s="22">
        <v>16.915773909419801</v>
      </c>
      <c r="Q209" s="252">
        <v>440.97899999999998</v>
      </c>
      <c r="R209" s="43">
        <v>89.764953509511201</v>
      </c>
      <c r="S209" s="233">
        <v>7.25</v>
      </c>
      <c r="T209" s="237">
        <v>73.859688445589995</v>
      </c>
      <c r="U209" s="195">
        <v>82.726343933121001</v>
      </c>
      <c r="V209" s="235">
        <v>27.559680440555201</v>
      </c>
      <c r="W209" s="134">
        <v>0.86872309462245201</v>
      </c>
      <c r="X209" s="43">
        <v>5.5045236003184597</v>
      </c>
      <c r="Y209" s="207">
        <v>5.0219568239522996</v>
      </c>
      <c r="Z209" s="187"/>
    </row>
    <row r="210" spans="1:26" ht="12">
      <c r="A210" s="262" t="s">
        <v>98</v>
      </c>
      <c r="B210" s="195">
        <v>12076.8168458931</v>
      </c>
      <c r="C210" s="160"/>
      <c r="D210" s="195">
        <v>52.613538988860299</v>
      </c>
      <c r="E210" s="32">
        <v>21900.120298199301</v>
      </c>
      <c r="F210" s="150">
        <v>5.4472605484157102</v>
      </c>
      <c r="G210" s="262">
        <v>3.1075660249331798</v>
      </c>
      <c r="H210" s="233">
        <v>1.8</v>
      </c>
      <c r="I210" s="52">
        <v>21.5954362811202</v>
      </c>
      <c r="J210" s="161">
        <v>0</v>
      </c>
      <c r="K210" s="236">
        <v>1.28141698001187</v>
      </c>
      <c r="L210" s="175">
        <v>15.110493398193199</v>
      </c>
      <c r="M210" s="54">
        <v>81.75</v>
      </c>
      <c r="N210" s="65">
        <v>81.7</v>
      </c>
      <c r="O210" s="233">
        <v>85.7692653044152</v>
      </c>
      <c r="P210" s="22">
        <v>18.902299286784</v>
      </c>
      <c r="Q210" s="252">
        <v>445.50299999999999</v>
      </c>
      <c r="R210" s="43">
        <v>90.9023431367863</v>
      </c>
      <c r="S210" s="233">
        <v>10.875</v>
      </c>
      <c r="T210" s="237">
        <v>80.447640810003307</v>
      </c>
      <c r="U210" s="195">
        <v>95.189578333658403</v>
      </c>
      <c r="V210" s="235">
        <v>10.519374317671</v>
      </c>
      <c r="W210" s="134">
        <v>1.00010753844499</v>
      </c>
      <c r="X210" s="43">
        <v>2.7937933176904899</v>
      </c>
      <c r="Y210" s="207">
        <v>6.7169884905719002</v>
      </c>
      <c r="Z210" s="187"/>
    </row>
    <row r="211" spans="1:26" ht="12">
      <c r="A211" s="262" t="s">
        <v>99</v>
      </c>
      <c r="B211" s="195">
        <v>11457.781816447499</v>
      </c>
      <c r="C211" s="160"/>
      <c r="D211" s="195">
        <v>44.624167459562301</v>
      </c>
      <c r="E211" s="32">
        <v>30887.743615798099</v>
      </c>
      <c r="F211" s="150">
        <v>5.0737032989048299</v>
      </c>
      <c r="G211" s="262">
        <v>3.9113448798565198</v>
      </c>
      <c r="H211" s="233">
        <v>1.8</v>
      </c>
      <c r="I211" s="52">
        <v>24.419070081256798</v>
      </c>
      <c r="J211" s="161">
        <v>0.1</v>
      </c>
      <c r="K211" s="236">
        <v>5.87</v>
      </c>
      <c r="L211" s="76">
        <v>15.0623325497577</v>
      </c>
      <c r="M211" s="54">
        <v>82.6</v>
      </c>
      <c r="N211" s="6">
        <v>80.251476067737002</v>
      </c>
      <c r="O211" s="233">
        <v>86.916797290944302</v>
      </c>
      <c r="P211" s="22">
        <v>16.992618176256599</v>
      </c>
      <c r="Q211" s="252">
        <v>464.53399999999999</v>
      </c>
      <c r="R211" s="43">
        <v>94.040795632578295</v>
      </c>
      <c r="S211" s="233">
        <v>8.375</v>
      </c>
      <c r="T211" s="237">
        <v>44.365977212971103</v>
      </c>
      <c r="U211" s="195">
        <v>93.6056399646301</v>
      </c>
      <c r="V211" s="235">
        <v>22.364468953635701</v>
      </c>
      <c r="W211" s="134">
        <v>0.70609685870583405</v>
      </c>
      <c r="X211" s="43">
        <v>3.3752700773357098</v>
      </c>
      <c r="Y211" s="207">
        <v>7.4540506727650904</v>
      </c>
      <c r="Z211" s="187"/>
    </row>
    <row r="212" spans="1:26" ht="12">
      <c r="A212" s="262" t="s">
        <v>100</v>
      </c>
      <c r="B212" s="195">
        <v>2724.2035423043098</v>
      </c>
      <c r="C212" s="53"/>
      <c r="D212" s="195">
        <v>42.301937997982002</v>
      </c>
      <c r="E212" s="198">
        <v>3812.69918839199</v>
      </c>
      <c r="F212" s="150">
        <v>17.2956925884016</v>
      </c>
      <c r="G212" s="262">
        <v>3.40059823736184</v>
      </c>
      <c r="H212" s="233">
        <v>0.92</v>
      </c>
      <c r="I212" s="148">
        <v>21.767396167494802</v>
      </c>
      <c r="J212" s="161">
        <v>12.67</v>
      </c>
      <c r="K212" s="63">
        <v>45.6150548572259</v>
      </c>
      <c r="L212" s="6">
        <v>14.6589528901652</v>
      </c>
      <c r="M212" s="54">
        <v>74.3</v>
      </c>
      <c r="N212" s="65">
        <v>58.95</v>
      </c>
      <c r="O212" s="233">
        <v>33.1</v>
      </c>
      <c r="P212" s="22">
        <v>14.1608462805517</v>
      </c>
      <c r="Q212" s="252">
        <v>407.96233333333299</v>
      </c>
      <c r="R212" s="43">
        <v>60.246881458447902</v>
      </c>
      <c r="S212" s="233">
        <v>5.5</v>
      </c>
      <c r="T212" s="192">
        <v>79.535595399721302</v>
      </c>
      <c r="U212" s="167">
        <v>63.642973862905599</v>
      </c>
      <c r="V212" s="235">
        <v>37.064336065410203</v>
      </c>
      <c r="W212" s="134">
        <v>3.26397388820889</v>
      </c>
      <c r="X212" s="43">
        <v>3.28909762079974</v>
      </c>
      <c r="Y212" s="207">
        <v>4.9500982166901801</v>
      </c>
      <c r="Z212" s="187"/>
    </row>
    <row r="213" spans="1:26" ht="12">
      <c r="A213" s="262" t="s">
        <v>101</v>
      </c>
      <c r="B213" s="195">
        <v>9556.2014642715003</v>
      </c>
      <c r="C213" s="160"/>
      <c r="D213" s="73">
        <v>53.013850712678199</v>
      </c>
      <c r="E213" s="32">
        <v>18055.0658417948</v>
      </c>
      <c r="F213" s="150">
        <v>4.8089799779274003</v>
      </c>
      <c r="G213" s="21">
        <v>4.17843681826474</v>
      </c>
      <c r="H213" s="233">
        <v>1.8</v>
      </c>
      <c r="I213" s="52">
        <v>22.651188706631999</v>
      </c>
      <c r="J213" s="161">
        <v>0.5</v>
      </c>
      <c r="K213" s="236">
        <v>11.7127074551271</v>
      </c>
      <c r="L213" s="175">
        <v>14.83</v>
      </c>
      <c r="M213" s="54">
        <v>80.400000000000006</v>
      </c>
      <c r="N213" s="6">
        <v>68.730916451430303</v>
      </c>
      <c r="O213" s="233">
        <v>73.705878980634196</v>
      </c>
      <c r="P213" s="22">
        <v>16.278146833412698</v>
      </c>
      <c r="Q213" s="252">
        <v>452.97433333333299</v>
      </c>
      <c r="R213" s="43">
        <v>94.553642370549099</v>
      </c>
      <c r="S213" s="233">
        <v>11.5</v>
      </c>
      <c r="T213" s="237">
        <v>51.384425024275203</v>
      </c>
      <c r="U213" s="195">
        <v>95.6323372389555</v>
      </c>
      <c r="V213" s="235">
        <v>12.665109422427101</v>
      </c>
      <c r="W213" s="134">
        <v>1.18824881010996</v>
      </c>
      <c r="X213" s="43">
        <v>3.5674133022028101</v>
      </c>
      <c r="Y213" s="207">
        <v>6.83884493532444</v>
      </c>
      <c r="Z213" s="187"/>
    </row>
    <row r="214" spans="1:26" ht="13.5" customHeight="1">
      <c r="A214" s="262" t="s">
        <v>102</v>
      </c>
      <c r="B214" s="261">
        <v>10590.6305702971</v>
      </c>
      <c r="C214" s="220"/>
      <c r="D214" s="261">
        <v>39.829217883171999</v>
      </c>
      <c r="E214" s="202">
        <v>17057.249835082701</v>
      </c>
      <c r="F214" s="239">
        <v>11.3757329724853</v>
      </c>
      <c r="G214" s="133">
        <v>6.4922179193943901</v>
      </c>
      <c r="H214" s="83">
        <v>2.2550902000000002</v>
      </c>
      <c r="I214" s="221">
        <v>19.793867782138101</v>
      </c>
      <c r="J214" s="122">
        <v>9.0959223474700002E-4</v>
      </c>
      <c r="K214" s="186">
        <v>10.860172482054599</v>
      </c>
      <c r="L214" s="11">
        <v>14.273999013945801</v>
      </c>
      <c r="M214" s="19">
        <v>78.650000000000006</v>
      </c>
      <c r="N214" s="99">
        <v>75.599999999999994</v>
      </c>
      <c r="O214" s="75">
        <v>88.644569422301501</v>
      </c>
      <c r="P214" s="174">
        <v>16.904989275637199</v>
      </c>
      <c r="Q214" s="265">
        <v>446.55200000000002</v>
      </c>
      <c r="R214" s="102">
        <v>91.911707494636005</v>
      </c>
      <c r="S214" s="75">
        <v>8.25</v>
      </c>
      <c r="T214" s="214">
        <v>71.827432501273606</v>
      </c>
      <c r="U214" s="261">
        <v>78.587770243658099</v>
      </c>
      <c r="V214" s="15">
        <v>19.402333326647899</v>
      </c>
      <c r="W214" s="176">
        <v>4.9700593139615901</v>
      </c>
      <c r="X214" s="102">
        <v>3.3533464225584302</v>
      </c>
      <c r="Y214" s="110">
        <v>6.3204210126628899</v>
      </c>
      <c r="Z214" s="187"/>
    </row>
    <row r="215" spans="1:26" ht="12">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row>
    <row r="216" spans="1:26" ht="12">
      <c r="B216" s="206">
        <f t="shared" ref="B216:Y216" si="22">MIN(B1:B128)</f>
        <v>6752.7341556705396</v>
      </c>
      <c r="C216" s="206">
        <f t="shared" si="22"/>
        <v>2189.0036228498702</v>
      </c>
      <c r="D216" s="206">
        <f t="shared" si="22"/>
        <v>26.174047589177398</v>
      </c>
      <c r="E216" s="206">
        <f t="shared" si="22"/>
        <v>10627.6121841942</v>
      </c>
      <c r="F216" s="206">
        <f t="shared" si="22"/>
        <v>10.179015945177699</v>
      </c>
      <c r="G216" s="206">
        <f t="shared" si="22"/>
        <v>9.9138050093479993E-3</v>
      </c>
      <c r="H216" s="206">
        <f t="shared" si="22"/>
        <v>0.92</v>
      </c>
      <c r="I216" s="206">
        <f t="shared" si="22"/>
        <v>11.032533273817201</v>
      </c>
      <c r="J216" s="206">
        <f t="shared" si="22"/>
        <v>0</v>
      </c>
      <c r="K216" s="206">
        <f t="shared" si="22"/>
        <v>9.0087174661114003E-2</v>
      </c>
      <c r="L216" s="206">
        <f t="shared" si="22"/>
        <v>12.7401547434478</v>
      </c>
      <c r="M216" s="206">
        <f t="shared" si="22"/>
        <v>63</v>
      </c>
      <c r="N216" s="206">
        <f t="shared" si="22"/>
        <v>28.381326030220499</v>
      </c>
      <c r="O216" s="206">
        <f t="shared" si="22"/>
        <v>26.289909739997299</v>
      </c>
      <c r="P216" s="206">
        <f t="shared" si="22"/>
        <v>13.632182067595799</v>
      </c>
      <c r="Q216" s="206">
        <f t="shared" si="22"/>
        <v>399.25697279472899</v>
      </c>
      <c r="R216" s="206">
        <f t="shared" si="22"/>
        <v>68</v>
      </c>
      <c r="S216" s="206">
        <f t="shared" si="22"/>
        <v>2</v>
      </c>
      <c r="T216" s="206">
        <f t="shared" si="22"/>
        <v>44.4506047326906</v>
      </c>
      <c r="U216" s="206">
        <f t="shared" si="22"/>
        <v>48</v>
      </c>
      <c r="V216" s="206">
        <f t="shared" si="22"/>
        <v>10.519374317671</v>
      </c>
      <c r="W216" s="206">
        <f t="shared" si="22"/>
        <v>0</v>
      </c>
      <c r="X216" s="206">
        <f t="shared" si="22"/>
        <v>0.59061624125000001</v>
      </c>
      <c r="Y216" s="206">
        <f t="shared" si="22"/>
        <v>4.6416672630951004</v>
      </c>
    </row>
    <row r="217" spans="1:26" ht="12">
      <c r="B217" s="206">
        <f t="shared" ref="B217:Y217" si="23">MAX(B1:B128)</f>
        <v>37707.775714429699</v>
      </c>
      <c r="C217" s="206">
        <f t="shared" si="23"/>
        <v>102074.90940962599</v>
      </c>
      <c r="D217" s="206">
        <f t="shared" si="23"/>
        <v>84.782653647026805</v>
      </c>
      <c r="E217" s="206">
        <f t="shared" si="23"/>
        <v>58268.022550822599</v>
      </c>
      <c r="F217" s="206">
        <f t="shared" si="23"/>
        <v>10.3825064816634</v>
      </c>
      <c r="G217" s="206">
        <f t="shared" si="23"/>
        <v>9.3648767850426893</v>
      </c>
      <c r="H217" s="206">
        <f t="shared" si="23"/>
        <v>2.5</v>
      </c>
      <c r="I217" s="206">
        <f t="shared" si="23"/>
        <v>29.413144434606401</v>
      </c>
      <c r="J217" s="206">
        <f t="shared" si="23"/>
        <v>12.67</v>
      </c>
      <c r="K217" s="206">
        <f t="shared" si="23"/>
        <v>49.257425742574299</v>
      </c>
      <c r="L217" s="206">
        <f t="shared" si="23"/>
        <v>16.207999999999998</v>
      </c>
      <c r="M217" s="206">
        <f t="shared" si="23"/>
        <v>86.4</v>
      </c>
      <c r="N217" s="206">
        <f t="shared" si="23"/>
        <v>90.6</v>
      </c>
      <c r="O217" s="206">
        <f t="shared" si="23"/>
        <v>94.284190373502298</v>
      </c>
      <c r="P217" s="206">
        <f t="shared" si="23"/>
        <v>19.982204831277201</v>
      </c>
      <c r="Q217" s="206">
        <f t="shared" si="23"/>
        <v>554.84438038706196</v>
      </c>
      <c r="R217" s="206">
        <f t="shared" si="23"/>
        <v>98</v>
      </c>
      <c r="S217" s="206">
        <f t="shared" si="23"/>
        <v>11.5</v>
      </c>
      <c r="T217" s="206">
        <f t="shared" si="23"/>
        <v>95.304897236002802</v>
      </c>
      <c r="U217" s="206">
        <f t="shared" si="23"/>
        <v>97</v>
      </c>
      <c r="V217" s="206">
        <f t="shared" si="23"/>
        <v>61.547755133477203</v>
      </c>
      <c r="W217" s="206">
        <f t="shared" si="23"/>
        <v>41.924641196822897</v>
      </c>
      <c r="X217" s="206">
        <f t="shared" si="23"/>
        <v>19.4144483</v>
      </c>
      <c r="Y217" s="206">
        <f t="shared" si="23"/>
        <v>7.9705242377867203</v>
      </c>
    </row>
    <row r="220" spans="1:26" ht="12">
      <c r="B220" s="184"/>
      <c r="C220" s="249" t="s">
        <v>107</v>
      </c>
    </row>
    <row r="221" spans="1:26" ht="12">
      <c r="B221" s="17"/>
      <c r="C221" s="249" t="s">
        <v>108</v>
      </c>
    </row>
    <row r="222" spans="1:26" ht="12">
      <c r="B222" s="87"/>
      <c r="C222" s="249" t="s">
        <v>109</v>
      </c>
    </row>
    <row r="223" spans="1:26" ht="12">
      <c r="B223" s="81"/>
      <c r="C223" s="249" t="s">
        <v>110</v>
      </c>
    </row>
    <row r="225" spans="2:25" ht="12">
      <c r="B225" s="255">
        <f>MIN(B179:B214,B136:B171)</f>
        <v>1080.44000095664</v>
      </c>
      <c r="D225" s="255">
        <f t="shared" ref="D225:Y225" si="24">MIN(D179:D214,D136:D171)</f>
        <v>15.9124087591241</v>
      </c>
      <c r="E225" s="255">
        <f t="shared" si="24"/>
        <v>1305.2475734679299</v>
      </c>
      <c r="F225" s="255">
        <f t="shared" si="24"/>
        <v>3.05223713338951</v>
      </c>
      <c r="G225" s="255">
        <f t="shared" si="24"/>
        <v>9.9986390116249997E-3</v>
      </c>
      <c r="H225" s="255">
        <f t="shared" si="24"/>
        <v>0.92</v>
      </c>
      <c r="I225" s="255">
        <f t="shared" si="24"/>
        <v>11.032533273817201</v>
      </c>
      <c r="J225" s="255">
        <f t="shared" si="24"/>
        <v>0</v>
      </c>
      <c r="K225" s="255">
        <f t="shared" si="24"/>
        <v>0.166442896601491</v>
      </c>
      <c r="L225" s="255">
        <f t="shared" si="24"/>
        <v>13.1010856029898</v>
      </c>
      <c r="M225" s="255">
        <f t="shared" si="24"/>
        <v>68.95</v>
      </c>
      <c r="N225" s="255">
        <f t="shared" si="24"/>
        <v>23.6</v>
      </c>
      <c r="O225" s="255">
        <f t="shared" si="24"/>
        <v>29.9046717607626</v>
      </c>
      <c r="P225" s="255">
        <f t="shared" si="24"/>
        <v>14.1608462805517</v>
      </c>
      <c r="Q225" s="255">
        <f t="shared" si="24"/>
        <v>365.19233333333301</v>
      </c>
      <c r="R225" s="255">
        <f t="shared" si="24"/>
        <v>60.234542849596103</v>
      </c>
      <c r="S225" s="255">
        <f t="shared" si="24"/>
        <v>2</v>
      </c>
      <c r="T225" s="255">
        <f t="shared" si="24"/>
        <v>44.365977212971103</v>
      </c>
      <c r="U225" s="255">
        <f t="shared" si="24"/>
        <v>50.327023047825598</v>
      </c>
      <c r="V225" s="255">
        <f t="shared" si="24"/>
        <v>10.519374317671</v>
      </c>
      <c r="W225" s="255">
        <f t="shared" si="24"/>
        <v>0.31323806719582997</v>
      </c>
      <c r="X225" s="255">
        <f t="shared" si="24"/>
        <v>0.17842957256870401</v>
      </c>
      <c r="Y225" s="255">
        <f t="shared" si="24"/>
        <v>4.06586511815454</v>
      </c>
    </row>
    <row r="226" spans="2:25" ht="12">
      <c r="B226" s="255">
        <f>MAX(B179:B214,B136:B171)</f>
        <v>81877.720568149598</v>
      </c>
      <c r="D226" s="255">
        <f t="shared" ref="D226:Y226" si="25">MAX(D179:D214,D136:D171)</f>
        <v>90.384615384615401</v>
      </c>
      <c r="E226" s="255">
        <f t="shared" si="25"/>
        <v>109328.964473884</v>
      </c>
      <c r="F226" s="255">
        <f t="shared" si="25"/>
        <v>18.022743440638799</v>
      </c>
      <c r="G226" s="255">
        <f t="shared" si="25"/>
        <v>35.695368008179202</v>
      </c>
      <c r="H226" s="255">
        <f t="shared" si="25"/>
        <v>2.5</v>
      </c>
      <c r="I226" s="255">
        <f t="shared" si="25"/>
        <v>29.413144434606401</v>
      </c>
      <c r="J226" s="255">
        <f t="shared" si="25"/>
        <v>12.67</v>
      </c>
      <c r="K226" s="255">
        <f t="shared" si="25"/>
        <v>45.6150548572259</v>
      </c>
      <c r="L226" s="255">
        <f t="shared" si="25"/>
        <v>16.059999999999999</v>
      </c>
      <c r="M226" s="255">
        <f t="shared" si="25"/>
        <v>83.015000000000001</v>
      </c>
      <c r="N226" s="255">
        <f t="shared" si="25"/>
        <v>96.2</v>
      </c>
      <c r="O226" s="255">
        <f t="shared" si="25"/>
        <v>92</v>
      </c>
      <c r="P226" s="255">
        <f t="shared" si="25"/>
        <v>19.512667998110299</v>
      </c>
      <c r="Q226" s="255">
        <f t="shared" si="25"/>
        <v>585.96666666666704</v>
      </c>
      <c r="R226" s="255">
        <f t="shared" si="25"/>
        <v>98.649170163439393</v>
      </c>
      <c r="S226" s="255">
        <f t="shared" si="25"/>
        <v>11.5</v>
      </c>
      <c r="T226" s="255">
        <f t="shared" si="25"/>
        <v>100</v>
      </c>
      <c r="U226" s="255">
        <f t="shared" si="25"/>
        <v>99.126033806747401</v>
      </c>
      <c r="V226" s="255">
        <f t="shared" si="25"/>
        <v>61.547755133477203</v>
      </c>
      <c r="W226" s="255">
        <f t="shared" si="25"/>
        <v>22.721743993335799</v>
      </c>
      <c r="X226" s="255">
        <f t="shared" si="25"/>
        <v>28.364369079032102</v>
      </c>
      <c r="Y226" s="255">
        <f t="shared" si="25"/>
        <v>8.0898286148606307</v>
      </c>
    </row>
  </sheetData>
  <mergeCells count="55">
    <mergeCell ref="B174:J174"/>
    <mergeCell ref="K174:Y174"/>
    <mergeCell ref="B175:C175"/>
    <mergeCell ref="D175:G175"/>
    <mergeCell ref="H175:J175"/>
    <mergeCell ref="K175:L175"/>
    <mergeCell ref="M175:N175"/>
    <mergeCell ref="O175:Q175"/>
    <mergeCell ref="S175:T175"/>
    <mergeCell ref="U175:V175"/>
    <mergeCell ref="W175:X175"/>
    <mergeCell ref="B131:J131"/>
    <mergeCell ref="K131:Y131"/>
    <mergeCell ref="B132:C132"/>
    <mergeCell ref="D132:G132"/>
    <mergeCell ref="H132:J132"/>
    <mergeCell ref="K132:L132"/>
    <mergeCell ref="M132:N132"/>
    <mergeCell ref="O132:Q132"/>
    <mergeCell ref="S132:T132"/>
    <mergeCell ref="U132:V132"/>
    <mergeCell ref="W132:X132"/>
    <mergeCell ref="B88:J88"/>
    <mergeCell ref="K88:Y88"/>
    <mergeCell ref="B89:C89"/>
    <mergeCell ref="D89:G89"/>
    <mergeCell ref="H89:J89"/>
    <mergeCell ref="K89:L89"/>
    <mergeCell ref="M89:N89"/>
    <mergeCell ref="O89:Q89"/>
    <mergeCell ref="S89:T89"/>
    <mergeCell ref="U89:V89"/>
    <mergeCell ref="W89:X89"/>
    <mergeCell ref="B45:J45"/>
    <mergeCell ref="K45:Y45"/>
    <mergeCell ref="B46:C46"/>
    <mergeCell ref="D46:G46"/>
    <mergeCell ref="H46:J46"/>
    <mergeCell ref="K46:L46"/>
    <mergeCell ref="M46:N46"/>
    <mergeCell ref="O46:Q46"/>
    <mergeCell ref="S46:T46"/>
    <mergeCell ref="U46:V46"/>
    <mergeCell ref="W46:X46"/>
    <mergeCell ref="B2:J2"/>
    <mergeCell ref="K2:Y2"/>
    <mergeCell ref="B3:C3"/>
    <mergeCell ref="D3:G3"/>
    <mergeCell ref="H3:J3"/>
    <mergeCell ref="K3:L3"/>
    <mergeCell ref="M3:N3"/>
    <mergeCell ref="O3:Q3"/>
    <mergeCell ref="S3:T3"/>
    <mergeCell ref="U3:V3"/>
    <mergeCell ref="W3:X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14"/>
  <sheetViews>
    <sheetView workbookViewId="0"/>
  </sheetViews>
  <sheetFormatPr baseColWidth="10" defaultColWidth="9.1640625" defaultRowHeight="12.75" customHeight="1" x14ac:dyDescent="0"/>
  <cols>
    <col min="1" max="1" width="15.6640625" customWidth="1"/>
    <col min="2" max="25" width="15.5" customWidth="1"/>
    <col min="28" max="44" width="15.5" customWidth="1"/>
  </cols>
  <sheetData>
    <row r="1" spans="1:26" ht="13.5" customHeight="1">
      <c r="A1" s="249" t="s">
        <v>0</v>
      </c>
      <c r="B1" s="50"/>
      <c r="C1" s="50"/>
      <c r="D1" s="50"/>
      <c r="E1" s="50"/>
      <c r="F1" s="50"/>
      <c r="G1" s="50"/>
      <c r="H1" s="50"/>
      <c r="I1" s="50"/>
      <c r="J1" s="50"/>
      <c r="K1" s="50"/>
      <c r="L1" s="50"/>
      <c r="M1" s="50"/>
      <c r="N1" s="50"/>
      <c r="O1" s="50"/>
      <c r="P1" s="50"/>
      <c r="Q1" s="50"/>
      <c r="R1" s="50"/>
      <c r="S1" s="50"/>
      <c r="T1" s="50"/>
      <c r="U1" s="50"/>
      <c r="V1" s="50"/>
      <c r="W1" s="50"/>
      <c r="X1" s="50"/>
      <c r="Y1" s="50"/>
    </row>
    <row r="2" spans="1:26" ht="12">
      <c r="A2" s="7"/>
      <c r="B2" s="266" t="s">
        <v>1</v>
      </c>
      <c r="C2" s="267"/>
      <c r="D2" s="267"/>
      <c r="E2" s="267"/>
      <c r="F2" s="267"/>
      <c r="G2" s="267"/>
      <c r="H2" s="267"/>
      <c r="I2" s="267"/>
      <c r="J2" s="268"/>
      <c r="K2" s="266" t="s">
        <v>2</v>
      </c>
      <c r="L2" s="267"/>
      <c r="M2" s="267"/>
      <c r="N2" s="267"/>
      <c r="O2" s="267"/>
      <c r="P2" s="267"/>
      <c r="Q2" s="267"/>
      <c r="R2" s="267"/>
      <c r="S2" s="267"/>
      <c r="T2" s="267"/>
      <c r="U2" s="267"/>
      <c r="V2" s="267"/>
      <c r="W2" s="267"/>
      <c r="X2" s="267"/>
      <c r="Y2" s="267"/>
    </row>
    <row r="3" spans="1:26" ht="25.5" customHeight="1">
      <c r="A3" s="7"/>
      <c r="B3" s="269" t="s">
        <v>3</v>
      </c>
      <c r="C3" s="270"/>
      <c r="D3" s="269" t="s">
        <v>4</v>
      </c>
      <c r="E3" s="271"/>
      <c r="F3" s="271"/>
      <c r="G3" s="270"/>
      <c r="H3" s="269" t="s">
        <v>5</v>
      </c>
      <c r="I3" s="271"/>
      <c r="J3" s="270"/>
      <c r="K3" s="269" t="s">
        <v>6</v>
      </c>
      <c r="L3" s="270"/>
      <c r="M3" s="269" t="s">
        <v>7</v>
      </c>
      <c r="N3" s="270"/>
      <c r="O3" s="269" t="s">
        <v>8</v>
      </c>
      <c r="P3" s="271"/>
      <c r="Q3" s="270"/>
      <c r="R3" s="26" t="s">
        <v>9</v>
      </c>
      <c r="S3" s="269" t="s">
        <v>10</v>
      </c>
      <c r="T3" s="270"/>
      <c r="U3" s="269" t="s">
        <v>11</v>
      </c>
      <c r="V3" s="271"/>
      <c r="W3" s="272" t="s">
        <v>12</v>
      </c>
      <c r="X3" s="270"/>
      <c r="Y3" s="173" t="s">
        <v>13</v>
      </c>
      <c r="Z3" s="187"/>
    </row>
    <row r="4" spans="1:26" ht="51" customHeight="1">
      <c r="A4" s="7"/>
      <c r="B4" s="168" t="s">
        <v>14</v>
      </c>
      <c r="C4" s="253" t="s">
        <v>15</v>
      </c>
      <c r="D4" s="168" t="s">
        <v>16</v>
      </c>
      <c r="E4" s="111" t="s">
        <v>17</v>
      </c>
      <c r="F4" s="111" t="s">
        <v>18</v>
      </c>
      <c r="G4" s="253" t="s">
        <v>19</v>
      </c>
      <c r="H4" s="168" t="s">
        <v>20</v>
      </c>
      <c r="J4" s="253" t="s">
        <v>21</v>
      </c>
      <c r="K4" s="168" t="s">
        <v>22</v>
      </c>
      <c r="L4" s="253" t="s">
        <v>23</v>
      </c>
      <c r="M4" s="168" t="s">
        <v>24</v>
      </c>
      <c r="N4" s="253" t="s">
        <v>25</v>
      </c>
      <c r="O4" s="168" t="s">
        <v>26</v>
      </c>
      <c r="P4" s="111" t="s">
        <v>27</v>
      </c>
      <c r="Q4" s="253" t="s">
        <v>28</v>
      </c>
      <c r="R4" s="104" t="s">
        <v>29</v>
      </c>
      <c r="S4" s="168" t="s">
        <v>30</v>
      </c>
      <c r="T4" s="253" t="s">
        <v>31</v>
      </c>
      <c r="U4" s="168" t="s">
        <v>32</v>
      </c>
      <c r="V4" s="253" t="s">
        <v>33</v>
      </c>
      <c r="W4" s="168" t="s">
        <v>34</v>
      </c>
      <c r="X4" s="253" t="s">
        <v>35</v>
      </c>
      <c r="Y4" s="104" t="s">
        <v>36</v>
      </c>
      <c r="Z4" s="187"/>
    </row>
    <row r="5" spans="1:26" ht="12">
      <c r="A5" s="7"/>
      <c r="B5" s="41" t="s">
        <v>37</v>
      </c>
      <c r="C5" s="103"/>
      <c r="D5" s="41" t="s">
        <v>38</v>
      </c>
      <c r="G5" s="262"/>
      <c r="H5" s="41" t="s">
        <v>39</v>
      </c>
      <c r="J5" s="262"/>
      <c r="K5" s="41" t="s">
        <v>40</v>
      </c>
      <c r="L5" s="262"/>
      <c r="M5" s="41" t="s">
        <v>41</v>
      </c>
      <c r="N5" s="262"/>
      <c r="O5" s="41" t="s">
        <v>42</v>
      </c>
      <c r="Q5" s="262"/>
      <c r="R5" s="43"/>
      <c r="S5" s="41" t="s">
        <v>43</v>
      </c>
      <c r="T5" s="7"/>
      <c r="U5" s="41"/>
      <c r="V5" s="262" t="s">
        <v>44</v>
      </c>
      <c r="W5" s="41" t="s">
        <v>45</v>
      </c>
      <c r="X5" s="262"/>
      <c r="Y5" s="207" t="s">
        <v>46</v>
      </c>
      <c r="Z5" s="187"/>
    </row>
    <row r="6" spans="1:26" ht="13.5" customHeight="1">
      <c r="A6" s="13" t="s">
        <v>47</v>
      </c>
      <c r="B6" s="201" t="s">
        <v>48</v>
      </c>
      <c r="C6" s="3" t="s">
        <v>49</v>
      </c>
      <c r="D6" s="201" t="s">
        <v>50</v>
      </c>
      <c r="E6" s="50"/>
      <c r="F6" s="50"/>
      <c r="G6" s="133" t="s">
        <v>51</v>
      </c>
      <c r="H6" s="201" t="s">
        <v>52</v>
      </c>
      <c r="I6" s="50"/>
      <c r="J6" s="133" t="s">
        <v>53</v>
      </c>
      <c r="K6" s="201" t="s">
        <v>54</v>
      </c>
      <c r="L6" s="133" t="s">
        <v>55</v>
      </c>
      <c r="M6" s="201" t="s">
        <v>56</v>
      </c>
      <c r="N6" s="133" t="s">
        <v>57</v>
      </c>
      <c r="O6" s="201" t="s">
        <v>58</v>
      </c>
      <c r="P6" s="50"/>
      <c r="Q6" s="133" t="s">
        <v>59</v>
      </c>
      <c r="R6" s="102" t="s">
        <v>60</v>
      </c>
      <c r="S6" s="201" t="s">
        <v>61</v>
      </c>
      <c r="T6" s="133" t="s">
        <v>62</v>
      </c>
      <c r="U6" s="201"/>
      <c r="V6" s="133" t="s">
        <v>63</v>
      </c>
      <c r="W6" s="201" t="s">
        <v>64</v>
      </c>
      <c r="X6" s="133" t="s">
        <v>65</v>
      </c>
      <c r="Y6" s="110" t="s">
        <v>66</v>
      </c>
      <c r="Z6" s="187"/>
    </row>
    <row r="7" spans="1:26" ht="12">
      <c r="A7" s="13" t="s">
        <v>67</v>
      </c>
      <c r="B7" s="116">
        <f>(indicateurs!B7-indicateurs!B$216)/(indicateurs!B$217-indicateurs!B$216)</f>
        <v>0.65173812038577217</v>
      </c>
      <c r="C7" s="2">
        <f>(indicateurs!C7-indicateurs!C$216)/(indicateurs!C$217-indicateurs!C$216)</f>
        <v>0.27471844944253854</v>
      </c>
      <c r="D7" s="116">
        <f>(indicateurs!D7-indicateurs!D$216)/(indicateurs!D$217-indicateurs!D$216)</f>
        <v>0.7886564000965659</v>
      </c>
      <c r="E7" s="107">
        <f>(indicateurs!E7-indicateurs!E$216)/(indicateurs!E$217-indicateurs!E$216)</f>
        <v>0.66510010684328724</v>
      </c>
      <c r="F7" s="115" t="e">
        <f>1-((indicateurs!F7-indicateurs!F$216)/(indicateurs!F$217-indicateurs!F$216))</f>
        <v>#VALUE!</v>
      </c>
      <c r="G7" s="258">
        <f>1-((indicateurs!G7-indicateurs!G$216)/(indicateurs!G$217-indicateurs!G$216))</f>
        <v>0.8976832683321293</v>
      </c>
      <c r="H7" s="116">
        <f>(indicateurs!H7-indicateurs!H$216)/(indicateurs!H$217-indicateurs!H$216)</f>
        <v>0.78227848101265829</v>
      </c>
      <c r="I7" s="109">
        <f>1-((indicateurs!I7-indicateurs!I$216)/(indicateurs!I$217-indicateurs!I$216))</f>
        <v>0.46296202510136952</v>
      </c>
      <c r="J7" s="2">
        <f>1-((indicateurs!J7-indicateurs!J$216)/(indicateurs!J$217-indicateurs!J$216))</f>
        <v>0.90528808208366218</v>
      </c>
      <c r="K7" s="64">
        <f>1-((indicateurs!K7-indicateurs!K$216)/(indicateurs!K$217-indicateurs!K$216))</f>
        <v>0.71720658952575023</v>
      </c>
      <c r="L7" s="2">
        <f>(indicateurs!L7-indicateurs!L$216)/(indicateurs!L$217-indicateurs!L$216)</f>
        <v>0.48151635833906059</v>
      </c>
      <c r="M7" s="230">
        <f>(indicateurs!M7-indicateurs!M$216)/(indicateurs!M$217-indicateurs!M$216)</f>
        <v>0.80341880341880312</v>
      </c>
      <c r="N7" s="258">
        <f>(indicateurs!N7-indicateurs!N$216)/(indicateurs!N$217-indicateurs!N$216)</f>
        <v>0.90838763290312874</v>
      </c>
      <c r="O7" s="116">
        <f>(indicateurs!O7-indicateurs!O$216)/(indicateurs!O$217-indicateurs!O$216)</f>
        <v>0.65796074806207183</v>
      </c>
      <c r="P7" s="109">
        <f>(indicateurs!P7-indicateurs!P$216)/(indicateurs!P$217-indicateurs!P$216)</f>
        <v>0.75205202847642927</v>
      </c>
      <c r="Q7" s="2">
        <f>(indicateurs!Q7-indicateurs!Q$216)/(indicateurs!Q$217-indicateurs!Q$216)</f>
        <v>0.76857276882130343</v>
      </c>
      <c r="R7" s="78">
        <f>(indicateurs!R7-indicateurs!R$216)/(indicateurs!R$217-indicateurs!R$216)</f>
        <v>0.95539265247524652</v>
      </c>
      <c r="S7" s="116">
        <f>(indicateurs!S7-indicateurs!S$216)/(indicateurs!S$217-indicateurs!S$216)</f>
        <v>0.89473684210526316</v>
      </c>
      <c r="T7" s="258">
        <f>(indicateurs!T7-indicateurs!T$216)/(indicateurs!T$217-indicateurs!T$216)</f>
        <v>0.99734737758874503</v>
      </c>
      <c r="U7" s="116">
        <f>(indicateurs!U7-indicateurs!U$216)/(indicateurs!U$217-indicateurs!U$216)</f>
        <v>0.88843499232168155</v>
      </c>
      <c r="V7" s="258">
        <f>1-((indicateurs!V7-indicateurs!V$216)/(indicateurs!V$217-indicateurs!V$216))</f>
        <v>0.92625559709741601</v>
      </c>
      <c r="W7" s="116">
        <f>1-((indicateurs!W7-indicateurs!W$216)/(indicateurs!W$217-indicateurs!W$216))</f>
        <v>0.97153583190948778</v>
      </c>
      <c r="X7" s="258">
        <f>1-((indicateurs!X7-indicateurs!X$216)/(indicateurs!X$217-indicateurs!X$216))</f>
        <v>0.91974411740208017</v>
      </c>
      <c r="Y7" s="98">
        <f>(indicateurs!Y7-indicateurs!Y$216)/(indicateurs!Y$217-indicateurs!Y$216)</f>
        <v>0.83029968151784217</v>
      </c>
      <c r="Z7" s="187"/>
    </row>
    <row r="8" spans="1:26" ht="12">
      <c r="A8" s="13" t="s">
        <v>68</v>
      </c>
      <c r="B8" s="139">
        <f>(indicateurs!B8-indicateurs!B$216)/(indicateurs!B$217-indicateurs!B$216)</f>
        <v>0.67155355008342787</v>
      </c>
      <c r="C8" s="237">
        <f>(indicateurs!C8-indicateurs!C$216)/(indicateurs!C$217-indicateurs!C$216)</f>
        <v>0.43328691225489646</v>
      </c>
      <c r="D8" s="139">
        <f>(indicateurs!D8-indicateurs!D$216)/(indicateurs!D$217-indicateurs!D$216)</f>
        <v>0.77722375508025165</v>
      </c>
      <c r="E8" s="138">
        <f>(indicateurs!E8-indicateurs!E$216)/(indicateurs!E$217-indicateurs!E$216)</f>
        <v>0.63160830903177057</v>
      </c>
      <c r="F8" s="197" t="e">
        <f>1-((indicateurs!F8-indicateurs!F$216)/(indicateurs!F$217-indicateurs!F$216))</f>
        <v>#VALUE!</v>
      </c>
      <c r="G8" s="96">
        <f>1-((indicateurs!G8-indicateurs!G$216)/(indicateurs!G$217-indicateurs!G$216))</f>
        <v>0.8826625786069332</v>
      </c>
      <c r="H8" s="139">
        <f>(indicateurs!H8-indicateurs!H$216)/(indicateurs!H$217-indicateurs!H$216)</f>
        <v>0.49367088607594928</v>
      </c>
      <c r="I8" s="101">
        <f>1-((indicateurs!I8-indicateurs!I$216)/(indicateurs!I$217-indicateurs!I$216))</f>
        <v>0.40431291507637868</v>
      </c>
      <c r="J8" s="96">
        <f>1-((indicateurs!J8-indicateurs!J$216)/(indicateurs!J$217-indicateurs!J$216))</f>
        <v>0.8768588089942746</v>
      </c>
      <c r="K8" s="69">
        <f>1-((indicateurs!K8-indicateurs!K$216)/(indicateurs!K$217-indicateurs!K$216))</f>
        <v>0.81839286931000388</v>
      </c>
      <c r="L8" s="237">
        <f>(indicateurs!L8-indicateurs!L$216)/(indicateurs!L$217-indicateurs!L$216)</f>
        <v>0.49456690329852487</v>
      </c>
      <c r="M8" s="195">
        <f>(indicateurs!M8-indicateurs!M$216)/(indicateurs!M$217-indicateurs!M$216)</f>
        <v>0.75641025641025639</v>
      </c>
      <c r="N8" s="96">
        <f>(indicateurs!N8-indicateurs!N$216)/(indicateurs!N$217-indicateurs!N$216)</f>
        <v>0.65444458024864272</v>
      </c>
      <c r="O8" s="139">
        <f>(indicateurs!O8-indicateurs!O$216)/(indicateurs!O$217-indicateurs!O$216)</f>
        <v>0.81750001769650404</v>
      </c>
      <c r="P8" s="101">
        <f>(indicateurs!P8-indicateurs!P$216)/(indicateurs!P$217-indicateurs!P$216)</f>
        <v>0.46831507100916969</v>
      </c>
      <c r="Q8" s="237">
        <f>(indicateurs!Q8-indicateurs!Q$216)/(indicateurs!Q$217-indicateurs!Q$216)</f>
        <v>0.56291833743327913</v>
      </c>
      <c r="R8" s="88">
        <f>(indicateurs!R8-indicateurs!R$216)/(indicateurs!R$217-indicateurs!R$216)</f>
        <v>0.8442456503984066</v>
      </c>
      <c r="S8" s="139">
        <f>(indicateurs!S8-indicateurs!S$216)/(indicateurs!S$217-indicateurs!S$216)</f>
        <v>0.53947368421052633</v>
      </c>
      <c r="T8" s="96">
        <f>(indicateurs!T8-indicateurs!T$216)/(indicateurs!T$217-indicateurs!T$216)</f>
        <v>0.73266962203598929</v>
      </c>
      <c r="U8" s="139">
        <f>(indicateurs!U8-indicateurs!U$216)/(indicateurs!U$217-indicateurs!U$216)</f>
        <v>0.93620025713472665</v>
      </c>
      <c r="V8" s="96">
        <f>1-((indicateurs!V8-indicateurs!V$216)/(indicateurs!V$217-indicateurs!V$216))</f>
        <v>0.6373159143756969</v>
      </c>
      <c r="W8" s="139">
        <f>1-((indicateurs!W8-indicateurs!W$216)/(indicateurs!W$217-indicateurs!W$216))</f>
        <v>0.9877359213471073</v>
      </c>
      <c r="X8" s="96">
        <f>1-((indicateurs!X8-indicateurs!X$216)/(indicateurs!X$217-indicateurs!X$216))</f>
        <v>0.85005076873080454</v>
      </c>
      <c r="Y8" s="9">
        <f>(indicateurs!Y8-indicateurs!Y$216)/(indicateurs!Y$217-indicateurs!Y$216)</f>
        <v>0.84979488857942276</v>
      </c>
      <c r="Z8" s="187"/>
    </row>
    <row r="9" spans="1:26" ht="12">
      <c r="A9" s="13" t="s">
        <v>69</v>
      </c>
      <c r="B9" s="139">
        <f>(indicateurs!B9-indicateurs!B$216)/(indicateurs!B$217-indicateurs!B$216)</f>
        <v>0.64548423087202289</v>
      </c>
      <c r="C9" s="237">
        <f>(indicateurs!C9-indicateurs!C$216)/(indicateurs!C$217-indicateurs!C$216)</f>
        <v>0.67353659374235952</v>
      </c>
      <c r="D9" s="139">
        <f>(indicateurs!D9-indicateurs!D$216)/(indicateurs!D$217-indicateurs!D$216)</f>
        <v>0.61150094629999452</v>
      </c>
      <c r="E9" s="138">
        <f>(indicateurs!E9-indicateurs!E$216)/(indicateurs!E$217-indicateurs!E$216)</f>
        <v>0.67554197052849096</v>
      </c>
      <c r="F9" s="197" t="e">
        <f>1-((indicateurs!F9-indicateurs!F$216)/(indicateurs!F$217-indicateurs!F$216))</f>
        <v>#VALUE!</v>
      </c>
      <c r="G9" s="96">
        <f>1-((indicateurs!G9-indicateurs!G$216)/(indicateurs!G$217-indicateurs!G$216))</f>
        <v>0.56873879925403692</v>
      </c>
      <c r="H9" s="139">
        <f>(indicateurs!H9-indicateurs!H$216)/(indicateurs!H$217-indicateurs!H$216)</f>
        <v>0.74683544303797478</v>
      </c>
      <c r="I9" s="101">
        <f>1-((indicateurs!I9-indicateurs!I$216)/(indicateurs!I$217-indicateurs!I$216))</f>
        <v>0.4883866344638873</v>
      </c>
      <c r="J9" s="237">
        <f>1-((indicateurs!J9-indicateurs!J$216)/(indicateurs!J$217-indicateurs!J$216))</f>
        <v>0.97632202052091555</v>
      </c>
      <c r="K9" s="69">
        <f>1-((indicateurs!K9-indicateurs!K$216)/(indicateurs!K$217-indicateurs!K$216))</f>
        <v>0.91136087944777688</v>
      </c>
      <c r="L9" s="237">
        <f>(indicateurs!L9-indicateurs!L$216)/(indicateurs!L$217-indicateurs!L$216)</f>
        <v>0.8549952703660586</v>
      </c>
      <c r="M9" s="195">
        <f>(indicateurs!M9-indicateurs!M$216)/(indicateurs!M$217-indicateurs!M$216)</f>
        <v>0.73931623931623902</v>
      </c>
      <c r="N9" s="96">
        <f>(indicateurs!N9-indicateurs!N$216)/(indicateurs!N$217-indicateurs!N$216)</f>
        <v>0.77659440304447147</v>
      </c>
      <c r="O9" s="139">
        <f>(indicateurs!O9-indicateurs!O$216)/(indicateurs!O$217-indicateurs!O$216)</f>
        <v>0.65127513299014639</v>
      </c>
      <c r="P9" s="101">
        <f>(indicateurs!P9-indicateurs!P$216)/(indicateurs!P$217-indicateurs!P$216)</f>
        <v>0.79128501347067026</v>
      </c>
      <c r="Q9" s="237">
        <f>(indicateurs!Q9-indicateurs!Q$216)/(indicateurs!Q$217-indicateurs!Q$216)</f>
        <v>0.70704647790494435</v>
      </c>
      <c r="R9" s="88">
        <f>(indicateurs!R9-indicateurs!R$216)/(indicateurs!R$217-indicateurs!R$216)</f>
        <v>0.85369480405855003</v>
      </c>
      <c r="S9" s="139">
        <f>(indicateurs!S9-indicateurs!S$216)/(indicateurs!S$217-indicateurs!S$216)</f>
        <v>0.26315789473684209</v>
      </c>
      <c r="T9" s="96">
        <f>(indicateurs!T9-indicateurs!T$216)/(indicateurs!T$217-indicateurs!T$216)</f>
        <v>0.91692152170384378</v>
      </c>
      <c r="U9" s="139">
        <f>(indicateurs!U9-indicateurs!U$216)/(indicateurs!U$217-indicateurs!U$216)</f>
        <v>0.69515854413621836</v>
      </c>
      <c r="V9" s="96">
        <f>1-((indicateurs!V9-indicateurs!V$216)/(indicateurs!V$217-indicateurs!V$216))</f>
        <v>0.78939050682300771</v>
      </c>
      <c r="W9" s="139">
        <f>1-((indicateurs!W9-indicateurs!W$216)/(indicateurs!W$217-indicateurs!W$216))</f>
        <v>0.95912857431809551</v>
      </c>
      <c r="X9" s="96">
        <f>1-((indicateurs!X9-indicateurs!X$216)/(indicateurs!X$217-indicateurs!X$216))</f>
        <v>0.67936466728858691</v>
      </c>
      <c r="Y9" s="9">
        <f>(indicateurs!Y9-indicateurs!Y$216)/(indicateurs!Y$217-indicateurs!Y$216)</f>
        <v>0.74190531365009693</v>
      </c>
      <c r="Z9" s="187"/>
    </row>
    <row r="10" spans="1:26" ht="12">
      <c r="A10" s="13" t="s">
        <v>70</v>
      </c>
      <c r="B10" s="139">
        <f>(indicateurs!B10-indicateurs!B$216)/(indicateurs!B$217-indicateurs!B$216)</f>
        <v>0</v>
      </c>
      <c r="C10" s="237">
        <f>(indicateurs!C10-indicateurs!C$216)/(indicateurs!C$217-indicateurs!C$216)</f>
        <v>2.7975690951476926E-2</v>
      </c>
      <c r="D10" s="139">
        <f>(indicateurs!D10-indicateurs!D$216)/(indicateurs!D$217-indicateurs!D$216)</f>
        <v>0.7075098388180957</v>
      </c>
      <c r="E10" s="138">
        <f>(indicateurs!E10-indicateurs!E$216)/(indicateurs!E$217-indicateurs!E$216)</f>
        <v>3.2816920352133502E-2</v>
      </c>
      <c r="F10" s="197" t="e">
        <f>1-((indicateurs!F10-indicateurs!F$216)/(indicateurs!F$217-indicateurs!F$216))</f>
        <v>#VALUE!</v>
      </c>
      <c r="G10" s="96">
        <f>1-((indicateurs!G10-indicateurs!G$216)/(indicateurs!G$217-indicateurs!G$216))</f>
        <v>0.71347238234320742</v>
      </c>
      <c r="H10" s="139">
        <f>(indicateurs!H10-indicateurs!H$216)/(indicateurs!H$217-indicateurs!H$216)</f>
        <v>0.30441708481683549</v>
      </c>
      <c r="I10" s="101">
        <f>1-((indicateurs!I10-indicateurs!I$216)/(indicateurs!I$217-indicateurs!I$216))</f>
        <v>0.41596811989701643</v>
      </c>
      <c r="J10" s="237">
        <f>1-((indicateurs!J10-indicateurs!J$216)/(indicateurs!J$217-indicateurs!J$216))</f>
        <v>0.47355958958168898</v>
      </c>
      <c r="K10" s="69">
        <f>1-((indicateurs!K10-indicateurs!K$216)/(indicateurs!K$217-indicateurs!K$216))</f>
        <v>0.74760297498916684</v>
      </c>
      <c r="L10" s="237">
        <f>(indicateurs!L10-indicateurs!L$216)/(indicateurs!L$217-indicateurs!L$216)</f>
        <v>0.58503159160298646</v>
      </c>
      <c r="M10" s="195">
        <f>(indicateurs!M10-indicateurs!M$216)/(indicateurs!M$217-indicateurs!M$216)</f>
        <v>0.4358974358974359</v>
      </c>
      <c r="N10" s="96">
        <f>(indicateurs!N10-indicateurs!N$216)/(indicateurs!N$217-indicateurs!N$216)</f>
        <v>0.70829411335335446</v>
      </c>
      <c r="O10" s="139">
        <f>(indicateurs!O10-indicateurs!O$216)/(indicateurs!O$217-indicateurs!O$216)</f>
        <v>0.21153265092036433</v>
      </c>
      <c r="P10" s="101">
        <f>(indicateurs!P10-indicateurs!P$216)/(indicateurs!P$217-indicateurs!P$216)</f>
        <v>0.41802781847458631</v>
      </c>
      <c r="Q10" s="237">
        <f>(indicateurs!Q10-indicateurs!Q$216)/(indicateurs!Q$217-indicateurs!Q$216)</f>
        <v>1.1145029780202174E-2</v>
      </c>
      <c r="R10" s="88">
        <f>(indicateurs!R10-indicateurs!R$216)/(indicateurs!R$217-indicateurs!R$216)</f>
        <v>0.72322357174816332</v>
      </c>
      <c r="S10" s="139">
        <f>(indicateurs!S10-indicateurs!S$216)/(indicateurs!S$217-indicateurs!S$216)</f>
        <v>0.21052631578947367</v>
      </c>
      <c r="T10" s="96">
        <f>(indicateurs!T10-indicateurs!T$216)/(indicateurs!T$217-indicateurs!T$216)</f>
        <v>0.76295221813935077</v>
      </c>
      <c r="U10" s="139">
        <f>(indicateurs!U10-indicateurs!U$216)/(indicateurs!U$217-indicateurs!U$216)</f>
        <v>0.7157596018157979</v>
      </c>
      <c r="V10" s="96">
        <f>1-((indicateurs!V10-indicateurs!V$216)/(indicateurs!V$217-indicateurs!V$216))</f>
        <v>0.79801598773566418</v>
      </c>
      <c r="W10" s="139">
        <f>1-((indicateurs!W10-indicateurs!W$216)/(indicateurs!W$217-indicateurs!W$216))</f>
        <v>0.45803366839409754</v>
      </c>
      <c r="X10" s="96">
        <f>1-((indicateurs!X10-indicateurs!X$216)/(indicateurs!X$217-indicateurs!X$216))</f>
        <v>0.53377534826534034</v>
      </c>
      <c r="Y10" s="9">
        <f>(indicateurs!Y10-indicateurs!Y$216)/(indicateurs!Y$217-indicateurs!Y$216)</f>
        <v>0.65958493849328048</v>
      </c>
      <c r="Z10" s="187"/>
    </row>
    <row r="11" spans="1:26" ht="12">
      <c r="A11" s="13" t="s">
        <v>71</v>
      </c>
      <c r="B11" s="139">
        <f>(indicateurs!B11-indicateurs!B$216)/(indicateurs!B$217-indicateurs!B$216)</f>
        <v>0.65855254245190609</v>
      </c>
      <c r="C11" s="237">
        <f>(indicateurs!C11-indicateurs!C$216)/(indicateurs!C$217-indicateurs!C$216)</f>
        <v>0.58221722209677851</v>
      </c>
      <c r="D11" s="139">
        <f>(indicateurs!D11-indicateurs!D$216)/(indicateurs!D$217-indicateurs!D$216)</f>
        <v>0.77405644639450544</v>
      </c>
      <c r="E11" s="138">
        <f>(indicateurs!E11-indicateurs!E$216)/(indicateurs!E$217-indicateurs!E$216)</f>
        <v>0.62697637191072364</v>
      </c>
      <c r="F11" s="197" t="e">
        <f>1-((indicateurs!F11-indicateurs!F$216)/(indicateurs!F$217-indicateurs!F$216))</f>
        <v>#VALUE!</v>
      </c>
      <c r="G11" s="96">
        <f>1-((indicateurs!G11-indicateurs!G$216)/(indicateurs!G$217-indicateurs!G$216))</f>
        <v>0.89824662366623886</v>
      </c>
      <c r="H11" s="139">
        <f>(indicateurs!H11-indicateurs!H$216)/(indicateurs!H$217-indicateurs!H$216)</f>
        <v>1</v>
      </c>
      <c r="I11" s="101">
        <f>1-((indicateurs!I11-indicateurs!I$216)/(indicateurs!I$217-indicateurs!I$216))</f>
        <v>0.37262841623581366</v>
      </c>
      <c r="J11" s="237">
        <f>1-((indicateurs!J11-indicateurs!J$216)/(indicateurs!J$217-indicateurs!J$216))</f>
        <v>0.98500394632991317</v>
      </c>
      <c r="K11" s="69">
        <f>1-((indicateurs!K11-indicateurs!K$216)/(indicateurs!K$217-indicateurs!K$216))</f>
        <v>0.92230016442666785</v>
      </c>
      <c r="L11" s="237">
        <f>(indicateurs!L11-indicateurs!L$216)/(indicateurs!L$217-indicateurs!L$216)</f>
        <v>0.43596751953304586</v>
      </c>
      <c r="M11" s="195">
        <f>(indicateurs!M11-indicateurs!M$216)/(indicateurs!M$217-indicateurs!M$216)</f>
        <v>0.76068376068376042</v>
      </c>
      <c r="N11" s="96">
        <f>(indicateurs!N11-indicateurs!N$216)/(indicateurs!N$217-indicateurs!N$216)</f>
        <v>0.95981913723821422</v>
      </c>
      <c r="O11" s="139">
        <f>(indicateurs!O11-indicateurs!O$216)/(indicateurs!O$217-indicateurs!O$216)</f>
        <v>0.90229821668496635</v>
      </c>
      <c r="P11" s="101">
        <f>(indicateurs!P11-indicateurs!P$216)/(indicateurs!P$217-indicateurs!P$216)</f>
        <v>0.52699330974990499</v>
      </c>
      <c r="Q11" s="237">
        <f>(indicateurs!Q11-indicateurs!Q$216)/(indicateurs!Q$217-indicateurs!Q$216)</f>
        <v>0.81836322144090667</v>
      </c>
      <c r="R11" s="88">
        <f>(indicateurs!R11-indicateurs!R$216)/(indicateurs!R$217-indicateurs!R$216)</f>
        <v>0.80556421193217653</v>
      </c>
      <c r="S11" s="139">
        <f>(indicateurs!S11-indicateurs!S$216)/(indicateurs!S$217-indicateurs!S$216)</f>
        <v>0.89473684210526316</v>
      </c>
      <c r="T11" s="96">
        <f>(indicateurs!T11-indicateurs!T$216)/(indicateurs!T$217-indicateurs!T$216)</f>
        <v>0.29632494181937374</v>
      </c>
      <c r="U11" s="139">
        <f>(indicateurs!U11-indicateurs!U$216)/(indicateurs!U$217-indicateurs!U$216)</f>
        <v>0.84570918267835926</v>
      </c>
      <c r="V11" s="96">
        <f>1-((indicateurs!V11-indicateurs!V$216)/(indicateurs!V$217-indicateurs!V$216))</f>
        <v>0.91223589305073771</v>
      </c>
      <c r="W11" s="139">
        <f>1-((indicateurs!W11-indicateurs!W$216)/(indicateurs!W$217-indicateurs!W$216))</f>
        <v>0.95685101379859283</v>
      </c>
      <c r="X11" s="96">
        <f>1-((indicateurs!X11-indicateurs!X$216)/(indicateurs!X$217-indicateurs!X$216))</f>
        <v>0.96169360691071137</v>
      </c>
      <c r="Y11" s="9">
        <f>(indicateurs!Y11-indicateurs!Y$216)/(indicateurs!Y$217-indicateurs!Y$216)</f>
        <v>0.83643909998952148</v>
      </c>
      <c r="Z11" s="187"/>
    </row>
    <row r="12" spans="1:26" ht="12">
      <c r="A12" s="13" t="s">
        <v>72</v>
      </c>
      <c r="B12" s="139">
        <f>(indicateurs!B12-indicateurs!B$216)/(indicateurs!B$217-indicateurs!B$216)</f>
        <v>6.026875506676739E-2</v>
      </c>
      <c r="C12" s="237">
        <f>(indicateurs!C12-indicateurs!C$216)/(indicateurs!C$217-indicateurs!C$216)</f>
        <v>0.13180740103804148</v>
      </c>
      <c r="D12" s="139">
        <f>(indicateurs!D12-indicateurs!D$216)/(indicateurs!D$217-indicateurs!D$216)</f>
        <v>0.56562178886772052</v>
      </c>
      <c r="E12" s="138">
        <f>(indicateurs!E12-indicateurs!E$216)/(indicateurs!E$217-indicateurs!E$216)</f>
        <v>0.18315316061190176</v>
      </c>
      <c r="F12" s="197">
        <f>1-((indicateurs!F12-indicateurs!F$216)/(indicateurs!F$217-indicateurs!F$216))</f>
        <v>1</v>
      </c>
      <c r="G12" s="96">
        <f>1-((indicateurs!G12-indicateurs!G$216)/(indicateurs!G$217-indicateurs!G$216))</f>
        <v>0.55097688537055867</v>
      </c>
      <c r="H12" s="139">
        <f>(indicateurs!H12-indicateurs!H$216)/(indicateurs!H$217-indicateurs!H$216)</f>
        <v>0.24050632911392406</v>
      </c>
      <c r="I12" s="101">
        <f>1-((indicateurs!I12-indicateurs!I$216)/(indicateurs!I$217-indicateurs!I$216))</f>
        <v>0.45432896644062648</v>
      </c>
      <c r="J12" s="237">
        <f>1-((indicateurs!J12-indicateurs!J$216)/(indicateurs!J$217-indicateurs!J$216))</f>
        <v>0.26141199684293603</v>
      </c>
      <c r="K12" s="69">
        <f>1-((indicateurs!K12-indicateurs!K$216)/(indicateurs!K$217-indicateurs!K$216))</f>
        <v>0.85635694081559577</v>
      </c>
      <c r="L12" s="96">
        <f>(indicateurs!L12-indicateurs!L$216)/(indicateurs!L$217-indicateurs!L$216)</f>
        <v>0.4611150989077098</v>
      </c>
      <c r="M12" s="195">
        <f>(indicateurs!M12-indicateurs!M$216)/(indicateurs!M$217-indicateurs!M$216)</f>
        <v>0.68376068376068355</v>
      </c>
      <c r="N12" s="96">
        <f>(indicateurs!N12-indicateurs!N$216)/(indicateurs!N$217-indicateurs!N$216)</f>
        <v>0.49372112920149991</v>
      </c>
      <c r="O12" s="139">
        <f>(indicateurs!O12-indicateurs!O$216)/(indicateurs!O$217-indicateurs!O$216)</f>
        <v>0.62873015565961721</v>
      </c>
      <c r="P12" s="101">
        <f>(indicateurs!P12-indicateurs!P$216)/(indicateurs!P$217-indicateurs!P$216)</f>
        <v>0.30889139563560353</v>
      </c>
      <c r="Q12" s="237">
        <f>(indicateurs!Q12-indicateurs!Q$216)/(indicateurs!Q$217-indicateurs!Q$216)</f>
        <v>0.2573612732234779</v>
      </c>
      <c r="R12" s="88">
        <f>(indicateurs!R12-indicateurs!R$216)/(indicateurs!R$217-indicateurs!R$216)</f>
        <v>0.57444152929493653</v>
      </c>
      <c r="S12" s="139">
        <f>(indicateurs!S12-indicateurs!S$216)/(indicateurs!S$217-indicateurs!S$216)</f>
        <v>0</v>
      </c>
      <c r="T12" s="96">
        <f>(indicateurs!T12-indicateurs!T$216)/(indicateurs!T$217-indicateurs!T$216)</f>
        <v>0.84986720176068653</v>
      </c>
      <c r="U12" s="139">
        <f>(indicateurs!U12-indicateurs!U$216)/(indicateurs!U$217-indicateurs!U$216)</f>
        <v>0.7440323399469021</v>
      </c>
      <c r="V12" s="96">
        <f>1-((indicateurs!V12-indicateurs!V$216)/(indicateurs!V$217-indicateurs!V$216))</f>
        <v>0</v>
      </c>
      <c r="W12" s="139">
        <f>1-((indicateurs!W12-indicateurs!W$216)/(indicateurs!W$217-indicateurs!W$216))</f>
        <v>0.91123470003926343</v>
      </c>
      <c r="X12" s="96">
        <f>1-((indicateurs!X12-indicateurs!X$216)/(indicateurs!X$217-indicateurs!X$216))</f>
        <v>0.53635164163193449</v>
      </c>
      <c r="Y12" s="9">
        <f>(indicateurs!Y12-indicateurs!Y$216)/(indicateurs!Y$217-indicateurs!Y$216)</f>
        <v>0.59900093277201227</v>
      </c>
      <c r="Z12" s="187"/>
    </row>
    <row r="13" spans="1:26" ht="12">
      <c r="A13" s="13" t="s">
        <v>73</v>
      </c>
      <c r="B13" s="139">
        <f>(indicateurs!B13-indicateurs!B$216)/(indicateurs!B$217-indicateurs!B$216)</f>
        <v>0.31856249371774858</v>
      </c>
      <c r="C13" s="237">
        <f>(indicateurs!C13-indicateurs!C$216)/(indicateurs!C$217-indicateurs!C$216)</f>
        <v>0.11505111358531375</v>
      </c>
      <c r="D13" s="139">
        <f>(indicateurs!D13-indicateurs!D$216)/(indicateurs!D$217-indicateurs!D$216)</f>
        <v>0.66245407329306094</v>
      </c>
      <c r="E13" s="138">
        <f>(indicateurs!E13-indicateurs!E$216)/(indicateurs!E$217-indicateurs!E$216)</f>
        <v>0.19830137125061445</v>
      </c>
      <c r="F13" s="197" t="e">
        <f>1-((indicateurs!F13-indicateurs!F$216)/(indicateurs!F$217-indicateurs!F$216))</f>
        <v>#VALUE!</v>
      </c>
      <c r="G13" s="96">
        <f>1-((indicateurs!G13-indicateurs!G$216)/(indicateurs!G$217-indicateurs!G$216))</f>
        <v>0.66374380877949979</v>
      </c>
      <c r="H13" s="139">
        <f>(indicateurs!H13-indicateurs!H$216)/(indicateurs!H$217-indicateurs!H$216)</f>
        <v>0.30379746835443028</v>
      </c>
      <c r="I13" s="101">
        <f>1-((indicateurs!I13-indicateurs!I$216)/(indicateurs!I$217-indicateurs!I$216))</f>
        <v>0.17837900646858174</v>
      </c>
      <c r="J13" s="237">
        <f>1-((indicateurs!J13-indicateurs!J$216)/(indicateurs!J$217-indicateurs!J$216))</f>
        <v>0.94475138121546964</v>
      </c>
      <c r="K13" s="69">
        <f>1-((indicateurs!K13-indicateurs!K$216)/(indicateurs!K$217-indicateurs!K$216))</f>
        <v>0.82386388392836318</v>
      </c>
      <c r="L13" s="96">
        <f>(indicateurs!L13-indicateurs!L$216)/(indicateurs!L$217-indicateurs!L$216)</f>
        <v>0.4611150989077098</v>
      </c>
      <c r="M13" s="195">
        <f>(indicateurs!M13-indicateurs!M$216)/(indicateurs!M$217-indicateurs!M$216)</f>
        <v>0.62820512820512819</v>
      </c>
      <c r="N13" s="96">
        <f>(indicateurs!N13-indicateurs!N$216)/(indicateurs!N$217-indicateurs!N$216)</f>
        <v>0.6399794696544</v>
      </c>
      <c r="O13" s="139">
        <f>(indicateurs!O13-indicateurs!O$216)/(indicateurs!O$217-indicateurs!O$216)</f>
        <v>0.95762446104033616</v>
      </c>
      <c r="P13" s="101">
        <f>(indicateurs!P13-indicateurs!P$216)/(indicateurs!P$217-indicateurs!P$216)</f>
        <v>0.63099714827277986</v>
      </c>
      <c r="Q13" s="237">
        <f>(indicateurs!Q13-indicateurs!Q$216)/(indicateurs!Q$217-indicateurs!Q$216)</f>
        <v>0.58643785099970536</v>
      </c>
      <c r="R13" s="88">
        <f>(indicateurs!R13-indicateurs!R$216)/(indicateurs!R$217-indicateurs!R$216)</f>
        <v>0.69912844666666651</v>
      </c>
      <c r="S13" s="139">
        <f>(indicateurs!S13-indicateurs!S$216)/(indicateurs!S$217-indicateurs!S$216)</f>
        <v>0.5</v>
      </c>
      <c r="T13" s="96">
        <f>(indicateurs!T13-indicateurs!T$216)/(indicateurs!T$217-indicateurs!T$216)</f>
        <v>0.39366185786589225</v>
      </c>
      <c r="U13" s="139">
        <f>(indicateurs!U13-indicateurs!U$216)/(indicateurs!U$217-indicateurs!U$216)</f>
        <v>0.75808420224489781</v>
      </c>
      <c r="V13" s="96">
        <f>1-((indicateurs!V13-indicateurs!V$216)/(indicateurs!V$217-indicateurs!V$216))</f>
        <v>0.84366879012472795</v>
      </c>
      <c r="W13" s="139">
        <f>1-((indicateurs!W13-indicateurs!W$216)/(indicateurs!W$217-indicateurs!W$216))</f>
        <v>0.9790838714729958</v>
      </c>
      <c r="X13" s="96">
        <f>1-((indicateurs!X13-indicateurs!X$216)/(indicateurs!X$217-indicateurs!X$216))</f>
        <v>0.88182594256724167</v>
      </c>
      <c r="Y13" s="9">
        <f>(indicateurs!Y13-indicateurs!Y$216)/(indicateurs!Y$217-indicateurs!Y$216)</f>
        <v>0.50762877460706823</v>
      </c>
      <c r="Z13" s="187"/>
    </row>
    <row r="14" spans="1:26" ht="12">
      <c r="A14" s="13" t="s">
        <v>74</v>
      </c>
      <c r="B14" s="139">
        <f>(indicateurs!B14-indicateurs!B$216)/(indicateurs!B$217-indicateurs!B$216)</f>
        <v>0.5317493156771157</v>
      </c>
      <c r="C14" s="237">
        <f>(indicateurs!C14-indicateurs!C$216)/(indicateurs!C$217-indicateurs!C$216)</f>
        <v>0.28869302138607095</v>
      </c>
      <c r="D14" s="139">
        <f>(indicateurs!D14-indicateurs!D$216)/(indicateurs!D$217-indicateurs!D$216)</f>
        <v>0.80647272461783226</v>
      </c>
      <c r="E14" s="138">
        <f>(indicateurs!E14-indicateurs!E$216)/(indicateurs!E$217-indicateurs!E$216)</f>
        <v>0.66670159378133109</v>
      </c>
      <c r="F14" s="197" t="e">
        <f>1-((indicateurs!F14-indicateurs!F$216)/(indicateurs!F$217-indicateurs!F$216))</f>
        <v>#VALUE!</v>
      </c>
      <c r="G14" s="96">
        <f>1-((indicateurs!G14-indicateurs!G$216)/(indicateurs!G$217-indicateurs!G$216))</f>
        <v>0.84941025922692204</v>
      </c>
      <c r="H14" s="139">
        <f>(indicateurs!H14-indicateurs!H$216)/(indicateurs!H$217-indicateurs!H$216)</f>
        <v>0.62025316455696189</v>
      </c>
      <c r="I14" s="101">
        <f>1-((indicateurs!I14-indicateurs!I$216)/(indicateurs!I$217-indicateurs!I$216))</f>
        <v>0.20267637388104931</v>
      </c>
      <c r="J14" s="237">
        <f>1-((indicateurs!J14-indicateurs!J$216)/(indicateurs!J$217-indicateurs!J$216))</f>
        <v>1</v>
      </c>
      <c r="K14" s="69">
        <f>1-((indicateurs!K14-indicateurs!K$216)/(indicateurs!K$217-indicateurs!K$216))</f>
        <v>0.96272048303672253</v>
      </c>
      <c r="L14" s="237">
        <f>(indicateurs!L14-indicateurs!L$216)/(indicateurs!L$217-indicateurs!L$216)</f>
        <v>0.95732220181383054</v>
      </c>
      <c r="M14" s="195">
        <f>(indicateurs!M14-indicateurs!M$216)/(indicateurs!M$217-indicateurs!M$216)</f>
        <v>0.69658119658119633</v>
      </c>
      <c r="N14" s="96">
        <f>(indicateurs!N14-indicateurs!N$216)/(indicateurs!N$217-indicateurs!N$216)</f>
        <v>0.68176756692665708</v>
      </c>
      <c r="O14" s="139">
        <f>(indicateurs!O14-indicateurs!O$216)/(indicateurs!O$217-indicateurs!O$216)</f>
        <v>0.73566824809125975</v>
      </c>
      <c r="P14" s="101">
        <f>(indicateurs!P14-indicateurs!P$216)/(indicateurs!P$217-indicateurs!P$216)</f>
        <v>0.75634336089418952</v>
      </c>
      <c r="Q14" s="237">
        <f>(indicateurs!Q14-indicateurs!Q$216)/(indicateurs!Q$217-indicateurs!Q$216)</f>
        <v>0.6422121283869241</v>
      </c>
      <c r="R14" s="88">
        <f>(indicateurs!R14-indicateurs!R$216)/(indicateurs!R$217-indicateurs!R$216)</f>
        <v>0.93456581757877333</v>
      </c>
      <c r="S14" s="139">
        <f>(indicateurs!S14-indicateurs!S$216)/(indicateurs!S$217-indicateurs!S$216)</f>
        <v>0.52631578947368418</v>
      </c>
      <c r="T14" s="96">
        <f>(indicateurs!T14-indicateurs!T$216)/(indicateurs!T$217-indicateurs!T$216)</f>
        <v>0.82863005644144616</v>
      </c>
      <c r="U14" s="139">
        <f>(indicateurs!U14-indicateurs!U$216)/(indicateurs!U$217-indicateurs!U$216)</f>
        <v>0.97720451274241027</v>
      </c>
      <c r="V14" s="96">
        <f>1-((indicateurs!V14-indicateurs!V$216)/(indicateurs!V$217-indicateurs!V$216))</f>
        <v>0.88749390871030132</v>
      </c>
      <c r="W14" s="139">
        <f>1-((indicateurs!W14-indicateurs!W$216)/(indicateurs!W$217-indicateurs!W$216))</f>
        <v>0.97968890169479905</v>
      </c>
      <c r="X14" s="96">
        <f>1-((indicateurs!X14-indicateurs!X$216)/(indicateurs!X$217-indicateurs!X$216))</f>
        <v>0.82239964044961844</v>
      </c>
      <c r="Y14" s="9">
        <f>(indicateurs!Y14-indicateurs!Y$216)/(indicateurs!Y$217-indicateurs!Y$216)</f>
        <v>0.94523879092053598</v>
      </c>
      <c r="Z14" s="187"/>
    </row>
    <row r="15" spans="1:26" ht="12">
      <c r="A15" s="13" t="s">
        <v>75</v>
      </c>
      <c r="B15" s="139">
        <f>(indicateurs!B15-indicateurs!B$216)/(indicateurs!B$217-indicateurs!B$216)</f>
        <v>0.20663324285881715</v>
      </c>
      <c r="C15" s="237">
        <f>(indicateurs!C15-indicateurs!C$216)/(indicateurs!C$217-indicateurs!C$216)</f>
        <v>9.0526456333330257E-2</v>
      </c>
      <c r="D15" s="139">
        <f>(indicateurs!D15-indicateurs!D$216)/(indicateurs!D$217-indicateurs!D$216)</f>
        <v>0.59406527865266201</v>
      </c>
      <c r="E15" s="138">
        <f>(indicateurs!E15-indicateurs!E$216)/(indicateurs!E$217-indicateurs!E$216)</f>
        <v>0.15514923312971668</v>
      </c>
      <c r="F15" s="197" t="e">
        <f>1-((indicateurs!F15-indicateurs!F$216)/(indicateurs!F$217-indicateurs!F$216))</f>
        <v>#VALUE!</v>
      </c>
      <c r="G15" s="96">
        <f>1-((indicateurs!G15-indicateurs!G$216)/(indicateurs!G$217-indicateurs!G$216))</f>
        <v>0.18527632429214413</v>
      </c>
      <c r="H15" s="139">
        <f>(indicateurs!H15-indicateurs!H$216)/(indicateurs!H$217-indicateurs!H$216)</f>
        <v>0.17721518987341767</v>
      </c>
      <c r="I15" s="101">
        <f>1-((indicateurs!I15-indicateurs!I$216)/(indicateurs!I$217-indicateurs!I$216))</f>
        <v>0.43372645079371264</v>
      </c>
      <c r="J15" s="237">
        <f>1-((indicateurs!J15-indicateurs!J$216)/(indicateurs!J$217-indicateurs!J$216))</f>
        <v>0.1239147592738753</v>
      </c>
      <c r="K15" s="69">
        <f>1-((indicateurs!K15-indicateurs!K$216)/(indicateurs!K$217-indicateurs!K$216))</f>
        <v>0.92969435008978152</v>
      </c>
      <c r="L15" s="237">
        <f>(indicateurs!L15-indicateurs!L$216)/(indicateurs!L$217-indicateurs!L$216)</f>
        <v>0.42116564899057668</v>
      </c>
      <c r="M15" s="195">
        <f>(indicateurs!M15-indicateurs!M$216)/(indicateurs!M$217-indicateurs!M$216)</f>
        <v>0.5384615384615381</v>
      </c>
      <c r="N15" s="96">
        <f>(indicateurs!N15-indicateurs!N$216)/(indicateurs!N$217-indicateurs!N$216)</f>
        <v>0.42782451427217127</v>
      </c>
      <c r="O15" s="139">
        <f>(indicateurs!O15-indicateurs!O$216)/(indicateurs!O$217-indicateurs!O$216)</f>
        <v>0.92106347442927516</v>
      </c>
      <c r="P15" s="101">
        <f>(indicateurs!P15-indicateurs!P$216)/(indicateurs!P$217-indicateurs!P$216)</f>
        <v>0.61462300676302262</v>
      </c>
      <c r="Q15" s="237">
        <f>(indicateurs!Q15-indicateurs!Q$216)/(indicateurs!Q$217-indicateurs!Q$216)</f>
        <v>0.73512120088595301</v>
      </c>
      <c r="R15" s="88">
        <f>(indicateurs!R15-indicateurs!R$216)/(indicateurs!R$217-indicateurs!R$216)</f>
        <v>0.68909505759682332</v>
      </c>
      <c r="S15" s="139">
        <f>(indicateurs!S15-indicateurs!S$216)/(indicateurs!S$217-indicateurs!S$216)</f>
        <v>0.13157894736842105</v>
      </c>
      <c r="T15" s="96">
        <f>(indicateurs!T15-indicateurs!T$216)/(indicateurs!T$217-indicateurs!T$216)</f>
        <v>0.34332195784991493</v>
      </c>
      <c r="U15" s="139">
        <f>(indicateurs!U15-indicateurs!U$216)/(indicateurs!U$217-indicateurs!U$216)</f>
        <v>0.42675279614129596</v>
      </c>
      <c r="V15" s="96">
        <f>1-((indicateurs!V15-indicateurs!V$216)/(indicateurs!V$217-indicateurs!V$216))</f>
        <v>0.95877849793309833</v>
      </c>
      <c r="W15" s="139">
        <f>1-((indicateurs!W15-indicateurs!W$216)/(indicateurs!W$217-indicateurs!W$216))</f>
        <v>0.87542351728814438</v>
      </c>
      <c r="X15" s="96">
        <f>1-((indicateurs!X15-indicateurs!X$216)/(indicateurs!X$217-indicateurs!X$216))</f>
        <v>0.74034374568601524</v>
      </c>
      <c r="Y15" s="9">
        <f>(indicateurs!Y15-indicateurs!Y$216)/(indicateurs!Y$217-indicateurs!Y$216)</f>
        <v>0.25388674080333345</v>
      </c>
      <c r="Z15" s="187"/>
    </row>
    <row r="16" spans="1:26" ht="12">
      <c r="A16" s="13" t="s">
        <v>76</v>
      </c>
      <c r="B16" s="139">
        <f>(indicateurs!B16-indicateurs!B$216)/(indicateurs!B$217-indicateurs!B$216)</f>
        <v>0.5881055051370413</v>
      </c>
      <c r="C16" s="237">
        <f>(indicateurs!C16-indicateurs!C$216)/(indicateurs!C$217-indicateurs!C$216)</f>
        <v>0.17581634013448777</v>
      </c>
      <c r="D16" s="139">
        <f>(indicateurs!D16-indicateurs!D$216)/(indicateurs!D$217-indicateurs!D$216)</f>
        <v>0.7184084449751611</v>
      </c>
      <c r="E16" s="138">
        <f>(indicateurs!E16-indicateurs!E$216)/(indicateurs!E$217-indicateurs!E$216)</f>
        <v>0.50390172896309282</v>
      </c>
      <c r="F16" s="197" t="e">
        <f>1-((indicateurs!F16-indicateurs!F$216)/(indicateurs!F$217-indicateurs!F$216))</f>
        <v>#VALUE!</v>
      </c>
      <c r="G16" s="96">
        <f>1-((indicateurs!G16-indicateurs!G$216)/(indicateurs!G$217-indicateurs!G$216))</f>
        <v>0.78923844050657865</v>
      </c>
      <c r="H16" s="139">
        <f>(indicateurs!H16-indicateurs!H$216)/(indicateurs!H$217-indicateurs!H$216)</f>
        <v>0.62025316455696189</v>
      </c>
      <c r="I16" s="101">
        <f>1-((indicateurs!I16-indicateurs!I$216)/(indicateurs!I$217-indicateurs!I$216))</f>
        <v>0.34909380883656627</v>
      </c>
      <c r="J16" s="237">
        <f>1-((indicateurs!J16-indicateurs!J$216)/(indicateurs!J$217-indicateurs!J$216))</f>
        <v>0.94475138121546964</v>
      </c>
      <c r="K16" s="69">
        <f>1-((indicateurs!K16-indicateurs!K$216)/(indicateurs!K$217-indicateurs!K$216))</f>
        <v>0.92739069147072239</v>
      </c>
      <c r="L16" s="237">
        <f>(indicateurs!L16-indicateurs!L$216)/(indicateurs!L$217-indicateurs!L$216)</f>
        <v>0.61983884974483594</v>
      </c>
      <c r="M16" s="195">
        <f>(indicateurs!M16-indicateurs!M$216)/(indicateurs!M$217-indicateurs!M$216)</f>
        <v>0.73504273504273498</v>
      </c>
      <c r="N16" s="96">
        <f>(indicateurs!N16-indicateurs!N$216)/(indicateurs!N$217-indicateurs!N$216)</f>
        <v>0.63676500063345709</v>
      </c>
      <c r="O16" s="139">
        <f>(indicateurs!O16-indicateurs!O$216)/(indicateurs!O$217-indicateurs!O$216)</f>
        <v>0.8189397289410798</v>
      </c>
      <c r="P16" s="101">
        <f>(indicateurs!P16-indicateurs!P$216)/(indicateurs!P$217-indicateurs!P$216)</f>
        <v>0.92605745669883388</v>
      </c>
      <c r="Q16" s="237">
        <f>(indicateurs!Q16-indicateurs!Q$216)/(indicateurs!Q$217-indicateurs!Q$216)</f>
        <v>0.92700502589910372</v>
      </c>
      <c r="R16" s="88">
        <f>(indicateurs!R16-indicateurs!R$216)/(indicateurs!R$217-indicateurs!R$216)</f>
        <v>0.84458056399999981</v>
      </c>
      <c r="S16" s="139">
        <f>(indicateurs!S16-indicateurs!S$216)/(indicateurs!S$217-indicateurs!S$216)</f>
        <v>0.73684210526315785</v>
      </c>
      <c r="T16" s="96">
        <f>(indicateurs!T16-indicateurs!T$216)/(indicateurs!T$217-indicateurs!T$216)</f>
        <v>0.58204320245693231</v>
      </c>
      <c r="U16" s="139">
        <f>(indicateurs!U16-indicateurs!U$216)/(indicateurs!U$217-indicateurs!U$216)</f>
        <v>0.94394570918367338</v>
      </c>
      <c r="V16" s="96">
        <f>1-((indicateurs!V16-indicateurs!V$216)/(indicateurs!V$217-indicateurs!V$216))</f>
        <v>0.91483131197529777</v>
      </c>
      <c r="W16" s="139">
        <f>1-((indicateurs!W16-indicateurs!W$216)/(indicateurs!W$217-indicateurs!W$216))</f>
        <v>0.94594120704011253</v>
      </c>
      <c r="X16" s="96">
        <f>1-((indicateurs!X16-indicateurs!X$216)/(indicateurs!X$217-indicateurs!X$216))</f>
        <v>0.90587204995136039</v>
      </c>
      <c r="Y16" s="9">
        <f>(indicateurs!Y16-indicateurs!Y$216)/(indicateurs!Y$217-indicateurs!Y$216)</f>
        <v>0.81486162112933269</v>
      </c>
      <c r="Z16" s="187"/>
    </row>
    <row r="17" spans="1:26" ht="12">
      <c r="A17" s="13" t="s">
        <v>77</v>
      </c>
      <c r="B17" s="139">
        <f>(indicateurs!B17-indicateurs!B$216)/(indicateurs!B$217-indicateurs!B$216)</f>
        <v>0.67958775330580501</v>
      </c>
      <c r="C17" s="237">
        <f>(indicateurs!C17-indicateurs!C$216)/(indicateurs!C$217-indicateurs!C$216)</f>
        <v>0.42212138976986691</v>
      </c>
      <c r="D17" s="139">
        <f>(indicateurs!D17-indicateurs!D$216)/(indicateurs!D$217-indicateurs!D$216)</f>
        <v>0.64521494550946656</v>
      </c>
      <c r="E17" s="138">
        <f>(indicateurs!E17-indicateurs!E$216)/(indicateurs!E$217-indicateurs!E$216)</f>
        <v>0.55413186732424469</v>
      </c>
      <c r="F17" s="197" t="e">
        <f>1-((indicateurs!F17-indicateurs!F$216)/(indicateurs!F$217-indicateurs!F$216))</f>
        <v>#VALUE!</v>
      </c>
      <c r="G17" s="96">
        <f>1-((indicateurs!G17-indicateurs!G$216)/(indicateurs!G$217-indicateurs!G$216))</f>
        <v>0.60165795767264596</v>
      </c>
      <c r="H17" s="139">
        <f>(indicateurs!H17-indicateurs!H$216)/(indicateurs!H$217-indicateurs!H$216)</f>
        <v>0.55696202531645567</v>
      </c>
      <c r="I17" s="101">
        <f>1-((indicateurs!I17-indicateurs!I$216)/(indicateurs!I$217-indicateurs!I$216))</f>
        <v>0.43621578875851375</v>
      </c>
      <c r="J17" s="237">
        <f>1-((indicateurs!J17-indicateurs!J$216)/(indicateurs!J$217-indicateurs!J$216))</f>
        <v>0.94475138121546964</v>
      </c>
      <c r="K17" s="69">
        <f>1-((indicateurs!K17-indicateurs!K$216)/(indicateurs!K$217-indicateurs!K$216))</f>
        <v>0.82639308226132457</v>
      </c>
      <c r="L17" s="237">
        <f>(indicateurs!L17-indicateurs!L$216)/(indicateurs!L$217-indicateurs!L$216)</f>
        <v>0.746444892974375</v>
      </c>
      <c r="M17" s="195">
        <f>(indicateurs!M17-indicateurs!M$216)/(indicateurs!M$217-indicateurs!M$216)</f>
        <v>0.78632478632478642</v>
      </c>
      <c r="N17" s="96">
        <f>(indicateurs!N17-indicateurs!N$216)/(indicateurs!N$217-indicateurs!N$216)</f>
        <v>0.70748331909420004</v>
      </c>
      <c r="O17" s="139">
        <f>(indicateurs!O17-indicateurs!O$216)/(indicateurs!O$217-indicateurs!O$216)</f>
        <v>0.64288162461233334</v>
      </c>
      <c r="P17" s="101">
        <f>(indicateurs!P17-indicateurs!P$216)/(indicateurs!P$217-indicateurs!P$216)</f>
        <v>0.44420406791323153</v>
      </c>
      <c r="Q17" s="237">
        <f>(indicateurs!Q17-indicateurs!Q$216)/(indicateurs!Q$217-indicateurs!Q$216)</f>
        <v>0.62741766949877131</v>
      </c>
      <c r="R17" s="88">
        <f>(indicateurs!R17-indicateurs!R$216)/(indicateurs!R$217-indicateurs!R$216)</f>
        <v>0.79538038628038665</v>
      </c>
      <c r="S17" s="139">
        <f>(indicateurs!S17-indicateurs!S$216)/(indicateurs!S$217-indicateurs!S$216)</f>
        <v>0.15789473684210525</v>
      </c>
      <c r="T17" s="96">
        <f>(indicateurs!T17-indicateurs!T$216)/(indicateurs!T$217-indicateurs!T$216)</f>
        <v>0.77711031501884431</v>
      </c>
      <c r="U17" s="139">
        <f>(indicateurs!U17-indicateurs!U$216)/(indicateurs!U$217-indicateurs!U$216)</f>
        <v>0.63334836979347142</v>
      </c>
      <c r="V17" s="96">
        <f>1-((indicateurs!V17-indicateurs!V$216)/(indicateurs!V$217-indicateurs!V$216))</f>
        <v>0.95255942655326342</v>
      </c>
      <c r="W17" s="139">
        <f>1-((indicateurs!W17-indicateurs!W$216)/(indicateurs!W$217-indicateurs!W$216))</f>
        <v>0.96788008066491127</v>
      </c>
      <c r="X17" s="96">
        <f>1-((indicateurs!X17-indicateurs!X$216)/(indicateurs!X$217-indicateurs!X$216))</f>
        <v>0.76856525990733726</v>
      </c>
      <c r="Y17" s="9">
        <f>(indicateurs!Y17-indicateurs!Y$216)/(indicateurs!Y$217-indicateurs!Y$216)</f>
        <v>0.69619023452324524</v>
      </c>
      <c r="Z17" s="187"/>
    </row>
    <row r="18" spans="1:26" ht="12">
      <c r="A18" s="13" t="s">
        <v>78</v>
      </c>
      <c r="B18" s="139">
        <f>(indicateurs!B18-indicateurs!B$216)/(indicateurs!B$217-indicateurs!B$216)</f>
        <v>0.67644573041651956</v>
      </c>
      <c r="C18" s="237">
        <f>(indicateurs!C18-indicateurs!C$216)/(indicateurs!C$217-indicateurs!C$216)</f>
        <v>0.39551045952916419</v>
      </c>
      <c r="D18" s="139">
        <f>(indicateurs!D18-indicateurs!D$216)/(indicateurs!D$217-indicateurs!D$216)</f>
        <v>0.76745880923441445</v>
      </c>
      <c r="E18" s="138">
        <f>(indicateurs!E18-indicateurs!E$216)/(indicateurs!E$217-indicateurs!E$216)</f>
        <v>0.58132246195259818</v>
      </c>
      <c r="F18" s="197" t="e">
        <f>1-((indicateurs!F18-indicateurs!F$216)/(indicateurs!F$217-indicateurs!F$216))</f>
        <v>#VALUE!</v>
      </c>
      <c r="G18" s="96">
        <f>1-((indicateurs!G18-indicateurs!G$216)/(indicateurs!G$217-indicateurs!G$216))</f>
        <v>0.64375565825381875</v>
      </c>
      <c r="H18" s="139">
        <f>(indicateurs!H18-indicateurs!H$216)/(indicateurs!H$217-indicateurs!H$216)</f>
        <v>0.55696202531645567</v>
      </c>
      <c r="I18" s="101">
        <f>1-((indicateurs!I18-indicateurs!I$216)/(indicateurs!I$217-indicateurs!I$216))</f>
        <v>0.40409233275645828</v>
      </c>
      <c r="J18" s="237">
        <f>1-((indicateurs!J18-indicateurs!J$216)/(indicateurs!J$217-indicateurs!J$216))</f>
        <v>0.87371744277821628</v>
      </c>
      <c r="K18" s="69">
        <f>1-((indicateurs!K18-indicateurs!K$216)/(indicateurs!K$217-indicateurs!K$216))</f>
        <v>0.89738758803523555</v>
      </c>
      <c r="L18" s="237">
        <f>(indicateurs!L18-indicateurs!L$216)/(indicateurs!L$217-indicateurs!L$216)</f>
        <v>0.74104957587040443</v>
      </c>
      <c r="M18" s="195">
        <f>(indicateurs!M18-indicateurs!M$216)/(indicateurs!M$217-indicateurs!M$216)</f>
        <v>0.74786324786324765</v>
      </c>
      <c r="N18" s="96">
        <f>(indicateurs!N18-indicateurs!N$216)/(indicateurs!N$217-indicateurs!N$216)</f>
        <v>0.58372626178789999</v>
      </c>
      <c r="O18" s="139">
        <f>(indicateurs!O18-indicateurs!O$216)/(indicateurs!O$217-indicateurs!O$216)</f>
        <v>0.87051111586166163</v>
      </c>
      <c r="P18" s="101">
        <f>(indicateurs!P18-indicateurs!P$216)/(indicateurs!P$217-indicateurs!P$216)</f>
        <v>0.63951657198905587</v>
      </c>
      <c r="Q18" s="237">
        <f>(indicateurs!Q18-indicateurs!Q$216)/(indicateurs!Q$217-indicateurs!Q$216)</f>
        <v>0.71281934872969899</v>
      </c>
      <c r="R18" s="88">
        <f>(indicateurs!R18-indicateurs!R$216)/(indicateurs!R$217-indicateurs!R$216)</f>
        <v>0.87143858505005345</v>
      </c>
      <c r="S18" s="139">
        <f>(indicateurs!S18-indicateurs!S$216)/(indicateurs!S$217-indicateurs!S$216)</f>
        <v>0.26315789473684209</v>
      </c>
      <c r="T18" s="96">
        <f>(indicateurs!T18-indicateurs!T$216)/(indicateurs!T$217-indicateurs!T$216)</f>
        <v>0.65283368685440046</v>
      </c>
      <c r="U18" s="139">
        <f>(indicateurs!U18-indicateurs!U$216)/(indicateurs!U$217-indicateurs!U$216)</f>
        <v>0.9862023343827081</v>
      </c>
      <c r="V18" s="96">
        <f>1-((indicateurs!V18-indicateurs!V$216)/(indicateurs!V$217-indicateurs!V$216))</f>
        <v>0.88857785109685594</v>
      </c>
      <c r="W18" s="139">
        <f>1-((indicateurs!W18-indicateurs!W$216)/(indicateurs!W$217-indicateurs!W$216))</f>
        <v>0.97990520230081035</v>
      </c>
      <c r="X18" s="96">
        <f>1-((indicateurs!X18-indicateurs!X$216)/(indicateurs!X$217-indicateurs!X$216))</f>
        <v>0.83993793492029978</v>
      </c>
      <c r="Y18" s="9">
        <f>(indicateurs!Y18-indicateurs!Y$216)/(indicateurs!Y$217-indicateurs!Y$216)</f>
        <v>0.60374930980358033</v>
      </c>
      <c r="Z18" s="187"/>
    </row>
    <row r="19" spans="1:26" ht="12">
      <c r="A19" s="13" t="s">
        <v>79</v>
      </c>
      <c r="B19" s="139">
        <f>(indicateurs!B19-indicateurs!B$216)/(indicateurs!B$217-indicateurs!B$216)</f>
        <v>0.4968808871349682</v>
      </c>
      <c r="C19" s="237">
        <f>(indicateurs!C19-indicateurs!C$216)/(indicateurs!C$217-indicateurs!C$216)</f>
        <v>0.15466744970291529</v>
      </c>
      <c r="D19" s="139">
        <f>(indicateurs!D19-indicateurs!D$216)/(indicateurs!D$217-indicateurs!D$216)</f>
        <v>0.56954819692343095</v>
      </c>
      <c r="E19" s="138">
        <f>(indicateurs!E19-indicateurs!E$216)/(indicateurs!E$217-indicateurs!E$216)</f>
        <v>0.36884696677743384</v>
      </c>
      <c r="F19" s="197" t="e">
        <f>1-((indicateurs!F19-indicateurs!F$216)/(indicateurs!F$217-indicateurs!F$216))</f>
        <v>#VALUE!</v>
      </c>
      <c r="G19" s="96">
        <f>1-((indicateurs!G19-indicateurs!G$216)/(indicateurs!G$217-indicateurs!G$216))</f>
        <v>0.3981208372360856</v>
      </c>
      <c r="H19" s="139">
        <f>(indicateurs!H19-indicateurs!H$216)/(indicateurs!H$217-indicateurs!H$216)</f>
        <v>0.17721518987341767</v>
      </c>
      <c r="I19" s="101">
        <f>1-((indicateurs!I19-indicateurs!I$216)/(indicateurs!I$217-indicateurs!I$216))</f>
        <v>9.1996842859511152E-2</v>
      </c>
      <c r="J19" s="237">
        <f>1-((indicateurs!J19-indicateurs!J$216)/(indicateurs!J$217-indicateurs!J$216))</f>
        <v>0.88950276243093929</v>
      </c>
      <c r="K19" s="69">
        <f>1-((indicateurs!K19-indicateurs!K$216)/(indicateurs!K$217-indicateurs!K$216))</f>
        <v>0.8961219811451554</v>
      </c>
      <c r="L19" s="96">
        <f>(indicateurs!L19-indicateurs!L$216)/(indicateurs!L$217-indicateurs!L$216)</f>
        <v>0.70322614238366687</v>
      </c>
      <c r="M19" s="195">
        <f>(indicateurs!M19-indicateurs!M$216)/(indicateurs!M$217-indicateurs!M$216)</f>
        <v>0.75213675213675169</v>
      </c>
      <c r="N19" s="96">
        <f>(indicateurs!N19-indicateurs!N$216)/(indicateurs!N$217-indicateurs!N$216)</f>
        <v>0.76052205793975713</v>
      </c>
      <c r="O19" s="139">
        <f>(indicateurs!O19-indicateurs!O$216)/(indicateurs!O$217-indicateurs!O$216)</f>
        <v>0.5138054713139365</v>
      </c>
      <c r="P19" s="101">
        <f>(indicateurs!P19-indicateurs!P$216)/(indicateurs!P$217-indicateurs!P$216)</f>
        <v>0.69599701708533013</v>
      </c>
      <c r="Q19" s="237">
        <f>(indicateurs!Q19-indicateurs!Q$216)/(indicateurs!Q$217-indicateurs!Q$216)</f>
        <v>0.47394037385519583</v>
      </c>
      <c r="R19" s="88">
        <f>(indicateurs!R19-indicateurs!R$216)/(indicateurs!R$217-indicateurs!R$216)</f>
        <v>0.56309704766666657</v>
      </c>
      <c r="S19" s="139">
        <f>(indicateurs!S19-indicateurs!S$216)/(indicateurs!S$217-indicateurs!S$216)</f>
        <v>0.47368421052631576</v>
      </c>
      <c r="T19" s="96">
        <f>(indicateurs!T19-indicateurs!T$216)/(indicateurs!T$217-indicateurs!T$216)</f>
        <v>0.52049480907802259</v>
      </c>
      <c r="U19" s="139">
        <f>(indicateurs!U19-indicateurs!U$216)/(indicateurs!U$217-indicateurs!U$216)</f>
        <v>0.25073927714285721</v>
      </c>
      <c r="V19" s="96">
        <f>1-((indicateurs!V19-indicateurs!V$216)/(indicateurs!V$217-indicateurs!V$216))</f>
        <v>0.57902823481361121</v>
      </c>
      <c r="W19" s="139">
        <f>1-((indicateurs!W19-indicateurs!W$216)/(indicateurs!W$217-indicateurs!W$216))</f>
        <v>0.97495277791254065</v>
      </c>
      <c r="X19" s="96">
        <f>1-((indicateurs!X19-indicateurs!X$216)/(indicateurs!X$217-indicateurs!X$216))</f>
        <v>0.83468590927512543</v>
      </c>
      <c r="Y19" s="9">
        <f>(indicateurs!Y19-indicateurs!Y$216)/(indicateurs!Y$217-indicateurs!Y$216)</f>
        <v>0.21940639158056949</v>
      </c>
      <c r="Z19" s="187"/>
    </row>
    <row r="20" spans="1:26" ht="12">
      <c r="A20" s="13" t="s">
        <v>80</v>
      </c>
      <c r="B20" s="139">
        <f>(indicateurs!B20-indicateurs!B$216)/(indicateurs!B$217-indicateurs!B$216)</f>
        <v>0.22430328381686346</v>
      </c>
      <c r="C20" s="237">
        <f>(indicateurs!C20-indicateurs!C$216)/(indicateurs!C$217-indicateurs!C$216)</f>
        <v>9.6335236581208974E-2</v>
      </c>
      <c r="D20" s="139">
        <f>(indicateurs!D20-indicateurs!D$216)/(indicateurs!D$217-indicateurs!D$216)</f>
        <v>0.49864438395756622</v>
      </c>
      <c r="E20" s="138">
        <f>(indicateurs!E20-indicateurs!E$216)/(indicateurs!E$217-indicateurs!E$216)</f>
        <v>0.19926610144950871</v>
      </c>
      <c r="F20" s="197" t="e">
        <f>1-((indicateurs!F20-indicateurs!F$216)/(indicateurs!F$217-indicateurs!F$216))</f>
        <v>#VALUE!</v>
      </c>
      <c r="G20" s="96">
        <f>1-((indicateurs!G20-indicateurs!G$216)/(indicateurs!G$217-indicateurs!G$216))</f>
        <v>0.39791739050346653</v>
      </c>
      <c r="H20" s="139">
        <f>(indicateurs!H20-indicateurs!H$216)/(indicateurs!H$217-indicateurs!H$216)</f>
        <v>5.0632911392405035E-2</v>
      </c>
      <c r="I20" s="101">
        <f>1-((indicateurs!I20-indicateurs!I$216)/(indicateurs!I$217-indicateurs!I$216))</f>
        <v>0.37061771174863967</v>
      </c>
      <c r="J20" s="237">
        <f>1-((indicateurs!J20-indicateurs!J$216)/(indicateurs!J$217-indicateurs!J$216))</f>
        <v>0.47908445146014211</v>
      </c>
      <c r="K20" s="69">
        <f>1-((indicateurs!K20-indicateurs!K$216)/(indicateurs!K$217-indicateurs!K$216))</f>
        <v>0.93403240424798228</v>
      </c>
      <c r="L20" s="96">
        <f>(indicateurs!L20-indicateurs!L$216)/(indicateurs!L$217-indicateurs!L$216)</f>
        <v>0.57225677967575417</v>
      </c>
      <c r="M20" s="195">
        <f>(indicateurs!M20-indicateurs!M$216)/(indicateurs!M$217-indicateurs!M$216)</f>
        <v>0.48290598290598269</v>
      </c>
      <c r="N20" s="96">
        <f>(indicateurs!N20-indicateurs!N$216)/(indicateurs!N$217-indicateurs!N$216)</f>
        <v>0.41496663818839991</v>
      </c>
      <c r="O20" s="139">
        <f>(indicateurs!O20-indicateurs!O$216)/(indicateurs!O$217-indicateurs!O$216)</f>
        <v>0.79836574564452933</v>
      </c>
      <c r="P20" s="101">
        <f>(indicateurs!P20-indicateurs!P$216)/(indicateurs!P$217-indicateurs!P$216)</f>
        <v>0.60187093476461351</v>
      </c>
      <c r="Q20" s="237">
        <f>(indicateurs!Q20-indicateurs!Q$216)/(indicateurs!Q$217-indicateurs!Q$216)</f>
        <v>0.61963146975903949</v>
      </c>
      <c r="R20" s="88">
        <f>(indicateurs!R20-indicateurs!R$216)/(indicateurs!R$217-indicateurs!R$216)</f>
        <v>0.69292450164365671</v>
      </c>
      <c r="S20" s="139">
        <f>(indicateurs!S20-indicateurs!S$216)/(indicateurs!S$217-indicateurs!S$216)</f>
        <v>0.61842105263157898</v>
      </c>
      <c r="T20" s="96">
        <f>(indicateurs!T20-indicateurs!T$216)/(indicateurs!T$217-indicateurs!T$216)</f>
        <v>0.39208873599039301</v>
      </c>
      <c r="U20" s="139">
        <f>(indicateurs!U20-indicateurs!U$216)/(indicateurs!U$217-indicateurs!U$216)</f>
        <v>0.59228831059050813</v>
      </c>
      <c r="V20" s="96">
        <f>1-((indicateurs!V20-indicateurs!V$216)/(indicateurs!V$217-indicateurs!V$216))</f>
        <v>0.90040140135785718</v>
      </c>
      <c r="W20" s="139">
        <f>1-((indicateurs!W20-indicateurs!W$216)/(indicateurs!W$217-indicateurs!W$216))</f>
        <v>0.96692019954597475</v>
      </c>
      <c r="X20" s="96">
        <f>1-((indicateurs!X20-indicateurs!X$216)/(indicateurs!X$217-indicateurs!X$216))</f>
        <v>0.84095061909845248</v>
      </c>
      <c r="Y20" s="9">
        <f>(indicateurs!Y20-indicateurs!Y$216)/(indicateurs!Y$217-indicateurs!Y$216)</f>
        <v>8.2891864685914279E-2</v>
      </c>
      <c r="Z20" s="187"/>
    </row>
    <row r="21" spans="1:26" ht="12">
      <c r="A21" s="13" t="s">
        <v>81</v>
      </c>
      <c r="B21" s="139">
        <f>(indicateurs!B21-indicateurs!B$216)/(indicateurs!B$217-indicateurs!B$216)</f>
        <v>0.63455045072984662</v>
      </c>
      <c r="C21" s="237">
        <f>(indicateurs!C21-indicateurs!C$216)/(indicateurs!C$217-indicateurs!C$216)</f>
        <v>0.42201851611126551</v>
      </c>
      <c r="D21" s="139">
        <f>(indicateurs!D21-indicateurs!D$216)/(indicateurs!D$217-indicateurs!D$216)</f>
        <v>0.89896592229396588</v>
      </c>
      <c r="E21" s="138">
        <f>(indicateurs!E21-indicateurs!E$216)/(indicateurs!E$217-indicateurs!E$216)</f>
        <v>0.7688728036099457</v>
      </c>
      <c r="F21" s="197" t="e">
        <f>1-((indicateurs!F21-indicateurs!F$216)/(indicateurs!F$217-indicateurs!F$216))</f>
        <v>#VALUE!</v>
      </c>
      <c r="G21" s="96">
        <f>1-((indicateurs!G21-indicateurs!G$216)/(indicateurs!G$217-indicateurs!G$216))</f>
        <v>0.82923668705752285</v>
      </c>
      <c r="H21" s="139">
        <f>(indicateurs!H21-indicateurs!H$216)/(indicateurs!H$217-indicateurs!H$216)</f>
        <v>0.43037974683544306</v>
      </c>
      <c r="I21" s="101">
        <f>1-((indicateurs!I21-indicateurs!I$216)/(indicateurs!I$217-indicateurs!I$216))</f>
        <v>0.41596811989701643</v>
      </c>
      <c r="J21" s="237">
        <f>1-((indicateurs!J21-indicateurs!J$216)/(indicateurs!J$217-indicateurs!J$216))</f>
        <v>0.9684293606945541</v>
      </c>
      <c r="K21" s="139">
        <f>1-((indicateurs!K21-indicateurs!K$216)/(indicateurs!K$217-indicateurs!K$216))</f>
        <v>0.78098377746650871</v>
      </c>
      <c r="L21" s="96">
        <f>(indicateurs!L21-indicateurs!L$216)/(indicateurs!L$217-indicateurs!L$216)</f>
        <v>0.43873274978277516</v>
      </c>
      <c r="M21" s="195">
        <f>(indicateurs!M21-indicateurs!M$216)/(indicateurs!M$217-indicateurs!M$216)</f>
        <v>0.79059829059829045</v>
      </c>
      <c r="N21" s="96">
        <f>(indicateurs!N21-indicateurs!N$216)/(indicateurs!N$217-indicateurs!N$216)</f>
        <v>0.7942739826596571</v>
      </c>
      <c r="O21" s="139">
        <f>(indicateurs!O21-indicateurs!O$216)/(indicateurs!O$217-indicateurs!O$216)</f>
        <v>0.58214106166422275</v>
      </c>
      <c r="P21" s="101">
        <f>(indicateurs!P21-indicateurs!P$216)/(indicateurs!P$217-indicateurs!P$216)</f>
        <v>0.62476312549397794</v>
      </c>
      <c r="Q21" s="237">
        <f>(indicateurs!Q21-indicateurs!Q$216)/(indicateurs!Q$217-indicateurs!Q$216)</f>
        <v>0.65296642497293167</v>
      </c>
      <c r="R21" s="88">
        <f>(indicateurs!R21-indicateurs!R$216)/(indicateurs!R$217-indicateurs!R$216)</f>
        <v>0.98750324966799352</v>
      </c>
      <c r="S21" s="139">
        <f>(indicateurs!S21-indicateurs!S$216)/(indicateurs!S$217-indicateurs!S$216)</f>
        <v>0.32894736842105265</v>
      </c>
      <c r="T21" s="96">
        <f>(indicateurs!T21-indicateurs!T$216)/(indicateurs!T$217-indicateurs!T$216)</f>
        <v>0.76983462634466004</v>
      </c>
      <c r="U21" s="139">
        <f>(indicateurs!U21-indicateurs!U$216)/(indicateurs!U$217-indicateurs!U$216)</f>
        <v>0.99837534962192043</v>
      </c>
      <c r="V21" s="96">
        <f>1-((indicateurs!V21-indicateurs!V$216)/(indicateurs!V$217-indicateurs!V$216))</f>
        <v>0.9226324015591062</v>
      </c>
      <c r="W21" s="139">
        <f>1-((indicateurs!W21-indicateurs!W$216)/(indicateurs!W$217-indicateurs!W$216))</f>
        <v>0.99252854506910915</v>
      </c>
      <c r="X21" s="96">
        <f>1-((indicateurs!X21-indicateurs!X$216)/(indicateurs!X$217-indicateurs!X$216))</f>
        <v>0.88901623567924881</v>
      </c>
      <c r="Y21" s="9">
        <f>(indicateurs!Y21-indicateurs!Y$216)/(indicateurs!Y$217-indicateurs!Y$216)</f>
        <v>0.67489138794045755</v>
      </c>
      <c r="Z21" s="187"/>
    </row>
    <row r="22" spans="1:26" ht="12">
      <c r="A22" s="13" t="s">
        <v>82</v>
      </c>
      <c r="B22" s="139">
        <f>(indicateurs!B22-indicateurs!B$216)/(indicateurs!B$217-indicateurs!B$216)</f>
        <v>0.56222565203476316</v>
      </c>
      <c r="C22" s="237">
        <f>(indicateurs!C22-indicateurs!C$216)/(indicateurs!C$217-indicateurs!C$216)</f>
        <v>0.19318278640179334</v>
      </c>
      <c r="D22" s="139">
        <f>(indicateurs!D22-indicateurs!D$216)/(indicateurs!D$217-indicateurs!D$216)</f>
        <v>0.58466171569222558</v>
      </c>
      <c r="E22" s="138">
        <f>(indicateurs!E22-indicateurs!E$216)/(indicateurs!E$217-indicateurs!E$216)</f>
        <v>0.72759301962406353</v>
      </c>
      <c r="F22" s="197" t="e">
        <f>1-((indicateurs!F22-indicateurs!F$216)/(indicateurs!F$217-indicateurs!F$216))</f>
        <v>#VALUE!</v>
      </c>
      <c r="G22" s="96">
        <f>1-((indicateurs!G22-indicateurs!G$216)/(indicateurs!G$217-indicateurs!G$216))</f>
        <v>0.28629345566293241</v>
      </c>
      <c r="H22" s="139">
        <f>(indicateurs!H22-indicateurs!H$216)/(indicateurs!H$217-indicateurs!H$216)</f>
        <v>0.74683544303797478</v>
      </c>
      <c r="I22" s="101">
        <f>1-((indicateurs!I22-indicateurs!I$216)/(indicateurs!I$217-indicateurs!I$216))</f>
        <v>0.61277763779632122</v>
      </c>
      <c r="J22" s="237">
        <f>1-((indicateurs!J22-indicateurs!J$216)/(indicateurs!J$217-indicateurs!J$216))</f>
        <v>0.98421468034727699</v>
      </c>
      <c r="K22" s="69">
        <f>1-((indicateurs!K22-indicateurs!K$216)/(indicateurs!K$217-indicateurs!K$216))</f>
        <v>0.92613149330925471</v>
      </c>
      <c r="L22" s="96">
        <f>(indicateurs!L22-indicateurs!L$216)/(indicateurs!L$217-indicateurs!L$216)</f>
        <v>0.53306703737556871</v>
      </c>
      <c r="M22" s="195">
        <f>(indicateurs!M22-indicateurs!M$216)/(indicateurs!M$217-indicateurs!M$216)</f>
        <v>0.76923076923076905</v>
      </c>
      <c r="N22" s="96">
        <f>(indicateurs!N22-indicateurs!N$216)/(indicateurs!N$217-indicateurs!N$216)</f>
        <v>0.88267188073558567</v>
      </c>
      <c r="O22" s="139">
        <f>(indicateurs!O22-indicateurs!O$216)/(indicateurs!O$217-indicateurs!O$216)</f>
        <v>0.66540999719786498</v>
      </c>
      <c r="P22" s="101">
        <f>(indicateurs!P22-indicateurs!P$216)/(indicateurs!P$217-indicateurs!P$216)</f>
        <v>0.83005944434435686</v>
      </c>
      <c r="Q22" s="237">
        <f>(indicateurs!Q22-indicateurs!Q$216)/(indicateurs!Q$217-indicateurs!Q$216)</f>
        <v>0.62770438690369723</v>
      </c>
      <c r="R22" s="88">
        <f>(indicateurs!R22-indicateurs!R$216)/(indicateurs!R$217-indicateurs!R$216)</f>
        <v>0.9759982686666665</v>
      </c>
      <c r="S22" s="139">
        <f>(indicateurs!S22-indicateurs!S$216)/(indicateurs!S$217-indicateurs!S$216)</f>
        <v>0.73684210526315785</v>
      </c>
      <c r="T22" s="96">
        <f>(indicateurs!T22-indicateurs!T$216)/(indicateurs!T$217-indicateurs!T$216)</f>
        <v>0.44400175788186963</v>
      </c>
      <c r="U22" s="139">
        <f>(indicateurs!U22-indicateurs!U$216)/(indicateurs!U$217-indicateurs!U$216)</f>
        <v>0.82734645857142852</v>
      </c>
      <c r="V22" s="96">
        <f>1-((indicateurs!V22-indicateurs!V$216)/(indicateurs!V$217-indicateurs!V$216))</f>
        <v>0.96041844992071423</v>
      </c>
      <c r="W22" s="139">
        <f>1-((indicateurs!W22-indicateurs!W$216)/(indicateurs!W$217-indicateurs!W$216))</f>
        <v>0.97172315267274489</v>
      </c>
      <c r="X22" s="96">
        <f>1-((indicateurs!X22-indicateurs!X$216)/(indicateurs!X$217-indicateurs!X$216))</f>
        <v>0.89170794906337547</v>
      </c>
      <c r="Y22" s="9">
        <f>(indicateurs!Y22-indicateurs!Y$216)/(indicateurs!Y$217-indicateurs!Y$216)</f>
        <v>0.70845120557436148</v>
      </c>
      <c r="Z22" s="187"/>
    </row>
    <row r="23" spans="1:26" ht="12">
      <c r="A23" s="13" t="s">
        <v>83</v>
      </c>
      <c r="B23" s="139">
        <f>(indicateurs!B23-indicateurs!B$216)/(indicateurs!B$217-indicateurs!B$216)</f>
        <v>0.49211790539556938</v>
      </c>
      <c r="C23" s="237">
        <f>(indicateurs!C23-indicateurs!C$216)/(indicateurs!C$217-indicateurs!C$216)</f>
        <v>0.45612618386114567</v>
      </c>
      <c r="D23" s="139">
        <f>(indicateurs!D23-indicateurs!D$216)/(indicateurs!D$217-indicateurs!D$216)</f>
        <v>0.57998888960799533</v>
      </c>
      <c r="E23" s="138">
        <f>(indicateurs!E23-indicateurs!E$216)/(indicateurs!E$217-indicateurs!E$216)</f>
        <v>0.44124176459007042</v>
      </c>
      <c r="F23" s="197">
        <f>1-((indicateurs!F23-indicateurs!F$216)/(indicateurs!F$217-indicateurs!F$216))</f>
        <v>1</v>
      </c>
      <c r="G23" s="96">
        <f>1-((indicateurs!G23-indicateurs!G$216)/(indicateurs!G$217-indicateurs!G$216))</f>
        <v>0.84240118709671608</v>
      </c>
      <c r="H23" s="139">
        <f>(indicateurs!H23-indicateurs!H$216)/(indicateurs!H$217-indicateurs!H$216)</f>
        <v>0.14556962025316447</v>
      </c>
      <c r="I23" s="101">
        <f>1-((indicateurs!I23-indicateurs!I$216)/(indicateurs!I$217-indicateurs!I$216))</f>
        <v>0.41596811989701643</v>
      </c>
      <c r="J23" s="96">
        <f>1-((indicateurs!J23-indicateurs!J$216)/(indicateurs!J$217-indicateurs!J$216))</f>
        <v>0.68098617454288712</v>
      </c>
      <c r="K23" s="69">
        <f>1-((indicateurs!K23-indicateurs!K$216)/(indicateurs!K$217-indicateurs!K$216))</f>
        <v>0.61697072215871629</v>
      </c>
      <c r="L23" s="96">
        <f>(indicateurs!L23-indicateurs!L$216)/(indicateurs!L$217-indicateurs!L$216)</f>
        <v>0.50760092369150478</v>
      </c>
      <c r="M23" s="195">
        <f>(indicateurs!M23-indicateurs!M$216)/(indicateurs!M$217-indicateurs!M$216)</f>
        <v>0.79914529914529908</v>
      </c>
      <c r="N23" s="96">
        <f>(indicateurs!N23-indicateurs!N$216)/(indicateurs!N$217-indicateurs!N$216)</f>
        <v>0.84731272150521419</v>
      </c>
      <c r="O23" s="139">
        <f>(indicateurs!O23-indicateurs!O$216)/(indicateurs!O$217-indicateurs!O$216)</f>
        <v>0.81606081410808073</v>
      </c>
      <c r="P23" s="101">
        <f>(indicateurs!P23-indicateurs!P$216)/(indicateurs!P$217-indicateurs!P$216)</f>
        <v>0.29975966660646503</v>
      </c>
      <c r="Q23" s="237">
        <f>(indicateurs!Q23-indicateurs!Q$216)/(indicateurs!Q$217-indicateurs!Q$216)</f>
        <v>0.3812084995136954</v>
      </c>
      <c r="R23" s="88">
        <f>(indicateurs!R23-indicateurs!R$216)/(indicateurs!R$217-indicateurs!R$216)</f>
        <v>0.60159824566666675</v>
      </c>
      <c r="S23" s="139">
        <f>(indicateurs!S23-indicateurs!S$216)/(indicateurs!S$217-indicateurs!S$216)</f>
        <v>5.2631578947368418E-2</v>
      </c>
      <c r="T23" s="96">
        <f>(indicateurs!T23-indicateurs!T$216)/(indicateurs!T$217-indicateurs!T$216)</f>
        <v>0.37557095629765042</v>
      </c>
      <c r="U23" s="139">
        <f>(indicateurs!U23-indicateurs!U$216)/(indicateurs!U$217-indicateurs!U$216)</f>
        <v>0.15638973918367341</v>
      </c>
      <c r="V23" s="96">
        <f>1-((indicateurs!V23-indicateurs!V$216)/(indicateurs!V$217-indicateurs!V$216))</f>
        <v>0.66578373691279447</v>
      </c>
      <c r="W23" s="139">
        <f>1-((indicateurs!W23-indicateurs!W$216)/(indicateurs!W$217-indicateurs!W$216))</f>
        <v>0.95053671920943472</v>
      </c>
      <c r="X23" s="96">
        <f>1-((indicateurs!X23-indicateurs!X$216)/(indicateurs!X$217-indicateurs!X$216))</f>
        <v>0.69412278207860578</v>
      </c>
      <c r="Y23" s="9">
        <f>(indicateurs!Y23-indicateurs!Y$216)/(indicateurs!Y$217-indicateurs!Y$216)</f>
        <v>0.81627082856469724</v>
      </c>
      <c r="Z23" s="187"/>
    </row>
    <row r="24" spans="1:26" ht="12">
      <c r="A24" s="13" t="s">
        <v>84</v>
      </c>
      <c r="B24" s="139">
        <f>(indicateurs!B24-indicateurs!B$216)/(indicateurs!B$217-indicateurs!B$216)</f>
        <v>0.55450313130357209</v>
      </c>
      <c r="C24" s="237">
        <f>(indicateurs!C24-indicateurs!C$216)/(indicateurs!C$217-indicateurs!C$216)</f>
        <v>0.52576733018731359</v>
      </c>
      <c r="D24" s="139">
        <f>(indicateurs!D24-indicateurs!D$216)/(indicateurs!D$217-indicateurs!D$216)</f>
        <v>0.52394417065787469</v>
      </c>
      <c r="E24" s="138">
        <f>(indicateurs!E24-indicateurs!E$216)/(indicateurs!E$217-indicateurs!E$216)</f>
        <v>0.45709514367581089</v>
      </c>
      <c r="F24" s="197" t="e">
        <f>1-((indicateurs!F24-indicateurs!F$216)/(indicateurs!F$217-indicateurs!F$216))</f>
        <v>#VALUE!</v>
      </c>
      <c r="G24" s="96">
        <f>1-((indicateurs!G24-indicateurs!G$216)/(indicateurs!G$217-indicateurs!G$216))</f>
        <v>0.56486184906025971</v>
      </c>
      <c r="H24" s="139">
        <f>(indicateurs!H24-indicateurs!H$216)/(indicateurs!H$217-indicateurs!H$216)</f>
        <v>0.30379746835443028</v>
      </c>
      <c r="I24" s="101">
        <f>1-((indicateurs!I24-indicateurs!I$216)/(indicateurs!I$217-indicateurs!I$216))</f>
        <v>0.32284957274687853</v>
      </c>
      <c r="J24" s="237">
        <f>1-((indicateurs!J24-indicateurs!J$216)/(indicateurs!J$217-indicateurs!J$216))</f>
        <v>0.98421468034727699</v>
      </c>
      <c r="K24" s="69">
        <f>1-((indicateurs!K24-indicateurs!K$216)/(indicateurs!K$217-indicateurs!K$216))</f>
        <v>0.90795111927301408</v>
      </c>
      <c r="L24" s="237">
        <f>(indicateurs!L24-indicateurs!L$216)/(indicateurs!L$217-indicateurs!L$216)</f>
        <v>0.61917087712595287</v>
      </c>
      <c r="M24" s="195">
        <f>(indicateurs!M24-indicateurs!M$216)/(indicateurs!M$217-indicateurs!M$216)</f>
        <v>0.81196581196581175</v>
      </c>
      <c r="N24" s="96">
        <f>(indicateurs!N24-indicateurs!N$216)/(indicateurs!N$217-indicateurs!N$216)</f>
        <v>0.61265648297638564</v>
      </c>
      <c r="O24" s="139">
        <f>(indicateurs!O24-indicateurs!O$216)/(indicateurs!O$217-indicateurs!O$216)</f>
        <v>0.41196509475912019</v>
      </c>
      <c r="P24" s="101">
        <f>(indicateurs!P24-indicateurs!P$216)/(indicateurs!P$217-indicateurs!P$216)</f>
        <v>0.53478227325716721</v>
      </c>
      <c r="Q24" s="237">
        <f>(indicateurs!Q24-indicateurs!Q$216)/(indicateurs!Q$217-indicateurs!Q$216)</f>
        <v>0.5570716084221593</v>
      </c>
      <c r="R24" s="88">
        <f>(indicateurs!R24-indicateurs!R$216)/(indicateurs!R$217-indicateurs!R$216)</f>
        <v>0.74986829286898649</v>
      </c>
      <c r="S24" s="139">
        <f>(indicateurs!S24-indicateurs!S$216)/(indicateurs!S$217-indicateurs!S$216)</f>
        <v>0.31578947368421051</v>
      </c>
      <c r="T24" s="96">
        <f>(indicateurs!T24-indicateurs!T$216)/(indicateurs!T$217-indicateurs!T$216)</f>
        <v>0.70966271460681241</v>
      </c>
      <c r="U24" s="139">
        <f>(indicateurs!U24-indicateurs!U$216)/(indicateurs!U$217-indicateurs!U$216)</f>
        <v>0.63312282444918355</v>
      </c>
      <c r="V24" s="96">
        <f>1-((indicateurs!V24-indicateurs!V$216)/(indicateurs!V$217-indicateurs!V$216))</f>
        <v>0.74889784300480233</v>
      </c>
      <c r="W24" s="139">
        <f>1-((indicateurs!W24-indicateurs!W$216)/(indicateurs!W$217-indicateurs!W$216))</f>
        <v>0.97662030546043577</v>
      </c>
      <c r="X24" s="96">
        <f>1-((indicateurs!X24-indicateurs!X$216)/(indicateurs!X$217-indicateurs!X$216))</f>
        <v>0.78181157444820859</v>
      </c>
      <c r="Y24" s="9">
        <f>(indicateurs!Y24-indicateurs!Y$216)/(indicateurs!Y$217-indicateurs!Y$216)</f>
        <v>0.42519678426136692</v>
      </c>
      <c r="Z24" s="187"/>
    </row>
    <row r="25" spans="1:26" ht="12">
      <c r="A25" s="13" t="s">
        <v>85</v>
      </c>
      <c r="B25" s="139">
        <f>(indicateurs!B25-indicateurs!B$216)/(indicateurs!B$217-indicateurs!B$216)</f>
        <v>0.53964658322486436</v>
      </c>
      <c r="C25" s="237">
        <f>(indicateurs!C25-indicateurs!C$216)/(indicateurs!C$217-indicateurs!C$216)</f>
        <v>0.69607521976539599</v>
      </c>
      <c r="D25" s="139">
        <f>(indicateurs!D25-indicateurs!D$216)/(indicateurs!D$217-indicateurs!D$216)</f>
        <v>0.74958220549644905</v>
      </c>
      <c r="E25" s="138">
        <f>(indicateurs!E25-indicateurs!E$216)/(indicateurs!E$217-indicateurs!E$216)</f>
        <v>0.47844041226707862</v>
      </c>
      <c r="F25" s="197">
        <f>1-((indicateurs!F25-indicateurs!F$216)/(indicateurs!F$217-indicateurs!F$216))</f>
        <v>1</v>
      </c>
      <c r="G25" s="96">
        <f>1-((indicateurs!G25-indicateurs!G$216)/(indicateurs!G$217-indicateurs!G$216))</f>
        <v>0.79964004842122194</v>
      </c>
      <c r="H25" s="139">
        <f>(indicateurs!H25-indicateurs!H$216)/(indicateurs!H$217-indicateurs!H$216)</f>
        <v>0.56846950517836692</v>
      </c>
      <c r="I25" s="101">
        <f>1-((indicateurs!I25-indicateurs!I$216)/(indicateurs!I$217-indicateurs!I$216))</f>
        <v>0.36977060849311705</v>
      </c>
      <c r="J25" s="237">
        <f>1-((indicateurs!J25-indicateurs!J$216)/(indicateurs!J$217-indicateurs!J$216))</f>
        <v>0.49486977111286501</v>
      </c>
      <c r="K25" s="139">
        <f>1-((indicateurs!K25-indicateurs!K$216)/(indicateurs!K$217-indicateurs!K$216))</f>
        <v>0.4244607338676003</v>
      </c>
      <c r="L25" s="237">
        <f>(indicateurs!L25-indicateurs!L$216)/(indicateurs!L$217-indicateurs!L$216)</f>
        <v>0.35167067687163478</v>
      </c>
      <c r="M25" s="195">
        <f>(indicateurs!M25-indicateurs!M$216)/(indicateurs!M$217-indicateurs!M$216)</f>
        <v>0.85470085470085444</v>
      </c>
      <c r="N25" s="96">
        <f>(indicateurs!N25-indicateurs!N$216)/(indicateurs!N$217-indicateurs!N$216)</f>
        <v>2.6015886654314004E-2</v>
      </c>
      <c r="O25" s="139">
        <f>(indicateurs!O25-indicateurs!O$216)/(indicateurs!O$217-indicateurs!O$216)</f>
        <v>0.96640613957202837</v>
      </c>
      <c r="P25" s="101">
        <f>(indicateurs!P25-indicateurs!P$216)/(indicateurs!P$217-indicateurs!P$216)</f>
        <v>0.72236145109887717</v>
      </c>
      <c r="Q25" s="237">
        <f>(indicateurs!Q25-indicateurs!Q$216)/(indicateurs!Q$217-indicateurs!Q$216)</f>
        <v>0.83663777979970355</v>
      </c>
      <c r="R25" s="88">
        <f>(indicateurs!R25-indicateurs!R$216)/(indicateurs!R$217-indicateurs!R$216)</f>
        <v>0.72233145799999976</v>
      </c>
      <c r="S25" s="139">
        <f>(indicateurs!S25-indicateurs!S$216)/(indicateurs!S$217-indicateurs!S$216)</f>
        <v>0.55263157894736847</v>
      </c>
      <c r="T25" s="96">
        <f>(indicateurs!T25-indicateurs!T$216)/(indicateurs!T$217-indicateurs!T$216)</f>
        <v>0.45245728796267815</v>
      </c>
      <c r="U25" s="139">
        <f>(indicateurs!U25-indicateurs!U$216)/(indicateurs!U$217-indicateurs!U$216)</f>
        <v>0.77551020408163263</v>
      </c>
      <c r="V25" s="96">
        <f>1-((indicateurs!V25-indicateurs!V$216)/(indicateurs!V$217-indicateurs!V$216))</f>
        <v>0.67427301726644062</v>
      </c>
      <c r="W25" s="139">
        <f>1-((indicateurs!W25-indicateurs!W$216)/(indicateurs!W$217-indicateurs!W$216))</f>
        <v>0.98793299551138525</v>
      </c>
      <c r="X25" s="96">
        <f>1-((indicateurs!X25-indicateurs!X$216)/(indicateurs!X$217-indicateurs!X$216))</f>
        <v>0.95838343896688905</v>
      </c>
      <c r="Y25" s="9">
        <f>(indicateurs!Y25-indicateurs!Y$216)/(indicateurs!Y$217-indicateurs!Y$216)</f>
        <v>0.49816881575650296</v>
      </c>
      <c r="Z25" s="187"/>
    </row>
    <row r="26" spans="1:26" ht="12">
      <c r="A26" s="13" t="s">
        <v>86</v>
      </c>
      <c r="B26" s="139">
        <f>(indicateurs!B26-indicateurs!B$216)/(indicateurs!B$217-indicateurs!B$216)</f>
        <v>0.31715352398499247</v>
      </c>
      <c r="C26" s="237">
        <f>(indicateurs!C26-indicateurs!C$216)/(indicateurs!C$217-indicateurs!C$216)</f>
        <v>0.21550552762873526</v>
      </c>
      <c r="D26" s="139">
        <f>(indicateurs!D26-indicateurs!D$216)/(indicateurs!D$217-indicateurs!D$216)</f>
        <v>0.63361871015993854</v>
      </c>
      <c r="E26" s="138">
        <f>(indicateurs!E26-indicateurs!E$216)/(indicateurs!E$217-indicateurs!E$216)</f>
        <v>0.44319205072040957</v>
      </c>
      <c r="F26" s="197" t="e">
        <f>1-((indicateurs!F26-indicateurs!F$216)/(indicateurs!F$217-indicateurs!F$216))</f>
        <v>#VALUE!</v>
      </c>
      <c r="G26" s="96">
        <f>1-((indicateurs!G26-indicateurs!G$216)/(indicateurs!G$217-indicateurs!G$216))</f>
        <v>0.99975341925055594</v>
      </c>
      <c r="H26" s="139">
        <f>(indicateurs!H26-indicateurs!H$216)/(indicateurs!H$217-indicateurs!H$216)</f>
        <v>0.30379746835443028</v>
      </c>
      <c r="I26" s="101">
        <f>1-((indicateurs!I26-indicateurs!I$216)/(indicateurs!I$217-indicateurs!I$216))</f>
        <v>0.75040116385069022</v>
      </c>
      <c r="J26" s="237">
        <f>1-((indicateurs!J26-indicateurs!J$216)/(indicateurs!J$217-indicateurs!J$216))</f>
        <v>0.671315748085622</v>
      </c>
      <c r="K26" s="139">
        <f>1-((indicateurs!K26-indicateurs!K$216)/(indicateurs!K$217-indicateurs!K$216))</f>
        <v>0.56080882442826718</v>
      </c>
      <c r="L26" s="237">
        <f>(indicateurs!L26-indicateurs!L$216)/(indicateurs!L$217-indicateurs!L$216)</f>
        <v>0.54592360668588114</v>
      </c>
      <c r="M26" s="195">
        <f>(indicateurs!M26-indicateurs!M$216)/(indicateurs!M$217-indicateurs!M$216)</f>
        <v>0.75641025641025639</v>
      </c>
      <c r="N26" s="96">
        <f>(indicateurs!N26-indicateurs!N$216)/(indicateurs!N$217-indicateurs!N$216)</f>
        <v>0.14816570945014265</v>
      </c>
      <c r="O26" s="139">
        <f>(indicateurs!O26-indicateurs!O$216)/(indicateurs!O$217-indicateurs!O$216)</f>
        <v>0.78871656329253614</v>
      </c>
      <c r="P26" s="101">
        <f>(indicateurs!P26-indicateurs!P$216)/(indicateurs!P$217-indicateurs!P$216)</f>
        <v>0.55571657263650243</v>
      </c>
      <c r="Q26" s="237">
        <f>(indicateurs!Q26-indicateurs!Q$216)/(indicateurs!Q$217-indicateurs!Q$216)</f>
        <v>0.91205163501063258</v>
      </c>
      <c r="R26" s="88">
        <f>(indicateurs!R26-indicateurs!R$216)/(indicateurs!R$217-indicateurs!R$216)</f>
        <v>0.37036938295038341</v>
      </c>
      <c r="S26" s="139">
        <f>(indicateurs!S26-indicateurs!S$216)/(indicateurs!S$217-indicateurs!S$216)</f>
        <v>0.88157894736842102</v>
      </c>
      <c r="T26" s="96">
        <f>(indicateurs!T26-indicateurs!T$216)/(indicateurs!T$217-indicateurs!T$216)</f>
        <v>0.36495238363803023</v>
      </c>
      <c r="U26" s="139">
        <f>(indicateurs!U26-indicateurs!U$216)/(indicateurs!U$217-indicateurs!U$216)</f>
        <v>0.60505177761014495</v>
      </c>
      <c r="V26" s="96">
        <f>1-((indicateurs!V26-indicateurs!V$216)/(indicateurs!V$217-indicateurs!V$216))</f>
        <v>0.60334412500495649</v>
      </c>
      <c r="W26" s="139">
        <f>1-((indicateurs!W26-indicateurs!W$216)/(indicateurs!W$217-indicateurs!W$216))</f>
        <v>0.9327685857933844</v>
      </c>
      <c r="X26" s="96">
        <f>1-((indicateurs!X26-indicateurs!X$216)/(indicateurs!X$217-indicateurs!X$216))</f>
        <v>0.9205590469526691</v>
      </c>
      <c r="Y26" s="9">
        <f>(indicateurs!Y26-indicateurs!Y$216)/(indicateurs!Y$217-indicateurs!Y$216)</f>
        <v>0.69240930939017742</v>
      </c>
      <c r="Z26" s="187"/>
    </row>
    <row r="27" spans="1:26" ht="12">
      <c r="A27" s="13" t="s">
        <v>87</v>
      </c>
      <c r="B27" s="139">
        <f>(indicateurs!B27-indicateurs!B$216)/(indicateurs!B$217-indicateurs!B$216)</f>
        <v>0.92289227819113362</v>
      </c>
      <c r="C27" s="237">
        <f>(indicateurs!C27-indicateurs!C$216)/(indicateurs!C$217-indicateurs!C$216)</f>
        <v>0.7053578877897636</v>
      </c>
      <c r="D27" s="139">
        <f>(indicateurs!D27-indicateurs!D$216)/(indicateurs!D$217-indicateurs!D$216)</f>
        <v>0.66608969210904634</v>
      </c>
      <c r="E27" s="138">
        <f>(indicateurs!E27-indicateurs!E$216)/(indicateurs!E$217-indicateurs!E$216)</f>
        <v>0.85637905201914122</v>
      </c>
      <c r="F27" s="197" t="e">
        <f>1-((indicateurs!F27-indicateurs!F$216)/(indicateurs!F$217-indicateurs!F$216))</f>
        <v>#VALUE!</v>
      </c>
      <c r="G27" s="96">
        <f>1-((indicateurs!G27-indicateurs!G$216)/(indicateurs!G$217-indicateurs!G$216))</f>
        <v>0.86450809441091614</v>
      </c>
      <c r="H27" s="139">
        <f>(indicateurs!H27-indicateurs!H$216)/(indicateurs!H$217-indicateurs!H$216)</f>
        <v>0.62025316455696189</v>
      </c>
      <c r="I27" s="101">
        <f>1-((indicateurs!I27-indicateurs!I$216)/(indicateurs!I$217-indicateurs!I$216))</f>
        <v>0.26320256427898248</v>
      </c>
      <c r="J27" s="237">
        <f>1-((indicateurs!J27-indicateurs!J$216)/(indicateurs!J$217-indicateurs!J$216))</f>
        <v>0.96053670086819254</v>
      </c>
      <c r="K27" s="69">
        <f>1-((indicateurs!K27-indicateurs!K$216)/(indicateurs!K$217-indicateurs!K$216))</f>
        <v>0.92645831286264202</v>
      </c>
      <c r="L27" s="96">
        <f>(indicateurs!L27-indicateurs!L$216)/(indicateurs!L$217-indicateurs!L$216)</f>
        <v>0.6203636366732207</v>
      </c>
      <c r="M27" s="195">
        <f>(indicateurs!M27-indicateurs!M$216)/(indicateurs!M$217-indicateurs!M$216)</f>
        <v>0.75641025641025639</v>
      </c>
      <c r="N27" s="96">
        <f>(indicateurs!N27-indicateurs!N$216)/(indicateurs!N$217-indicateurs!N$216)</f>
        <v>0.75409311989787142</v>
      </c>
      <c r="O27" s="139">
        <f>(indicateurs!O27-indicateurs!O$216)/(indicateurs!O$217-indicateurs!O$216)</f>
        <v>0.75086461166567564</v>
      </c>
      <c r="P27" s="101">
        <f>(indicateurs!P27-indicateurs!P$216)/(indicateurs!P$217-indicateurs!P$216)</f>
        <v>0.16316400485533508</v>
      </c>
      <c r="Q27" s="237">
        <f>(indicateurs!Q27-indicateurs!Q$216)/(indicateurs!Q$217-indicateurs!Q$216)</f>
        <v>0.53002867324541592</v>
      </c>
      <c r="R27" s="88">
        <f>(indicateurs!R27-indicateurs!R$216)/(indicateurs!R$217-indicateurs!R$216)</f>
        <v>0.83738939266666679</v>
      </c>
      <c r="S27" s="139">
        <f>(indicateurs!S27-indicateurs!S$216)/(indicateurs!S$217-indicateurs!S$216)</f>
        <v>0.42105263157894735</v>
      </c>
      <c r="T27" s="96">
        <f>(indicateurs!T27-indicateurs!T$216)/(indicateurs!T$217-indicateurs!T$216)</f>
        <v>0.91397191818728274</v>
      </c>
      <c r="U27" s="139">
        <f>(indicateurs!U27-indicateurs!U$216)/(indicateurs!U$217-indicateurs!U$216)</f>
        <v>0.88652902530612243</v>
      </c>
      <c r="V27" s="96">
        <f>1-((indicateurs!V27-indicateurs!V$216)/(indicateurs!V$217-indicateurs!V$216))</f>
        <v>0.95862212023852666</v>
      </c>
      <c r="W27" s="139">
        <f>1-((indicateurs!W27-indicateurs!W$216)/(indicateurs!W$217-indicateurs!W$216))</f>
        <v>0.94083744445439943</v>
      </c>
      <c r="X27" s="96">
        <f>1-((indicateurs!X27-indicateurs!X$216)/(indicateurs!X$217-indicateurs!X$216))</f>
        <v>0.80346811248465821</v>
      </c>
      <c r="Y27" s="9">
        <f>(indicateurs!Y27-indicateurs!Y$216)/(indicateurs!Y$217-indicateurs!Y$216)</f>
        <v>0.73849154697691255</v>
      </c>
      <c r="Z27" s="187"/>
    </row>
    <row r="28" spans="1:26" ht="12">
      <c r="A28" s="13" t="s">
        <v>88</v>
      </c>
      <c r="B28" s="139">
        <f>(indicateurs!B28-indicateurs!B$216)/(indicateurs!B$217-indicateurs!B$216)</f>
        <v>0.14062619081717539</v>
      </c>
      <c r="C28" s="237">
        <f>(indicateurs!C28-indicateurs!C$216)/(indicateurs!C$217-indicateurs!C$216)</f>
        <v>9.5503651121697675E-2</v>
      </c>
      <c r="D28" s="139">
        <f>(indicateurs!D28-indicateurs!D$216)/(indicateurs!D$217-indicateurs!D$216)</f>
        <v>0.58379590974419449</v>
      </c>
      <c r="E28" s="138">
        <f>(indicateurs!E28-indicateurs!E$216)/(indicateurs!E$217-indicateurs!E$216)</f>
        <v>5.4548341106399577E-2</v>
      </c>
      <c r="F28" s="197" t="e">
        <f>1-((indicateurs!F28-indicateurs!F$216)/(indicateurs!F$217-indicateurs!F$216))</f>
        <v>#VALUE!</v>
      </c>
      <c r="G28" s="96">
        <f>1-((indicateurs!G28-indicateurs!G$216)/(indicateurs!G$217-indicateurs!G$216))</f>
        <v>0.98737325363738115</v>
      </c>
      <c r="H28" s="139">
        <f>(indicateurs!H28-indicateurs!H$216)/(indicateurs!H$217-indicateurs!H$216)</f>
        <v>2.2871965189873358E-2</v>
      </c>
      <c r="I28" s="101">
        <f>1-((indicateurs!I28-indicateurs!I$216)/(indicateurs!I$217-indicateurs!I$216))</f>
        <v>0.59330149884830419</v>
      </c>
      <c r="J28" s="237">
        <f>1-((indicateurs!J28-indicateurs!J$216)/(indicateurs!J$217-indicateurs!J$216))</f>
        <v>0.66907499534333059</v>
      </c>
      <c r="K28" s="69">
        <f>1-((indicateurs!K28-indicateurs!K$216)/(indicateurs!K$217-indicateurs!K$216))</f>
        <v>0.41412429091214276</v>
      </c>
      <c r="L28" s="96">
        <f>(indicateurs!L28-indicateurs!L$216)/(indicateurs!L$217-indicateurs!L$216)</f>
        <v>0.10407928636955523</v>
      </c>
      <c r="M28" s="195">
        <f>(indicateurs!M28-indicateurs!M$216)/(indicateurs!M$217-indicateurs!M$216)</f>
        <v>0.53418803418803407</v>
      </c>
      <c r="N28" s="96">
        <f>(indicateurs!N28-indicateurs!N$216)/(indicateurs!N$217-indicateurs!N$216)</f>
        <v>0.59658413787167142</v>
      </c>
      <c r="O28" s="139">
        <f>(indicateurs!O28-indicateurs!O$216)/(indicateurs!O$217-indicateurs!O$216)</f>
        <v>0.13116984754598393</v>
      </c>
      <c r="P28" s="101">
        <f>(indicateurs!P28-indicateurs!P$216)/(indicateurs!P$217-indicateurs!P$216)</f>
        <v>0.14475436935613467</v>
      </c>
      <c r="Q28" s="237">
        <f>(indicateurs!Q28-indicateurs!Q$216)/(indicateurs!Q$217-indicateurs!Q$216)</f>
        <v>0.13264175411575505</v>
      </c>
      <c r="R28" s="88">
        <f>(indicateurs!R28-indicateurs!R$216)/(indicateurs!R$217-indicateurs!R$216)</f>
        <v>0.4</v>
      </c>
      <c r="S28" s="139">
        <f>(indicateurs!S28-indicateurs!S$216)/(indicateurs!S$217-indicateurs!S$216)</f>
        <v>0.73684210526315785</v>
      </c>
      <c r="T28" s="96">
        <f>(indicateurs!T28-indicateurs!T$216)/(indicateurs!T$217-indicateurs!T$216)</f>
        <v>0.27725083907894477</v>
      </c>
      <c r="U28" s="139">
        <f>(indicateurs!U28-indicateurs!U$216)/(indicateurs!U$217-indicateurs!U$216)</f>
        <v>0.42739516102040814</v>
      </c>
      <c r="V28" s="96">
        <f>1-((indicateurs!V28-indicateurs!V$216)/(indicateurs!V$217-indicateurs!V$216))</f>
        <v>0.56549522610918057</v>
      </c>
      <c r="W28" s="139">
        <f>1-((indicateurs!W28-indicateurs!W$216)/(indicateurs!W$217-indicateurs!W$216))</f>
        <v>0.54703206573338714</v>
      </c>
      <c r="X28" s="96">
        <f>1-((indicateurs!X28-indicateurs!X$216)/(indicateurs!X$217-indicateurs!X$216))</f>
        <v>0.20627519666990934</v>
      </c>
      <c r="Y28" s="9">
        <f>(indicateurs!Y28-indicateurs!Y$216)/(indicateurs!Y$217-indicateurs!Y$216)</f>
        <v>0.6812692489183888</v>
      </c>
      <c r="Z28" s="187"/>
    </row>
    <row r="29" spans="1:26" ht="12">
      <c r="A29" s="13" t="s">
        <v>89</v>
      </c>
      <c r="B29" s="139">
        <f>(indicateurs!B29-indicateurs!B$216)/(indicateurs!B$217-indicateurs!B$216)</f>
        <v>0.61338175109368731</v>
      </c>
      <c r="C29" s="237">
        <f>(indicateurs!C29-indicateurs!C$216)/(indicateurs!C$217-indicateurs!C$216)</f>
        <v>0.59035486331947651</v>
      </c>
      <c r="D29" s="139">
        <f>(indicateurs!D29-indicateurs!D$216)/(indicateurs!D$217-indicateurs!D$216)</f>
        <v>0.82820697963793599</v>
      </c>
      <c r="E29" s="138">
        <f>(indicateurs!E29-indicateurs!E$216)/(indicateurs!E$217-indicateurs!E$216)</f>
        <v>0.7097370632944644</v>
      </c>
      <c r="F29" s="197" t="e">
        <f>1-((indicateurs!F29-indicateurs!F$216)/(indicateurs!F$217-indicateurs!F$216))</f>
        <v>#VALUE!</v>
      </c>
      <c r="G29" s="96">
        <f>1-((indicateurs!G29-indicateurs!G$216)/(indicateurs!G$217-indicateurs!G$216))</f>
        <v>0.86983817776315753</v>
      </c>
      <c r="H29" s="139">
        <f>(indicateurs!H29-indicateurs!H$216)/(indicateurs!H$217-indicateurs!H$216)</f>
        <v>0.68354430379746833</v>
      </c>
      <c r="I29" s="101">
        <f>1-((indicateurs!I29-indicateurs!I$216)/(indicateurs!I$217-indicateurs!I$216))</f>
        <v>0.41748703087023575</v>
      </c>
      <c r="J29" s="237">
        <f>1-((indicateurs!J29-indicateurs!J$216)/(indicateurs!J$217-indicateurs!J$216))</f>
        <v>1</v>
      </c>
      <c r="K29" s="69">
        <f>1-((indicateurs!K29-indicateurs!K$216)/(indicateurs!K$217-indicateurs!K$216))</f>
        <v>0.98790197785520217</v>
      </c>
      <c r="L29" s="96">
        <f>(indicateurs!L29-indicateurs!L$216)/(indicateurs!L$217-indicateurs!L$216)</f>
        <v>0.75722761781786374</v>
      </c>
      <c r="M29" s="195">
        <f>(indicateurs!M29-indicateurs!M$216)/(indicateurs!M$217-indicateurs!M$216)</f>
        <v>0.76068376068376042</v>
      </c>
      <c r="N29" s="96">
        <f>(indicateurs!N29-indicateurs!N$216)/(indicateurs!N$217-indicateurs!N$216)</f>
        <v>0.78302334108635707</v>
      </c>
      <c r="O29" s="139">
        <f>(indicateurs!O29-indicateurs!O$216)/(indicateurs!O$217-indicateurs!O$216)</f>
        <v>0.69279480865527998</v>
      </c>
      <c r="P29" s="101">
        <f>(indicateurs!P29-indicateurs!P$216)/(indicateurs!P$217-indicateurs!P$216)</f>
        <v>0.6366321069585904</v>
      </c>
      <c r="Q29" s="237">
        <f>(indicateurs!Q29-indicateurs!Q$216)/(indicateurs!Q$217-indicateurs!Q$216)</f>
        <v>0.76845685540494058</v>
      </c>
      <c r="R29" s="88">
        <f>(indicateurs!R29-indicateurs!R$216)/(indicateurs!R$217-indicateurs!R$216)</f>
        <v>0.84891625133333315</v>
      </c>
      <c r="S29" s="139">
        <f>(indicateurs!S29-indicateurs!S$216)/(indicateurs!S$217-indicateurs!S$216)</f>
        <v>0.43421052631578949</v>
      </c>
      <c r="T29" s="96">
        <f>(indicateurs!T29-indicateurs!T$216)/(indicateurs!T$217-indicateurs!T$216)</f>
        <v>0.70592655015250139</v>
      </c>
      <c r="U29" s="139">
        <f>(indicateurs!U29-indicateurs!U$216)/(indicateurs!U$217-indicateurs!U$216)</f>
        <v>0.91653538040816329</v>
      </c>
      <c r="V29" s="96">
        <f>1-((indicateurs!V29-indicateurs!V$216)/(indicateurs!V$217-indicateurs!V$216))</f>
        <v>0.60344201553780796</v>
      </c>
      <c r="W29" s="139">
        <f>1-((indicateurs!W29-indicateurs!W$216)/(indicateurs!W$217-indicateurs!W$216))</f>
        <v>0.97417141724694811</v>
      </c>
      <c r="X29" s="96">
        <f>1-((indicateurs!X29-indicateurs!X$216)/(indicateurs!X$217-indicateurs!X$216))</f>
        <v>0.77232451086678444</v>
      </c>
      <c r="Y29" s="9">
        <f>(indicateurs!Y29-indicateurs!Y$216)/(indicateurs!Y$217-indicateurs!Y$216)</f>
        <v>0.8586529125871174</v>
      </c>
      <c r="Z29" s="187"/>
    </row>
    <row r="30" spans="1:26" ht="12">
      <c r="A30" s="13" t="s">
        <v>90</v>
      </c>
      <c r="B30" s="139">
        <f>(indicateurs!B30-indicateurs!B$216)/(indicateurs!B$217-indicateurs!B$216)</f>
        <v>0.38275557801510823</v>
      </c>
      <c r="C30" s="237">
        <f>(indicateurs!C30-indicateurs!C$216)/(indicateurs!C$217-indicateurs!C$216)</f>
        <v>0.21018649757360874</v>
      </c>
      <c r="D30" s="139">
        <f>(indicateurs!D30-indicateurs!D$216)/(indicateurs!D$217-indicateurs!D$216)</f>
        <v>0.78762856537006787</v>
      </c>
      <c r="E30" s="138">
        <f>(indicateurs!E30-indicateurs!E$216)/(indicateurs!E$217-indicateurs!E$216)</f>
        <v>0.42015005758361562</v>
      </c>
      <c r="F30" s="197">
        <f>1-((indicateurs!F30-indicateurs!F$216)/(indicateurs!F$217-indicateurs!F$216))</f>
        <v>1</v>
      </c>
      <c r="G30" s="96">
        <f>1-((indicateurs!G30-indicateurs!G$216)/(indicateurs!G$217-indicateurs!G$216))</f>
        <v>0.93833394752107557</v>
      </c>
      <c r="H30" s="139">
        <f>(indicateurs!H30-indicateurs!H$216)/(indicateurs!H$217-indicateurs!H$216)</f>
        <v>0.87341772151898722</v>
      </c>
      <c r="I30" s="101">
        <f>1-((indicateurs!I30-indicateurs!I$216)/(indicateurs!I$217-indicateurs!I$216))</f>
        <v>0</v>
      </c>
      <c r="J30" s="96">
        <f>1-((indicateurs!J30-indicateurs!J$216)/(indicateurs!J$217-indicateurs!J$216))</f>
        <v>0.98311416861735135</v>
      </c>
      <c r="K30" s="69">
        <f>1-((indicateurs!K30-indicateurs!K$216)/(indicateurs!K$217-indicateurs!K$216))</f>
        <v>0.73172855902252432</v>
      </c>
      <c r="L30" s="96">
        <f>(indicateurs!L30-indicateurs!L$216)/(indicateurs!L$217-indicateurs!L$216)</f>
        <v>0.61320842364607708</v>
      </c>
      <c r="M30" s="195">
        <f>(indicateurs!M30-indicateurs!M$216)/(indicateurs!M$217-indicateurs!M$216)</f>
        <v>0.76923076923076905</v>
      </c>
      <c r="N30" s="96">
        <f>(indicateurs!N30-indicateurs!N$216)/(indicateurs!N$217-indicateurs!N$216)</f>
        <v>0.98553488940575729</v>
      </c>
      <c r="O30" s="139">
        <f>(indicateurs!O30-indicateurs!O$216)/(indicateurs!O$217-indicateurs!O$216)</f>
        <v>0.67467706003247063</v>
      </c>
      <c r="P30" s="101">
        <f>(indicateurs!P30-indicateurs!P$216)/(indicateurs!P$217-indicateurs!P$216)</f>
        <v>0.77492803799392662</v>
      </c>
      <c r="Q30" s="237">
        <f>(indicateurs!Q30-indicateurs!Q$216)/(indicateurs!Q$217-indicateurs!Q$216)</f>
        <v>0.80215752515436356</v>
      </c>
      <c r="R30" s="88">
        <f>(indicateurs!R30-indicateurs!R$216)/(indicateurs!R$217-indicateurs!R$216)</f>
        <v>0.90497061433333337</v>
      </c>
      <c r="S30" s="139">
        <f>(indicateurs!S30-indicateurs!S$216)/(indicateurs!S$217-indicateurs!S$216)</f>
        <v>0.86842105263157898</v>
      </c>
      <c r="T30" s="96">
        <f>(indicateurs!T30-indicateurs!T$216)/(indicateurs!T$217-indicateurs!T$216)</f>
        <v>0.6884255692875717</v>
      </c>
      <c r="U30" s="139">
        <f>(indicateurs!U30-indicateurs!U$216)/(indicateurs!U$217-indicateurs!U$216)</f>
        <v>0.80702893693877564</v>
      </c>
      <c r="V30" s="96">
        <f>1-((indicateurs!V30-indicateurs!V$216)/(indicateurs!V$217-indicateurs!V$216))</f>
        <v>0.97238222719308454</v>
      </c>
      <c r="W30" s="139">
        <f>1-((indicateurs!W30-indicateurs!W$216)/(indicateurs!W$217-indicateurs!W$216))</f>
        <v>0.96407782980621748</v>
      </c>
      <c r="X30" s="96">
        <f>1-((indicateurs!X30-indicateurs!X$216)/(indicateurs!X$217-indicateurs!X$216))</f>
        <v>0.91296756167198878</v>
      </c>
      <c r="Y30" s="9">
        <f>(indicateurs!Y30-indicateurs!Y$216)/(indicateurs!Y$217-indicateurs!Y$216)</f>
        <v>0.76571946565563453</v>
      </c>
      <c r="Z30" s="187"/>
    </row>
    <row r="31" spans="1:26" ht="12">
      <c r="A31" s="13" t="s">
        <v>91</v>
      </c>
      <c r="B31" s="139">
        <f>(indicateurs!B31-indicateurs!B$216)/(indicateurs!B$217-indicateurs!B$216)</f>
        <v>0.76601290286074675</v>
      </c>
      <c r="C31" s="237">
        <f>(indicateurs!C31-indicateurs!C$216)/(indicateurs!C$217-indicateurs!C$216)</f>
        <v>4.0121692782427609E-2</v>
      </c>
      <c r="D31" s="139">
        <f>(indicateurs!D31-indicateurs!D$216)/(indicateurs!D$217-indicateurs!D$216)</f>
        <v>0.83925328567383772</v>
      </c>
      <c r="E31" s="138">
        <f>(indicateurs!E31-indicateurs!E$216)/(indicateurs!E$217-indicateurs!E$216)</f>
        <v>0.68024121663126436</v>
      </c>
      <c r="F31" s="197" t="e">
        <f>1-((indicateurs!F31-indicateurs!F$216)/(indicateurs!F$217-indicateurs!F$216))</f>
        <v>#VALUE!</v>
      </c>
      <c r="G31" s="96">
        <f>1-((indicateurs!G31-indicateurs!G$216)/(indicateurs!G$217-indicateurs!G$216))</f>
        <v>0.964571323914448</v>
      </c>
      <c r="H31" s="139">
        <f>(indicateurs!H31-indicateurs!H$216)/(indicateurs!H$217-indicateurs!H$216)</f>
        <v>0.68354430379746833</v>
      </c>
      <c r="I31" s="101">
        <f>1-((indicateurs!I31-indicateurs!I$216)/(indicateurs!I$217-indicateurs!I$216))</f>
        <v>0.58941300065507374</v>
      </c>
      <c r="J31" s="237">
        <f>1-((indicateurs!J31-indicateurs!J$216)/(indicateurs!J$217-indicateurs!J$216))</f>
        <v>0.99210734017363855</v>
      </c>
      <c r="K31" s="69">
        <f>1-((indicateurs!K31-indicateurs!K$216)/(indicateurs!K$217-indicateurs!K$216))</f>
        <v>0.94766647251332348</v>
      </c>
      <c r="L31" s="237">
        <f>(indicateurs!L31-indicateurs!L$216)/(indicateurs!L$217-indicateurs!L$216)</f>
        <v>0.81389877734736671</v>
      </c>
      <c r="M31" s="195">
        <f>(indicateurs!M31-indicateurs!M$216)/(indicateurs!M$217-indicateurs!M$216)</f>
        <v>0.77777777777777768</v>
      </c>
      <c r="N31" s="96">
        <f>(indicateurs!N31-indicateurs!N$216)/(indicateurs!N$217-indicateurs!N$216)</f>
        <v>0.82963314189002857</v>
      </c>
      <c r="O31" s="139">
        <f>(indicateurs!O31-indicateurs!O$216)/(indicateurs!O$217-indicateurs!O$216)</f>
        <v>0.80056657988241609</v>
      </c>
      <c r="P31" s="101">
        <f>(indicateurs!P31-indicateurs!P$216)/(indicateurs!P$217-indicateurs!P$216)</f>
        <v>0.65256070066578176</v>
      </c>
      <c r="Q31" s="237">
        <f>(indicateurs!Q31-indicateurs!Q$216)/(indicateurs!Q$217-indicateurs!Q$216)</f>
        <v>0.64977514744082576</v>
      </c>
      <c r="R31" s="88">
        <f>(indicateurs!R31-indicateurs!R$216)/(indicateurs!R$217-indicateurs!R$216)</f>
        <v>0.83663607266666651</v>
      </c>
      <c r="S31" s="139">
        <f>(indicateurs!S31-indicateurs!S$216)/(indicateurs!S$217-indicateurs!S$216)</f>
        <v>0.64473684210526316</v>
      </c>
      <c r="T31" s="96">
        <f>(indicateurs!T31-indicateurs!T$216)/(indicateurs!T$217-indicateurs!T$216)</f>
        <v>0.64870424193121468</v>
      </c>
      <c r="U31" s="139">
        <f>(indicateurs!U31-indicateurs!U$216)/(indicateurs!U$217-indicateurs!U$216)</f>
        <v>0.96524000489795914</v>
      </c>
      <c r="V31" s="96">
        <f>1-((indicateurs!V31-indicateurs!V$216)/(indicateurs!V$217-indicateurs!V$216))</f>
        <v>0.89549311753137883</v>
      </c>
      <c r="W31" s="139">
        <f>1-((indicateurs!W31-indicateurs!W$216)/(indicateurs!W$217-indicateurs!W$216))</f>
        <v>0.98567495216644141</v>
      </c>
      <c r="X31" s="96">
        <f>1-((indicateurs!X31-indicateurs!X$216)/(indicateurs!X$217-indicateurs!X$216))</f>
        <v>0.85865510027682002</v>
      </c>
      <c r="Y31" s="9">
        <f>(indicateurs!Y31-indicateurs!Y$216)/(indicateurs!Y$217-indicateurs!Y$216)</f>
        <v>0.88869325398966847</v>
      </c>
      <c r="Z31" s="187"/>
    </row>
    <row r="32" spans="1:26" ht="12">
      <c r="A32" s="13" t="s">
        <v>92</v>
      </c>
      <c r="B32" s="139">
        <f>(indicateurs!B32-indicateurs!B$216)/(indicateurs!B$217-indicateurs!B$216)</f>
        <v>0.25052573658799582</v>
      </c>
      <c r="C32" s="237">
        <f>(indicateurs!C32-indicateurs!C$216)/(indicateurs!C$217-indicateurs!C$216)</f>
        <v>5.9190984892562928E-2</v>
      </c>
      <c r="D32" s="139">
        <f>(indicateurs!D32-indicateurs!D$216)/(indicateurs!D$217-indicateurs!D$216)</f>
        <v>0.56444683165554366</v>
      </c>
      <c r="E32" s="138">
        <f>(indicateurs!E32-indicateurs!E$216)/(indicateurs!E$217-indicateurs!E$216)</f>
        <v>0.15836349605848785</v>
      </c>
      <c r="F32" s="197" t="e">
        <f>1-((indicateurs!F32-indicateurs!F$216)/(indicateurs!F$217-indicateurs!F$216))</f>
        <v>#VALUE!</v>
      </c>
      <c r="G32" s="96">
        <f>1-((indicateurs!G32-indicateurs!G$216)/(indicateurs!G$217-indicateurs!G$216))</f>
        <v>0.7383632969151217</v>
      </c>
      <c r="H32" s="139">
        <f>(indicateurs!H32-indicateurs!H$216)/(indicateurs!H$217-indicateurs!H$216)</f>
        <v>5.0632911392405035E-2</v>
      </c>
      <c r="I32" s="101">
        <f>1-((indicateurs!I32-indicateurs!I$216)/(indicateurs!I$217-indicateurs!I$216))</f>
        <v>0.31629348124256185</v>
      </c>
      <c r="J32" s="237">
        <f>1-((indicateurs!J32-indicateurs!J$216)/(indicateurs!J$217-indicateurs!J$216))</f>
        <v>0.6764009471191792</v>
      </c>
      <c r="K32" s="69">
        <f>1-((indicateurs!K32-indicateurs!K$216)/(indicateurs!K$217-indicateurs!K$216))</f>
        <v>0.85225504893624948</v>
      </c>
      <c r="L32" s="237">
        <f>(indicateurs!L32-indicateurs!L$216)/(indicateurs!L$217-indicateurs!L$216)</f>
        <v>0.41988246880135366</v>
      </c>
      <c r="M32" s="195">
        <f>(indicateurs!M32-indicateurs!M$216)/(indicateurs!M$217-indicateurs!M$216)</f>
        <v>0.56837606837606813</v>
      </c>
      <c r="N32" s="96">
        <f>(indicateurs!N32-indicateurs!N$216)/(indicateurs!N$217-indicateurs!N$216)</f>
        <v>0.47443431507584272</v>
      </c>
      <c r="O32" s="139">
        <f>(indicateurs!O32-indicateurs!O$216)/(indicateurs!O$217-indicateurs!O$216)</f>
        <v>0.90716784151904151</v>
      </c>
      <c r="P32" s="101">
        <f>(indicateurs!P32-indicateurs!P$216)/(indicateurs!P$217-indicateurs!P$216)</f>
        <v>0.70533372994158894</v>
      </c>
      <c r="Q32" s="237">
        <f>(indicateurs!Q32-indicateurs!Q$216)/(indicateurs!Q$217-indicateurs!Q$216)</f>
        <v>0.65467753304675169</v>
      </c>
      <c r="R32" s="88">
        <f>(indicateurs!R32-indicateurs!R$216)/(indicateurs!R$217-indicateurs!R$216)</f>
        <v>0.65745321315192673</v>
      </c>
      <c r="S32" s="139">
        <f>(indicateurs!S32-indicateurs!S$216)/(indicateurs!S$217-indicateurs!S$216)</f>
        <v>0.92105263157894735</v>
      </c>
      <c r="T32" s="96">
        <f>(indicateurs!T32-indicateurs!T$216)/(indicateurs!T$217-indicateurs!T$216)</f>
        <v>0.18541984959667376</v>
      </c>
      <c r="U32" s="139">
        <f>(indicateurs!U32-indicateurs!U$216)/(indicateurs!U$217-indicateurs!U$216)</f>
        <v>0.54965646000674295</v>
      </c>
      <c r="V32" s="96">
        <f>1-((indicateurs!V32-indicateurs!V$216)/(indicateurs!V$217-indicateurs!V$216))</f>
        <v>0.51882225129358583</v>
      </c>
      <c r="W32" s="139">
        <f>1-((indicateurs!W32-indicateurs!W$216)/(indicateurs!W$217-indicateurs!W$216))</f>
        <v>0.96917916269753457</v>
      </c>
      <c r="X32" s="96">
        <f>1-((indicateurs!X32-indicateurs!X$216)/(indicateurs!X$217-indicateurs!X$216))</f>
        <v>0.956825063344516</v>
      </c>
      <c r="Y32" s="9">
        <f>(indicateurs!Y32-indicateurs!Y$216)/(indicateurs!Y$217-indicateurs!Y$216)</f>
        <v>0.30176650770583457</v>
      </c>
      <c r="Z32" s="187"/>
    </row>
    <row r="33" spans="1:44" ht="12">
      <c r="A33" s="13" t="s">
        <v>93</v>
      </c>
      <c r="B33" s="139">
        <f>(indicateurs!B33-indicateurs!B$216)/(indicateurs!B$217-indicateurs!B$216)</f>
        <v>0.3855922621895656</v>
      </c>
      <c r="C33" s="237">
        <f>(indicateurs!C33-indicateurs!C$216)/(indicateurs!C$217-indicateurs!C$216)</f>
        <v>0.25138248032629523</v>
      </c>
      <c r="D33" s="139">
        <f>(indicateurs!D33-indicateurs!D$216)/(indicateurs!D$217-indicateurs!D$216)</f>
        <v>0.67196682000456065</v>
      </c>
      <c r="E33" s="138">
        <f>(indicateurs!E33-indicateurs!E$216)/(indicateurs!E$217-indicateurs!E$216)</f>
        <v>0.23288698231807237</v>
      </c>
      <c r="F33" s="197" t="e">
        <f>1-((indicateurs!F33-indicateurs!F$216)/(indicateurs!F$217-indicateurs!F$216))</f>
        <v>#VALUE!</v>
      </c>
      <c r="G33" s="96">
        <f>1-((indicateurs!G33-indicateurs!G$216)/(indicateurs!G$217-indicateurs!G$216))</f>
        <v>0.39786506111235131</v>
      </c>
      <c r="H33" s="139">
        <f>(indicateurs!H33-indicateurs!H$216)/(indicateurs!H$217-indicateurs!H$216)</f>
        <v>0.30379746835443028</v>
      </c>
      <c r="I33" s="101">
        <f>1-((indicateurs!I33-indicateurs!I$216)/(indicateurs!I$217-indicateurs!I$216))</f>
        <v>0.6245216198712582</v>
      </c>
      <c r="J33" s="237">
        <f>1-((indicateurs!J33-indicateurs!J$216)/(indicateurs!J$217-indicateurs!J$216))</f>
        <v>0.87371744277821628</v>
      </c>
      <c r="K33" s="69">
        <f>1-((indicateurs!K33-indicateurs!K$216)/(indicateurs!K$217-indicateurs!K$216))</f>
        <v>0.8927715429270846</v>
      </c>
      <c r="L33" s="96">
        <f>(indicateurs!L33-indicateurs!L$216)/(indicateurs!L$217-indicateurs!L$216)</f>
        <v>0.68642197241904801</v>
      </c>
      <c r="M33" s="195">
        <f>(indicateurs!M33-indicateurs!M$216)/(indicateurs!M$217-indicateurs!M$216)</f>
        <v>0.71794871794871762</v>
      </c>
      <c r="N33" s="96">
        <f>(indicateurs!N33-indicateurs!N$216)/(indicateurs!N$217-indicateurs!N$216)</f>
        <v>0.32335427109152842</v>
      </c>
      <c r="O33" s="139">
        <f>(indicateurs!O33-indicateurs!O$216)/(indicateurs!O$217-indicateurs!O$216)</f>
        <v>5.316273644027765E-2</v>
      </c>
      <c r="P33" s="101">
        <f>(indicateurs!P33-indicateurs!P$216)/(indicateurs!P$217-indicateurs!P$216)</f>
        <v>0.69853444218952931</v>
      </c>
      <c r="Q33" s="237">
        <f>(indicateurs!Q33-indicateurs!Q$216)/(indicateurs!Q$217-indicateurs!Q$216)</f>
        <v>0.58145726879812765</v>
      </c>
      <c r="R33" s="88">
        <f>(indicateurs!R33-indicateurs!R$216)/(indicateurs!R$217-indicateurs!R$216)</f>
        <v>0.52116974666666682</v>
      </c>
      <c r="S33" s="139">
        <f>(indicateurs!S33-indicateurs!S$216)/(indicateurs!S$217-indicateurs!S$216)</f>
        <v>0.47368421052631576</v>
      </c>
      <c r="T33" s="96">
        <f>(indicateurs!T33-indicateurs!T$216)/(indicateurs!T$217-indicateurs!T$216)</f>
        <v>0.38953241294270674</v>
      </c>
      <c r="U33" s="139">
        <f>(indicateurs!U33-indicateurs!U$216)/(indicateurs!U$217-indicateurs!U$216)</f>
        <v>0.7859764179591836</v>
      </c>
      <c r="V33" s="96">
        <f>1-((indicateurs!V33-indicateurs!V$216)/(indicateurs!V$217-indicateurs!V$216))</f>
        <v>0.79453458479163674</v>
      </c>
      <c r="W33" s="139">
        <f>1-((indicateurs!W33-indicateurs!W$216)/(indicateurs!W$217-indicateurs!W$216))</f>
        <v>0.97083519816471675</v>
      </c>
      <c r="X33" s="96">
        <f>1-((indicateurs!X33-indicateurs!X$216)/(indicateurs!X$217-indicateurs!X$216))</f>
        <v>0.73069684199964713</v>
      </c>
      <c r="Y33" s="9">
        <f>(indicateurs!Y33-indicateurs!Y$216)/(indicateurs!Y$217-indicateurs!Y$216)</f>
        <v>0.17373254883036099</v>
      </c>
      <c r="Z33" s="187"/>
    </row>
    <row r="34" spans="1:44" ht="12">
      <c r="A34" s="13" t="s">
        <v>111</v>
      </c>
      <c r="B34" s="139">
        <f>(indicateurs!B34-indicateurs!B$216)/(indicateurs!B$217-indicateurs!B$216)</f>
        <v>0.23124506640129666</v>
      </c>
      <c r="C34" s="237">
        <f>(indicateurs!C34-indicateurs!C$216)/(indicateurs!C$217-indicateurs!C$216)</f>
        <v>0.11789366705351977</v>
      </c>
      <c r="D34" s="139">
        <f>(indicateurs!D34-indicateurs!D$216)/(indicateurs!D$217-indicateurs!D$216)</f>
        <v>0.70294694225433596</v>
      </c>
      <c r="E34" s="138">
        <f>(indicateurs!E34-indicateurs!E$216)/(indicateurs!E$217-indicateurs!E$216)</f>
        <v>0.10557745546710463</v>
      </c>
      <c r="F34" s="197">
        <f>1-((indicateurs!F34-indicateurs!F$216)/(indicateurs!F$217-indicateurs!F$216))</f>
        <v>1</v>
      </c>
      <c r="G34" s="96">
        <f>1-((indicateurs!G34-indicateurs!G$216)/(indicateurs!G$217-indicateurs!G$216))</f>
        <v>0.76318800666239983</v>
      </c>
      <c r="H34" s="139">
        <f>(indicateurs!H34-indicateurs!H$216)/(indicateurs!H$217-indicateurs!H$216)</f>
        <v>0.39999440103356321</v>
      </c>
      <c r="I34" s="101">
        <f>1-((indicateurs!I34-indicateurs!I$216)/(indicateurs!I$217-indicateurs!I$216))</f>
        <v>1</v>
      </c>
      <c r="J34" s="237">
        <f>1-((indicateurs!J34-indicateurs!J$216)/(indicateurs!J$217-indicateurs!J$216))</f>
        <v>0.7658805847789053</v>
      </c>
      <c r="K34" s="69">
        <f>1-((indicateurs!K34-indicateurs!K$216)/(indicateurs!K$217-indicateurs!K$216))</f>
        <v>0.9984470234882673</v>
      </c>
      <c r="L34" s="96">
        <f>(indicateurs!L34-indicateurs!L$216)/(indicateurs!L$217-indicateurs!L$216)</f>
        <v>0.58503159160298646</v>
      </c>
      <c r="M34" s="195">
        <f>(indicateurs!M34-indicateurs!M$216)/(indicateurs!M$217-indicateurs!M$216)</f>
        <v>0.25641025641025633</v>
      </c>
      <c r="N34" s="96">
        <f>(indicateurs!N34-indicateurs!N$216)/(indicateurs!N$217-indicateurs!N$216)</f>
        <v>5.4754448048155262E-2</v>
      </c>
      <c r="O34" s="139">
        <f>(indicateurs!O34-indicateurs!O$216)/(indicateurs!O$217-indicateurs!O$216)</f>
        <v>0.90752471656558831</v>
      </c>
      <c r="P34" s="101">
        <f>(indicateurs!P34-indicateurs!P$216)/(indicateurs!P$217-indicateurs!P$216)</f>
        <v>0.46090942085516379</v>
      </c>
      <c r="Q34" s="237">
        <f>(indicateurs!Q34-indicateurs!Q$216)/(indicateurs!Q$217-indicateurs!Q$216)</f>
        <v>0.44505474847877241</v>
      </c>
      <c r="R34" s="88">
        <f>(indicateurs!R34-indicateurs!R$216)/(indicateurs!R$217-indicateurs!R$216)</f>
        <v>0.5861965366666666</v>
      </c>
      <c r="S34" s="139">
        <f>(indicateurs!S34-indicateurs!S$216)/(indicateurs!S$217-indicateurs!S$216)</f>
        <v>5.2631578947368418E-2</v>
      </c>
      <c r="T34" s="96">
        <f>(indicateurs!T34-indicateurs!T$216)/(indicateurs!T$217-indicateurs!T$216)</f>
        <v>0.37871720004864906</v>
      </c>
      <c r="U34" s="139">
        <f>(indicateurs!U34-indicateurs!U$216)/(indicateurs!U$217-indicateurs!U$216)</f>
        <v>2.7369660816326594E-2</v>
      </c>
      <c r="V34" s="96">
        <f>1-((indicateurs!V34-indicateurs!V$216)/(indicateurs!V$217-indicateurs!V$216))</f>
        <v>0.89454145754391445</v>
      </c>
      <c r="W34" s="139">
        <f>1-((indicateurs!W34-indicateurs!W$216)/(indicateurs!W$217-indicateurs!W$216))</f>
        <v>0.73173075123556641</v>
      </c>
      <c r="X34" s="96">
        <f>1-((indicateurs!X34-indicateurs!X$216)/(indicateurs!X$217-indicateurs!X$216))</f>
        <v>0.88138764828641025</v>
      </c>
      <c r="Y34" s="9">
        <f>(indicateurs!Y34-indicateurs!Y$216)/(indicateurs!Y$217-indicateurs!Y$216)</f>
        <v>0.19776540173099097</v>
      </c>
      <c r="Z34" s="187"/>
    </row>
    <row r="35" spans="1:44" ht="12">
      <c r="A35" s="13" t="s">
        <v>95</v>
      </c>
      <c r="B35" s="139">
        <f>(indicateurs!B35-indicateurs!B$216)/(indicateurs!B$217-indicateurs!B$216)</f>
        <v>0.29356741033134415</v>
      </c>
      <c r="C35" s="237">
        <f>(indicateurs!C35-indicateurs!C$216)/(indicateurs!C$217-indicateurs!C$216)</f>
        <v>0</v>
      </c>
      <c r="D35" s="139">
        <f>(indicateurs!D35-indicateurs!D$216)/(indicateurs!D$217-indicateurs!D$216)</f>
        <v>0.55590415744342858</v>
      </c>
      <c r="E35" s="138">
        <f>(indicateurs!E35-indicateurs!E$216)/(indicateurs!E$217-indicateurs!E$216)</f>
        <v>0.13325349716543544</v>
      </c>
      <c r="F35" s="197" t="e">
        <f>1-((indicateurs!F35-indicateurs!F$216)/(indicateurs!F$217-indicateurs!F$216))</f>
        <v>#VALUE!</v>
      </c>
      <c r="G35" s="96">
        <f>1-((indicateurs!G35-indicateurs!G$216)/(indicateurs!G$217-indicateurs!G$216))</f>
        <v>8.9805681741600418E-2</v>
      </c>
      <c r="H35" s="139">
        <f>(indicateurs!H35-indicateurs!H$216)/(indicateurs!H$217-indicateurs!H$216)</f>
        <v>0.11392405063291142</v>
      </c>
      <c r="I35" s="101">
        <f>1-((indicateurs!I35-indicateurs!I$216)/(indicateurs!I$217-indicateurs!I$216))</f>
        <v>0.20084277940265705</v>
      </c>
      <c r="J35" s="237">
        <f>1-((indicateurs!J35-indicateurs!J$216)/(indicateurs!J$217-indicateurs!J$216))</f>
        <v>0.90528808208366218</v>
      </c>
      <c r="K35" s="69">
        <f>1-((indicateurs!K35-indicateurs!K$216)/(indicateurs!K$217-indicateurs!K$216))</f>
        <v>0.88352426500554615</v>
      </c>
      <c r="L35" s="237">
        <f>(indicateurs!L35-indicateurs!L$216)/(indicateurs!L$217-indicateurs!L$216)</f>
        <v>0.54058901298844131</v>
      </c>
      <c r="M35" s="195">
        <f>(indicateurs!M35-indicateurs!M$216)/(indicateurs!M$217-indicateurs!M$216)</f>
        <v>0.5213675213675214</v>
      </c>
      <c r="N35" s="96">
        <f>(indicateurs!N35-indicateurs!N$216)/(indicateurs!N$217-indicateurs!N$216)</f>
        <v>0.55479604059941423</v>
      </c>
      <c r="O35" s="139">
        <f>(indicateurs!O35-indicateurs!O$216)/(indicateurs!O$217-indicateurs!O$216)</f>
        <v>0.95089147013254649</v>
      </c>
      <c r="P35" s="101">
        <f>(indicateurs!P35-indicateurs!P$216)/(indicateurs!P$217-indicateurs!P$216)</f>
        <v>0.42807023045563097</v>
      </c>
      <c r="Q35" s="237">
        <f>(indicateurs!Q35-indicateurs!Q$216)/(indicateurs!Q$217-indicateurs!Q$216)</f>
        <v>0.57121526830820801</v>
      </c>
      <c r="R35" s="88">
        <f>(indicateurs!R35-indicateurs!R$216)/(indicateurs!R$217-indicateurs!R$216)</f>
        <v>0.71741615876152687</v>
      </c>
      <c r="S35" s="139">
        <f>(indicateurs!S35-indicateurs!S$216)/(indicateurs!S$217-indicateurs!S$216)</f>
        <v>0.48684210526315791</v>
      </c>
      <c r="T35" s="96">
        <f>(indicateurs!T35-indicateurs!T$216)/(indicateurs!T$217-indicateurs!T$216)</f>
        <v>0.20095442811722924</v>
      </c>
      <c r="U35" s="139">
        <f>(indicateurs!U35-indicateurs!U$216)/(indicateurs!U$217-indicateurs!U$216)</f>
        <v>0.74127614241348772</v>
      </c>
      <c r="V35" s="96">
        <f>1-((indicateurs!V35-indicateurs!V$216)/(indicateurs!V$217-indicateurs!V$216))</f>
        <v>0.94866446275271821</v>
      </c>
      <c r="W35" s="139">
        <f>1-((indicateurs!W35-indicateurs!W$216)/(indicateurs!W$217-indicateurs!W$216))</f>
        <v>0.96302220989676202</v>
      </c>
      <c r="X35" s="96">
        <f>1-((indicateurs!X35-indicateurs!X$216)/(indicateurs!X$217-indicateurs!X$216))</f>
        <v>0.8746826982516791</v>
      </c>
      <c r="Y35" s="9">
        <f>(indicateurs!Y35-indicateurs!Y$216)/(indicateurs!Y$217-indicateurs!Y$216)</f>
        <v>0.39154015802245229</v>
      </c>
      <c r="Z35" s="187"/>
    </row>
    <row r="36" spans="1:44" ht="12">
      <c r="A36" s="13" t="s">
        <v>96</v>
      </c>
      <c r="B36" s="139">
        <f>(indicateurs!B36-indicateurs!B$216)/(indicateurs!B$217-indicateurs!B$216)</f>
        <v>0.40645007179398535</v>
      </c>
      <c r="C36" s="237">
        <f>(indicateurs!C36-indicateurs!C$216)/(indicateurs!C$217-indicateurs!C$216)</f>
        <v>0.17682708570251726</v>
      </c>
      <c r="D36" s="139">
        <f>(indicateurs!D36-indicateurs!D$216)/(indicateurs!D$217-indicateurs!D$216)</f>
        <v>0.68291689771835484</v>
      </c>
      <c r="E36" s="138">
        <f>(indicateurs!E36-indicateurs!E$216)/(indicateurs!E$217-indicateurs!E$216)</f>
        <v>0.38748484705020697</v>
      </c>
      <c r="F36" s="197" t="e">
        <f>1-((indicateurs!F36-indicateurs!F$216)/(indicateurs!F$217-indicateurs!F$216))</f>
        <v>#VALUE!</v>
      </c>
      <c r="G36" s="96">
        <f>1-((indicateurs!G36-indicateurs!G$216)/(indicateurs!G$217-indicateurs!G$216))</f>
        <v>0.66601275832479712</v>
      </c>
      <c r="H36" s="139">
        <f>(indicateurs!H36-indicateurs!H$216)/(indicateurs!H$217-indicateurs!H$216)</f>
        <v>0.11392405063291142</v>
      </c>
      <c r="I36" s="101">
        <f>1-((indicateurs!I36-indicateurs!I$216)/(indicateurs!I$217-indicateurs!I$216))</f>
        <v>0.49551608373381972</v>
      </c>
      <c r="J36" s="237">
        <f>1-((indicateurs!J36-indicateurs!J$216)/(indicateurs!J$217-indicateurs!J$216))</f>
        <v>0.9684293606945541</v>
      </c>
      <c r="K36" s="69">
        <f>1-((indicateurs!K36-indicateurs!K$216)/(indicateurs!K$217-indicateurs!K$216))</f>
        <v>0.87821568237876924</v>
      </c>
      <c r="L36" s="237">
        <f>(indicateurs!L36-indicateurs!L$216)/(indicateurs!L$217-indicateurs!L$216)</f>
        <v>0.54111754833160153</v>
      </c>
      <c r="M36" s="195">
        <f>(indicateurs!M36-indicateurs!M$216)/(indicateurs!M$217-indicateurs!M$216)</f>
        <v>0.70512820512820495</v>
      </c>
      <c r="N36" s="96">
        <f>(indicateurs!N36-indicateurs!N$216)/(indicateurs!N$217-indicateurs!N$216)</f>
        <v>0.49693559822244271</v>
      </c>
      <c r="O36" s="139">
        <f>(indicateurs!O36-indicateurs!O$216)/(indicateurs!O$217-indicateurs!O$216)</f>
        <v>0.83825586421632403</v>
      </c>
      <c r="P36" s="101">
        <f>(indicateurs!P36-indicateurs!P$216)/(indicateurs!P$217-indicateurs!P$216)</f>
        <v>0.73391978298021809</v>
      </c>
      <c r="Q36" s="237">
        <f>(indicateurs!Q36-indicateurs!Q$216)/(indicateurs!Q$217-indicateurs!Q$216)</f>
        <v>0.63960348126840205</v>
      </c>
      <c r="R36" s="88">
        <f>(indicateurs!R36-indicateurs!R$216)/(indicateurs!R$217-indicateurs!R$216)</f>
        <v>0.78734871228771319</v>
      </c>
      <c r="S36" s="139">
        <f>(indicateurs!S36-indicateurs!S$216)/(indicateurs!S$217-indicateurs!S$216)</f>
        <v>0.86842105263157898</v>
      </c>
      <c r="T36" s="96">
        <f>(indicateurs!T36-indicateurs!T$216)/(indicateurs!T$217-indicateurs!T$216)</f>
        <v>0.36672214574796697</v>
      </c>
      <c r="U36" s="139">
        <f>(indicateurs!U36-indicateurs!U$216)/(indicateurs!U$217-indicateurs!U$216)</f>
        <v>0.79594616811759578</v>
      </c>
      <c r="V36" s="96">
        <f>1-((indicateurs!V36-indicateurs!V$216)/(indicateurs!V$217-indicateurs!V$216))</f>
        <v>0.63723919977431398</v>
      </c>
      <c r="W36" s="139">
        <f>1-((indicateurs!W36-indicateurs!W$216)/(indicateurs!W$217-indicateurs!W$216))</f>
        <v>0.98465043103252958</v>
      </c>
      <c r="X36" s="96">
        <f>1-((indicateurs!X36-indicateurs!X$216)/(indicateurs!X$217-indicateurs!X$216))</f>
        <v>0.82330910494646836</v>
      </c>
      <c r="Y36" s="9">
        <f>(indicateurs!Y36-indicateurs!Y$216)/(indicateurs!Y$217-indicateurs!Y$216)</f>
        <v>0.4188515191566814</v>
      </c>
      <c r="Z36" s="187"/>
    </row>
    <row r="37" spans="1:44" ht="12">
      <c r="A37" s="13" t="s">
        <v>97</v>
      </c>
      <c r="B37" s="139">
        <f>(indicateurs!B37-indicateurs!B$216)/(indicateurs!B$217-indicateurs!B$216)</f>
        <v>0.5423376186513289</v>
      </c>
      <c r="C37" s="237">
        <f>(indicateurs!C37-indicateurs!C$216)/(indicateurs!C$217-indicateurs!C$216)</f>
        <v>0.20518191216602483</v>
      </c>
      <c r="D37" s="139">
        <f>(indicateurs!D37-indicateurs!D$216)/(indicateurs!D$217-indicateurs!D$216)</f>
        <v>0.56647677496780691</v>
      </c>
      <c r="E37" s="138">
        <f>(indicateurs!E37-indicateurs!E$216)/(indicateurs!E$217-indicateurs!E$216)</f>
        <v>0.4581454800115502</v>
      </c>
      <c r="F37" s="197" t="e">
        <f>1-((indicateurs!F37-indicateurs!F$216)/(indicateurs!F$217-indicateurs!F$216))</f>
        <v>#VALUE!</v>
      </c>
      <c r="G37" s="96">
        <f>1-((indicateurs!G37-indicateurs!G$216)/(indicateurs!G$217-indicateurs!G$216))</f>
        <v>3.4489089299435061E-2</v>
      </c>
      <c r="H37" s="139">
        <f>(indicateurs!H37-indicateurs!H$216)/(indicateurs!H$217-indicateurs!H$216)</f>
        <v>0.62025316455696189</v>
      </c>
      <c r="I37" s="101">
        <f>1-((indicateurs!I37-indicateurs!I$216)/(indicateurs!I$217-indicateurs!I$216))</f>
        <v>0.51693502035919447</v>
      </c>
      <c r="J37" s="237">
        <f>1-((indicateurs!J37-indicateurs!J$216)/(indicateurs!J$217-indicateurs!J$216))</f>
        <v>1</v>
      </c>
      <c r="K37" s="69">
        <f>1-((indicateurs!K37-indicateurs!K$216)/(indicateurs!K$217-indicateurs!K$216))</f>
        <v>0.86628621867578115</v>
      </c>
      <c r="L37" s="237">
        <f>(indicateurs!L37-indicateurs!L$216)/(indicateurs!L$217-indicateurs!L$216)</f>
        <v>0.89613753006176644</v>
      </c>
      <c r="M37" s="195">
        <f>(indicateurs!M37-indicateurs!M$216)/(indicateurs!M$217-indicateurs!M$216)</f>
        <v>0.82051282051282048</v>
      </c>
      <c r="N37" s="96">
        <f>(indicateurs!N37-indicateurs!N$216)/(indicateurs!N$217-indicateurs!N$216)</f>
        <v>0.73319907126174289</v>
      </c>
      <c r="O37" s="139">
        <f>(indicateurs!O37-indicateurs!O$216)/(indicateurs!O$217-indicateurs!O$216)</f>
        <v>0.37489507042372383</v>
      </c>
      <c r="P37" s="101">
        <f>(indicateurs!P37-indicateurs!P$216)/(indicateurs!P$217-indicateurs!P$216)</f>
        <v>0.51709922373890072</v>
      </c>
      <c r="Q37" s="237">
        <f>(indicateurs!Q37-indicateurs!Q$216)/(indicateurs!Q$217-indicateurs!Q$216)</f>
        <v>0.54635785944201287</v>
      </c>
      <c r="R37" s="88">
        <f>(indicateurs!R37-indicateurs!R$216)/(indicateurs!R$217-indicateurs!R$216)</f>
        <v>0.87313877700464004</v>
      </c>
      <c r="S37" s="139">
        <f>(indicateurs!S37-indicateurs!S$216)/(indicateurs!S$217-indicateurs!S$216)</f>
        <v>0.55263157894736847</v>
      </c>
      <c r="T37" s="96">
        <f>(indicateurs!T37-indicateurs!T$216)/(indicateurs!T$217-indicateurs!T$216)</f>
        <v>0.60701651223048347</v>
      </c>
      <c r="U37" s="139">
        <f>(indicateurs!U37-indicateurs!U$216)/(indicateurs!U$217-indicateurs!U$216)</f>
        <v>0.67685456729013682</v>
      </c>
      <c r="V37" s="96">
        <f>1-((indicateurs!V37-indicateurs!V$216)/(indicateurs!V$217-indicateurs!V$216))</f>
        <v>0.66606218244718596</v>
      </c>
      <c r="W37" s="139">
        <f>1-((indicateurs!W37-indicateurs!W$216)/(indicateurs!W$217-indicateurs!W$216))</f>
        <v>0.97927893787941866</v>
      </c>
      <c r="X37" s="96">
        <f>1-((indicateurs!X37-indicateurs!X$216)/(indicateurs!X$217-indicateurs!X$216))</f>
        <v>0.80927552336076225</v>
      </c>
      <c r="Y37" s="9">
        <f>(indicateurs!Y37-indicateurs!Y$216)/(indicateurs!Y$217-indicateurs!Y$216)</f>
        <v>0.56373150308710496</v>
      </c>
      <c r="Z37" s="187"/>
    </row>
    <row r="38" spans="1:44" ht="12">
      <c r="A38" s="13" t="s">
        <v>98</v>
      </c>
      <c r="B38" s="139">
        <f>(indicateurs!B38-indicateurs!B$216)/(indicateurs!B$217-indicateurs!B$216)</f>
        <v>0.6422315788869406</v>
      </c>
      <c r="C38" s="237">
        <f>(indicateurs!C38-indicateurs!C$216)/(indicateurs!C$217-indicateurs!C$216)</f>
        <v>0.36468994108058272</v>
      </c>
      <c r="D38" s="139">
        <f>(indicateurs!D38-indicateurs!D$216)/(indicateurs!D$217-indicateurs!D$216)</f>
        <v>0.79375039820513937</v>
      </c>
      <c r="E38" s="138">
        <f>(indicateurs!E38-indicateurs!E$216)/(indicateurs!E$217-indicateurs!E$216)</f>
        <v>0.54475938345994157</v>
      </c>
      <c r="F38" s="197" t="e">
        <f>1-((indicateurs!F38-indicateurs!F$216)/(indicateurs!F$217-indicateurs!F$216))</f>
        <v>#VALUE!</v>
      </c>
      <c r="G38" s="96">
        <f>1-((indicateurs!G38-indicateurs!G$216)/(indicateurs!G$217-indicateurs!G$216))</f>
        <v>0.85273133608830998</v>
      </c>
      <c r="H38" s="139">
        <f>(indicateurs!H38-indicateurs!H$216)/(indicateurs!H$217-indicateurs!H$216)</f>
        <v>0.55696202531645567</v>
      </c>
      <c r="I38" s="101">
        <f>1-((indicateurs!I38-indicateurs!I$216)/(indicateurs!I$217-indicateurs!I$216))</f>
        <v>0.42532362417651703</v>
      </c>
      <c r="J38" s="237">
        <f>1-((indicateurs!J38-indicateurs!J$216)/(indicateurs!J$217-indicateurs!J$216))</f>
        <v>1</v>
      </c>
      <c r="K38" s="69">
        <f>1-((indicateurs!K38-indicateurs!K$216)/(indicateurs!K$217-indicateurs!K$216))</f>
        <v>0.97576989440448947</v>
      </c>
      <c r="L38" s="237">
        <f>(indicateurs!L38-indicateurs!L$216)/(indicateurs!L$217-indicateurs!L$216)</f>
        <v>0.68351915364932914</v>
      </c>
      <c r="M38" s="195">
        <f>(indicateurs!M38-indicateurs!M$216)/(indicateurs!M$217-indicateurs!M$216)</f>
        <v>0.79059829059829045</v>
      </c>
      <c r="N38" s="96">
        <f>(indicateurs!N38-indicateurs!N$216)/(indicateurs!N$217-indicateurs!N$216)</f>
        <v>0.81677526580625726</v>
      </c>
      <c r="O38" s="139">
        <f>(indicateurs!O38-indicateurs!O$216)/(indicateurs!O$217-indicateurs!O$216)</f>
        <v>0.87476998080201374</v>
      </c>
      <c r="P38" s="101">
        <f>(indicateurs!P38-indicateurs!P$216)/(indicateurs!P$217-indicateurs!P$216)</f>
        <v>0.82993674437363285</v>
      </c>
      <c r="Q38" s="237">
        <f>(indicateurs!Q38-indicateurs!Q$216)/(indicateurs!Q$217-indicateurs!Q$216)</f>
        <v>0.61920734991578774</v>
      </c>
      <c r="R38" s="88">
        <f>(indicateurs!R38-indicateurs!R$216)/(indicateurs!R$217-indicateurs!R$216)</f>
        <v>0.75898139794565977</v>
      </c>
      <c r="S38" s="139">
        <f>(indicateurs!S38-indicateurs!S$216)/(indicateurs!S$217-indicateurs!S$216)</f>
        <v>0.93421052631578949</v>
      </c>
      <c r="T38" s="96">
        <f>(indicateurs!T38-indicateurs!T$216)/(indicateurs!T$217-indicateurs!T$216)</f>
        <v>0.73817554860023682</v>
      </c>
      <c r="U38" s="139">
        <f>(indicateurs!U38-indicateurs!U$216)/(indicateurs!U$217-indicateurs!U$216)</f>
        <v>0.97851799285917151</v>
      </c>
      <c r="V38" s="96">
        <f>1-((indicateurs!V38-indicateurs!V$216)/(indicateurs!V$217-indicateurs!V$216))</f>
        <v>1</v>
      </c>
      <c r="W38" s="139">
        <f>1-((indicateurs!W38-indicateurs!W$216)/(indicateurs!W$217-indicateurs!W$216))</f>
        <v>0.97614511394981762</v>
      </c>
      <c r="X38" s="96">
        <f>1-((indicateurs!X38-indicateurs!X$216)/(indicateurs!X$217-indicateurs!X$216))</f>
        <v>0.75862565078879385</v>
      </c>
      <c r="Y38" s="9">
        <f>(indicateurs!Y38-indicateurs!Y$216)/(indicateurs!Y$217-indicateurs!Y$216)</f>
        <v>0.79857222978201492</v>
      </c>
      <c r="Z38" s="187"/>
    </row>
    <row r="39" spans="1:44" ht="12">
      <c r="A39" s="13" t="s">
        <v>99</v>
      </c>
      <c r="B39" s="139">
        <f>(indicateurs!B39-indicateurs!B$216)/(indicateurs!B$217-indicateurs!B$216)</f>
        <v>0.6785225314781389</v>
      </c>
      <c r="C39" s="237">
        <f>(indicateurs!C39-indicateurs!C$216)/(indicateurs!C$217-indicateurs!C$216)</f>
        <v>0.93324594184938214</v>
      </c>
      <c r="D39" s="139">
        <f>(indicateurs!D39-indicateurs!D$216)/(indicateurs!D$217-indicateurs!D$216)</f>
        <v>0.89439573916623338</v>
      </c>
      <c r="E39" s="138">
        <f>(indicateurs!E39-indicateurs!E$216)/(indicateurs!E$217-indicateurs!E$216)</f>
        <v>0.80149045284630926</v>
      </c>
      <c r="F39" s="197" t="e">
        <f>1-((indicateurs!F39-indicateurs!F$216)/(indicateurs!F$217-indicateurs!F$216))</f>
        <v>#VALUE!</v>
      </c>
      <c r="G39" s="96">
        <f>1-((indicateurs!G39-indicateurs!G$216)/(indicateurs!G$217-indicateurs!G$216))</f>
        <v>0.84537311364954681</v>
      </c>
      <c r="H39" s="139">
        <f>(indicateurs!H39-indicateurs!H$216)/(indicateurs!H$217-indicateurs!H$216)</f>
        <v>0.55696202531645567</v>
      </c>
      <c r="I39" s="101">
        <f>1-((indicateurs!I39-indicateurs!I$216)/(indicateurs!I$217-indicateurs!I$216))</f>
        <v>0.27170338949356099</v>
      </c>
      <c r="J39" s="237">
        <f>1-((indicateurs!J39-indicateurs!J$216)/(indicateurs!J$217-indicateurs!J$216))</f>
        <v>0.99210734017363855</v>
      </c>
      <c r="K39" s="69">
        <f>1-((indicateurs!K39-indicateurs!K$216)/(indicateurs!K$217-indicateurs!K$216))</f>
        <v>0.88244405750465238</v>
      </c>
      <c r="L39" s="237">
        <f>(indicateurs!L39-indicateurs!L$216)/(indicateurs!L$217-indicateurs!L$216)</f>
        <v>0.66963132277091753</v>
      </c>
      <c r="M39" s="195">
        <f>(indicateurs!M39-indicateurs!M$216)/(indicateurs!M$217-indicateurs!M$216)</f>
        <v>0.83760683760683718</v>
      </c>
      <c r="N39" s="96">
        <f>(indicateurs!N39-indicateurs!N$216)/(indicateurs!N$217-indicateurs!N$216)</f>
        <v>0.93731785409161439</v>
      </c>
      <c r="O39" s="139">
        <f>(indicateurs!O39-indicateurs!O$216)/(indicateurs!O$217-indicateurs!O$216)</f>
        <v>0.89164687067918436</v>
      </c>
      <c r="P39" s="101">
        <f>(indicateurs!P39-indicateurs!P$216)/(indicateurs!P$217-indicateurs!P$216)</f>
        <v>0.52920063970173858</v>
      </c>
      <c r="Q39" s="237">
        <f>(indicateurs!Q39-indicateurs!Q$216)/(indicateurs!Q$217-indicateurs!Q$216)</f>
        <v>0.75682542296585309</v>
      </c>
      <c r="R39" s="88">
        <f>(indicateurs!R39-indicateurs!R$216)/(indicateurs!R$217-indicateurs!R$216)</f>
        <v>0.83860575407112015</v>
      </c>
      <c r="S39" s="139">
        <f>(indicateurs!S39-indicateurs!S$216)/(indicateurs!S$217-indicateurs!S$216)</f>
        <v>0.67105263157894735</v>
      </c>
      <c r="T39" s="96">
        <f>(indicateurs!T39-indicateurs!T$216)/(indicateurs!T$217-indicateurs!T$216)</f>
        <v>7.5301318311723403E-2</v>
      </c>
      <c r="U39" s="139">
        <f>(indicateurs!U39-indicateurs!U$216)/(indicateurs!U$217-indicateurs!U$216)</f>
        <v>0.98165539727755502</v>
      </c>
      <c r="V39" s="96">
        <f>1-((indicateurs!V39-indicateurs!V$216)/(indicateurs!V$217-indicateurs!V$216))</f>
        <v>0.76787241831714859</v>
      </c>
      <c r="W39" s="139">
        <f>1-((indicateurs!W39-indicateurs!W$216)/(indicateurs!W$217-indicateurs!W$216))</f>
        <v>0.9831579510629338</v>
      </c>
      <c r="X39" s="96">
        <f>1-((indicateurs!X39-indicateurs!X$216)/(indicateurs!X$217-indicateurs!X$216))</f>
        <v>0.80822661116158157</v>
      </c>
      <c r="Y39" s="9">
        <f>(indicateurs!Y39-indicateurs!Y$216)/(indicateurs!Y$217-indicateurs!Y$216)</f>
        <v>0.86601899535559435</v>
      </c>
      <c r="Z39" s="187"/>
    </row>
    <row r="40" spans="1:44" ht="12">
      <c r="A40" s="13" t="s">
        <v>100</v>
      </c>
      <c r="B40" s="139">
        <f>(indicateurs!B40-indicateurs!B$216)/(indicateurs!B$217-indicateurs!B$216)</f>
        <v>8.6275624547322183E-2</v>
      </c>
      <c r="C40" s="237">
        <f>(indicateurs!C40-indicateurs!C$216)/(indicateurs!C$217-indicateurs!C$216)</f>
        <v>5.4324308351590855E-2</v>
      </c>
      <c r="D40" s="139">
        <f>(indicateurs!D40-indicateurs!D$216)/(indicateurs!D$217-indicateurs!D$216)</f>
        <v>0.34320769368147641</v>
      </c>
      <c r="E40" s="138">
        <f>(indicateurs!E40-indicateurs!E$216)/(indicateurs!E$217-indicateurs!E$216)</f>
        <v>9.3415700902711604E-2</v>
      </c>
      <c r="F40" s="197" t="e">
        <f>1-((indicateurs!F40-indicateurs!F$216)/(indicateurs!F$217-indicateurs!F$216))</f>
        <v>#VALUE!</v>
      </c>
      <c r="G40" s="96">
        <f>1-((indicateurs!G40-indicateurs!G$216)/(indicateurs!G$217-indicateurs!G$216))</f>
        <v>0.63805231460622269</v>
      </c>
      <c r="H40" s="139">
        <f>(indicateurs!H40-indicateurs!H$216)/(indicateurs!H$217-indicateurs!H$216)</f>
        <v>0</v>
      </c>
      <c r="I40" s="101">
        <f>1-((indicateurs!I40-indicateurs!I$216)/(indicateurs!I$217-indicateurs!I$216))</f>
        <v>0.41596811989701643</v>
      </c>
      <c r="J40" s="237">
        <f>1-((indicateurs!J40-indicateurs!J$216)/(indicateurs!J$217-indicateurs!J$216))</f>
        <v>0</v>
      </c>
      <c r="K40" s="139">
        <f>1-((indicateurs!K40-indicateurs!K$216)/(indicateurs!K$217-indicateurs!K$216))</f>
        <v>7.4081107325289053E-2</v>
      </c>
      <c r="L40" s="96">
        <f>(indicateurs!L40-indicateurs!L$216)/(indicateurs!L$217-indicateurs!L$216)</f>
        <v>0.55331135179460322</v>
      </c>
      <c r="M40" s="195">
        <f>(indicateurs!M40-indicateurs!M$216)/(indicateurs!M$217-indicateurs!M$216)</f>
        <v>0.48290598290598269</v>
      </c>
      <c r="N40" s="96">
        <f>(indicateurs!N40-indicateurs!N$216)/(indicateurs!N$217-indicateurs!N$216)</f>
        <v>0.60462031042402853</v>
      </c>
      <c r="O40" s="139">
        <f>(indicateurs!O40-indicateurs!O$216)/(indicateurs!O$217-indicateurs!O$216)</f>
        <v>0.10015681019863527</v>
      </c>
      <c r="P40" s="101">
        <f>(indicateurs!P40-indicateurs!P$216)/(indicateurs!P$217-indicateurs!P$216)</f>
        <v>8.3253908313457733E-2</v>
      </c>
      <c r="Q40" s="237">
        <f>(indicateurs!Q40-indicateurs!Q$216)/(indicateurs!Q$217-indicateurs!Q$216)</f>
        <v>0.35517978533823313</v>
      </c>
      <c r="R40" s="88">
        <f>(indicateurs!R40-indicateurs!R$216)/(indicateurs!R$217-indicateurs!R$216)</f>
        <v>2.6640290043289858E-2</v>
      </c>
      <c r="S40" s="139">
        <f>(indicateurs!S40-indicateurs!S$216)/(indicateurs!S$217-indicateurs!S$216)</f>
        <v>0.36842105263157893</v>
      </c>
      <c r="T40" s="96">
        <f>(indicateurs!T40-indicateurs!T$216)/(indicateurs!T$217-indicateurs!T$216)</f>
        <v>0.76196901696716379</v>
      </c>
      <c r="U40" s="139">
        <f>(indicateurs!U40-indicateurs!U$216)/(indicateurs!U$217-indicateurs!U$216)</f>
        <v>0.3320738388142469</v>
      </c>
      <c r="V40" s="96">
        <f>1-((indicateurs!V40-indicateurs!V$216)/(indicateurs!V$217-indicateurs!V$216))</f>
        <v>0.47980003826582684</v>
      </c>
      <c r="W40" s="139">
        <f>1-((indicateurs!W40-indicateurs!W$216)/(indicateurs!W$217-indicateurs!W$216))</f>
        <v>0.92214664705451943</v>
      </c>
      <c r="X40" s="96">
        <f>1-((indicateurs!X40-indicateurs!X$216)/(indicateurs!X$217-indicateurs!X$216))</f>
        <v>0.7634219234504942</v>
      </c>
      <c r="Y40" s="9">
        <f>(indicateurs!Y40-indicateurs!Y$216)/(indicateurs!Y$217-indicateurs!Y$216)</f>
        <v>0.18933729526282445</v>
      </c>
      <c r="Z40" s="187"/>
    </row>
    <row r="41" spans="1:44" ht="12">
      <c r="A41" s="13" t="s">
        <v>101</v>
      </c>
      <c r="B41" s="139">
        <f>(indicateurs!B41-indicateurs!B$216)/(indicateurs!B$217-indicateurs!B$216)</f>
        <v>0.63960351002017546</v>
      </c>
      <c r="C41" s="237">
        <f>(indicateurs!C41-indicateurs!C$216)/(indicateurs!C$217-indicateurs!C$216)</f>
        <v>0.57799686076064483</v>
      </c>
      <c r="D41" s="139">
        <f>(indicateurs!D41-indicateurs!D$216)/(indicateurs!D$217-indicateurs!D$216)</f>
        <v>0.75263731123548616</v>
      </c>
      <c r="E41" s="138">
        <f>(indicateurs!E41-indicateurs!E$216)/(indicateurs!E$217-indicateurs!E$216)</f>
        <v>0.70930636803126046</v>
      </c>
      <c r="F41" s="197" t="e">
        <f>1-((indicateurs!F41-indicateurs!F$216)/(indicateurs!F$217-indicateurs!F$216))</f>
        <v>#VALUE!</v>
      </c>
      <c r="G41" s="96">
        <f>1-((indicateurs!G41-indicateurs!G$216)/(indicateurs!G$217-indicateurs!G$216))</f>
        <v>0.7305344286268125</v>
      </c>
      <c r="H41" s="139">
        <f>(indicateurs!H41-indicateurs!H$216)/(indicateurs!H$217-indicateurs!H$216)</f>
        <v>0.55696202531645567</v>
      </c>
      <c r="I41" s="101">
        <f>1-((indicateurs!I41-indicateurs!I$216)/(indicateurs!I$217-indicateurs!I$216))</f>
        <v>0.36788524977882553</v>
      </c>
      <c r="J41" s="237">
        <f>1-((indicateurs!J41-indicateurs!J$216)/(indicateurs!J$217-indicateurs!J$216))</f>
        <v>0.96053670086819254</v>
      </c>
      <c r="K41" s="69">
        <f>1-((indicateurs!K41-indicateurs!K$216)/(indicateurs!K$217-indicateurs!K$216))</f>
        <v>0.76361095355177599</v>
      </c>
      <c r="L41" s="237">
        <f>(indicateurs!L41-indicateurs!L$216)/(indicateurs!L$217-indicateurs!L$216)</f>
        <v>0.6026350952666113</v>
      </c>
      <c r="M41" s="195">
        <f>(indicateurs!M41-indicateurs!M$216)/(indicateurs!M$217-indicateurs!M$216)</f>
        <v>0.74358974358974361</v>
      </c>
      <c r="N41" s="96">
        <f>(indicateurs!N41-indicateurs!N$216)/(indicateurs!N$217-indicateurs!N$216)</f>
        <v>0.76695099598164274</v>
      </c>
      <c r="O41" s="139">
        <f>(indicateurs!O41-indicateurs!O$216)/(indicateurs!O$217-indicateurs!O$216)</f>
        <v>0.69735231844297374</v>
      </c>
      <c r="P41" s="101">
        <f>(indicateurs!P41-indicateurs!P$216)/(indicateurs!P$217-indicateurs!P$216)</f>
        <v>0.4166858709468485</v>
      </c>
      <c r="Q41" s="237">
        <f>(indicateurs!Q41-indicateurs!Q$216)/(indicateurs!Q$217-indicateurs!Q$216)</f>
        <v>0.64815749620206053</v>
      </c>
      <c r="R41" s="88">
        <f>(indicateurs!R41-indicateurs!R$216)/(indicateurs!R$217-indicateurs!R$216)</f>
        <v>0.91762485244452663</v>
      </c>
      <c r="S41" s="139">
        <f>(indicateurs!S41-indicateurs!S$216)/(indicateurs!S$217-indicateurs!S$216)</f>
        <v>1</v>
      </c>
      <c r="T41" s="96">
        <f>(indicateurs!T41-indicateurs!T$216)/(indicateurs!T$217-indicateurs!T$216)</f>
        <v>0.33250674495585736</v>
      </c>
      <c r="U41" s="139">
        <f>(indicateurs!U41-indicateurs!U$216)/(indicateurs!U$217-indicateurs!U$216)</f>
        <v>0.99182230172640207</v>
      </c>
      <c r="V41" s="96">
        <f>1-((indicateurs!V41-indicateurs!V$216)/(indicateurs!V$217-indicateurs!V$216))</f>
        <v>0.95795016282210832</v>
      </c>
      <c r="W41" s="139">
        <f>1-((indicateurs!W41-indicateurs!W$216)/(indicateurs!W$217-indicateurs!W$216))</f>
        <v>0.97165750794308514</v>
      </c>
      <c r="X41" s="96">
        <f>1-((indicateurs!X41-indicateurs!X$216)/(indicateurs!X$217-indicateurs!X$216))</f>
        <v>0.92895172255171454</v>
      </c>
      <c r="Y41" s="9">
        <f>(indicateurs!Y41-indicateurs!Y$216)/(indicateurs!Y$217-indicateurs!Y$216)</f>
        <v>0.67841086417181029</v>
      </c>
      <c r="Z41" s="187"/>
    </row>
    <row r="42" spans="1:44" ht="13.5" customHeight="1">
      <c r="A42" s="13" t="s">
        <v>102</v>
      </c>
      <c r="B42" s="244">
        <f>(indicateurs!B42-indicateurs!B$216)/(indicateurs!B$217-indicateurs!B$216)</f>
        <v>1</v>
      </c>
      <c r="C42" s="214">
        <f>(indicateurs!C42-indicateurs!C$216)/(indicateurs!C$217-indicateurs!C$216)</f>
        <v>1</v>
      </c>
      <c r="D42" s="244">
        <f>(indicateurs!D42-indicateurs!D$216)/(indicateurs!D$217-indicateurs!D$216)</f>
        <v>0.69128444903732067</v>
      </c>
      <c r="E42" s="146">
        <f>(indicateurs!E42-indicateurs!E$216)/(indicateurs!E$217-indicateurs!E$216)</f>
        <v>0.87351344859363633</v>
      </c>
      <c r="F42" s="224" t="e">
        <f>1-((indicateurs!F42-indicateurs!F$216)/(indicateurs!F$217-indicateurs!F$216))</f>
        <v>#VALUE!</v>
      </c>
      <c r="G42" s="246">
        <f>1-((indicateurs!G42-indicateurs!G$216)/(indicateurs!G$217-indicateurs!G$216))</f>
        <v>0.70260481361058724</v>
      </c>
      <c r="H42" s="244">
        <f>(indicateurs!H42-indicateurs!H$216)/(indicateurs!H$217-indicateurs!H$216)</f>
        <v>0.84499379746835457</v>
      </c>
      <c r="I42" s="112">
        <f>1-((indicateurs!I42-indicateurs!I$216)/(indicateurs!I$217-indicateurs!I$216))</f>
        <v>0.52333823768541565</v>
      </c>
      <c r="J42" s="214">
        <f>1-((indicateurs!J42-indicateurs!J$216)/(indicateurs!J$217-indicateurs!J$216))</f>
        <v>0.99992820897910439</v>
      </c>
      <c r="K42" s="49">
        <f>1-((indicateurs!K42-indicateurs!K$216)/(indicateurs!K$217-indicateurs!K$216))</f>
        <v>0.78095041096200213</v>
      </c>
      <c r="L42" s="214">
        <f>(indicateurs!L42-indicateurs!L$216)/(indicateurs!L$217-indicateurs!L$216)</f>
        <v>0.44230470422517637</v>
      </c>
      <c r="M42" s="261">
        <f>(indicateurs!M42-indicateurs!M$216)/(indicateurs!M$217-indicateurs!M$216)</f>
        <v>0.67094017094017089</v>
      </c>
      <c r="N42" s="246">
        <f>(indicateurs!N42-indicateurs!N$216)/(indicateurs!N$217-indicateurs!N$216)</f>
        <v>0.98714212391622858</v>
      </c>
      <c r="O42" s="244">
        <f>(indicateurs!O42-indicateurs!O$216)/(indicateurs!O$217-indicateurs!O$216)</f>
        <v>0.91705742161463788</v>
      </c>
      <c r="P42" s="112">
        <f>(indicateurs!P42-indicateurs!P$216)/(indicateurs!P$217-indicateurs!P$216)</f>
        <v>0.51540086230242144</v>
      </c>
      <c r="Q42" s="214">
        <f>(indicateurs!Q42-indicateurs!Q$216)/(indicateurs!Q$217-indicateurs!Q$216)</f>
        <v>0.62441795551699542</v>
      </c>
      <c r="R42" s="149">
        <f>(indicateurs!R42-indicateurs!R$216)/(indicateurs!R$217-indicateurs!R$216)</f>
        <v>0.79778013730240649</v>
      </c>
      <c r="S42" s="244">
        <f>(indicateurs!S42-indicateurs!S$216)/(indicateurs!S$217-indicateurs!S$216)</f>
        <v>0.65789473684210531</v>
      </c>
      <c r="T42" s="246">
        <f>(indicateurs!T42-indicateurs!T$216)/(indicateurs!T$217-indicateurs!T$216)</f>
        <v>0.89076837052366808</v>
      </c>
      <c r="U42" s="244">
        <f>(indicateurs!U42-indicateurs!U$216)/(indicateurs!U$217-indicateurs!U$216)</f>
        <v>0.77313439222417968</v>
      </c>
      <c r="V42" s="246">
        <f>1-((indicateurs!V42-indicateurs!V$216)/(indicateurs!V$217-indicateurs!V$216))</f>
        <v>0.82592120567099447</v>
      </c>
      <c r="W42" s="244">
        <f>1-((indicateurs!W42-indicateurs!W$216)/(indicateurs!W$217-indicateurs!W$216))</f>
        <v>0.88145254981124976</v>
      </c>
      <c r="X42" s="246">
        <f>1-((indicateurs!X42-indicateurs!X$216)/(indicateurs!X$217-indicateurs!X$216))</f>
        <v>0.95148695242326864</v>
      </c>
      <c r="Y42" s="177">
        <f>(indicateurs!Y42-indicateurs!Y$216)/(indicateurs!Y$217-indicateurs!Y$216)</f>
        <v>0.74303916861253483</v>
      </c>
      <c r="Z42" s="187"/>
    </row>
    <row r="43" spans="1:44" ht="12">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row>
    <row r="44" spans="1:44" ht="13.5" customHeight="1">
      <c r="A44" s="249" t="s">
        <v>103</v>
      </c>
      <c r="B44" s="50"/>
      <c r="C44" s="50"/>
      <c r="D44" s="50"/>
      <c r="E44" s="50"/>
      <c r="F44" s="50"/>
      <c r="G44" s="50"/>
      <c r="H44" s="50"/>
      <c r="I44" s="50"/>
      <c r="J44" s="50"/>
      <c r="K44" s="50"/>
      <c r="L44" s="50"/>
      <c r="M44" s="50"/>
      <c r="N44" s="50"/>
      <c r="O44" s="50"/>
      <c r="P44" s="50"/>
      <c r="Q44" s="50"/>
      <c r="R44" s="50"/>
      <c r="S44" s="50"/>
      <c r="T44" s="50"/>
      <c r="U44" s="50"/>
      <c r="V44" s="50"/>
      <c r="W44" s="50"/>
      <c r="X44" s="50"/>
      <c r="Y44" s="50"/>
    </row>
    <row r="45" spans="1:44" ht="13.5" customHeight="1">
      <c r="A45" s="7"/>
      <c r="B45" s="266" t="s">
        <v>1</v>
      </c>
      <c r="C45" s="267"/>
      <c r="D45" s="267"/>
      <c r="E45" s="267"/>
      <c r="F45" s="267"/>
      <c r="G45" s="267"/>
      <c r="H45" s="267"/>
      <c r="I45" s="267"/>
      <c r="J45" s="268"/>
      <c r="K45" s="266" t="s">
        <v>2</v>
      </c>
      <c r="L45" s="267"/>
      <c r="M45" s="267"/>
      <c r="N45" s="267"/>
      <c r="O45" s="267"/>
      <c r="P45" s="267"/>
      <c r="Q45" s="267"/>
      <c r="R45" s="267"/>
      <c r="S45" s="267"/>
      <c r="T45" s="267"/>
      <c r="U45" s="267"/>
      <c r="V45" s="267"/>
      <c r="W45" s="267"/>
      <c r="X45" s="267"/>
      <c r="Y45" s="267"/>
      <c r="AB45" s="50"/>
      <c r="AC45" s="50"/>
      <c r="AD45" s="50"/>
      <c r="AE45" s="50"/>
      <c r="AF45" s="50"/>
      <c r="AG45" s="50"/>
      <c r="AH45" s="50"/>
      <c r="AI45" s="50"/>
      <c r="AJ45" s="50"/>
      <c r="AK45" s="50"/>
      <c r="AL45" s="50"/>
      <c r="AM45" s="50"/>
      <c r="AN45" s="50"/>
      <c r="AO45" s="50"/>
      <c r="AP45" s="50"/>
      <c r="AQ45" s="50"/>
      <c r="AR45" s="50"/>
    </row>
    <row r="46" spans="1:44" ht="38.25" customHeight="1">
      <c r="A46" s="7"/>
      <c r="B46" s="269" t="s">
        <v>3</v>
      </c>
      <c r="C46" s="270"/>
      <c r="D46" s="269" t="s">
        <v>4</v>
      </c>
      <c r="E46" s="271"/>
      <c r="F46" s="271"/>
      <c r="G46" s="270"/>
      <c r="H46" s="269" t="s">
        <v>5</v>
      </c>
      <c r="I46" s="271"/>
      <c r="J46" s="270"/>
      <c r="K46" s="269" t="s">
        <v>6</v>
      </c>
      <c r="L46" s="270"/>
      <c r="M46" s="269" t="s">
        <v>7</v>
      </c>
      <c r="N46" s="270"/>
      <c r="O46" s="269" t="s">
        <v>8</v>
      </c>
      <c r="P46" s="271"/>
      <c r="Q46" s="270"/>
      <c r="R46" s="26" t="s">
        <v>9</v>
      </c>
      <c r="S46" s="269" t="s">
        <v>10</v>
      </c>
      <c r="T46" s="270"/>
      <c r="U46" s="269" t="s">
        <v>11</v>
      </c>
      <c r="V46" s="271"/>
      <c r="W46" s="272" t="s">
        <v>12</v>
      </c>
      <c r="X46" s="270"/>
      <c r="Y46" s="173" t="s">
        <v>13</v>
      </c>
      <c r="Z46" s="187"/>
      <c r="AA46" s="7"/>
      <c r="AB46" s="269" t="s">
        <v>4</v>
      </c>
      <c r="AC46" s="271"/>
      <c r="AD46" s="271"/>
      <c r="AE46" s="270"/>
      <c r="AF46" s="269" t="s">
        <v>6</v>
      </c>
      <c r="AG46" s="270"/>
      <c r="AH46" s="269" t="s">
        <v>7</v>
      </c>
      <c r="AI46" s="270"/>
      <c r="AJ46" s="269" t="s">
        <v>8</v>
      </c>
      <c r="AK46" s="271"/>
      <c r="AL46" s="270"/>
      <c r="AM46" s="26" t="s">
        <v>9</v>
      </c>
      <c r="AN46" s="173" t="s">
        <v>10</v>
      </c>
      <c r="AO46" s="171" t="s">
        <v>11</v>
      </c>
      <c r="AP46" s="272" t="s">
        <v>12</v>
      </c>
      <c r="AQ46" s="270"/>
      <c r="AR46" s="173" t="s">
        <v>13</v>
      </c>
    </row>
    <row r="47" spans="1:44" ht="51" customHeight="1">
      <c r="A47" s="7"/>
      <c r="B47" s="168" t="s">
        <v>14</v>
      </c>
      <c r="C47" s="253" t="s">
        <v>15</v>
      </c>
      <c r="D47" s="168" t="s">
        <v>16</v>
      </c>
      <c r="E47" s="111" t="s">
        <v>17</v>
      </c>
      <c r="F47" s="111" t="s">
        <v>18</v>
      </c>
      <c r="G47" s="253" t="s">
        <v>19</v>
      </c>
      <c r="H47" s="168" t="s">
        <v>20</v>
      </c>
      <c r="J47" s="253" t="s">
        <v>21</v>
      </c>
      <c r="K47" s="168" t="s">
        <v>22</v>
      </c>
      <c r="L47" s="253" t="s">
        <v>23</v>
      </c>
      <c r="M47" s="168" t="s">
        <v>24</v>
      </c>
      <c r="N47" s="253" t="s">
        <v>25</v>
      </c>
      <c r="O47" s="168" t="s">
        <v>26</v>
      </c>
      <c r="P47" s="111" t="s">
        <v>27</v>
      </c>
      <c r="Q47" s="253" t="s">
        <v>28</v>
      </c>
      <c r="R47" s="104" t="s">
        <v>29</v>
      </c>
      <c r="S47" s="168" t="s">
        <v>30</v>
      </c>
      <c r="T47" s="253" t="s">
        <v>31</v>
      </c>
      <c r="U47" s="168" t="s">
        <v>32</v>
      </c>
      <c r="V47" s="253" t="s">
        <v>33</v>
      </c>
      <c r="W47" s="168" t="s">
        <v>34</v>
      </c>
      <c r="X47" s="253" t="s">
        <v>35</v>
      </c>
      <c r="Y47" s="104" t="s">
        <v>36</v>
      </c>
      <c r="Z47" s="187"/>
      <c r="AA47" s="7"/>
      <c r="AB47" s="168" t="s">
        <v>16</v>
      </c>
      <c r="AC47" s="111" t="s">
        <v>17</v>
      </c>
      <c r="AD47" s="111" t="s">
        <v>18</v>
      </c>
      <c r="AE47" s="253" t="s">
        <v>19</v>
      </c>
      <c r="AF47" s="168" t="s">
        <v>22</v>
      </c>
      <c r="AG47" s="253" t="s">
        <v>23</v>
      </c>
      <c r="AH47" s="168" t="s">
        <v>24</v>
      </c>
      <c r="AI47" s="253" t="s">
        <v>25</v>
      </c>
      <c r="AJ47" s="168" t="s">
        <v>26</v>
      </c>
      <c r="AK47" s="111" t="s">
        <v>27</v>
      </c>
      <c r="AL47" s="253" t="s">
        <v>28</v>
      </c>
      <c r="AM47" s="104" t="s">
        <v>29</v>
      </c>
      <c r="AN47" s="104" t="s">
        <v>31</v>
      </c>
      <c r="AO47" s="168" t="s">
        <v>32</v>
      </c>
      <c r="AP47" s="111" t="s">
        <v>34</v>
      </c>
      <c r="AQ47" s="253" t="s">
        <v>35</v>
      </c>
      <c r="AR47" s="104" t="s">
        <v>36</v>
      </c>
    </row>
    <row r="48" spans="1:44" ht="12">
      <c r="A48" s="7"/>
      <c r="B48" s="41" t="s">
        <v>37</v>
      </c>
      <c r="C48" s="103"/>
      <c r="D48" s="41" t="s">
        <v>38</v>
      </c>
      <c r="G48" s="262"/>
      <c r="H48" s="41" t="s">
        <v>39</v>
      </c>
      <c r="J48" s="262"/>
      <c r="K48" s="41" t="s">
        <v>40</v>
      </c>
      <c r="L48" s="262"/>
      <c r="M48" s="41" t="s">
        <v>41</v>
      </c>
      <c r="N48" s="262"/>
      <c r="O48" s="41" t="s">
        <v>42</v>
      </c>
      <c r="Q48" s="262"/>
      <c r="R48" s="43"/>
      <c r="S48" s="41" t="s">
        <v>43</v>
      </c>
      <c r="T48" s="7"/>
      <c r="U48" s="41"/>
      <c r="V48" s="262" t="s">
        <v>44</v>
      </c>
      <c r="W48" s="41" t="s">
        <v>45</v>
      </c>
      <c r="X48" s="262"/>
      <c r="Y48" s="207" t="s">
        <v>46</v>
      </c>
      <c r="Z48" s="187"/>
      <c r="AA48" s="7"/>
      <c r="AB48" s="41" t="s">
        <v>38</v>
      </c>
      <c r="AE48" s="262"/>
      <c r="AF48" s="41" t="s">
        <v>40</v>
      </c>
      <c r="AG48" s="262"/>
      <c r="AH48" s="41" t="s">
        <v>41</v>
      </c>
      <c r="AI48" s="262"/>
      <c r="AJ48" s="41" t="s">
        <v>42</v>
      </c>
      <c r="AL48" s="262"/>
      <c r="AM48" s="43"/>
      <c r="AN48" s="234"/>
      <c r="AO48" s="41"/>
      <c r="AP48" s="206" t="s">
        <v>45</v>
      </c>
      <c r="AQ48" s="262"/>
      <c r="AR48" s="207" t="s">
        <v>46</v>
      </c>
    </row>
    <row r="49" spans="1:44" ht="13.5" customHeight="1">
      <c r="A49" s="13" t="s">
        <v>47</v>
      </c>
      <c r="B49" s="201" t="s">
        <v>48</v>
      </c>
      <c r="C49" s="3" t="s">
        <v>49</v>
      </c>
      <c r="D49" s="201" t="s">
        <v>50</v>
      </c>
      <c r="E49" s="50"/>
      <c r="F49" s="50"/>
      <c r="G49" s="133" t="s">
        <v>51</v>
      </c>
      <c r="H49" s="201" t="s">
        <v>52</v>
      </c>
      <c r="I49" s="50"/>
      <c r="J49" s="133" t="s">
        <v>53</v>
      </c>
      <c r="K49" s="201" t="s">
        <v>54</v>
      </c>
      <c r="L49" s="133" t="s">
        <v>55</v>
      </c>
      <c r="M49" s="201" t="s">
        <v>56</v>
      </c>
      <c r="N49" s="133" t="s">
        <v>57</v>
      </c>
      <c r="O49" s="201" t="s">
        <v>58</v>
      </c>
      <c r="P49" s="50"/>
      <c r="Q49" s="133" t="s">
        <v>59</v>
      </c>
      <c r="R49" s="102" t="s">
        <v>60</v>
      </c>
      <c r="S49" s="201" t="s">
        <v>61</v>
      </c>
      <c r="T49" s="133" t="s">
        <v>62</v>
      </c>
      <c r="U49" s="201"/>
      <c r="V49" s="133" t="s">
        <v>63</v>
      </c>
      <c r="W49" s="201" t="s">
        <v>64</v>
      </c>
      <c r="X49" s="133" t="s">
        <v>65</v>
      </c>
      <c r="Y49" s="110" t="s">
        <v>66</v>
      </c>
      <c r="Z49" s="187"/>
      <c r="AA49" s="7"/>
      <c r="AB49" s="201" t="s">
        <v>50</v>
      </c>
      <c r="AC49" s="50"/>
      <c r="AD49" s="50"/>
      <c r="AE49" s="133" t="s">
        <v>51</v>
      </c>
      <c r="AF49" s="201" t="s">
        <v>54</v>
      </c>
      <c r="AG49" s="133" t="s">
        <v>55</v>
      </c>
      <c r="AH49" s="201" t="s">
        <v>56</v>
      </c>
      <c r="AI49" s="133" t="s">
        <v>57</v>
      </c>
      <c r="AJ49" s="201" t="s">
        <v>58</v>
      </c>
      <c r="AK49" s="205"/>
      <c r="AL49" s="133" t="s">
        <v>59</v>
      </c>
      <c r="AM49" s="102" t="s">
        <v>60</v>
      </c>
      <c r="AN49" s="102" t="s">
        <v>62</v>
      </c>
      <c r="AO49" s="102"/>
      <c r="AP49" s="201" t="s">
        <v>64</v>
      </c>
      <c r="AQ49" s="133" t="s">
        <v>65</v>
      </c>
      <c r="AR49" s="110" t="s">
        <v>66</v>
      </c>
    </row>
    <row r="50" spans="1:44" ht="12">
      <c r="A50" s="141" t="s">
        <v>67</v>
      </c>
      <c r="B50" s="116">
        <f>(indicateurs!B50-indicateurs!B$216)/(indicateurs!B$217-indicateurs!B$216)</f>
        <v>0.65173812038577217</v>
      </c>
      <c r="C50" s="258">
        <f>(indicateurs!C50-indicateurs!C$216)/(indicateurs!C$217-indicateurs!C$216)</f>
        <v>0.27471844944253854</v>
      </c>
      <c r="D50" s="116">
        <f>(indicateurs!D50-indicateurs!D$216)/(indicateurs!D$217-indicateurs!D$216)</f>
        <v>0.8944096465437299</v>
      </c>
      <c r="E50" s="109">
        <f>(indicateurs!E50-indicateurs!E$216)/(indicateurs!E$217-indicateurs!E$216)</f>
        <v>0.73094792591656821</v>
      </c>
      <c r="F50" s="38" t="e">
        <f>1-((indicateurs!F50-indicateurs!F$216)/(indicateurs!F$217-indicateurs!F$216))</f>
        <v>#VALUE!</v>
      </c>
      <c r="G50" s="258">
        <f>1-((indicateurs!G50-indicateurs!G$216)/(indicateurs!G$217-indicateurs!G$216))</f>
        <v>0.89015954282363929</v>
      </c>
      <c r="H50" s="116">
        <f>(indicateurs!H50-indicateurs!H$216)/(indicateurs!H$217-indicateurs!H$216)</f>
        <v>0.78227848101265829</v>
      </c>
      <c r="I50" s="109">
        <f>1-((indicateurs!I50-indicateurs!I$216)/(indicateurs!I$217-indicateurs!I$216))</f>
        <v>0.46296202510136952</v>
      </c>
      <c r="J50" s="258">
        <f>1-((indicateurs!J50-indicateurs!J$216)/(indicateurs!J$217-indicateurs!J$216))</f>
        <v>0.90528808208366218</v>
      </c>
      <c r="K50" s="116">
        <f>1-((indicateurs!K50-indicateurs!K$216)/(indicateurs!K$217-indicateurs!K$216))</f>
        <v>0.58102931064062879</v>
      </c>
      <c r="L50" s="125">
        <f>(indicateurs!L50-indicateurs!L$216)/(indicateurs!L$217-indicateurs!L$216)</f>
        <v>0.48613624075841882</v>
      </c>
      <c r="M50" s="116">
        <f>(indicateurs!M50-indicateurs!M$216)/(indicateurs!M$217-indicateurs!M$216)</f>
        <v>0.70512820512820495</v>
      </c>
      <c r="N50" s="258">
        <f>(indicateurs!N50-indicateurs!N$216)/(indicateurs!N$217-indicateurs!N$216)</f>
        <v>0.90035146035077163</v>
      </c>
      <c r="O50" s="116">
        <f>(indicateurs!O50-indicateurs!O$216)/(indicateurs!O$217-indicateurs!O$216)</f>
        <v>0.69833964709619012</v>
      </c>
      <c r="P50" s="109">
        <f>(indicateurs!P50-indicateurs!P$216)/(indicateurs!P$217-indicateurs!P$216)</f>
        <v>0.7245713380603791</v>
      </c>
      <c r="Q50" s="258">
        <f>(indicateurs!Q50-indicateurs!Q$216)/(indicateurs!Q$217-indicateurs!Q$216)</f>
        <v>0.73825559628278192</v>
      </c>
      <c r="R50" s="98">
        <f>(indicateurs!R50-indicateurs!R$216)/(indicateurs!R$217-indicateurs!R$216)</f>
        <v>0.93333333333333335</v>
      </c>
      <c r="S50" s="116">
        <f>(indicateurs!S50-indicateurs!S$216)/(indicateurs!S$217-indicateurs!S$216)</f>
        <v>0.89473684210526316</v>
      </c>
      <c r="T50" s="258">
        <f>(indicateurs!T50-indicateurs!T$216)/(indicateurs!T$217-indicateurs!T$216)</f>
        <v>0.99791579667687058</v>
      </c>
      <c r="U50" s="116">
        <f>(indicateurs!U50-indicateurs!U$216)/(indicateurs!U$217-indicateurs!U$216)</f>
        <v>0.93877551020408168</v>
      </c>
      <c r="V50" s="258">
        <f>1-((indicateurs!V50-indicateurs!V$216)/(indicateurs!V$217-indicateurs!V$216))</f>
        <v>0.92625559709741601</v>
      </c>
      <c r="W50" s="116">
        <f>1-((indicateurs!W50-indicateurs!W$216)/(indicateurs!W$217-indicateurs!W$216))</f>
        <v>0.95864395777207223</v>
      </c>
      <c r="X50" s="77">
        <f>1-((indicateurs!X50-indicateurs!X$216)/(indicateurs!X$217-indicateurs!X$216))</f>
        <v>0.91974411740208017</v>
      </c>
      <c r="Y50" s="238">
        <f>(indicateurs!Y50-indicateurs!Y$216)/(indicateurs!Y$217-indicateurs!Y$216)</f>
        <v>0.76789904472127235</v>
      </c>
      <c r="Z50" s="187"/>
      <c r="AA50" s="7"/>
      <c r="AB50" s="116">
        <f t="shared" ref="AB50:AB85" si="0">D50-D93</f>
        <v>0.21173263054812441</v>
      </c>
      <c r="AC50" s="109">
        <f t="shared" ref="AC50:AC85" si="1">E50-E93</f>
        <v>0.18452702786814501</v>
      </c>
      <c r="AD50" s="109" t="e">
        <f t="shared" ref="AD50:AD85" si="2">F50-F93</f>
        <v>#VALUE!</v>
      </c>
      <c r="AE50" s="258">
        <f t="shared" ref="AE50:AE85" si="3">G50-G93</f>
        <v>-1.6568330492406469E-2</v>
      </c>
      <c r="AF50" s="116">
        <f t="shared" ref="AF50:AF85" si="4">K50-K93</f>
        <v>-0.29132223905635846</v>
      </c>
      <c r="AG50" s="125">
        <f t="shared" ref="AG50:AG85" si="5">L50-L93</f>
        <v>1.6148356070442793E-2</v>
      </c>
      <c r="AH50" s="116">
        <f t="shared" ref="AH50:AH85" si="6">M50-M93</f>
        <v>-0.19230769230769229</v>
      </c>
      <c r="AI50" s="258">
        <f t="shared" ref="AI50:AI85" si="7">N50-N93</f>
        <v>-1.4465110594242714E-2</v>
      </c>
      <c r="AJ50" s="116">
        <f t="shared" ref="AJ50:AJ85" si="8">O50-O93</f>
        <v>7.9871503409658873E-2</v>
      </c>
      <c r="AK50" s="109">
        <f t="shared" ref="AK50:AK85" si="9">P50-P93</f>
        <v>-5.5830046214396245E-2</v>
      </c>
      <c r="AL50" s="258">
        <f t="shared" ref="AL50:AL85" si="10">Q50-Q93</f>
        <v>-5.9335458548593567E-2</v>
      </c>
      <c r="AM50" s="98">
        <f t="shared" ref="AM50:AM85" si="11">R50-R93</f>
        <v>-6.6666666666666652E-2</v>
      </c>
      <c r="AN50" s="98">
        <f t="shared" ref="AN50:AN85" si="12">T50-T93</f>
        <v>-2.0842033231294188E-3</v>
      </c>
      <c r="AO50" s="116">
        <f t="shared" ref="AO50:AO85" si="13">U50-U93</f>
        <v>0.10204081632653061</v>
      </c>
      <c r="AP50" s="109">
        <f t="shared" ref="AP50:AP85" si="14">W50-W93</f>
        <v>-2.5677319848222635E-2</v>
      </c>
      <c r="AQ50" s="258">
        <f t="shared" ref="AQ50:AQ85" si="15">X50-X93</f>
        <v>0</v>
      </c>
      <c r="AR50" s="98">
        <f t="shared" ref="AR50:AR85" si="16">Y50-Y93</f>
        <v>-0.10524686956149454</v>
      </c>
    </row>
    <row r="51" spans="1:44" ht="12">
      <c r="A51" s="141" t="s">
        <v>68</v>
      </c>
      <c r="B51" s="139">
        <f>(indicateurs!B51-indicateurs!B$216)/(indicateurs!B$217-indicateurs!B$216)</f>
        <v>0.67155355008342787</v>
      </c>
      <c r="C51" s="96">
        <f>(indicateurs!C51-indicateurs!C$216)/(indicateurs!C$217-indicateurs!C$216)</f>
        <v>0.43328691225489646</v>
      </c>
      <c r="D51" s="139">
        <f>(indicateurs!D51-indicateurs!D$216)/(indicateurs!D$217-indicateurs!D$216)</f>
        <v>0.86956473232133857</v>
      </c>
      <c r="E51" s="101">
        <f>(indicateurs!E51-indicateurs!E$216)/(indicateurs!E$217-indicateurs!E$216)</f>
        <v>0.71862825952471165</v>
      </c>
      <c r="F51" s="166" t="e">
        <f>1-((indicateurs!F51-indicateurs!F$216)/(indicateurs!F$217-indicateurs!F$216))</f>
        <v>#VALUE!</v>
      </c>
      <c r="G51" s="96">
        <f>1-((indicateurs!G51-indicateurs!G$216)/(indicateurs!G$217-indicateurs!G$216))</f>
        <v>0.86594133339450774</v>
      </c>
      <c r="H51" s="139">
        <f>(indicateurs!H51-indicateurs!H$216)/(indicateurs!H$217-indicateurs!H$216)</f>
        <v>0.49367088607594928</v>
      </c>
      <c r="I51" s="101">
        <f>1-((indicateurs!I51-indicateurs!I$216)/(indicateurs!I$217-indicateurs!I$216))</f>
        <v>0.40431291507637868</v>
      </c>
      <c r="J51" s="96">
        <f>1-((indicateurs!J51-indicateurs!J$216)/(indicateurs!J$217-indicateurs!J$216))</f>
        <v>0.8768588089942746</v>
      </c>
      <c r="K51" s="139">
        <f>1-((indicateurs!K51-indicateurs!K$216)/(indicateurs!K$217-indicateurs!K$216))</f>
        <v>0.72502030519778005</v>
      </c>
      <c r="L51" s="256">
        <f>(indicateurs!L51-indicateurs!L$216)/(indicateurs!L$217-indicateurs!L$216)</f>
        <v>0.53573476297477818</v>
      </c>
      <c r="M51" s="139">
        <f>(indicateurs!M51-indicateurs!M$216)/(indicateurs!M$217-indicateurs!M$216)</f>
        <v>0.63675213675213682</v>
      </c>
      <c r="N51" s="96">
        <f>(indicateurs!N51-indicateurs!N$216)/(indicateurs!N$217-indicateurs!N$216)</f>
        <v>0.6946254430104285</v>
      </c>
      <c r="O51" s="139">
        <f>(indicateurs!O51-indicateurs!O$216)/(indicateurs!O$217-indicateurs!O$216)</f>
        <v>0.89919064654398917</v>
      </c>
      <c r="P51" s="101">
        <f>(indicateurs!P51-indicateurs!P$216)/(indicateurs!P$217-indicateurs!P$216)</f>
        <v>0.44154599980713954</v>
      </c>
      <c r="Q51" s="96">
        <f>(indicateurs!Q51-indicateurs!Q$216)/(indicateurs!Q$217-indicateurs!Q$216)</f>
        <v>0.54749039197718252</v>
      </c>
      <c r="R51" s="9">
        <f>(indicateurs!R51-indicateurs!R$216)/(indicateurs!R$217-indicateurs!R$216)</f>
        <v>0.83333333333333337</v>
      </c>
      <c r="S51" s="139">
        <f>(indicateurs!S51-indicateurs!S$216)/(indicateurs!S$217-indicateurs!S$216)</f>
        <v>0.53947368421052633</v>
      </c>
      <c r="T51" s="96">
        <f>(indicateurs!T51-indicateurs!T$216)/(indicateurs!T$217-indicateurs!T$216)</f>
        <v>0.73322823761397937</v>
      </c>
      <c r="U51" s="139">
        <f>(indicateurs!U51-indicateurs!U$216)/(indicateurs!U$217-indicateurs!U$216)</f>
        <v>0.93877551020408168</v>
      </c>
      <c r="V51" s="96">
        <f>1-((indicateurs!V51-indicateurs!V$216)/(indicateurs!V$217-indicateurs!V$216))</f>
        <v>0.6373159143756969</v>
      </c>
      <c r="W51" s="139">
        <f>1-((indicateurs!W51-indicateurs!W$216)/(indicateurs!W$217-indicateurs!W$216))</f>
        <v>0.98394403856898793</v>
      </c>
      <c r="X51" s="106">
        <f>1-((indicateurs!X51-indicateurs!X$216)/(indicateurs!X$217-indicateurs!X$216))</f>
        <v>0.72916729231830968</v>
      </c>
      <c r="Y51" s="247">
        <f>(indicateurs!Y51-indicateurs!Y$216)/(indicateurs!Y$217-indicateurs!Y$216)</f>
        <v>0.78071995371393754</v>
      </c>
      <c r="Z51" s="187"/>
      <c r="AA51" s="7"/>
      <c r="AB51" s="139">
        <f t="shared" si="0"/>
        <v>0.18373713058033014</v>
      </c>
      <c r="AC51" s="101">
        <f t="shared" si="1"/>
        <v>0.2448945375245638</v>
      </c>
      <c r="AD51" s="101" t="e">
        <f t="shared" si="2"/>
        <v>#VALUE!</v>
      </c>
      <c r="AE51" s="96">
        <f t="shared" si="3"/>
        <v>-3.6139943701083199E-2</v>
      </c>
      <c r="AF51" s="139">
        <f t="shared" si="4"/>
        <v>-0.19589980534652207</v>
      </c>
      <c r="AG51" s="256">
        <f t="shared" si="5"/>
        <v>0.12918684856354029</v>
      </c>
      <c r="AH51" s="139">
        <f t="shared" si="6"/>
        <v>-0.23931623931623902</v>
      </c>
      <c r="AI51" s="96">
        <f t="shared" si="7"/>
        <v>7.8754491013099948E-2</v>
      </c>
      <c r="AJ51" s="139">
        <f t="shared" si="8"/>
        <v>0.16263283015614527</v>
      </c>
      <c r="AK51" s="101">
        <f t="shared" si="9"/>
        <v>-5.4481985130055144E-2</v>
      </c>
      <c r="AL51" s="96">
        <f t="shared" si="10"/>
        <v>-3.027951600344736E-2</v>
      </c>
      <c r="AM51" s="9">
        <f t="shared" si="11"/>
        <v>-3.3333333333333326E-2</v>
      </c>
      <c r="AN51" s="9">
        <f t="shared" si="12"/>
        <v>9.4987065245022428E-4</v>
      </c>
      <c r="AO51" s="139">
        <f t="shared" si="13"/>
        <v>0</v>
      </c>
      <c r="AP51" s="101">
        <f t="shared" si="14"/>
        <v>-7.3916972478792475E-3</v>
      </c>
      <c r="AQ51" s="96">
        <f t="shared" si="15"/>
        <v>-0.18132521461874196</v>
      </c>
      <c r="AR51" s="9">
        <f t="shared" si="16"/>
        <v>-8.7804027540197005E-2</v>
      </c>
    </row>
    <row r="52" spans="1:44" ht="12">
      <c r="A52" s="141" t="s">
        <v>69</v>
      </c>
      <c r="B52" s="139">
        <f>(indicateurs!B52-indicateurs!B$216)/(indicateurs!B$217-indicateurs!B$216)</f>
        <v>0.64548423087202289</v>
      </c>
      <c r="C52" s="96">
        <f>(indicateurs!C52-indicateurs!C$216)/(indicateurs!C$217-indicateurs!C$216)</f>
        <v>0.67353659374235952</v>
      </c>
      <c r="D52" s="139">
        <f>(indicateurs!D52-indicateurs!D$216)/(indicateurs!D$217-indicateurs!D$216)</f>
        <v>0.7041075111788242</v>
      </c>
      <c r="E52" s="101">
        <f>(indicateurs!E52-indicateurs!E$216)/(indicateurs!E$217-indicateurs!E$216)</f>
        <v>0.70186399723214654</v>
      </c>
      <c r="F52" s="166" t="e">
        <f>1-((indicateurs!F52-indicateurs!F$216)/(indicateurs!F$217-indicateurs!F$216))</f>
        <v>#VALUE!</v>
      </c>
      <c r="G52" s="96">
        <f>1-((indicateurs!G52-indicateurs!G$216)/(indicateurs!G$217-indicateurs!G$216))</f>
        <v>0.57112204667092836</v>
      </c>
      <c r="H52" s="139">
        <f>(indicateurs!H52-indicateurs!H$216)/(indicateurs!H$217-indicateurs!H$216)</f>
        <v>0.74683544303797478</v>
      </c>
      <c r="I52" s="101">
        <f>1-((indicateurs!I52-indicateurs!I$216)/(indicateurs!I$217-indicateurs!I$216))</f>
        <v>0.4883866344638873</v>
      </c>
      <c r="J52" s="96">
        <f>1-((indicateurs!J52-indicateurs!J$216)/(indicateurs!J$217-indicateurs!J$216))</f>
        <v>0.97632202052091555</v>
      </c>
      <c r="K52" s="139">
        <f>1-((indicateurs!K52-indicateurs!K$216)/(indicateurs!K$217-indicateurs!K$216))</f>
        <v>0.87127267288107257</v>
      </c>
      <c r="L52" s="256">
        <f>(indicateurs!L52-indicateurs!L$216)/(indicateurs!L$217-indicateurs!L$216)</f>
        <v>0.88724987100816077</v>
      </c>
      <c r="M52" s="139">
        <f>(indicateurs!M52-indicateurs!M$216)/(indicateurs!M$217-indicateurs!M$216)</f>
        <v>0.62393162393162349</v>
      </c>
      <c r="N52" s="96">
        <f>(indicateurs!N52-indicateurs!N$216)/(indicateurs!N$217-indicateurs!N$216)</f>
        <v>0.82159696933767146</v>
      </c>
      <c r="O52" s="139">
        <f>(indicateurs!O52-indicateurs!O$216)/(indicateurs!O$217-indicateurs!O$216)</f>
        <v>0.6489867587949979</v>
      </c>
      <c r="P52" s="101">
        <f>(indicateurs!P52-indicateurs!P$216)/(indicateurs!P$217-indicateurs!P$216)</f>
        <v>0.70606050335953541</v>
      </c>
      <c r="Q52" s="96">
        <f>(indicateurs!Q52-indicateurs!Q$216)/(indicateurs!Q$217-indicateurs!Q$216)</f>
        <v>0.70816558051373135</v>
      </c>
      <c r="R52" s="9">
        <f>(indicateurs!R52-indicateurs!R$216)/(indicateurs!R$217-indicateurs!R$216)</f>
        <v>0.8</v>
      </c>
      <c r="S52" s="139">
        <f>(indicateurs!S52-indicateurs!S$216)/(indicateurs!S$217-indicateurs!S$216)</f>
        <v>0.26315789473684209</v>
      </c>
      <c r="T52" s="96">
        <f>(indicateurs!T52-indicateurs!T$216)/(indicateurs!T$217-indicateurs!T$216)</f>
        <v>0.96725076633765916</v>
      </c>
      <c r="U52" s="139">
        <f>(indicateurs!U52-indicateurs!U$216)/(indicateurs!U$217-indicateurs!U$216)</f>
        <v>0.79591836734693877</v>
      </c>
      <c r="V52" s="96">
        <f>1-((indicateurs!V52-indicateurs!V$216)/(indicateurs!V$217-indicateurs!V$216))</f>
        <v>0.78939050682300771</v>
      </c>
      <c r="W52" s="139">
        <f>1-((indicateurs!W52-indicateurs!W$216)/(indicateurs!W$217-indicateurs!W$216))</f>
        <v>0.95120836771470796</v>
      </c>
      <c r="X52" s="106">
        <f>1-((indicateurs!X52-indicateurs!X$216)/(indicateurs!X$217-indicateurs!X$216))</f>
        <v>0.72965199815443871</v>
      </c>
      <c r="Y52" s="247">
        <f>(indicateurs!Y52-indicateurs!Y$216)/(indicateurs!Y$217-indicateurs!Y$216)</f>
        <v>0.70175973367251643</v>
      </c>
      <c r="Z52" s="187"/>
      <c r="AA52" s="7"/>
      <c r="AB52" s="139">
        <f t="shared" si="0"/>
        <v>0.18617791187106236</v>
      </c>
      <c r="AC52" s="101">
        <f t="shared" si="1"/>
        <v>0.10406382650282486</v>
      </c>
      <c r="AD52" s="101" t="e">
        <f t="shared" si="2"/>
        <v>#VALUE!</v>
      </c>
      <c r="AE52" s="96">
        <f t="shared" si="3"/>
        <v>5.2380825550721877E-3</v>
      </c>
      <c r="AF52" s="139">
        <f t="shared" si="4"/>
        <v>-8.3974325990449517E-2</v>
      </c>
      <c r="AG52" s="256">
        <f t="shared" si="5"/>
        <v>0.10102526903069375</v>
      </c>
      <c r="AH52" s="139">
        <f t="shared" si="6"/>
        <v>-0.23076923076923095</v>
      </c>
      <c r="AI52" s="96">
        <f t="shared" si="7"/>
        <v>8.3576194544514371E-2</v>
      </c>
      <c r="AJ52" s="139">
        <f t="shared" si="8"/>
        <v>-4.5947197990935384E-3</v>
      </c>
      <c r="AK52" s="101">
        <f t="shared" si="9"/>
        <v>-0.17182867144385372</v>
      </c>
      <c r="AL52" s="96">
        <f t="shared" si="10"/>
        <v>2.2877948618352795E-3</v>
      </c>
      <c r="AM52" s="9">
        <f t="shared" si="11"/>
        <v>-9.9999999999999978E-2</v>
      </c>
      <c r="AN52" s="9">
        <f t="shared" si="12"/>
        <v>9.9254884835612289E-2</v>
      </c>
      <c r="AO52" s="139">
        <f t="shared" si="13"/>
        <v>0.18367346938775508</v>
      </c>
      <c r="AP52" s="101">
        <f t="shared" si="14"/>
        <v>-1.553026866684093E-2</v>
      </c>
      <c r="AQ52" s="96">
        <f t="shared" si="15"/>
        <v>5.0287330865851798E-2</v>
      </c>
      <c r="AR52" s="9">
        <f t="shared" si="16"/>
        <v>-3.5358376995456076E-2</v>
      </c>
    </row>
    <row r="53" spans="1:44" ht="12">
      <c r="A53" s="141" t="s">
        <v>70</v>
      </c>
      <c r="B53" s="139">
        <f>(indicateurs!B53-indicateurs!B$216)/(indicateurs!B$217-indicateurs!B$216)</f>
        <v>0</v>
      </c>
      <c r="C53" s="96">
        <f>(indicateurs!C53-indicateurs!C$216)/(indicateurs!C$217-indicateurs!C$216)</f>
        <v>2.7975690951476926E-2</v>
      </c>
      <c r="D53" s="139">
        <f>(indicateurs!D53-indicateurs!D$216)/(indicateurs!D$217-indicateurs!D$216)</f>
        <v>0.91327896523875962</v>
      </c>
      <c r="E53" s="101">
        <f>(indicateurs!E53-indicateurs!E$216)/(indicateurs!E$217-indicateurs!E$216)</f>
        <v>5.5122842295666663E-2</v>
      </c>
      <c r="F53" s="166" t="e">
        <f>1-((indicateurs!F53-indicateurs!F$216)/(indicateurs!F$217-indicateurs!F$216))</f>
        <v>#VALUE!</v>
      </c>
      <c r="G53" s="96">
        <f>1-((indicateurs!G53-indicateurs!G$216)/(indicateurs!G$217-indicateurs!G$216))</f>
        <v>0.70458154082470115</v>
      </c>
      <c r="H53" s="139">
        <f>(indicateurs!H53-indicateurs!H$216)/(indicateurs!H$217-indicateurs!H$216)</f>
        <v>0.30441708481683549</v>
      </c>
      <c r="I53" s="101">
        <f>1-((indicateurs!I53-indicateurs!I$216)/(indicateurs!I$217-indicateurs!I$216))</f>
        <v>0.41596811989701643</v>
      </c>
      <c r="J53" s="96">
        <f>1-((indicateurs!J53-indicateurs!J$216)/(indicateurs!J$217-indicateurs!J$216))</f>
        <v>0.47355958958168898</v>
      </c>
      <c r="K53" s="139">
        <f>1-((indicateurs!K53-indicateurs!K$216)/(indicateurs!K$217-indicateurs!K$216))</f>
        <v>0.68715399253347387</v>
      </c>
      <c r="L53" s="256">
        <f>(indicateurs!L53-indicateurs!L$216)/(indicateurs!L$217-indicateurs!L$216)</f>
        <v>0.63587762724594021</v>
      </c>
      <c r="M53" s="139">
        <f>(indicateurs!M53-indicateurs!M$216)/(indicateurs!M$217-indicateurs!M$216)</f>
        <v>0.28632478632478636</v>
      </c>
      <c r="N53" s="96">
        <f>(indicateurs!N53-indicateurs!N$216)/(indicateurs!N$217-indicateurs!N$216)</f>
        <v>0.74786056252081679</v>
      </c>
      <c r="O53" s="139">
        <f>(indicateurs!O53-indicateurs!O$216)/(indicateurs!O$217-indicateurs!O$216)</f>
        <v>0.17972819358654424</v>
      </c>
      <c r="P53" s="101">
        <f>(indicateurs!P53-indicateurs!P$216)/(indicateurs!P$217-indicateurs!P$216)</f>
        <v>0.35857689384928054</v>
      </c>
      <c r="Q53" s="96">
        <f>(indicateurs!Q53-indicateurs!Q$216)/(indicateurs!Q$217-indicateurs!Q$216)</f>
        <v>0</v>
      </c>
      <c r="R53" s="9">
        <f>(indicateurs!R53-indicateurs!R$216)/(indicateurs!R$217-indicateurs!R$216)</f>
        <v>0.76666666666666672</v>
      </c>
      <c r="S53" s="139">
        <f>(indicateurs!S53-indicateurs!S$216)/(indicateurs!S$217-indicateurs!S$216)</f>
        <v>0.21052631578947367</v>
      </c>
      <c r="T53" s="96">
        <f>(indicateurs!T53-indicateurs!T$216)/(indicateurs!T$217-indicateurs!T$216)</f>
        <v>0.7806235972145481</v>
      </c>
      <c r="U53" s="139">
        <f>(indicateurs!U53-indicateurs!U$216)/(indicateurs!U$217-indicateurs!U$216)</f>
        <v>0.87755102040816324</v>
      </c>
      <c r="V53" s="96">
        <f>1-((indicateurs!V53-indicateurs!V$216)/(indicateurs!V$217-indicateurs!V$216))</f>
        <v>0.79801598773566418</v>
      </c>
      <c r="W53" s="139">
        <f>1-((indicateurs!W53-indicateurs!W$216)/(indicateurs!W$217-indicateurs!W$216))</f>
        <v>0</v>
      </c>
      <c r="X53" s="106">
        <f>1-((indicateurs!X53-indicateurs!X$216)/(indicateurs!X$217-indicateurs!X$216))</f>
        <v>0.58906430771914098</v>
      </c>
      <c r="Y53" s="247">
        <f>(indicateurs!Y53-indicateurs!Y$216)/(indicateurs!Y$217-indicateurs!Y$216)</f>
        <v>0.805201405815961</v>
      </c>
      <c r="Z53" s="187"/>
      <c r="AA53" s="7"/>
      <c r="AB53" s="139">
        <f t="shared" si="0"/>
        <v>0.39822771132534296</v>
      </c>
      <c r="AC53" s="101">
        <f t="shared" si="1"/>
        <v>5.5122842295666663E-2</v>
      </c>
      <c r="AD53" s="101" t="e">
        <f t="shared" si="2"/>
        <v>#VALUE!</v>
      </c>
      <c r="AE53" s="96">
        <f t="shared" si="3"/>
        <v>-2.7543454236309772E-2</v>
      </c>
      <c r="AF53" s="139">
        <f t="shared" si="4"/>
        <v>-0.13607364194044747</v>
      </c>
      <c r="AG53" s="256">
        <f t="shared" si="5"/>
        <v>0.11659614628990134</v>
      </c>
      <c r="AH53" s="139">
        <f t="shared" si="6"/>
        <v>-0.29914529914529914</v>
      </c>
      <c r="AI53" s="96">
        <f t="shared" si="7"/>
        <v>7.9449158083997107E-2</v>
      </c>
      <c r="AJ53" s="139">
        <f t="shared" si="8"/>
        <v>-6.0689899283571325E-2</v>
      </c>
      <c r="AK53" s="101">
        <f t="shared" si="9"/>
        <v>-0.11852173302320146</v>
      </c>
      <c r="AL53" s="96">
        <f t="shared" si="10"/>
        <v>-2.0992682534373312E-2</v>
      </c>
      <c r="AM53" s="9">
        <f t="shared" si="11"/>
        <v>0.10000000000000009</v>
      </c>
      <c r="AN53" s="9">
        <f t="shared" si="12"/>
        <v>3.398342129845644E-2</v>
      </c>
      <c r="AO53" s="139">
        <f t="shared" si="13"/>
        <v>6.1224489795918324E-2</v>
      </c>
      <c r="AP53" s="101">
        <f t="shared" si="14"/>
        <v>-0.90219045667862718</v>
      </c>
      <c r="AQ53" s="96">
        <f t="shared" si="15"/>
        <v>0.11057791890760016</v>
      </c>
      <c r="AR53" s="9">
        <f t="shared" si="16"/>
        <v>-5.1929032799633568E-2</v>
      </c>
    </row>
    <row r="54" spans="1:44" ht="12">
      <c r="A54" s="141" t="s">
        <v>71</v>
      </c>
      <c r="B54" s="139">
        <f>(indicateurs!B54-indicateurs!B$216)/(indicateurs!B$217-indicateurs!B$216)</f>
        <v>0.65855254245190609</v>
      </c>
      <c r="C54" s="96">
        <f>(indicateurs!C54-indicateurs!C$216)/(indicateurs!C$217-indicateurs!C$216)</f>
        <v>0.58221722209677851</v>
      </c>
      <c r="D54" s="139">
        <f>(indicateurs!D54-indicateurs!D$216)/(indicateurs!D$217-indicateurs!D$216)</f>
        <v>0.8202378375876016</v>
      </c>
      <c r="E54" s="101">
        <f>(indicateurs!E54-indicateurs!E$216)/(indicateurs!E$217-indicateurs!E$216)</f>
        <v>0.71189843213505122</v>
      </c>
      <c r="F54" s="166" t="e">
        <f>1-((indicateurs!F54-indicateurs!F$216)/(indicateurs!F$217-indicateurs!F$216))</f>
        <v>#VALUE!</v>
      </c>
      <c r="G54" s="96">
        <f>1-((indicateurs!G54-indicateurs!G$216)/(indicateurs!G$217-indicateurs!G$216))</f>
        <v>0.88224903611703809</v>
      </c>
      <c r="H54" s="139">
        <f>(indicateurs!H54-indicateurs!H$216)/(indicateurs!H$217-indicateurs!H$216)</f>
        <v>1</v>
      </c>
      <c r="I54" s="101">
        <f>1-((indicateurs!I54-indicateurs!I$216)/(indicateurs!I$217-indicateurs!I$216))</f>
        <v>0.37262841623581366</v>
      </c>
      <c r="J54" s="96">
        <f>1-((indicateurs!J54-indicateurs!J$216)/(indicateurs!J$217-indicateurs!J$216))</f>
        <v>0.98500394632991317</v>
      </c>
      <c r="K54" s="139">
        <f>1-((indicateurs!K54-indicateurs!K$216)/(indicateurs!K$217-indicateurs!K$216))</f>
        <v>0.87227011215770811</v>
      </c>
      <c r="L54" s="256">
        <f>(indicateurs!L54-indicateurs!L$216)/(indicateurs!L$217-indicateurs!L$216)</f>
        <v>0.45816498113640247</v>
      </c>
      <c r="M54" s="139">
        <f>(indicateurs!M54-indicateurs!M$216)/(indicateurs!M$217-indicateurs!M$216)</f>
        <v>0.66239316239316226</v>
      </c>
      <c r="N54" s="96">
        <f>(indicateurs!N54-indicateurs!N$216)/(indicateurs!N$217-indicateurs!N$216)</f>
        <v>0.95981913723821422</v>
      </c>
      <c r="O54" s="139">
        <f>(indicateurs!O54-indicateurs!O$216)/(indicateurs!O$217-indicateurs!O$216)</f>
        <v>0.88474094622975918</v>
      </c>
      <c r="P54" s="101">
        <f>(indicateurs!P54-indicateurs!P$216)/(indicateurs!P$217-indicateurs!P$216)</f>
        <v>0.45956176150839012</v>
      </c>
      <c r="Q54" s="96">
        <f>(indicateurs!Q54-indicateurs!Q$216)/(indicateurs!Q$217-indicateurs!Q$216)</f>
        <v>0.79938625506266858</v>
      </c>
      <c r="R54" s="9">
        <f>(indicateurs!R54-indicateurs!R$216)/(indicateurs!R$217-indicateurs!R$216)</f>
        <v>0.83333333333333337</v>
      </c>
      <c r="S54" s="139">
        <f>(indicateurs!S54-indicateurs!S$216)/(indicateurs!S$217-indicateurs!S$216)</f>
        <v>0.89473684210526316</v>
      </c>
      <c r="T54" s="96">
        <f>(indicateurs!T54-indicateurs!T$216)/(indicateurs!T$217-indicateurs!T$216)</f>
        <v>0.30702355658323188</v>
      </c>
      <c r="U54" s="139">
        <f>(indicateurs!U54-indicateurs!U$216)/(indicateurs!U$217-indicateurs!U$216)</f>
        <v>0.7142857142857143</v>
      </c>
      <c r="V54" s="96">
        <f>1-((indicateurs!V54-indicateurs!V$216)/(indicateurs!V$217-indicateurs!V$216))</f>
        <v>0.91223589305073771</v>
      </c>
      <c r="W54" s="139">
        <f>1-((indicateurs!W54-indicateurs!W$216)/(indicateurs!W$217-indicateurs!W$216))</f>
        <v>0.93581621361836198</v>
      </c>
      <c r="X54" s="106">
        <f>1-((indicateurs!X54-indicateurs!X$216)/(indicateurs!X$217-indicateurs!X$216))</f>
        <v>0.96169360691071137</v>
      </c>
      <c r="Y54" s="247">
        <f>(indicateurs!Y54-indicateurs!Y$216)/(indicateurs!Y$217-indicateurs!Y$216)</f>
        <v>0.62438876180615388</v>
      </c>
      <c r="Z54" s="187"/>
      <c r="AA54" s="7"/>
      <c r="AB54" s="139">
        <f t="shared" si="0"/>
        <v>9.2458712987528169E-2</v>
      </c>
      <c r="AC54" s="101">
        <f t="shared" si="1"/>
        <v>0.18781789728280718</v>
      </c>
      <c r="AD54" s="101" t="e">
        <f t="shared" si="2"/>
        <v>#VALUE!</v>
      </c>
      <c r="AE54" s="96">
        <f t="shared" si="3"/>
        <v>-3.3898623945200046E-2</v>
      </c>
      <c r="AF54" s="139">
        <f t="shared" si="4"/>
        <v>-9.9893291360029113E-2</v>
      </c>
      <c r="AG54" s="256">
        <f t="shared" si="5"/>
        <v>5.2193793727680571E-2</v>
      </c>
      <c r="AH54" s="139">
        <f t="shared" si="6"/>
        <v>-0.19658119658119622</v>
      </c>
      <c r="AI54" s="96">
        <f t="shared" si="7"/>
        <v>0</v>
      </c>
      <c r="AJ54" s="139">
        <f t="shared" si="8"/>
        <v>-3.4965253628214565E-2</v>
      </c>
      <c r="AK54" s="101">
        <f t="shared" si="9"/>
        <v>-0.13773080261522663</v>
      </c>
      <c r="AL54" s="96">
        <f t="shared" si="10"/>
        <v>-3.8205070056928636E-2</v>
      </c>
      <c r="AM54" s="9">
        <f t="shared" si="11"/>
        <v>6.6666666666666652E-2</v>
      </c>
      <c r="AN54" s="9">
        <f t="shared" si="12"/>
        <v>1.9463744931839E-2</v>
      </c>
      <c r="AO54" s="139">
        <f t="shared" si="13"/>
        <v>0</v>
      </c>
      <c r="AP54" s="101">
        <f t="shared" si="14"/>
        <v>-4.1730646799254756E-2</v>
      </c>
      <c r="AQ54" s="96">
        <f t="shared" si="15"/>
        <v>0</v>
      </c>
      <c r="AR54" s="9">
        <f t="shared" si="16"/>
        <v>4.8805685226729012E-2</v>
      </c>
    </row>
    <row r="55" spans="1:44" ht="12">
      <c r="A55" s="141" t="s">
        <v>72</v>
      </c>
      <c r="B55" s="139">
        <f>(indicateurs!B55-indicateurs!B$216)/(indicateurs!B$217-indicateurs!B$216)</f>
        <v>6.026875506676739E-2</v>
      </c>
      <c r="C55" s="96">
        <f>(indicateurs!C55-indicateurs!C$216)/(indicateurs!C$217-indicateurs!C$216)</f>
        <v>0.13180740103804148</v>
      </c>
      <c r="D55" s="139">
        <f>(indicateurs!D55-indicateurs!D$216)/(indicateurs!D$217-indicateurs!D$216)</f>
        <v>0.78292585082523569</v>
      </c>
      <c r="E55" s="101">
        <f>(indicateurs!E55-indicateurs!E$216)/(indicateurs!E$217-indicateurs!E$216)</f>
        <v>0.2177682447268165</v>
      </c>
      <c r="F55" s="166">
        <f>1-((indicateurs!F55-indicateurs!F$216)/(indicateurs!F$217-indicateurs!F$216))</f>
        <v>0</v>
      </c>
      <c r="G55" s="96">
        <f>1-((indicateurs!G55-indicateurs!G$216)/(indicateurs!G$217-indicateurs!G$216))</f>
        <v>0.5508001504573794</v>
      </c>
      <c r="H55" s="139">
        <f>(indicateurs!H55-indicateurs!H$216)/(indicateurs!H$217-indicateurs!H$216)</f>
        <v>0.24050632911392406</v>
      </c>
      <c r="I55" s="101">
        <f>1-((indicateurs!I55-indicateurs!I$216)/(indicateurs!I$217-indicateurs!I$216))</f>
        <v>0.45432896644062648</v>
      </c>
      <c r="J55" s="96">
        <f>1-((indicateurs!J55-indicateurs!J$216)/(indicateurs!J$217-indicateurs!J$216))</f>
        <v>0.26141199684293603</v>
      </c>
      <c r="K55" s="139">
        <f>1-((indicateurs!K55-indicateurs!K$216)/(indicateurs!K$217-indicateurs!K$216))</f>
        <v>0.81144338061032095</v>
      </c>
      <c r="L55" s="256">
        <f>(indicateurs!L55-indicateurs!L$216)/(indicateurs!L$217-indicateurs!L$216)</f>
        <v>0.50955841800849477</v>
      </c>
      <c r="M55" s="139">
        <f>(indicateurs!M55-indicateurs!M$216)/(indicateurs!M$217-indicateurs!M$216)</f>
        <v>0.55128205128205143</v>
      </c>
      <c r="N55" s="96">
        <f>(indicateurs!N55-indicateurs!N$216)/(indicateurs!N$217-indicateurs!N$216)</f>
        <v>0.62551435906015707</v>
      </c>
      <c r="O55" s="139">
        <f>(indicateurs!O55-indicateurs!O$216)/(indicateurs!O$217-indicateurs!O$216)</f>
        <v>0.63667474305544924</v>
      </c>
      <c r="P55" s="101">
        <f>(indicateurs!P55-indicateurs!P$216)/(indicateurs!P$217-indicateurs!P$216)</f>
        <v>0.31152783659698913</v>
      </c>
      <c r="Q55" s="96">
        <f>(indicateurs!Q55-indicateurs!Q$216)/(indicateurs!Q$217-indicateurs!Q$216)</f>
        <v>0.26564398420783697</v>
      </c>
      <c r="R55" s="9">
        <f>(indicateurs!R55-indicateurs!R$216)/(indicateurs!R$217-indicateurs!R$216)</f>
        <v>0.56666666666666665</v>
      </c>
      <c r="S55" s="139">
        <f>(indicateurs!S55-indicateurs!S$216)/(indicateurs!S$217-indicateurs!S$216)</f>
        <v>0</v>
      </c>
      <c r="T55" s="96">
        <f>(indicateurs!T55-indicateurs!T$216)/(indicateurs!T$217-indicateurs!T$216)</f>
        <v>0.84194515714932627</v>
      </c>
      <c r="U55" s="139">
        <f>(indicateurs!U55-indicateurs!U$216)/(indicateurs!U$217-indicateurs!U$216)</f>
        <v>0.81632653061224492</v>
      </c>
      <c r="V55" s="96">
        <f>1-((indicateurs!V55-indicateurs!V$216)/(indicateurs!V$217-indicateurs!V$216))</f>
        <v>0</v>
      </c>
      <c r="W55" s="139">
        <f>1-((indicateurs!W55-indicateurs!W$216)/(indicateurs!W$217-indicateurs!W$216))</f>
        <v>0.84493831504840056</v>
      </c>
      <c r="X55" s="106">
        <f>1-((indicateurs!X55-indicateurs!X$216)/(indicateurs!X$217-indicateurs!X$216))</f>
        <v>0.48134893699664605</v>
      </c>
      <c r="Y55" s="247">
        <f>(indicateurs!Y55-indicateurs!Y$216)/(indicateurs!Y$217-indicateurs!Y$216)</f>
        <v>0.6258921478212599</v>
      </c>
      <c r="Z55" s="187"/>
      <c r="AA55" s="7"/>
      <c r="AB55" s="139">
        <f t="shared" si="0"/>
        <v>0.43342555115987741</v>
      </c>
      <c r="AC55" s="101">
        <f t="shared" si="1"/>
        <v>8.6765244964455535E-2</v>
      </c>
      <c r="AD55" s="101">
        <f t="shared" si="2"/>
        <v>-0.25784420136504649</v>
      </c>
      <c r="AE55" s="96">
        <f t="shared" si="3"/>
        <v>-2.1663936893946856E-2</v>
      </c>
      <c r="AF55" s="139">
        <f t="shared" si="4"/>
        <v>-0.11253739122298012</v>
      </c>
      <c r="AG55" s="256">
        <f t="shared" si="5"/>
        <v>0.12649469473633024</v>
      </c>
      <c r="AH55" s="139">
        <f t="shared" si="6"/>
        <v>-0.26068376068376031</v>
      </c>
      <c r="AI55" s="96">
        <f t="shared" si="7"/>
        <v>0.25555028716495726</v>
      </c>
      <c r="AJ55" s="139">
        <f t="shared" si="8"/>
        <v>1.5510525837666211E-2</v>
      </c>
      <c r="AK55" s="101">
        <f t="shared" si="9"/>
        <v>5.2393268455959152E-3</v>
      </c>
      <c r="AL55" s="96">
        <f t="shared" si="10"/>
        <v>1.6897896677009444E-2</v>
      </c>
      <c r="AM55" s="9">
        <f t="shared" si="11"/>
        <v>0</v>
      </c>
      <c r="AN55" s="9">
        <f t="shared" si="12"/>
        <v>-1.5123903348959411E-2</v>
      </c>
      <c r="AO55" s="139">
        <f t="shared" si="13"/>
        <v>0.1428571428571429</v>
      </c>
      <c r="AP55" s="101">
        <f t="shared" si="14"/>
        <v>-0.13127660575861322</v>
      </c>
      <c r="AQ55" s="96">
        <f t="shared" si="15"/>
        <v>-5.5002704635288446E-2</v>
      </c>
      <c r="AR55" s="9">
        <f t="shared" si="16"/>
        <v>-4.1025975864523834E-2</v>
      </c>
    </row>
    <row r="56" spans="1:44" ht="12">
      <c r="A56" s="141" t="s">
        <v>73</v>
      </c>
      <c r="B56" s="139">
        <f>(indicateurs!B56-indicateurs!B$216)/(indicateurs!B$217-indicateurs!B$216)</f>
        <v>0.31856249371774858</v>
      </c>
      <c r="C56" s="96">
        <f>(indicateurs!C56-indicateurs!C$216)/(indicateurs!C$217-indicateurs!C$216)</f>
        <v>0.11505111358531375</v>
      </c>
      <c r="D56" s="139">
        <f>(indicateurs!D56-indicateurs!D$216)/(indicateurs!D$217-indicateurs!D$216)</f>
        <v>0.80795938413599588</v>
      </c>
      <c r="E56" s="101">
        <f>(indicateurs!E56-indicateurs!E$216)/(indicateurs!E$217-indicateurs!E$216)</f>
        <v>0.25074176802742348</v>
      </c>
      <c r="F56" s="166" t="e">
        <f>1-((indicateurs!F56-indicateurs!F$216)/(indicateurs!F$217-indicateurs!F$216))</f>
        <v>#VALUE!</v>
      </c>
      <c r="G56" s="96">
        <f>1-((indicateurs!G56-indicateurs!G$216)/(indicateurs!G$217-indicateurs!G$216))</f>
        <v>0.70542767869454248</v>
      </c>
      <c r="H56" s="139">
        <f>(indicateurs!H56-indicateurs!H$216)/(indicateurs!H$217-indicateurs!H$216)</f>
        <v>0.30379746835443028</v>
      </c>
      <c r="I56" s="101">
        <f>1-((indicateurs!I56-indicateurs!I$216)/(indicateurs!I$217-indicateurs!I$216))</f>
        <v>0.17837900646858174</v>
      </c>
      <c r="J56" s="96">
        <f>1-((indicateurs!J56-indicateurs!J$216)/(indicateurs!J$217-indicateurs!J$216))</f>
        <v>0.94475138121546964</v>
      </c>
      <c r="K56" s="139">
        <f>1-((indicateurs!K56-indicateurs!K$216)/(indicateurs!K$217-indicateurs!K$216))</f>
        <v>0.73961421769341129</v>
      </c>
      <c r="L56" s="256">
        <f>(indicateurs!L56-indicateurs!L$216)/(indicateurs!L$217-indicateurs!L$216)</f>
        <v>0.50955841800849477</v>
      </c>
      <c r="M56" s="139">
        <f>(indicateurs!M56-indicateurs!M$216)/(indicateurs!M$217-indicateurs!M$216)</f>
        <v>0.49145299145299132</v>
      </c>
      <c r="N56" s="96">
        <f>(indicateurs!N56-indicateurs!N$216)/(indicateurs!N$217-indicateurs!N$216)</f>
        <v>0.72355566419891437</v>
      </c>
      <c r="O56" s="139">
        <f>(indicateurs!O56-indicateurs!O$216)/(indicateurs!O$217-indicateurs!O$216)</f>
        <v>1</v>
      </c>
      <c r="P56" s="101">
        <f>(indicateurs!P56-indicateurs!P$216)/(indicateurs!P$217-indicateurs!P$216)</f>
        <v>0.56075986132325584</v>
      </c>
      <c r="Q56" s="96">
        <f>(indicateurs!Q56-indicateurs!Q$216)/(indicateurs!Q$217-indicateurs!Q$216)</f>
        <v>0.53797363842073331</v>
      </c>
      <c r="R56" s="9">
        <f>(indicateurs!R56-indicateurs!R$216)/(indicateurs!R$217-indicateurs!R$216)</f>
        <v>0.6333333333333333</v>
      </c>
      <c r="S56" s="139">
        <f>(indicateurs!S56-indicateurs!S$216)/(indicateurs!S$217-indicateurs!S$216)</f>
        <v>0.5</v>
      </c>
      <c r="T56" s="96">
        <f>(indicateurs!T56-indicateurs!T$216)/(indicateurs!T$217-indicateurs!T$216)</f>
        <v>0.45440016413772211</v>
      </c>
      <c r="U56" s="139">
        <f>(indicateurs!U56-indicateurs!U$216)/(indicateurs!U$217-indicateurs!U$216)</f>
        <v>0.7142857142857143</v>
      </c>
      <c r="V56" s="96">
        <f>1-((indicateurs!V56-indicateurs!V$216)/(indicateurs!V$217-indicateurs!V$216))</f>
        <v>0.84366879012472795</v>
      </c>
      <c r="W56" s="139">
        <f>1-((indicateurs!W56-indicateurs!W$216)/(indicateurs!W$217-indicateurs!W$216))</f>
        <v>0.97406605878204233</v>
      </c>
      <c r="X56" s="106">
        <f>1-((indicateurs!X56-indicateurs!X$216)/(indicateurs!X$217-indicateurs!X$216))</f>
        <v>0.78212591537903831</v>
      </c>
      <c r="Y56" s="247">
        <f>(indicateurs!Y56-indicateurs!Y$216)/(indicateurs!Y$217-indicateurs!Y$216)</f>
        <v>0.48481729450216404</v>
      </c>
      <c r="Z56" s="187"/>
      <c r="AA56" s="7"/>
      <c r="AB56" s="139">
        <f t="shared" si="0"/>
        <v>0.29449050323608961</v>
      </c>
      <c r="AC56" s="101">
        <f t="shared" si="1"/>
        <v>0.12297283646917115</v>
      </c>
      <c r="AD56" s="101" t="e">
        <f t="shared" si="2"/>
        <v>#VALUE!</v>
      </c>
      <c r="AE56" s="96">
        <f t="shared" si="3"/>
        <v>9.6332364196110132E-2</v>
      </c>
      <c r="AF56" s="139">
        <f t="shared" si="4"/>
        <v>-0.18470754213608376</v>
      </c>
      <c r="AG56" s="256">
        <f t="shared" si="5"/>
        <v>0.12649469473633024</v>
      </c>
      <c r="AH56" s="139">
        <f t="shared" si="6"/>
        <v>-0.2735042735042737</v>
      </c>
      <c r="AI56" s="96">
        <f t="shared" si="7"/>
        <v>0.16233068555761454</v>
      </c>
      <c r="AJ56" s="139">
        <f t="shared" si="8"/>
        <v>8.5439080253356892E-2</v>
      </c>
      <c r="AK56" s="101">
        <f t="shared" si="9"/>
        <v>-0.14490962267090013</v>
      </c>
      <c r="AL56" s="96">
        <f t="shared" si="10"/>
        <v>-0.10359878000581413</v>
      </c>
      <c r="AM56" s="9">
        <f t="shared" si="11"/>
        <v>-0.13333333333333341</v>
      </c>
      <c r="AN56" s="9">
        <f t="shared" si="12"/>
        <v>0.11647260435649193</v>
      </c>
      <c r="AO56" s="139">
        <f t="shared" si="13"/>
        <v>-8.1632653061224469E-2</v>
      </c>
      <c r="AP56" s="101">
        <f t="shared" si="14"/>
        <v>-9.8566843475991206E-3</v>
      </c>
      <c r="AQ56" s="96">
        <f t="shared" si="15"/>
        <v>-0.19940005437640651</v>
      </c>
      <c r="AR56" s="9">
        <f t="shared" si="16"/>
        <v>-3.2455945397860897E-2</v>
      </c>
    </row>
    <row r="57" spans="1:44" ht="12">
      <c r="A57" s="141" t="s">
        <v>74</v>
      </c>
      <c r="B57" s="139">
        <f>(indicateurs!B57-indicateurs!B$216)/(indicateurs!B$217-indicateurs!B$216)</f>
        <v>0.5317493156771157</v>
      </c>
      <c r="C57" s="96">
        <f>(indicateurs!C57-indicateurs!C$216)/(indicateurs!C$217-indicateurs!C$216)</f>
        <v>0.28869302138607095</v>
      </c>
      <c r="D57" s="139">
        <f>(indicateurs!D57-indicateurs!D$216)/(indicateurs!D$217-indicateurs!D$216)</f>
        <v>0.84629555326093575</v>
      </c>
      <c r="E57" s="101">
        <f>(indicateurs!E57-indicateurs!E$216)/(indicateurs!E$217-indicateurs!E$216)</f>
        <v>0.72198580403391144</v>
      </c>
      <c r="F57" s="166" t="e">
        <f>1-((indicateurs!F57-indicateurs!F$216)/(indicateurs!F$217-indicateurs!F$216))</f>
        <v>#VALUE!</v>
      </c>
      <c r="G57" s="96">
        <f>1-((indicateurs!G57-indicateurs!G$216)/(indicateurs!G$217-indicateurs!G$216))</f>
        <v>0.81984265636739317</v>
      </c>
      <c r="H57" s="139">
        <f>(indicateurs!H57-indicateurs!H$216)/(indicateurs!H$217-indicateurs!H$216)</f>
        <v>0.62025316455696189</v>
      </c>
      <c r="I57" s="101">
        <f>1-((indicateurs!I57-indicateurs!I$216)/(indicateurs!I$217-indicateurs!I$216))</f>
        <v>0.20267637388104931</v>
      </c>
      <c r="J57" s="96">
        <f>1-((indicateurs!J57-indicateurs!J$216)/(indicateurs!J$217-indicateurs!J$216))</f>
        <v>1</v>
      </c>
      <c r="K57" s="139">
        <f>1-((indicateurs!K57-indicateurs!K$216)/(indicateurs!K$217-indicateurs!K$216))</f>
        <v>0.93918503575682466</v>
      </c>
      <c r="L57" s="256">
        <f>(indicateurs!L57-indicateurs!L$216)/(indicateurs!L$217-indicateurs!L$216)</f>
        <v>0.95808924872717727</v>
      </c>
      <c r="M57" s="139">
        <f>(indicateurs!M57-indicateurs!M$216)/(indicateurs!M$217-indicateurs!M$216)</f>
        <v>0.60683760683760679</v>
      </c>
      <c r="N57" s="96">
        <f>(indicateurs!N57-indicateurs!N$216)/(indicateurs!N$217-indicateurs!N$216)</f>
        <v>0.70748331909420004</v>
      </c>
      <c r="O57" s="139">
        <f>(indicateurs!O57-indicateurs!O$216)/(indicateurs!O$217-indicateurs!O$216)</f>
        <v>0.75815326960841878</v>
      </c>
      <c r="P57" s="101">
        <f>(indicateurs!P57-indicateurs!P$216)/(indicateurs!P$217-indicateurs!P$216)</f>
        <v>0.66420378174209871</v>
      </c>
      <c r="Q57" s="96">
        <f>(indicateurs!Q57-indicateurs!Q$216)/(indicateurs!Q$217-indicateurs!Q$216)</f>
        <v>0.64097632130492144</v>
      </c>
      <c r="R57" s="9">
        <f>(indicateurs!R57-indicateurs!R$216)/(indicateurs!R$217-indicateurs!R$216)</f>
        <v>0.9</v>
      </c>
      <c r="S57" s="139">
        <f>(indicateurs!S57-indicateurs!S$216)/(indicateurs!S$217-indicateurs!S$216)</f>
        <v>0.52631578947368418</v>
      </c>
      <c r="T57" s="96">
        <f>(indicateurs!T57-indicateurs!T$216)/(indicateurs!T$217-indicateurs!T$216)</f>
        <v>0.82808991439111446</v>
      </c>
      <c r="U57" s="139">
        <f>(indicateurs!U57-indicateurs!U$216)/(indicateurs!U$217-indicateurs!U$216)</f>
        <v>1</v>
      </c>
      <c r="V57" s="96">
        <f>1-((indicateurs!V57-indicateurs!V$216)/(indicateurs!V$217-indicateurs!V$216))</f>
        <v>0.88749390871030132</v>
      </c>
      <c r="W57" s="139">
        <f>1-((indicateurs!W57-indicateurs!W$216)/(indicateurs!W$217-indicateurs!W$216))</f>
        <v>0.97317544610179363</v>
      </c>
      <c r="X57" s="106">
        <f>1-((indicateurs!X57-indicateurs!X$216)/(indicateurs!X$217-indicateurs!X$216))</f>
        <v>0.77015555472463637</v>
      </c>
      <c r="Y57" s="247">
        <f>(indicateurs!Y57-indicateurs!Y$216)/(indicateurs!Y$217-indicateurs!Y$216)</f>
        <v>0.87751512407138721</v>
      </c>
      <c r="Z57" s="187"/>
      <c r="AA57" s="7"/>
      <c r="AB57" s="139">
        <f t="shared" si="0"/>
        <v>8.0360609768080349E-2</v>
      </c>
      <c r="AC57" s="101">
        <f t="shared" si="1"/>
        <v>0.13825513365478248</v>
      </c>
      <c r="AD57" s="101" t="e">
        <f t="shared" si="2"/>
        <v>#VALUE!</v>
      </c>
      <c r="AE57" s="96">
        <f t="shared" si="3"/>
        <v>-6.2761421044161936E-2</v>
      </c>
      <c r="AF57" s="139">
        <f t="shared" si="4"/>
        <v>-4.7645390607407356E-2</v>
      </c>
      <c r="AG57" s="256">
        <f t="shared" si="5"/>
        <v>1.9493372685034371E-3</v>
      </c>
      <c r="AH57" s="139">
        <f t="shared" si="6"/>
        <v>-0.17948717948717963</v>
      </c>
      <c r="AI57" s="96">
        <f t="shared" si="7"/>
        <v>4.9824269824614409E-2</v>
      </c>
      <c r="AJ57" s="139">
        <f t="shared" si="8"/>
        <v>4.5254933987985191E-2</v>
      </c>
      <c r="AK57" s="101">
        <f t="shared" si="9"/>
        <v>-0.1870568377365418</v>
      </c>
      <c r="AL57" s="96">
        <f t="shared" si="10"/>
        <v>-2.4469038027906675E-3</v>
      </c>
      <c r="AM57" s="9">
        <f t="shared" si="11"/>
        <v>-6.6666666666666652E-2</v>
      </c>
      <c r="AN57" s="9">
        <f t="shared" si="12"/>
        <v>-1.2603314507725338E-3</v>
      </c>
      <c r="AO57" s="139">
        <f t="shared" si="13"/>
        <v>4.081632653061229E-2</v>
      </c>
      <c r="AP57" s="101">
        <f t="shared" si="14"/>
        <v>-1.2915816890972764E-2</v>
      </c>
      <c r="AQ57" s="96">
        <f t="shared" si="15"/>
        <v>-5.224408572498207E-2</v>
      </c>
      <c r="AR57" s="9">
        <f t="shared" si="16"/>
        <v>-0.12248487592861279</v>
      </c>
    </row>
    <row r="58" spans="1:44" ht="12">
      <c r="A58" s="141" t="s">
        <v>75</v>
      </c>
      <c r="B58" s="139">
        <f>(indicateurs!B58-indicateurs!B$216)/(indicateurs!B$217-indicateurs!B$216)</f>
        <v>0.20663324285881715</v>
      </c>
      <c r="C58" s="96">
        <f>(indicateurs!C58-indicateurs!C$216)/(indicateurs!C$217-indicateurs!C$216)</f>
        <v>9.0526456333330257E-2</v>
      </c>
      <c r="D58" s="139">
        <f>(indicateurs!D58-indicateurs!D$216)/(indicateurs!D$217-indicateurs!D$216)</f>
        <v>0.60306861528160971</v>
      </c>
      <c r="E58" s="101">
        <f>(indicateurs!E58-indicateurs!E$216)/(indicateurs!E$217-indicateurs!E$216)</f>
        <v>0.21041575491758588</v>
      </c>
      <c r="F58" s="166" t="e">
        <f>1-((indicateurs!F58-indicateurs!F$216)/(indicateurs!F$217-indicateurs!F$216))</f>
        <v>#VALUE!</v>
      </c>
      <c r="G58" s="96">
        <f>1-((indicateurs!G58-indicateurs!G$216)/(indicateurs!G$217-indicateurs!G$216))</f>
        <v>0</v>
      </c>
      <c r="H58" s="139">
        <f>(indicateurs!H58-indicateurs!H$216)/(indicateurs!H$217-indicateurs!H$216)</f>
        <v>0.17721518987341767</v>
      </c>
      <c r="I58" s="101">
        <f>1-((indicateurs!I58-indicateurs!I$216)/(indicateurs!I$217-indicateurs!I$216))</f>
        <v>0.43372645079371264</v>
      </c>
      <c r="J58" s="96">
        <f>1-((indicateurs!J58-indicateurs!J$216)/(indicateurs!J$217-indicateurs!J$216))</f>
        <v>0.1239147592738753</v>
      </c>
      <c r="K58" s="139">
        <f>1-((indicateurs!K58-indicateurs!K$216)/(indicateurs!K$217-indicateurs!K$216))</f>
        <v>0.8961521565146483</v>
      </c>
      <c r="L58" s="256">
        <f>(indicateurs!L58-indicateurs!L$216)/(indicateurs!L$217-indicateurs!L$216)</f>
        <v>0.51900967990181945</v>
      </c>
      <c r="M58" s="139">
        <f>(indicateurs!M58-indicateurs!M$216)/(indicateurs!M$217-indicateurs!M$216)</f>
        <v>0.32478632478632447</v>
      </c>
      <c r="N58" s="96">
        <f>(indicateurs!N58-indicateurs!N$216)/(indicateurs!N$217-indicateurs!N$216)</f>
        <v>0.48086325311772843</v>
      </c>
      <c r="O58" s="139">
        <f>(indicateurs!O58-indicateurs!O$216)/(indicateurs!O$217-indicateurs!O$216)</f>
        <v>0.88385610739671838</v>
      </c>
      <c r="P58" s="101">
        <f>(indicateurs!P58-indicateurs!P$216)/(indicateurs!P$217-indicateurs!P$216)</f>
        <v>0.48017440324314431</v>
      </c>
      <c r="Q58" s="96">
        <f>(indicateurs!Q58-indicateurs!Q$216)/(indicateurs!Q$217-indicateurs!Q$216)</f>
        <v>0.69774012425196175</v>
      </c>
      <c r="R58" s="9">
        <f>(indicateurs!R58-indicateurs!R$216)/(indicateurs!R$217-indicateurs!R$216)</f>
        <v>0.66666666666666663</v>
      </c>
      <c r="S58" s="139">
        <f>(indicateurs!S58-indicateurs!S$216)/(indicateurs!S$217-indicateurs!S$216)</f>
        <v>0.13157894736842105</v>
      </c>
      <c r="T58" s="96">
        <f>(indicateurs!T58-indicateurs!T$216)/(indicateurs!T$217-indicateurs!T$216)</f>
        <v>0.36147908784911537</v>
      </c>
      <c r="U58" s="139">
        <f>(indicateurs!U58-indicateurs!U$216)/(indicateurs!U$217-indicateurs!U$216)</f>
        <v>0.46938775510204084</v>
      </c>
      <c r="V58" s="96">
        <f>1-((indicateurs!V58-indicateurs!V$216)/(indicateurs!V$217-indicateurs!V$216))</f>
        <v>0.95877849793309833</v>
      </c>
      <c r="W58" s="139">
        <f>1-((indicateurs!W58-indicateurs!W$216)/(indicateurs!W$217-indicateurs!W$216))</f>
        <v>0.78809298656832394</v>
      </c>
      <c r="X58" s="106">
        <f>1-((indicateurs!X58-indicateurs!X$216)/(indicateurs!X$217-indicateurs!X$216))</f>
        <v>0.74034374568601524</v>
      </c>
      <c r="Y58" s="247">
        <f>(indicateurs!Y58-indicateurs!Y$216)/(indicateurs!Y$217-indicateurs!Y$216)</f>
        <v>0.24035550675482256</v>
      </c>
      <c r="Z58" s="187"/>
      <c r="AA58" s="7"/>
      <c r="AB58" s="139">
        <f t="shared" si="0"/>
        <v>1.7373515441066023E-2</v>
      </c>
      <c r="AC58" s="101">
        <f t="shared" si="1"/>
        <v>0.10890953853967399</v>
      </c>
      <c r="AD58" s="101" t="e">
        <f t="shared" si="2"/>
        <v>#VALUE!</v>
      </c>
      <c r="AE58" s="96">
        <f t="shared" si="3"/>
        <v>-0.36985846923422649</v>
      </c>
      <c r="AF58" s="139">
        <f t="shared" si="4"/>
        <v>-6.2723017333591646E-2</v>
      </c>
      <c r="AG58" s="256">
        <f t="shared" si="5"/>
        <v>0.1989708158679524</v>
      </c>
      <c r="AH58" s="139">
        <f t="shared" si="6"/>
        <v>-0.42307692307692318</v>
      </c>
      <c r="AI58" s="96">
        <f t="shared" si="7"/>
        <v>9.643407062828574E-2</v>
      </c>
      <c r="AJ58" s="139">
        <f t="shared" si="8"/>
        <v>-7.0529367395721909E-2</v>
      </c>
      <c r="AK58" s="101">
        <f t="shared" si="9"/>
        <v>-0.27238777520742841</v>
      </c>
      <c r="AL58" s="96">
        <f t="shared" si="10"/>
        <v>-7.7502801202294691E-2</v>
      </c>
      <c r="AM58" s="9">
        <f t="shared" si="11"/>
        <v>-3.3333333333333326E-2</v>
      </c>
      <c r="AN58" s="9">
        <f t="shared" si="12"/>
        <v>3.3849748276173153E-2</v>
      </c>
      <c r="AO58" s="139">
        <f t="shared" si="13"/>
        <v>8.1632653061224525E-2</v>
      </c>
      <c r="AP58" s="101">
        <f t="shared" si="14"/>
        <v>-0.16189910608938829</v>
      </c>
      <c r="AQ58" s="96">
        <f t="shared" si="15"/>
        <v>0</v>
      </c>
      <c r="AR58" s="9">
        <f t="shared" si="16"/>
        <v>-2.0080300431030679E-2</v>
      </c>
    </row>
    <row r="59" spans="1:44" ht="12">
      <c r="A59" s="141" t="s">
        <v>76</v>
      </c>
      <c r="B59" s="139">
        <f>(indicateurs!B59-indicateurs!B$216)/(indicateurs!B$217-indicateurs!B$216)</f>
        <v>0.5881055051370413</v>
      </c>
      <c r="C59" s="96">
        <f>(indicateurs!C59-indicateurs!C$216)/(indicateurs!C$217-indicateurs!C$216)</f>
        <v>0.17581634013448777</v>
      </c>
      <c r="D59" s="139">
        <f>(indicateurs!D59-indicateurs!D$216)/(indicateurs!D$217-indicateurs!D$216)</f>
        <v>0.74217133541447011</v>
      </c>
      <c r="E59" s="101">
        <f>(indicateurs!E59-indicateurs!E$216)/(indicateurs!E$217-indicateurs!E$216)</f>
        <v>0.59833983995976148</v>
      </c>
      <c r="F59" s="166" t="e">
        <f>1-((indicateurs!F59-indicateurs!F$216)/(indicateurs!F$217-indicateurs!F$216))</f>
        <v>#VALUE!</v>
      </c>
      <c r="G59" s="96">
        <f>1-((indicateurs!G59-indicateurs!G$216)/(indicateurs!G$217-indicateurs!G$216))</f>
        <v>0.74031486610801178</v>
      </c>
      <c r="H59" s="139">
        <f>(indicateurs!H59-indicateurs!H$216)/(indicateurs!H$217-indicateurs!H$216)</f>
        <v>0.62025316455696189</v>
      </c>
      <c r="I59" s="101">
        <f>1-((indicateurs!I59-indicateurs!I$216)/(indicateurs!I$217-indicateurs!I$216))</f>
        <v>0.34909380883656627</v>
      </c>
      <c r="J59" s="96">
        <f>1-((indicateurs!J59-indicateurs!J$216)/(indicateurs!J$217-indicateurs!J$216))</f>
        <v>0.94475138121546964</v>
      </c>
      <c r="K59" s="139">
        <f>1-((indicateurs!K59-indicateurs!K$216)/(indicateurs!K$217-indicateurs!K$216))</f>
        <v>0.88899369168260234</v>
      </c>
      <c r="L59" s="96">
        <f>(indicateurs!L59-indicateurs!L$216)/(indicateurs!L$217-indicateurs!L$216)</f>
        <v>0.66004440617719529</v>
      </c>
      <c r="M59" s="139">
        <f>(indicateurs!M59-indicateurs!M$216)/(indicateurs!M$217-indicateurs!M$216)</f>
        <v>0.59401709401709413</v>
      </c>
      <c r="N59" s="96">
        <f>(indicateurs!N59-indicateurs!N$216)/(indicateurs!N$217-indicateurs!N$216)</f>
        <v>0.60301307591355713</v>
      </c>
      <c r="O59" s="139">
        <f>(indicateurs!O59-indicateurs!O$216)/(indicateurs!O$217-indicateurs!O$216)</f>
        <v>0.78346881943106228</v>
      </c>
      <c r="P59" s="101">
        <f>(indicateurs!P59-indicateurs!P$216)/(indicateurs!P$217-indicateurs!P$216)</f>
        <v>0.85551909450075603</v>
      </c>
      <c r="Q59" s="96">
        <f>(indicateurs!Q59-indicateurs!Q$216)/(indicateurs!Q$217-indicateurs!Q$216)</f>
        <v>0.85430814542452127</v>
      </c>
      <c r="R59" s="9">
        <f>(indicateurs!R59-indicateurs!R$216)/(indicateurs!R$217-indicateurs!R$216)</f>
        <v>0.8</v>
      </c>
      <c r="S59" s="139">
        <f>(indicateurs!S59-indicateurs!S$216)/(indicateurs!S$217-indicateurs!S$216)</f>
        <v>0.73684210526315785</v>
      </c>
      <c r="T59" s="96">
        <f>(indicateurs!T59-indicateurs!T$216)/(indicateurs!T$217-indicateurs!T$216)</f>
        <v>0.57626007682348757</v>
      </c>
      <c r="U59" s="139">
        <f>(indicateurs!U59-indicateurs!U$216)/(indicateurs!U$217-indicateurs!U$216)</f>
        <v>0.95918367346938771</v>
      </c>
      <c r="V59" s="96">
        <f>1-((indicateurs!V59-indicateurs!V$216)/(indicateurs!V$217-indicateurs!V$216))</f>
        <v>0.91483131197529777</v>
      </c>
      <c r="W59" s="139">
        <f>1-((indicateurs!W59-indicateurs!W$216)/(indicateurs!W$217-indicateurs!W$216))</f>
        <v>0.92165717256370616</v>
      </c>
      <c r="X59" s="106">
        <f>1-((indicateurs!X59-indicateurs!X$216)/(indicateurs!X$217-indicateurs!X$216))</f>
        <v>0.7803681165531744</v>
      </c>
      <c r="Y59" s="247">
        <f>(indicateurs!Y59-indicateurs!Y$216)/(indicateurs!Y$217-indicateurs!Y$216)</f>
        <v>0.75115076657877133</v>
      </c>
      <c r="Z59" s="187"/>
      <c r="AA59" s="7"/>
      <c r="AB59" s="139">
        <f t="shared" si="0"/>
        <v>4.8039134964286023E-2</v>
      </c>
      <c r="AC59" s="101">
        <f t="shared" si="1"/>
        <v>0.20198622805242883</v>
      </c>
      <c r="AD59" s="101" t="e">
        <f t="shared" si="2"/>
        <v>#VALUE!</v>
      </c>
      <c r="AE59" s="96">
        <f t="shared" si="3"/>
        <v>-0.10215474298382021</v>
      </c>
      <c r="AF59" s="139">
        <f t="shared" si="4"/>
        <v>-7.4555261639828729E-2</v>
      </c>
      <c r="AG59" s="96">
        <f t="shared" si="5"/>
        <v>0.1066859706318416</v>
      </c>
      <c r="AH59" s="139">
        <f t="shared" si="6"/>
        <v>-0.28205128205128172</v>
      </c>
      <c r="AI59" s="96">
        <f t="shared" si="7"/>
        <v>-6.1074911397914322E-2</v>
      </c>
      <c r="AJ59" s="139">
        <f t="shared" si="8"/>
        <v>-7.1531099358503325E-2</v>
      </c>
      <c r="AK59" s="101">
        <f t="shared" si="9"/>
        <v>-0.14448090549924397</v>
      </c>
      <c r="AL59" s="96">
        <f t="shared" si="10"/>
        <v>-0.14569185457547873</v>
      </c>
      <c r="AM59" s="9">
        <f t="shared" si="11"/>
        <v>-6.6666666666666652E-2</v>
      </c>
      <c r="AN59" s="9">
        <f t="shared" si="12"/>
        <v>-1.1391005035574442E-2</v>
      </c>
      <c r="AO59" s="139">
        <f t="shared" si="13"/>
        <v>2.0408163265306034E-2</v>
      </c>
      <c r="AP59" s="101">
        <f t="shared" si="14"/>
        <v>-4.7656267620747816E-2</v>
      </c>
      <c r="AQ59" s="96">
        <f t="shared" si="15"/>
        <v>-0.2196318834468256</v>
      </c>
      <c r="AR59" s="9">
        <f t="shared" si="16"/>
        <v>-7.9009181755796076E-2</v>
      </c>
    </row>
    <row r="60" spans="1:44" ht="12">
      <c r="A60" s="141" t="s">
        <v>77</v>
      </c>
      <c r="B60" s="139">
        <f>(indicateurs!B60-indicateurs!B$216)/(indicateurs!B$217-indicateurs!B$216)</f>
        <v>0.67958775330580501</v>
      </c>
      <c r="C60" s="96">
        <f>(indicateurs!C60-indicateurs!C$216)/(indicateurs!C$217-indicateurs!C$216)</f>
        <v>0.42212138976986691</v>
      </c>
      <c r="D60" s="139">
        <f>(indicateurs!D60-indicateurs!D$216)/(indicateurs!D$217-indicateurs!D$216)</f>
        <v>0.71800583188650469</v>
      </c>
      <c r="E60" s="101">
        <f>(indicateurs!E60-indicateurs!E$216)/(indicateurs!E$217-indicateurs!E$216)</f>
        <v>0.61118675204890927</v>
      </c>
      <c r="F60" s="166" t="e">
        <f>1-((indicateurs!F60-indicateurs!F$216)/(indicateurs!F$217-indicateurs!F$216))</f>
        <v>#VALUE!</v>
      </c>
      <c r="G60" s="96">
        <f>1-((indicateurs!G60-indicateurs!G$216)/(indicateurs!G$217-indicateurs!G$216))</f>
        <v>0.60249862906776275</v>
      </c>
      <c r="H60" s="139">
        <f>(indicateurs!H60-indicateurs!H$216)/(indicateurs!H$217-indicateurs!H$216)</f>
        <v>0.55696202531645567</v>
      </c>
      <c r="I60" s="101">
        <f>1-((indicateurs!I60-indicateurs!I$216)/(indicateurs!I$217-indicateurs!I$216))</f>
        <v>0.43621578875851375</v>
      </c>
      <c r="J60" s="96">
        <f>1-((indicateurs!J60-indicateurs!J$216)/(indicateurs!J$217-indicateurs!J$216))</f>
        <v>0.94475138121546964</v>
      </c>
      <c r="K60" s="139">
        <f>1-((indicateurs!K60-indicateurs!K$216)/(indicateurs!K$217-indicateurs!K$216))</f>
        <v>0.75678979571772209</v>
      </c>
      <c r="L60" s="256">
        <f>(indicateurs!L60-indicateurs!L$216)/(indicateurs!L$217-indicateurs!L$216)</f>
        <v>0.80883518411109967</v>
      </c>
      <c r="M60" s="139">
        <f>(indicateurs!M60-indicateurs!M$216)/(indicateurs!M$217-indicateurs!M$216)</f>
        <v>0.64102564102564086</v>
      </c>
      <c r="N60" s="96">
        <f>(indicateurs!N60-indicateurs!N$216)/(indicateurs!N$217-indicateurs!N$216)</f>
        <v>0.74766418185598582</v>
      </c>
      <c r="O60" s="139">
        <f>(indicateurs!O60-indicateurs!O$216)/(indicateurs!O$217-indicateurs!O$216)</f>
        <v>0.65398790011340358</v>
      </c>
      <c r="P60" s="101">
        <f>(indicateurs!P60-indicateurs!P$216)/(indicateurs!P$217-indicateurs!P$216)</f>
        <v>0.39724957753338269</v>
      </c>
      <c r="Q60" s="96">
        <f>(indicateurs!Q60-indicateurs!Q$216)/(indicateurs!Q$217-indicateurs!Q$216)</f>
        <v>0.60486604446049352</v>
      </c>
      <c r="R60" s="9">
        <f>(indicateurs!R60-indicateurs!R$216)/(indicateurs!R$217-indicateurs!R$216)</f>
        <v>0.76666666666666672</v>
      </c>
      <c r="S60" s="139">
        <f>(indicateurs!S60-indicateurs!S$216)/(indicateurs!S$217-indicateurs!S$216)</f>
        <v>0.15789473684210525</v>
      </c>
      <c r="T60" s="96">
        <f>(indicateurs!T60-indicateurs!T$216)/(indicateurs!T$217-indicateurs!T$216)</f>
        <v>0.75276080636207643</v>
      </c>
      <c r="U60" s="139">
        <f>(indicateurs!U60-indicateurs!U$216)/(indicateurs!U$217-indicateurs!U$216)</f>
        <v>0.67346938775510201</v>
      </c>
      <c r="V60" s="96">
        <f>1-((indicateurs!V60-indicateurs!V$216)/(indicateurs!V$217-indicateurs!V$216))</f>
        <v>0.95255942655326342</v>
      </c>
      <c r="W60" s="139">
        <f>1-((indicateurs!W60-indicateurs!W$216)/(indicateurs!W$217-indicateurs!W$216))</f>
        <v>0.9563889656164023</v>
      </c>
      <c r="X60" s="106">
        <f>1-((indicateurs!X60-indicateurs!X$216)/(indicateurs!X$217-indicateurs!X$216))</f>
        <v>0.71600311521889526</v>
      </c>
      <c r="Y60" s="247">
        <f>(indicateurs!Y60-indicateurs!Y$216)/(indicateurs!Y$217-indicateurs!Y$216)</f>
        <v>0.75047294639602835</v>
      </c>
      <c r="Z60" s="187"/>
      <c r="AA60" s="7"/>
      <c r="AB60" s="139">
        <f t="shared" si="0"/>
        <v>0.14323470988361264</v>
      </c>
      <c r="AC60" s="101">
        <f t="shared" si="1"/>
        <v>0.16013256466435011</v>
      </c>
      <c r="AD60" s="101" t="e">
        <f t="shared" si="2"/>
        <v>#VALUE!</v>
      </c>
      <c r="AE60" s="96">
        <f t="shared" si="3"/>
        <v>1.6919467918219411E-3</v>
      </c>
      <c r="AF60" s="139">
        <f t="shared" si="4"/>
        <v>-0.14046015577054516</v>
      </c>
      <c r="AG60" s="256">
        <f t="shared" si="5"/>
        <v>0.18486118975140364</v>
      </c>
      <c r="AH60" s="139">
        <f t="shared" si="6"/>
        <v>-0.28632478632478642</v>
      </c>
      <c r="AI60" s="96">
        <f t="shared" si="7"/>
        <v>7.7147256502628769E-2</v>
      </c>
      <c r="AJ60" s="139">
        <f t="shared" si="8"/>
        <v>2.154589894047787E-2</v>
      </c>
      <c r="AK60" s="101">
        <f t="shared" si="9"/>
        <v>-9.4491268485050406E-2</v>
      </c>
      <c r="AL60" s="96">
        <f t="shared" si="10"/>
        <v>-4.3996611925124385E-2</v>
      </c>
      <c r="AM60" s="9">
        <f t="shared" si="11"/>
        <v>-6.6666666666666652E-2</v>
      </c>
      <c r="AN60" s="9">
        <f t="shared" si="12"/>
        <v>-4.7034093644697017E-2</v>
      </c>
      <c r="AO60" s="139">
        <f t="shared" si="13"/>
        <v>6.1224489795918324E-2</v>
      </c>
      <c r="AP60" s="101">
        <f t="shared" si="14"/>
        <v>-2.2279595400072405E-2</v>
      </c>
      <c r="AQ60" s="96">
        <f t="shared" si="15"/>
        <v>-0.10512428937688389</v>
      </c>
      <c r="AR60" s="9">
        <f t="shared" si="16"/>
        <v>0.15133159317715583</v>
      </c>
    </row>
    <row r="61" spans="1:44" ht="12">
      <c r="A61" s="141" t="s">
        <v>78</v>
      </c>
      <c r="B61" s="139">
        <f>(indicateurs!B61-indicateurs!B$216)/(indicateurs!B$217-indicateurs!B$216)</f>
        <v>0.67644573041651956</v>
      </c>
      <c r="C61" s="96">
        <f>(indicateurs!C61-indicateurs!C$216)/(indicateurs!C$217-indicateurs!C$216)</f>
        <v>0.39551045952916419</v>
      </c>
      <c r="D61" s="139">
        <f>(indicateurs!D61-indicateurs!D$216)/(indicateurs!D$217-indicateurs!D$216)</f>
        <v>0.85195204254315282</v>
      </c>
      <c r="E61" s="101">
        <f>(indicateurs!E61-indicateurs!E$216)/(indicateurs!E$217-indicateurs!E$216)</f>
        <v>0.68619477897503833</v>
      </c>
      <c r="F61" s="166" t="e">
        <f>1-((indicateurs!F61-indicateurs!F$216)/(indicateurs!F$217-indicateurs!F$216))</f>
        <v>#VALUE!</v>
      </c>
      <c r="G61" s="96">
        <f>1-((indicateurs!G61-indicateurs!G$216)/(indicateurs!G$217-indicateurs!G$216))</f>
        <v>0.61639371482073024</v>
      </c>
      <c r="H61" s="139">
        <f>(indicateurs!H61-indicateurs!H$216)/(indicateurs!H$217-indicateurs!H$216)</f>
        <v>0.55696202531645567</v>
      </c>
      <c r="I61" s="101">
        <f>1-((indicateurs!I61-indicateurs!I$216)/(indicateurs!I$217-indicateurs!I$216))</f>
        <v>0.40409233275645828</v>
      </c>
      <c r="J61" s="96">
        <f>1-((indicateurs!J61-indicateurs!J$216)/(indicateurs!J$217-indicateurs!J$216))</f>
        <v>0.87371744277821628</v>
      </c>
      <c r="K61" s="139">
        <f>1-((indicateurs!K61-indicateurs!K$216)/(indicateurs!K$217-indicateurs!K$216))</f>
        <v>0.84420480856583813</v>
      </c>
      <c r="L61" s="256">
        <f>(indicateurs!L61-indicateurs!L$216)/(indicateurs!L$217-indicateurs!L$216)</f>
        <v>0.75546775093329921</v>
      </c>
      <c r="M61" s="139">
        <f>(indicateurs!M61-indicateurs!M$216)/(indicateurs!M$217-indicateurs!M$216)</f>
        <v>0.64102564102564086</v>
      </c>
      <c r="N61" s="96">
        <f>(indicateurs!N61-indicateurs!N$216)/(indicateurs!N$217-indicateurs!N$216)</f>
        <v>0.60462031042402853</v>
      </c>
      <c r="O61" s="139">
        <f>(indicateurs!O61-indicateurs!O$216)/(indicateurs!O$217-indicateurs!O$216)</f>
        <v>0.90916861536135885</v>
      </c>
      <c r="P61" s="101">
        <f>(indicateurs!P61-indicateurs!P$216)/(indicateurs!P$217-indicateurs!P$216)</f>
        <v>0.65901258332121493</v>
      </c>
      <c r="Q61" s="96">
        <f>(indicateurs!Q61-indicateurs!Q$216)/(indicateurs!Q$217-indicateurs!Q$216)</f>
        <v>0.69329159373685378</v>
      </c>
      <c r="R61" s="9">
        <f>(indicateurs!R61-indicateurs!R$216)/(indicateurs!R$217-indicateurs!R$216)</f>
        <v>0.9</v>
      </c>
      <c r="S61" s="139">
        <f>(indicateurs!S61-indicateurs!S$216)/(indicateurs!S$217-indicateurs!S$216)</f>
        <v>0.26315789473684209</v>
      </c>
      <c r="T61" s="96">
        <f>(indicateurs!T61-indicateurs!T$216)/(indicateurs!T$217-indicateurs!T$216)</f>
        <v>0.66098591013473407</v>
      </c>
      <c r="U61" s="139">
        <f>(indicateurs!U61-indicateurs!U$216)/(indicateurs!U$217-indicateurs!U$216)</f>
        <v>0.97959183673469385</v>
      </c>
      <c r="V61" s="96">
        <f>1-((indicateurs!V61-indicateurs!V$216)/(indicateurs!V$217-indicateurs!V$216))</f>
        <v>0.88857785109685594</v>
      </c>
      <c r="W61" s="139">
        <f>1-((indicateurs!W61-indicateurs!W$216)/(indicateurs!W$217-indicateurs!W$216))</f>
        <v>0.97932692699453416</v>
      </c>
      <c r="X61" s="106">
        <f>1-((indicateurs!X61-indicateurs!X$216)/(indicateurs!X$217-indicateurs!X$216))</f>
        <v>0.88779744702761165</v>
      </c>
      <c r="Y61" s="247">
        <f>(indicateurs!Y61-indicateurs!Y$216)/(indicateurs!Y$217-indicateurs!Y$216)</f>
        <v>0.61240198478882457</v>
      </c>
      <c r="Z61" s="187"/>
      <c r="AA61" s="7"/>
      <c r="AB61" s="139">
        <f t="shared" si="0"/>
        <v>0.17037441320079061</v>
      </c>
      <c r="AC61" s="101">
        <f t="shared" si="1"/>
        <v>0.27690672176194814</v>
      </c>
      <c r="AD61" s="101" t="e">
        <f t="shared" si="2"/>
        <v>#VALUE!</v>
      </c>
      <c r="AE61" s="96">
        <f t="shared" si="3"/>
        <v>-5.9863969220795732E-2</v>
      </c>
      <c r="AF61" s="139">
        <f t="shared" si="4"/>
        <v>-0.11146833685447399</v>
      </c>
      <c r="AG61" s="256">
        <f t="shared" si="5"/>
        <v>1.4418175062894778E-2</v>
      </c>
      <c r="AH61" s="139">
        <f t="shared" si="6"/>
        <v>-0.21367521367521358</v>
      </c>
      <c r="AI61" s="96">
        <f t="shared" si="7"/>
        <v>4.0180862761785785E-2</v>
      </c>
      <c r="AJ61" s="139">
        <f t="shared" si="8"/>
        <v>7.7645694055340608E-2</v>
      </c>
      <c r="AK61" s="101">
        <f t="shared" si="9"/>
        <v>3.9372953929971866E-2</v>
      </c>
      <c r="AL61" s="96">
        <f t="shared" si="10"/>
        <v>-3.9923419007600214E-2</v>
      </c>
      <c r="AM61" s="9">
        <f t="shared" si="11"/>
        <v>3.3333333333333326E-2</v>
      </c>
      <c r="AN61" s="9">
        <f t="shared" si="12"/>
        <v>1.5978357629454321E-2</v>
      </c>
      <c r="AO61" s="139">
        <f t="shared" si="13"/>
        <v>-2.0408163265306145E-2</v>
      </c>
      <c r="AP61" s="101">
        <f t="shared" si="14"/>
        <v>-1.1341939103264309E-3</v>
      </c>
      <c r="AQ61" s="96">
        <f t="shared" si="15"/>
        <v>4.7859512107311875E-2</v>
      </c>
      <c r="AR61" s="9">
        <f t="shared" si="16"/>
        <v>2.1298313641029298E-2</v>
      </c>
    </row>
    <row r="62" spans="1:44" ht="12">
      <c r="A62" s="141" t="s">
        <v>79</v>
      </c>
      <c r="B62" s="139">
        <f>(indicateurs!B62-indicateurs!B$216)/(indicateurs!B$217-indicateurs!B$216)</f>
        <v>0.4968808871349682</v>
      </c>
      <c r="C62" s="96">
        <f>(indicateurs!C62-indicateurs!C$216)/(indicateurs!C$217-indicateurs!C$216)</f>
        <v>0.15466744970291529</v>
      </c>
      <c r="D62" s="139">
        <f>(indicateurs!D62-indicateurs!D$216)/(indicateurs!D$217-indicateurs!D$216)</f>
        <v>0.7634719199281621</v>
      </c>
      <c r="E62" s="101">
        <f>(indicateurs!E62-indicateurs!E$216)/(indicateurs!E$217-indicateurs!E$216)</f>
        <v>0.38327720874581667</v>
      </c>
      <c r="F62" s="166" t="e">
        <f>1-((indicateurs!F62-indicateurs!F$216)/(indicateurs!F$217-indicateurs!F$216))</f>
        <v>#VALUE!</v>
      </c>
      <c r="G62" s="96">
        <f>1-((indicateurs!G62-indicateurs!G$216)/(indicateurs!G$217-indicateurs!G$216))</f>
        <v>0.59071712496065953</v>
      </c>
      <c r="H62" s="139">
        <f>(indicateurs!H62-indicateurs!H$216)/(indicateurs!H$217-indicateurs!H$216)</f>
        <v>0.17721518987341767</v>
      </c>
      <c r="I62" s="101">
        <f>1-((indicateurs!I62-indicateurs!I$216)/(indicateurs!I$217-indicateurs!I$216))</f>
        <v>9.1996842859511152E-2</v>
      </c>
      <c r="J62" s="96">
        <f>1-((indicateurs!J62-indicateurs!J$216)/(indicateurs!J$217-indicateurs!J$216))</f>
        <v>0.88950276243093929</v>
      </c>
      <c r="K62" s="139">
        <f>1-((indicateurs!K62-indicateurs!K$216)/(indicateurs!K$217-indicateurs!K$216))</f>
        <v>0.8758125623359122</v>
      </c>
      <c r="L62" s="256">
        <f>(indicateurs!L62-indicateurs!L$216)/(indicateurs!L$217-indicateurs!L$216)</f>
        <v>0.73910389832805956</v>
      </c>
      <c r="M62" s="139">
        <f>(indicateurs!M62-indicateurs!M$216)/(indicateurs!M$217-indicateurs!M$216)</f>
        <v>0.65811965811965822</v>
      </c>
      <c r="N62" s="96">
        <f>(indicateurs!N62-indicateurs!N$216)/(indicateurs!N$217-indicateurs!N$216)</f>
        <v>0.79748845168060001</v>
      </c>
      <c r="O62" s="139">
        <f>(indicateurs!O62-indicateurs!O$216)/(indicateurs!O$217-indicateurs!O$216)</f>
        <v>0.49244457062548797</v>
      </c>
      <c r="P62" s="101">
        <f>(indicateurs!P62-indicateurs!P$216)/(indicateurs!P$217-indicateurs!P$216)</f>
        <v>0.65990584630942684</v>
      </c>
      <c r="Q62" s="96">
        <f>(indicateurs!Q62-indicateurs!Q$216)/(indicateurs!Q$217-indicateurs!Q$216)</f>
        <v>0.42702554838928397</v>
      </c>
      <c r="R62" s="9">
        <f>(indicateurs!R62-indicateurs!R$216)/(indicateurs!R$217-indicateurs!R$216)</f>
        <v>0.46666666666666667</v>
      </c>
      <c r="S62" s="139">
        <f>(indicateurs!S62-indicateurs!S$216)/(indicateurs!S$217-indicateurs!S$216)</f>
        <v>0.47368421052631576</v>
      </c>
      <c r="T62" s="96">
        <f>(indicateurs!T62-indicateurs!T$216)/(indicateurs!T$217-indicateurs!T$216)</f>
        <v>0.53064372620171241</v>
      </c>
      <c r="U62" s="139">
        <f>(indicateurs!U62-indicateurs!U$216)/(indicateurs!U$217-indicateurs!U$216)</f>
        <v>0.20408163265306123</v>
      </c>
      <c r="V62" s="96">
        <f>1-((indicateurs!V62-indicateurs!V$216)/(indicateurs!V$217-indicateurs!V$216))</f>
        <v>0.57902823481361121</v>
      </c>
      <c r="W62" s="139">
        <f>1-((indicateurs!W62-indicateurs!W$216)/(indicateurs!W$217-indicateurs!W$216))</f>
        <v>0.95821340076910833</v>
      </c>
      <c r="X62" s="106">
        <f>1-((indicateurs!X62-indicateurs!X$216)/(indicateurs!X$217-indicateurs!X$216))</f>
        <v>0.83468590927512543</v>
      </c>
      <c r="Y62" s="247">
        <f>(indicateurs!Y62-indicateurs!Y$216)/(indicateurs!Y$217-indicateurs!Y$216)</f>
        <v>0.20065936361410328</v>
      </c>
      <c r="Z62" s="187"/>
      <c r="AA62" s="7"/>
      <c r="AB62" s="139">
        <f t="shared" si="0"/>
        <v>0.38866324650651579</v>
      </c>
      <c r="AC62" s="101">
        <f t="shared" si="1"/>
        <v>3.5274039663821866E-2</v>
      </c>
      <c r="AD62" s="101" t="e">
        <f t="shared" si="2"/>
        <v>#VALUE!</v>
      </c>
      <c r="AE62" s="96">
        <f t="shared" si="3"/>
        <v>0.45969183249726586</v>
      </c>
      <c r="AF62" s="139">
        <f t="shared" si="4"/>
        <v>-4.7119814114683578E-2</v>
      </c>
      <c r="AG62" s="256">
        <f t="shared" si="5"/>
        <v>9.6279236510527166E-2</v>
      </c>
      <c r="AH62" s="139">
        <f t="shared" si="6"/>
        <v>-0.18803418803418759</v>
      </c>
      <c r="AI62" s="96">
        <f t="shared" si="7"/>
        <v>7.2325552971214346E-2</v>
      </c>
      <c r="AJ62" s="139">
        <f t="shared" si="8"/>
        <v>-4.2735642780356797E-2</v>
      </c>
      <c r="AK62" s="101">
        <f t="shared" si="9"/>
        <v>-7.5153850977020542E-2</v>
      </c>
      <c r="AL62" s="96">
        <f t="shared" si="10"/>
        <v>-9.2184652985636384E-2</v>
      </c>
      <c r="AM62" s="9">
        <f t="shared" si="11"/>
        <v>-0.19999999999999996</v>
      </c>
      <c r="AN62" s="9">
        <f t="shared" si="12"/>
        <v>1.8878642347398E-2</v>
      </c>
      <c r="AO62" s="139">
        <f t="shared" si="13"/>
        <v>-8.1632653061224469E-2</v>
      </c>
      <c r="AP62" s="101">
        <f t="shared" si="14"/>
        <v>-3.3164409937106676E-2</v>
      </c>
      <c r="AQ62" s="96">
        <f t="shared" si="15"/>
        <v>0</v>
      </c>
      <c r="AR62" s="9">
        <f t="shared" si="16"/>
        <v>-2.6150101223965661E-2</v>
      </c>
    </row>
    <row r="63" spans="1:44" ht="12">
      <c r="A63" s="141" t="s">
        <v>80</v>
      </c>
      <c r="B63" s="139">
        <f>(indicateurs!B63-indicateurs!B$216)/(indicateurs!B$217-indicateurs!B$216)</f>
        <v>0.22430328381686346</v>
      </c>
      <c r="C63" s="96">
        <f>(indicateurs!C63-indicateurs!C$216)/(indicateurs!C$217-indicateurs!C$216)</f>
        <v>9.6335236581208974E-2</v>
      </c>
      <c r="D63" s="139">
        <f>(indicateurs!D63-indicateurs!D$216)/(indicateurs!D$217-indicateurs!D$216)</f>
        <v>0.58360407860335139</v>
      </c>
      <c r="E63" s="101">
        <f>(indicateurs!E63-indicateurs!E$216)/(indicateurs!E$217-indicateurs!E$216)</f>
        <v>0.2310578703957821</v>
      </c>
      <c r="F63" s="166" t="e">
        <f>1-((indicateurs!F63-indicateurs!F$216)/(indicateurs!F$217-indicateurs!F$216))</f>
        <v>#VALUE!</v>
      </c>
      <c r="G63" s="96">
        <f>1-((indicateurs!G63-indicateurs!G$216)/(indicateurs!G$217-indicateurs!G$216))</f>
        <v>0.36870687704255745</v>
      </c>
      <c r="H63" s="139">
        <f>(indicateurs!H63-indicateurs!H$216)/(indicateurs!H$217-indicateurs!H$216)</f>
        <v>5.0632911392405035E-2</v>
      </c>
      <c r="I63" s="101">
        <f>1-((indicateurs!I63-indicateurs!I$216)/(indicateurs!I$217-indicateurs!I$216))</f>
        <v>0.37061771174863967</v>
      </c>
      <c r="J63" s="96">
        <f>1-((indicateurs!J63-indicateurs!J$216)/(indicateurs!J$217-indicateurs!J$216))</f>
        <v>0.47908445146014211</v>
      </c>
      <c r="K63" s="139">
        <f>1-((indicateurs!K63-indicateurs!K$216)/(indicateurs!K$217-indicateurs!K$216))</f>
        <v>0.90046210912697555</v>
      </c>
      <c r="L63" s="256">
        <f>(indicateurs!L63-indicateurs!L$216)/(indicateurs!L$217-indicateurs!L$216)</f>
        <v>0.6149318455447067</v>
      </c>
      <c r="M63" s="139">
        <f>(indicateurs!M63-indicateurs!M$216)/(indicateurs!M$217-indicateurs!M$216)</f>
        <v>0.32051282051282043</v>
      </c>
      <c r="N63" s="96">
        <f>(indicateurs!N63-indicateurs!N$216)/(indicateurs!N$217-indicateurs!N$216)</f>
        <v>0.490506660180557</v>
      </c>
      <c r="O63" s="139">
        <f>(indicateurs!O63-indicateurs!O$216)/(indicateurs!O$217-indicateurs!O$216)</f>
        <v>0.84633478165313891</v>
      </c>
      <c r="P63" s="101">
        <f>(indicateurs!P63-indicateurs!P$216)/(indicateurs!P$217-indicateurs!P$216)</f>
        <v>0.54873801863596383</v>
      </c>
      <c r="Q63" s="96">
        <f>(indicateurs!Q63-indicateurs!Q$216)/(indicateurs!Q$217-indicateurs!Q$216)</f>
        <v>0.59232883703658046</v>
      </c>
      <c r="R63" s="9">
        <f>(indicateurs!R63-indicateurs!R$216)/(indicateurs!R$217-indicateurs!R$216)</f>
        <v>0.6333333333333333</v>
      </c>
      <c r="S63" s="139">
        <f>(indicateurs!S63-indicateurs!S$216)/(indicateurs!S$217-indicateurs!S$216)</f>
        <v>0.61842105263157898</v>
      </c>
      <c r="T63" s="96">
        <f>(indicateurs!T63-indicateurs!T$216)/(indicateurs!T$217-indicateurs!T$216)</f>
        <v>0.42639637953430348</v>
      </c>
      <c r="U63" s="139">
        <f>(indicateurs!U63-indicateurs!U$216)/(indicateurs!U$217-indicateurs!U$216)</f>
        <v>0.65306122448979587</v>
      </c>
      <c r="V63" s="96">
        <f>1-((indicateurs!V63-indicateurs!V$216)/(indicateurs!V$217-indicateurs!V$216))</f>
        <v>0.90040140135785718</v>
      </c>
      <c r="W63" s="139">
        <f>1-((indicateurs!W63-indicateurs!W$216)/(indicateurs!W$217-indicateurs!W$216))</f>
        <v>0.96191626223543103</v>
      </c>
      <c r="X63" s="106">
        <f>1-((indicateurs!X63-indicateurs!X$216)/(indicateurs!X$217-indicateurs!X$216))</f>
        <v>0.84095061909845248</v>
      </c>
      <c r="Y63" s="247">
        <f>(indicateurs!Y63-indicateurs!Y$216)/(indicateurs!Y$217-indicateurs!Y$216)</f>
        <v>0.15243077274800204</v>
      </c>
      <c r="Z63" s="187"/>
      <c r="AA63" s="7"/>
      <c r="AB63" s="139">
        <f t="shared" si="0"/>
        <v>0.1668001116773245</v>
      </c>
      <c r="AC63" s="101">
        <f t="shared" si="1"/>
        <v>6.4288441250325706E-2</v>
      </c>
      <c r="AD63" s="101" t="e">
        <f t="shared" si="2"/>
        <v>#VALUE!</v>
      </c>
      <c r="AE63" s="96">
        <f t="shared" si="3"/>
        <v>-6.3142004924170769E-2</v>
      </c>
      <c r="AF63" s="139">
        <f t="shared" si="4"/>
        <v>-6.8000394427072952E-2</v>
      </c>
      <c r="AG63" s="256">
        <f t="shared" si="5"/>
        <v>0.1126242129765056</v>
      </c>
      <c r="AH63" s="139">
        <f t="shared" si="6"/>
        <v>-0.32478632478632447</v>
      </c>
      <c r="AI63" s="96">
        <f t="shared" si="7"/>
        <v>0.14304387143195718</v>
      </c>
      <c r="AJ63" s="139">
        <f t="shared" si="8"/>
        <v>9.3359841225660101E-2</v>
      </c>
      <c r="AK63" s="101">
        <f t="shared" si="9"/>
        <v>-0.10837273143111315</v>
      </c>
      <c r="AL63" s="96">
        <f t="shared" si="10"/>
        <v>-5.5068102898316984E-2</v>
      </c>
      <c r="AM63" s="9">
        <f t="shared" si="11"/>
        <v>-9.9999999999999978E-2</v>
      </c>
      <c r="AN63" s="9">
        <f t="shared" si="12"/>
        <v>5.6515716373674807E-2</v>
      </c>
      <c r="AO63" s="139">
        <f t="shared" si="13"/>
        <v>0.10204081632653061</v>
      </c>
      <c r="AP63" s="101">
        <f t="shared" si="14"/>
        <v>-9.5298897016291573E-3</v>
      </c>
      <c r="AQ63" s="96">
        <f t="shared" si="15"/>
        <v>0</v>
      </c>
      <c r="AR63" s="9">
        <f t="shared" si="16"/>
        <v>0.15243077274800204</v>
      </c>
    </row>
    <row r="64" spans="1:44" ht="12">
      <c r="A64" s="141" t="s">
        <v>81</v>
      </c>
      <c r="B64" s="139">
        <f>(indicateurs!B64-indicateurs!B$216)/(indicateurs!B$217-indicateurs!B$216)</f>
        <v>0.63455045072984662</v>
      </c>
      <c r="C64" s="96">
        <f>(indicateurs!C64-indicateurs!C$216)/(indicateurs!C$217-indicateurs!C$216)</f>
        <v>0.42201851611126551</v>
      </c>
      <c r="D64" s="139">
        <f>(indicateurs!D64-indicateurs!D$216)/(indicateurs!D$217-indicateurs!D$216)</f>
        <v>0.92937631456025638</v>
      </c>
      <c r="E64" s="101">
        <f>(indicateurs!E64-indicateurs!E$216)/(indicateurs!E$217-indicateurs!E$216)</f>
        <v>0.86715100417291568</v>
      </c>
      <c r="F64" s="166" t="e">
        <f>1-((indicateurs!F64-indicateurs!F$216)/(indicateurs!F$217-indicateurs!F$216))</f>
        <v>#VALUE!</v>
      </c>
      <c r="G64" s="96">
        <f>1-((indicateurs!G64-indicateurs!G$216)/(indicateurs!G$217-indicateurs!G$216))</f>
        <v>0.7971354923502233</v>
      </c>
      <c r="H64" s="139">
        <f>(indicateurs!H64-indicateurs!H$216)/(indicateurs!H$217-indicateurs!H$216)</f>
        <v>0.43037974683544306</v>
      </c>
      <c r="I64" s="101">
        <f>1-((indicateurs!I64-indicateurs!I$216)/(indicateurs!I$217-indicateurs!I$216))</f>
        <v>0.41596811989701643</v>
      </c>
      <c r="J64" s="96">
        <f>1-((indicateurs!J64-indicateurs!J$216)/(indicateurs!J$217-indicateurs!J$216))</f>
        <v>0.9684293606945541</v>
      </c>
      <c r="K64" s="139">
        <f>1-((indicateurs!K64-indicateurs!K$216)/(indicateurs!K$217-indicateurs!K$216))</f>
        <v>0.68931042954743693</v>
      </c>
      <c r="L64" s="256">
        <f>(indicateurs!L64-indicateurs!L$216)/(indicateurs!L$217-indicateurs!L$216)</f>
        <v>0.48833771280316335</v>
      </c>
      <c r="M64" s="139">
        <f>(indicateurs!M64-indicateurs!M$216)/(indicateurs!M$217-indicateurs!M$216)</f>
        <v>0.70512820512820495</v>
      </c>
      <c r="N64" s="96">
        <f>(indicateurs!N64-indicateurs!N$216)/(indicateurs!N$217-indicateurs!N$216)</f>
        <v>0.82159696933767146</v>
      </c>
      <c r="O64" s="139">
        <f>(indicateurs!O64-indicateurs!O$216)/(indicateurs!O$217-indicateurs!O$216)</f>
        <v>0.59815217348132976</v>
      </c>
      <c r="P64" s="101">
        <f>(indicateurs!P64-indicateurs!P$216)/(indicateurs!P$217-indicateurs!P$216)</f>
        <v>0.6838840611943805</v>
      </c>
      <c r="Q64" s="96">
        <f>(indicateurs!Q64-indicateurs!Q$216)/(indicateurs!Q$217-indicateurs!Q$216)</f>
        <v>0.6110351208407423</v>
      </c>
      <c r="R64" s="9">
        <f>(indicateurs!R64-indicateurs!R$216)/(indicateurs!R$217-indicateurs!R$216)</f>
        <v>0.96666666666666667</v>
      </c>
      <c r="S64" s="139">
        <f>(indicateurs!S64-indicateurs!S$216)/(indicateurs!S$217-indicateurs!S$216)</f>
        <v>0.32894736842105265</v>
      </c>
      <c r="T64" s="96">
        <f>(indicateurs!T64-indicateurs!T$216)/(indicateurs!T$217-indicateurs!T$216)</f>
        <v>0.77505682575719159</v>
      </c>
      <c r="U64" s="139">
        <f>(indicateurs!U64-indicateurs!U$216)/(indicateurs!U$217-indicateurs!U$216)</f>
        <v>1</v>
      </c>
      <c r="V64" s="96">
        <f>1-((indicateurs!V64-indicateurs!V$216)/(indicateurs!V$217-indicateurs!V$216))</f>
        <v>0.9226324015591062</v>
      </c>
      <c r="W64" s="139">
        <f>1-((indicateurs!W64-indicateurs!W$216)/(indicateurs!W$217-indicateurs!W$216))</f>
        <v>1</v>
      </c>
      <c r="X64" s="106">
        <f>1-((indicateurs!X64-indicateurs!X$216)/(indicateurs!X$217-indicateurs!X$216))</f>
        <v>0.87200354575889716</v>
      </c>
      <c r="Y64" s="247">
        <f>(indicateurs!Y64-indicateurs!Y$216)/(indicateurs!Y$217-indicateurs!Y$216)</f>
        <v>0.63802734572847319</v>
      </c>
      <c r="Z64" s="187"/>
      <c r="AA64" s="7"/>
      <c r="AB64" s="139">
        <f t="shared" si="0"/>
        <v>6.1523408800874702E-2</v>
      </c>
      <c r="AC64" s="101">
        <f t="shared" si="1"/>
        <v>0.22410551428848857</v>
      </c>
      <c r="AD64" s="101" t="e">
        <f t="shared" si="2"/>
        <v>#VALUE!</v>
      </c>
      <c r="AE64" s="96">
        <f t="shared" si="3"/>
        <v>-6.7817201283209005E-2</v>
      </c>
      <c r="AF64" s="139">
        <f t="shared" si="4"/>
        <v>-0.2059197888861346</v>
      </c>
      <c r="AG64" s="256">
        <f t="shared" si="5"/>
        <v>0.1292880119071283</v>
      </c>
      <c r="AH64" s="139">
        <f t="shared" si="6"/>
        <v>-0.17094017094017089</v>
      </c>
      <c r="AI64" s="96">
        <f t="shared" si="7"/>
        <v>5.3038738845557099E-2</v>
      </c>
      <c r="AJ64" s="139">
        <f t="shared" si="8"/>
        <v>3.2800217747281035E-2</v>
      </c>
      <c r="AK64" s="101">
        <f t="shared" si="9"/>
        <v>-0.30345374899736011</v>
      </c>
      <c r="AL64" s="96">
        <f t="shared" si="10"/>
        <v>-8.3396127926096963E-2</v>
      </c>
      <c r="AM64" s="9">
        <f t="shared" si="11"/>
        <v>-3.3333333333333326E-2</v>
      </c>
      <c r="AN64" s="9">
        <f t="shared" si="12"/>
        <v>1.1704929717744728E-2</v>
      </c>
      <c r="AO64" s="139">
        <f t="shared" si="13"/>
        <v>0</v>
      </c>
      <c r="AP64" s="101">
        <f t="shared" si="14"/>
        <v>0</v>
      </c>
      <c r="AQ64" s="96">
        <f t="shared" si="15"/>
        <v>-2.6562072931774816E-2</v>
      </c>
      <c r="AR64" s="9">
        <f t="shared" si="16"/>
        <v>-6.0812550888931893E-2</v>
      </c>
    </row>
    <row r="65" spans="1:44" ht="12">
      <c r="A65" s="141" t="s">
        <v>82</v>
      </c>
      <c r="B65" s="139">
        <f>(indicateurs!B65-indicateurs!B$216)/(indicateurs!B$217-indicateurs!B$216)</f>
        <v>0.56222565203476316</v>
      </c>
      <c r="C65" s="96">
        <f>(indicateurs!C65-indicateurs!C$216)/(indicateurs!C$217-indicateurs!C$216)</f>
        <v>0.19318278640179334</v>
      </c>
      <c r="D65" s="139">
        <f>(indicateurs!D65-indicateurs!D$216)/(indicateurs!D$217-indicateurs!D$216)</f>
        <v>0.65370512459352725</v>
      </c>
      <c r="E65" s="101">
        <f>(indicateurs!E65-indicateurs!E$216)/(indicateurs!E$217-indicateurs!E$216)</f>
        <v>0.7966822803247442</v>
      </c>
      <c r="F65" s="166" t="e">
        <f>1-((indicateurs!F65-indicateurs!F$216)/(indicateurs!F$217-indicateurs!F$216))</f>
        <v>#VALUE!</v>
      </c>
      <c r="G65" s="96">
        <f>1-((indicateurs!G65-indicateurs!G$216)/(indicateurs!G$217-indicateurs!G$216))</f>
        <v>3.6889423693695855E-2</v>
      </c>
      <c r="H65" s="139">
        <f>(indicateurs!H65-indicateurs!H$216)/(indicateurs!H$217-indicateurs!H$216)</f>
        <v>0.74683544303797478</v>
      </c>
      <c r="I65" s="101">
        <f>1-((indicateurs!I65-indicateurs!I$216)/(indicateurs!I$217-indicateurs!I$216))</f>
        <v>0.61277763779632122</v>
      </c>
      <c r="J65" s="96">
        <f>1-((indicateurs!J65-indicateurs!J$216)/(indicateurs!J$217-indicateurs!J$216))</f>
        <v>0.98421468034727699</v>
      </c>
      <c r="K65" s="139">
        <f>1-((indicateurs!K65-indicateurs!K$216)/(indicateurs!K$217-indicateurs!K$216))</f>
        <v>0.87114026486184781</v>
      </c>
      <c r="L65" s="256">
        <f>(indicateurs!L65-indicateurs!L$216)/(indicateurs!L$217-indicateurs!L$216)</f>
        <v>0.57777605086991612</v>
      </c>
      <c r="M65" s="139">
        <f>(indicateurs!M65-indicateurs!M$216)/(indicateurs!M$217-indicateurs!M$216)</f>
        <v>0.67094017094017089</v>
      </c>
      <c r="N65" s="96">
        <f>(indicateurs!N65-indicateurs!N$216)/(indicateurs!N$217-indicateurs!N$216)</f>
        <v>0.8923152877984144</v>
      </c>
      <c r="O65" s="139">
        <f>(indicateurs!O65-indicateurs!O$216)/(indicateurs!O$217-indicateurs!O$216)</f>
        <v>0.61889802749545852</v>
      </c>
      <c r="P65" s="101">
        <f>(indicateurs!P65-indicateurs!P$216)/(indicateurs!P$217-indicateurs!P$216)</f>
        <v>0.59706777786880805</v>
      </c>
      <c r="Q65" s="96">
        <f>(indicateurs!Q65-indicateurs!Q$216)/(indicateurs!Q$217-indicateurs!Q$216)</f>
        <v>0.59136930682574762</v>
      </c>
      <c r="R65" s="9">
        <f>(indicateurs!R65-indicateurs!R$216)/(indicateurs!R$217-indicateurs!R$216)</f>
        <v>0.93333333333333335</v>
      </c>
      <c r="S65" s="139">
        <f>(indicateurs!S65-indicateurs!S$216)/(indicateurs!S$217-indicateurs!S$216)</f>
        <v>0.73684210526315785</v>
      </c>
      <c r="T65" s="96">
        <f>(indicateurs!T65-indicateurs!T$216)/(indicateurs!T$217-indicateurs!T$216)</f>
        <v>0.44029321066095373</v>
      </c>
      <c r="U65" s="139">
        <f>(indicateurs!U65-indicateurs!U$216)/(indicateurs!U$217-indicateurs!U$216)</f>
        <v>0.81632653061224492</v>
      </c>
      <c r="V65" s="96">
        <f>1-((indicateurs!V65-indicateurs!V$216)/(indicateurs!V$217-indicateurs!V$216))</f>
        <v>0.96041844992071423</v>
      </c>
      <c r="W65" s="139">
        <f>1-((indicateurs!W65-indicateurs!W$216)/(indicateurs!W$217-indicateurs!W$216))</f>
        <v>0.95332475746169842</v>
      </c>
      <c r="X65" s="106">
        <f>1-((indicateurs!X65-indicateurs!X$216)/(indicateurs!X$217-indicateurs!X$216))</f>
        <v>0.9251276916224469</v>
      </c>
      <c r="Y65" s="247">
        <f>(indicateurs!Y65-indicateurs!Y$216)/(indicateurs!Y$217-indicateurs!Y$216)</f>
        <v>0.66648584913112729</v>
      </c>
      <c r="Z65" s="187"/>
      <c r="AA65" s="7"/>
      <c r="AB65" s="139">
        <f t="shared" si="0"/>
        <v>0.13754630680609314</v>
      </c>
      <c r="AC65" s="101">
        <f t="shared" si="1"/>
        <v>0.1707800659779749</v>
      </c>
      <c r="AD65" s="101" t="e">
        <f t="shared" si="2"/>
        <v>#VALUE!</v>
      </c>
      <c r="AE65" s="96">
        <f t="shared" si="3"/>
        <v>-0.56493329925023117</v>
      </c>
      <c r="AF65" s="139">
        <f t="shared" si="4"/>
        <v>-0.10471797725105381</v>
      </c>
      <c r="AG65" s="256">
        <f t="shared" si="5"/>
        <v>0.11751509281555117</v>
      </c>
      <c r="AH65" s="139">
        <f t="shared" si="6"/>
        <v>-0.19230769230769229</v>
      </c>
      <c r="AI65" s="96">
        <f t="shared" si="7"/>
        <v>1.7679579615185848E-2</v>
      </c>
      <c r="AJ65" s="139">
        <f t="shared" si="8"/>
        <v>-9.2947082273967196E-2</v>
      </c>
      <c r="AK65" s="101">
        <f t="shared" si="9"/>
        <v>-5.7013833248309442E-2</v>
      </c>
      <c r="AL65" s="96">
        <f t="shared" si="10"/>
        <v>-7.3603242298307503E-2</v>
      </c>
      <c r="AM65" s="9">
        <f t="shared" si="11"/>
        <v>-6.6666666666666652E-2</v>
      </c>
      <c r="AN65" s="9">
        <f t="shared" si="12"/>
        <v>-6.9535260392183385E-3</v>
      </c>
      <c r="AO65" s="139">
        <f t="shared" si="13"/>
        <v>-2.0408163265306145E-2</v>
      </c>
      <c r="AP65" s="101">
        <f t="shared" si="14"/>
        <v>-3.648099768041202E-2</v>
      </c>
      <c r="AQ65" s="96">
        <f t="shared" si="15"/>
        <v>5.3124145863549743E-2</v>
      </c>
      <c r="AR65" s="9">
        <f t="shared" si="16"/>
        <v>-4.1691169713056309E-2</v>
      </c>
    </row>
    <row r="66" spans="1:44" ht="12">
      <c r="A66" s="141" t="s">
        <v>83</v>
      </c>
      <c r="B66" s="139">
        <f>(indicateurs!B66-indicateurs!B$216)/(indicateurs!B$217-indicateurs!B$216)</f>
        <v>0.49211790539556938</v>
      </c>
      <c r="C66" s="96">
        <f>(indicateurs!C66-indicateurs!C$216)/(indicateurs!C$217-indicateurs!C$216)</f>
        <v>0.45612618386114567</v>
      </c>
      <c r="D66" s="139">
        <f>(indicateurs!D66-indicateurs!D$216)/(indicateurs!D$217-indicateurs!D$216)</f>
        <v>0.63577536072802132</v>
      </c>
      <c r="E66" s="101">
        <f>(indicateurs!E66-indicateurs!E$216)/(indicateurs!E$217-indicateurs!E$216)</f>
        <v>0.52520636827076073</v>
      </c>
      <c r="F66" s="166">
        <f>1-((indicateurs!F66-indicateurs!F$216)/(indicateurs!F$217-indicateurs!F$216))</f>
        <v>0</v>
      </c>
      <c r="G66" s="96">
        <f>1-((indicateurs!G66-indicateurs!G$216)/(indicateurs!G$217-indicateurs!G$216))</f>
        <v>0.81541115012260612</v>
      </c>
      <c r="H66" s="139">
        <f>(indicateurs!H66-indicateurs!H$216)/(indicateurs!H$217-indicateurs!H$216)</f>
        <v>0.14556962025316447</v>
      </c>
      <c r="I66" s="101">
        <f>1-((indicateurs!I66-indicateurs!I$216)/(indicateurs!I$217-indicateurs!I$216))</f>
        <v>0.41596811989701643</v>
      </c>
      <c r="J66" s="96">
        <f>1-((indicateurs!J66-indicateurs!J$216)/(indicateurs!J$217-indicateurs!J$216))</f>
        <v>0.68098617454288712</v>
      </c>
      <c r="K66" s="139">
        <f>1-((indicateurs!K66-indicateurs!K$216)/(indicateurs!K$217-indicateurs!K$216))</f>
        <v>0.41022148052570617</v>
      </c>
      <c r="L66" s="256">
        <f>(indicateurs!L66-indicateurs!L$216)/(indicateurs!L$217-indicateurs!L$216)</f>
        <v>0.55363162848601633</v>
      </c>
      <c r="M66" s="139">
        <f>(indicateurs!M66-indicateurs!M$216)/(indicateurs!M$217-indicateurs!M$216)</f>
        <v>0.71367521367521358</v>
      </c>
      <c r="N66" s="96">
        <f>(indicateurs!N66-indicateurs!N$216)/(indicateurs!N$217-indicateurs!N$216)</f>
        <v>0.88749358426699998</v>
      </c>
      <c r="O66" s="139">
        <f>(indicateurs!O66-indicateurs!O$216)/(indicateurs!O$217-indicateurs!O$216)</f>
        <v>0.78914529129131461</v>
      </c>
      <c r="P66" s="101">
        <f>(indicateurs!P66-indicateurs!P$216)/(indicateurs!P$217-indicateurs!P$216)</f>
        <v>0.24115724432898003</v>
      </c>
      <c r="Q66" s="96">
        <f>(indicateurs!Q66-indicateurs!Q$216)/(indicateurs!Q$217-indicateurs!Q$216)</f>
        <v>0.34109161409580002</v>
      </c>
      <c r="R66" s="9">
        <f>(indicateurs!R66-indicateurs!R$216)/(indicateurs!R$217-indicateurs!R$216)</f>
        <v>0.5</v>
      </c>
      <c r="S66" s="139">
        <f>(indicateurs!S66-indicateurs!S$216)/(indicateurs!S$217-indicateurs!S$216)</f>
        <v>5.2631578947368418E-2</v>
      </c>
      <c r="T66" s="96">
        <f>(indicateurs!T66-indicateurs!T$216)/(indicateurs!T$217-indicateurs!T$216)</f>
        <v>0.35832263441586498</v>
      </c>
      <c r="U66" s="139">
        <f>(indicateurs!U66-indicateurs!U$216)/(indicateurs!U$217-indicateurs!U$216)</f>
        <v>0.12244897959183673</v>
      </c>
      <c r="V66" s="96">
        <f>1-((indicateurs!V66-indicateurs!V$216)/(indicateurs!V$217-indicateurs!V$216))</f>
        <v>0.66578373691279447</v>
      </c>
      <c r="W66" s="139">
        <f>1-((indicateurs!W66-indicateurs!W$216)/(indicateurs!W$217-indicateurs!W$216))</f>
        <v>0.91898256577716375</v>
      </c>
      <c r="X66" s="106">
        <f>1-((indicateurs!X66-indicateurs!X$216)/(indicateurs!X$217-indicateurs!X$216))</f>
        <v>0.69412278207860578</v>
      </c>
      <c r="Y66" s="247">
        <f>(indicateurs!Y66-indicateurs!Y$216)/(indicateurs!Y$217-indicateurs!Y$216)</f>
        <v>0.84140793618639109</v>
      </c>
      <c r="Z66" s="187"/>
      <c r="AA66" s="7"/>
      <c r="AB66" s="139">
        <f t="shared" si="0"/>
        <v>0.11080993553165575</v>
      </c>
      <c r="AC66" s="101">
        <f t="shared" si="1"/>
        <v>0.21216862271081338</v>
      </c>
      <c r="AD66" s="101">
        <f t="shared" si="2"/>
        <v>-0.25784420136504649</v>
      </c>
      <c r="AE66" s="96">
        <f t="shared" si="3"/>
        <v>-5.7023322141098287E-2</v>
      </c>
      <c r="AF66" s="139">
        <f t="shared" si="4"/>
        <v>-0.41717621299605889</v>
      </c>
      <c r="AG66" s="256">
        <f t="shared" si="5"/>
        <v>0.12069326380333573</v>
      </c>
      <c r="AH66" s="139">
        <f t="shared" si="6"/>
        <v>-0.1666666666666663</v>
      </c>
      <c r="AI66" s="96">
        <f t="shared" si="7"/>
        <v>7.7147256502628547E-2</v>
      </c>
      <c r="AJ66" s="139">
        <f t="shared" si="8"/>
        <v>-5.2560446847739306E-2</v>
      </c>
      <c r="AK66" s="101">
        <f t="shared" si="9"/>
        <v>-0.12009901754157928</v>
      </c>
      <c r="AL66" s="96">
        <f t="shared" si="10"/>
        <v>-7.881233120267167E-2</v>
      </c>
      <c r="AM66" s="9">
        <f t="shared" si="11"/>
        <v>-0.19999999999999996</v>
      </c>
      <c r="AN66" s="9">
        <f t="shared" si="12"/>
        <v>-3.3253521465785085E-2</v>
      </c>
      <c r="AO66" s="139">
        <f t="shared" si="13"/>
        <v>-6.122448979591838E-2</v>
      </c>
      <c r="AP66" s="101">
        <f t="shared" si="14"/>
        <v>-6.2585240819525323E-2</v>
      </c>
      <c r="AQ66" s="96">
        <f t="shared" si="15"/>
        <v>5.6208866878489916E-2</v>
      </c>
      <c r="AR66" s="9">
        <f t="shared" si="16"/>
        <v>5.3572400821582433E-2</v>
      </c>
    </row>
    <row r="67" spans="1:44" ht="12">
      <c r="A67" s="141" t="s">
        <v>84</v>
      </c>
      <c r="B67" s="139">
        <f>(indicateurs!B67-indicateurs!B$216)/(indicateurs!B$217-indicateurs!B$216)</f>
        <v>0.55450313130357209</v>
      </c>
      <c r="C67" s="96">
        <f>(indicateurs!C67-indicateurs!C$216)/(indicateurs!C$217-indicateurs!C$216)</f>
        <v>0.52576733018731359</v>
      </c>
      <c r="D67" s="139">
        <f>(indicateurs!D67-indicateurs!D$216)/(indicateurs!D$217-indicateurs!D$216)</f>
        <v>0.70820434207304284</v>
      </c>
      <c r="E67" s="101">
        <f>(indicateurs!E67-indicateurs!E$216)/(indicateurs!E$217-indicateurs!E$216)</f>
        <v>0.4978883354621863</v>
      </c>
      <c r="F67" s="166" t="e">
        <f>1-((indicateurs!F67-indicateurs!F$216)/(indicateurs!F$217-indicateurs!F$216))</f>
        <v>#VALUE!</v>
      </c>
      <c r="G67" s="96">
        <f>1-((indicateurs!G67-indicateurs!G$216)/(indicateurs!G$217-indicateurs!G$216))</f>
        <v>0.6194811656509458</v>
      </c>
      <c r="H67" s="139">
        <f>(indicateurs!H67-indicateurs!H$216)/(indicateurs!H$217-indicateurs!H$216)</f>
        <v>0.30379746835443028</v>
      </c>
      <c r="I67" s="101">
        <f>1-((indicateurs!I67-indicateurs!I$216)/(indicateurs!I$217-indicateurs!I$216))</f>
        <v>0.32284957274687853</v>
      </c>
      <c r="J67" s="96">
        <f>1-((indicateurs!J67-indicateurs!J$216)/(indicateurs!J$217-indicateurs!J$216))</f>
        <v>0.98421468034727699</v>
      </c>
      <c r="K67" s="139">
        <f>1-((indicateurs!K67-indicateurs!K$216)/(indicateurs!K$217-indicateurs!K$216))</f>
        <v>0.86865645858154084</v>
      </c>
      <c r="L67" s="256">
        <f>(indicateurs!L67-indicateurs!L$216)/(indicateurs!L$217-indicateurs!L$216)</f>
        <v>0.7057827196665627</v>
      </c>
      <c r="M67" s="139">
        <f>(indicateurs!M67-indicateurs!M$216)/(indicateurs!M$217-indicateurs!M$216)</f>
        <v>0.70085470085470092</v>
      </c>
      <c r="N67" s="96">
        <f>(indicateurs!N67-indicateurs!N$216)/(indicateurs!N$217-indicateurs!N$216)</f>
        <v>0.67373139437429996</v>
      </c>
      <c r="O67" s="139">
        <f>(indicateurs!O67-indicateurs!O$216)/(indicateurs!O$217-indicateurs!O$216)</f>
        <v>0.40079587724203725</v>
      </c>
      <c r="P67" s="101">
        <f>(indicateurs!P67-indicateurs!P$216)/(indicateurs!P$217-indicateurs!P$216)</f>
        <v>0.46759922608938514</v>
      </c>
      <c r="Q67" s="96">
        <f>(indicateurs!Q67-indicateurs!Q$216)/(indicateurs!Q$217-indicateurs!Q$216)</f>
        <v>0.52266099682533862</v>
      </c>
      <c r="R67" s="9">
        <f>(indicateurs!R67-indicateurs!R$216)/(indicateurs!R$217-indicateurs!R$216)</f>
        <v>0.76666666666666672</v>
      </c>
      <c r="S67" s="139">
        <f>(indicateurs!S67-indicateurs!S$216)/(indicateurs!S$217-indicateurs!S$216)</f>
        <v>0.31578947368421051</v>
      </c>
      <c r="T67" s="96">
        <f>(indicateurs!T67-indicateurs!T$216)/(indicateurs!T$217-indicateurs!T$216)</f>
        <v>0.73013676845477971</v>
      </c>
      <c r="U67" s="139">
        <f>(indicateurs!U67-indicateurs!U$216)/(indicateurs!U$217-indicateurs!U$216)</f>
        <v>0.67346938775510201</v>
      </c>
      <c r="V67" s="96">
        <f>1-((indicateurs!V67-indicateurs!V$216)/(indicateurs!V$217-indicateurs!V$216))</f>
        <v>0.74889784300480233</v>
      </c>
      <c r="W67" s="139">
        <f>1-((indicateurs!W67-indicateurs!W$216)/(indicateurs!W$217-indicateurs!W$216))</f>
        <v>0.96338590607221619</v>
      </c>
      <c r="X67" s="106">
        <f>1-((indicateurs!X67-indicateurs!X$216)/(indicateurs!X$217-indicateurs!X$216))</f>
        <v>0.78181157444820859</v>
      </c>
      <c r="Y67" s="247">
        <f>(indicateurs!Y67-indicateurs!Y$216)/(indicateurs!Y$217-indicateurs!Y$216)</f>
        <v>0.44864431695834045</v>
      </c>
      <c r="Z67" s="187"/>
      <c r="AA67" s="7"/>
      <c r="AB67" s="139">
        <f t="shared" si="0"/>
        <v>0.3675074137056511</v>
      </c>
      <c r="AC67" s="101">
        <f t="shared" si="1"/>
        <v>0.10168884856938637</v>
      </c>
      <c r="AD67" s="101" t="e">
        <f t="shared" si="2"/>
        <v>#VALUE!</v>
      </c>
      <c r="AE67" s="96">
        <f t="shared" si="3"/>
        <v>0.1333429777965871</v>
      </c>
      <c r="AF67" s="139">
        <f t="shared" si="4"/>
        <v>-8.9216250809266096E-2</v>
      </c>
      <c r="AG67" s="256">
        <f t="shared" si="5"/>
        <v>0.31846865078922709</v>
      </c>
      <c r="AH67" s="139">
        <f t="shared" si="6"/>
        <v>-0.22222222222222165</v>
      </c>
      <c r="AI67" s="96">
        <f t="shared" si="7"/>
        <v>0.11572088475394282</v>
      </c>
      <c r="AJ67" s="139">
        <f t="shared" si="8"/>
        <v>-2.2205205668517913E-2</v>
      </c>
      <c r="AK67" s="101">
        <f t="shared" si="9"/>
        <v>-0.13693941286384775</v>
      </c>
      <c r="AL67" s="96">
        <f t="shared" si="10"/>
        <v>-7.0801135658441483E-2</v>
      </c>
      <c r="AM67" s="9">
        <f t="shared" si="11"/>
        <v>3.3333333333333437E-2</v>
      </c>
      <c r="AN67" s="9">
        <f t="shared" si="12"/>
        <v>4.0327681821752281E-2</v>
      </c>
      <c r="AO67" s="139">
        <f t="shared" si="13"/>
        <v>6.1224489795918324E-2</v>
      </c>
      <c r="AP67" s="101">
        <f t="shared" si="14"/>
        <v>-2.5719805129353901E-2</v>
      </c>
      <c r="AQ67" s="96">
        <f t="shared" si="15"/>
        <v>-4.9912881780267537E-2</v>
      </c>
      <c r="AR67" s="9">
        <f t="shared" si="16"/>
        <v>5.4521897378037254E-2</v>
      </c>
    </row>
    <row r="68" spans="1:44" ht="12">
      <c r="A68" s="141" t="s">
        <v>85</v>
      </c>
      <c r="B68" s="139">
        <f>(indicateurs!B68-indicateurs!B$216)/(indicateurs!B$217-indicateurs!B$216)</f>
        <v>0.53964658322486436</v>
      </c>
      <c r="C68" s="96">
        <f>(indicateurs!C68-indicateurs!C$216)/(indicateurs!C$217-indicateurs!C$216)</f>
        <v>0.69607521976539599</v>
      </c>
      <c r="D68" s="139">
        <f>(indicateurs!D68-indicateurs!D$216)/(indicateurs!D$217-indicateurs!D$216)</f>
        <v>0.91814594055673848</v>
      </c>
      <c r="E68" s="101">
        <f>(indicateurs!E68-indicateurs!E$216)/(indicateurs!E$217-indicateurs!E$216)</f>
        <v>0.5595925306044236</v>
      </c>
      <c r="F68" s="166">
        <f>1-((indicateurs!F68-indicateurs!F$216)/(indicateurs!F$217-indicateurs!F$216))</f>
        <v>0</v>
      </c>
      <c r="G68" s="96">
        <f>1-((indicateurs!G68-indicateurs!G$216)/(indicateurs!G$217-indicateurs!G$216))</f>
        <v>0.74377073798214022</v>
      </c>
      <c r="H68" s="139">
        <f>(indicateurs!H68-indicateurs!H$216)/(indicateurs!H$217-indicateurs!H$216)</f>
        <v>0.56846950517836692</v>
      </c>
      <c r="I68" s="101">
        <f>1-((indicateurs!I68-indicateurs!I$216)/(indicateurs!I$217-indicateurs!I$216))</f>
        <v>0.36977060849311705</v>
      </c>
      <c r="J68" s="96">
        <f>1-((indicateurs!J68-indicateurs!J$216)/(indicateurs!J$217-indicateurs!J$216))</f>
        <v>0.49486977111286501</v>
      </c>
      <c r="K68" s="139">
        <f>1-((indicateurs!K68-indicateurs!K$216)/(indicateurs!K$217-indicateurs!K$216))</f>
        <v>0.21598492445090911</v>
      </c>
      <c r="L68" s="256">
        <f>(indicateurs!L68-indicateurs!L$216)/(indicateurs!L$217-indicateurs!L$216)</f>
        <v>0.39789700937350053</v>
      </c>
      <c r="M68" s="139">
        <f>(indicateurs!M68-indicateurs!M$216)/(indicateurs!M$217-indicateurs!M$216)</f>
        <v>0.70940170940170899</v>
      </c>
      <c r="N68" s="96">
        <f>(indicateurs!N68-indicateurs!N$216)/(indicateurs!N$217-indicateurs!N$216)</f>
        <v>5.0124404311385443E-2</v>
      </c>
      <c r="O68" s="139">
        <f>(indicateurs!O68-indicateurs!O$216)/(indicateurs!O$217-indicateurs!O$216)</f>
        <v>0.98645873926623762</v>
      </c>
      <c r="P68" s="101">
        <f>(indicateurs!P68-indicateurs!P$216)/(indicateurs!P$217-indicateurs!P$216)</f>
        <v>0.64987755113727208</v>
      </c>
      <c r="Q68" s="96">
        <f>(indicateurs!Q68-indicateurs!Q$216)/(indicateurs!Q$217-indicateurs!Q$216)</f>
        <v>0.79396606949211979</v>
      </c>
      <c r="R68" s="9">
        <f>(indicateurs!R68-indicateurs!R$216)/(indicateurs!R$217-indicateurs!R$216)</f>
        <v>0.6333333333333333</v>
      </c>
      <c r="S68" s="139">
        <f>(indicateurs!S68-indicateurs!S$216)/(indicateurs!S$217-indicateurs!S$216)</f>
        <v>0.55263157894736847</v>
      </c>
      <c r="T68" s="96">
        <f>(indicateurs!T68-indicateurs!T$216)/(indicateurs!T$217-indicateurs!T$216)</f>
        <v>0.48624344989562401</v>
      </c>
      <c r="U68" s="139">
        <f>(indicateurs!U68-indicateurs!U$216)/(indicateurs!U$217-indicateurs!U$216)</f>
        <v>0.81632653061224492</v>
      </c>
      <c r="V68" s="96">
        <f>1-((indicateurs!V68-indicateurs!V$216)/(indicateurs!V$217-indicateurs!V$216))</f>
        <v>0.67427301726644062</v>
      </c>
      <c r="W68" s="139">
        <f>1-((indicateurs!W68-indicateurs!W$216)/(indicateurs!W$217-indicateurs!W$216))</f>
        <v>0.9876238137768053</v>
      </c>
      <c r="X68" s="106">
        <f>1-((indicateurs!X68-indicateurs!X$216)/(indicateurs!X$217-indicateurs!X$216))</f>
        <v>0.96762700831328674</v>
      </c>
      <c r="Y68" s="247">
        <f>(indicateurs!Y68-indicateurs!Y$216)/(indicateurs!Y$217-indicateurs!Y$216)</f>
        <v>0.41341057304637935</v>
      </c>
      <c r="Z68" s="187"/>
      <c r="AA68" s="7"/>
      <c r="AB68" s="139">
        <f t="shared" si="0"/>
        <v>0.33930248605684044</v>
      </c>
      <c r="AC68" s="101">
        <f t="shared" si="1"/>
        <v>0.2523690154074672</v>
      </c>
      <c r="AD68" s="101">
        <f t="shared" si="2"/>
        <v>-0.25784420136504649</v>
      </c>
      <c r="AE68" s="96">
        <f t="shared" si="3"/>
        <v>-0.13518979252046193</v>
      </c>
      <c r="AF68" s="139">
        <f t="shared" si="4"/>
        <v>-0.3958798555604619</v>
      </c>
      <c r="AG68" s="256">
        <f t="shared" si="5"/>
        <v>0.14706538564153004</v>
      </c>
      <c r="AH68" s="139">
        <f t="shared" si="6"/>
        <v>-0.29059829059829101</v>
      </c>
      <c r="AI68" s="96">
        <f t="shared" si="7"/>
        <v>4.6609800803671421E-2</v>
      </c>
      <c r="AJ68" s="139">
        <f t="shared" si="8"/>
        <v>3.4977384404703549E-2</v>
      </c>
      <c r="AK68" s="101">
        <f t="shared" si="9"/>
        <v>-0.17571845304056943</v>
      </c>
      <c r="AL68" s="96">
        <f t="shared" si="10"/>
        <v>-8.8157879689794827E-2</v>
      </c>
      <c r="AM68" s="9">
        <f t="shared" si="11"/>
        <v>-0.26666666666666672</v>
      </c>
      <c r="AN68" s="9">
        <f t="shared" si="12"/>
        <v>6.3991302094198788E-2</v>
      </c>
      <c r="AO68" s="139">
        <f t="shared" si="13"/>
        <v>0.10204081632653061</v>
      </c>
      <c r="AP68" s="101">
        <f t="shared" si="14"/>
        <v>-6.0329203484033034E-4</v>
      </c>
      <c r="AQ68" s="96">
        <f t="shared" si="15"/>
        <v>2.1249658345419919E-2</v>
      </c>
      <c r="AR68" s="9">
        <f t="shared" si="16"/>
        <v>-0.15937343129066633</v>
      </c>
    </row>
    <row r="69" spans="1:44" ht="12">
      <c r="A69" s="141" t="s">
        <v>86</v>
      </c>
      <c r="B69" s="139">
        <f>(indicateurs!B69-indicateurs!B$216)/(indicateurs!B$217-indicateurs!B$216)</f>
        <v>0.31715352398499247</v>
      </c>
      <c r="C69" s="96">
        <f>(indicateurs!C69-indicateurs!C$216)/(indicateurs!C$217-indicateurs!C$216)</f>
        <v>0.21550552762873526</v>
      </c>
      <c r="D69" s="139">
        <f>(indicateurs!D69-indicateurs!D$216)/(indicateurs!D$217-indicateurs!D$216)</f>
        <v>0.81482916827295493</v>
      </c>
      <c r="E69" s="101">
        <f>(indicateurs!E69-indicateurs!E$216)/(indicateurs!E$217-indicateurs!E$216)</f>
        <v>0.53124591574959701</v>
      </c>
      <c r="F69" s="166" t="e">
        <f>1-((indicateurs!F69-indicateurs!F$216)/(indicateurs!F$217-indicateurs!F$216))</f>
        <v>#VALUE!</v>
      </c>
      <c r="G69" s="96">
        <f>1-((indicateurs!G69-indicateurs!G$216)/(indicateurs!G$217-indicateurs!G$216))</f>
        <v>0.99882596751811514</v>
      </c>
      <c r="H69" s="139">
        <f>(indicateurs!H69-indicateurs!H$216)/(indicateurs!H$217-indicateurs!H$216)</f>
        <v>0.30379746835443028</v>
      </c>
      <c r="I69" s="101">
        <f>1-((indicateurs!I69-indicateurs!I$216)/(indicateurs!I$217-indicateurs!I$216))</f>
        <v>0.75040116385069022</v>
      </c>
      <c r="J69" s="96">
        <f>1-((indicateurs!J69-indicateurs!J$216)/(indicateurs!J$217-indicateurs!J$216))</f>
        <v>0.671315748085622</v>
      </c>
      <c r="K69" s="139">
        <f>1-((indicateurs!K69-indicateurs!K$216)/(indicateurs!K$217-indicateurs!K$216))</f>
        <v>0.39498033312498559</v>
      </c>
      <c r="L69" s="256">
        <f>(indicateurs!L69-indicateurs!L$216)/(indicateurs!L$217-indicateurs!L$216)</f>
        <v>0.64185253143768572</v>
      </c>
      <c r="M69" s="139">
        <f>(indicateurs!M69-indicateurs!M$216)/(indicateurs!M$217-indicateurs!M$216)</f>
        <v>0.60683760683760679</v>
      </c>
      <c r="N69" s="96">
        <f>(indicateurs!N69-indicateurs!N$216)/(indicateurs!N$217-indicateurs!N$216)</f>
        <v>0.21406232437947126</v>
      </c>
      <c r="O69" s="139">
        <f>(indicateurs!O69-indicateurs!O$216)/(indicateurs!O$217-indicateurs!O$216)</f>
        <v>0.85332570551772435</v>
      </c>
      <c r="P69" s="101">
        <f>(indicateurs!P69-indicateurs!P$216)/(indicateurs!P$217-indicateurs!P$216)</f>
        <v>0.68257312102865186</v>
      </c>
      <c r="Q69" s="96">
        <f>(indicateurs!Q69-indicateurs!Q$216)/(indicateurs!Q$217-indicateurs!Q$216)</f>
        <v>0.87709682246901055</v>
      </c>
      <c r="R69" s="9">
        <f>(indicateurs!R69-indicateurs!R$216)/(indicateurs!R$217-indicateurs!R$216)</f>
        <v>0.26666666666666666</v>
      </c>
      <c r="S69" s="139">
        <f>(indicateurs!S69-indicateurs!S$216)/(indicateurs!S$217-indicateurs!S$216)</f>
        <v>0.88157894736842102</v>
      </c>
      <c r="T69" s="96">
        <f>(indicateurs!T69-indicateurs!T$216)/(indicateurs!T$217-indicateurs!T$216)</f>
        <v>0.39419657273941122</v>
      </c>
      <c r="U69" s="139">
        <f>(indicateurs!U69-indicateurs!U$216)/(indicateurs!U$217-indicateurs!U$216)</f>
        <v>0.65306122448979587</v>
      </c>
      <c r="V69" s="96">
        <f>1-((indicateurs!V69-indicateurs!V$216)/(indicateurs!V$217-indicateurs!V$216))</f>
        <v>0.60334412500495649</v>
      </c>
      <c r="W69" s="139">
        <f>1-((indicateurs!W69-indicateurs!W$216)/(indicateurs!W$217-indicateurs!W$216))</f>
        <v>0.93434321889593897</v>
      </c>
      <c r="X69" s="106">
        <f>1-((indicateurs!X69-indicateurs!X$216)/(indicateurs!X$217-indicateurs!X$216))</f>
        <v>0.9205590469526691</v>
      </c>
      <c r="Y69" s="247">
        <f>(indicateurs!Y69-indicateurs!Y$216)/(indicateurs!Y$217-indicateurs!Y$216)</f>
        <v>0.50917777481413107</v>
      </c>
      <c r="Z69" s="187"/>
      <c r="AA69" s="7"/>
      <c r="AB69" s="139">
        <f t="shared" si="0"/>
        <v>0.36338128621717275</v>
      </c>
      <c r="AC69" s="101">
        <f t="shared" si="1"/>
        <v>0.27717085132405855</v>
      </c>
      <c r="AD69" s="101" t="e">
        <f t="shared" si="2"/>
        <v>#VALUE!</v>
      </c>
      <c r="AE69" s="96">
        <f t="shared" si="3"/>
        <v>-1.1740324818848569E-3</v>
      </c>
      <c r="AF69" s="139">
        <f t="shared" si="4"/>
        <v>-0.34444258562638697</v>
      </c>
      <c r="AG69" s="256">
        <f t="shared" si="5"/>
        <v>0.2595271511321115</v>
      </c>
      <c r="AH69" s="139">
        <f t="shared" si="6"/>
        <v>-0.29487179487179449</v>
      </c>
      <c r="AI69" s="96">
        <f t="shared" si="7"/>
        <v>0.13018599534818578</v>
      </c>
      <c r="AJ69" s="139">
        <f t="shared" si="8"/>
        <v>0.1292485990885095</v>
      </c>
      <c r="AK69" s="101">
        <f t="shared" si="9"/>
        <v>0.26452417877314471</v>
      </c>
      <c r="AL69" s="96">
        <f t="shared" si="10"/>
        <v>-7.397751390289331E-2</v>
      </c>
      <c r="AM69" s="9">
        <f t="shared" si="11"/>
        <v>-0.2</v>
      </c>
      <c r="AN69" s="9">
        <f t="shared" si="12"/>
        <v>5.7334002317182997E-2</v>
      </c>
      <c r="AO69" s="139">
        <f t="shared" si="13"/>
        <v>8.1632653061224469E-2</v>
      </c>
      <c r="AP69" s="101">
        <f t="shared" si="14"/>
        <v>3.163300532489477E-3</v>
      </c>
      <c r="AQ69" s="96">
        <f t="shared" si="15"/>
        <v>0</v>
      </c>
      <c r="AR69" s="9">
        <f t="shared" si="16"/>
        <v>-0.29898785958517859</v>
      </c>
    </row>
    <row r="70" spans="1:44" ht="12">
      <c r="A70" s="141" t="s">
        <v>87</v>
      </c>
      <c r="B70" s="139">
        <f>(indicateurs!B70-indicateurs!B$216)/(indicateurs!B$217-indicateurs!B$216)</f>
        <v>0.92289227819113362</v>
      </c>
      <c r="C70" s="96">
        <f>(indicateurs!C70-indicateurs!C$216)/(indicateurs!C$217-indicateurs!C$216)</f>
        <v>0.7053578877897636</v>
      </c>
      <c r="D70" s="139">
        <f>(indicateurs!D70-indicateurs!D$216)/(indicateurs!D$217-indicateurs!D$216)</f>
        <v>0.80073363831567057</v>
      </c>
      <c r="E70" s="101">
        <f>(indicateurs!E70-indicateurs!E$216)/(indicateurs!E$217-indicateurs!E$216)</f>
        <v>0.88989463314454587</v>
      </c>
      <c r="F70" s="166" t="e">
        <f>1-((indicateurs!F70-indicateurs!F$216)/(indicateurs!F$217-indicateurs!F$216))</f>
        <v>#VALUE!</v>
      </c>
      <c r="G70" s="96">
        <f>1-((indicateurs!G70-indicateurs!G$216)/(indicateurs!G$217-indicateurs!G$216))</f>
        <v>0.87032983543809506</v>
      </c>
      <c r="H70" s="139">
        <f>(indicateurs!H70-indicateurs!H$216)/(indicateurs!H$217-indicateurs!H$216)</f>
        <v>0.62025316455696189</v>
      </c>
      <c r="I70" s="101">
        <f>1-((indicateurs!I70-indicateurs!I$216)/(indicateurs!I$217-indicateurs!I$216))</f>
        <v>0.26320256427898248</v>
      </c>
      <c r="J70" s="96">
        <f>1-((indicateurs!J70-indicateurs!J$216)/(indicateurs!J$217-indicateurs!J$216))</f>
        <v>0.96053670086819254</v>
      </c>
      <c r="K70" s="139">
        <f>1-((indicateurs!K70-indicateurs!K$216)/(indicateurs!K$217-indicateurs!K$216))</f>
        <v>0.89574647839339716</v>
      </c>
      <c r="L70" s="256">
        <f>(indicateurs!L70-indicateurs!L$216)/(indicateurs!L$217-indicateurs!L$216)</f>
        <v>0.66054195666398263</v>
      </c>
      <c r="M70" s="139">
        <f>(indicateurs!M70-indicateurs!M$216)/(indicateurs!M$217-indicateurs!M$216)</f>
        <v>0.63675213675213682</v>
      </c>
      <c r="N70" s="96">
        <f>(indicateurs!N70-indicateurs!N$216)/(indicateurs!N$217-indicateurs!N$216)</f>
        <v>0.77659440304447147</v>
      </c>
      <c r="O70" s="139">
        <f>(indicateurs!O70-indicateurs!O$216)/(indicateurs!O$217-indicateurs!O$216)</f>
        <v>0.79519045937671928</v>
      </c>
      <c r="P70" s="101">
        <f>(indicateurs!P70-indicateurs!P$216)/(indicateurs!P$217-indicateurs!P$216)</f>
        <v>0.15132375784349428</v>
      </c>
      <c r="Q70" s="96">
        <f>(indicateurs!Q70-indicateurs!Q$216)/(indicateurs!Q$217-indicateurs!Q$216)</f>
        <v>0.51606377540149762</v>
      </c>
      <c r="R70" s="9">
        <f>(indicateurs!R70-indicateurs!R$216)/(indicateurs!R$217-indicateurs!R$216)</f>
        <v>0.8666666666666667</v>
      </c>
      <c r="S70" s="139">
        <f>(indicateurs!S70-indicateurs!S$216)/(indicateurs!S$217-indicateurs!S$216)</f>
        <v>0.42105263157894735</v>
      </c>
      <c r="T70" s="96">
        <f>(indicateurs!T70-indicateurs!T$216)/(indicateurs!T$217-indicateurs!T$216)</f>
        <v>0.90633566997923387</v>
      </c>
      <c r="U70" s="139">
        <f>(indicateurs!U70-indicateurs!U$216)/(indicateurs!U$217-indicateurs!U$216)</f>
        <v>0.93877551020408168</v>
      </c>
      <c r="V70" s="96">
        <f>1-((indicateurs!V70-indicateurs!V$216)/(indicateurs!V$217-indicateurs!V$216))</f>
        <v>0.95862212023852666</v>
      </c>
      <c r="W70" s="139">
        <f>1-((indicateurs!W70-indicateurs!W$216)/(indicateurs!W$217-indicateurs!W$216))</f>
        <v>0.91462203870719772</v>
      </c>
      <c r="X70" s="106">
        <f>1-((indicateurs!X70-indicateurs!X$216)/(indicateurs!X$217-indicateurs!X$216))</f>
        <v>0.74649114476843592</v>
      </c>
      <c r="Y70" s="247">
        <f>(indicateurs!Y70-indicateurs!Y$216)/(indicateurs!Y$217-indicateurs!Y$216)</f>
        <v>0.72957417666654656</v>
      </c>
      <c r="Z70" s="187"/>
      <c r="AA70" s="7"/>
      <c r="AB70" s="139">
        <f t="shared" si="0"/>
        <v>0.2714659886212677</v>
      </c>
      <c r="AC70" s="101">
        <f t="shared" si="1"/>
        <v>0.12353383155368713</v>
      </c>
      <c r="AD70" s="101" t="e">
        <f t="shared" si="2"/>
        <v>#VALUE!</v>
      </c>
      <c r="AE70" s="96">
        <f t="shared" si="3"/>
        <v>1.3318694684508081E-2</v>
      </c>
      <c r="AF70" s="139">
        <f t="shared" si="4"/>
        <v>-6.9735066155905412E-2</v>
      </c>
      <c r="AG70" s="256">
        <f t="shared" si="5"/>
        <v>0.10662047722319812</v>
      </c>
      <c r="AH70" s="139">
        <f t="shared" si="6"/>
        <v>-0.23931623931623902</v>
      </c>
      <c r="AI70" s="96">
        <f t="shared" si="7"/>
        <v>4.3395331782728586E-2</v>
      </c>
      <c r="AJ70" s="139">
        <f t="shared" si="8"/>
        <v>8.9474349448773749E-2</v>
      </c>
      <c r="AK70" s="101">
        <f t="shared" si="9"/>
        <v>-2.5375533881107165E-2</v>
      </c>
      <c r="AL70" s="96">
        <f t="shared" si="10"/>
        <v>-2.8305433762757959E-2</v>
      </c>
      <c r="AM70" s="9">
        <f t="shared" si="11"/>
        <v>6.6666666666666652E-2</v>
      </c>
      <c r="AN70" s="9">
        <f t="shared" si="12"/>
        <v>-1.4370173372334372E-2</v>
      </c>
      <c r="AO70" s="139">
        <f t="shared" si="13"/>
        <v>0.10204081632653061</v>
      </c>
      <c r="AP70" s="101">
        <f t="shared" si="14"/>
        <v>-5.1938585560094008E-2</v>
      </c>
      <c r="AQ70" s="96">
        <f t="shared" si="15"/>
        <v>-5.6976967716222293E-2</v>
      </c>
      <c r="AR70" s="9">
        <f t="shared" si="16"/>
        <v>1.2403232103324391E-2</v>
      </c>
    </row>
    <row r="71" spans="1:44" ht="12">
      <c r="A71" s="141" t="s">
        <v>88</v>
      </c>
      <c r="B71" s="139">
        <f>(indicateurs!B71-indicateurs!B$216)/(indicateurs!B$217-indicateurs!B$216)</f>
        <v>0.14062619081717539</v>
      </c>
      <c r="C71" s="96">
        <f>(indicateurs!C71-indicateurs!C$216)/(indicateurs!C$217-indicateurs!C$216)</f>
        <v>9.5503651121697675E-2</v>
      </c>
      <c r="D71" s="139">
        <f>(indicateurs!D71-indicateurs!D$216)/(indicateurs!D$217-indicateurs!D$216)</f>
        <v>0.89090747897067424</v>
      </c>
      <c r="E71" s="101">
        <f>(indicateurs!E71-indicateurs!E$216)/(indicateurs!E$217-indicateurs!E$216)</f>
        <v>7.8652609518409258E-2</v>
      </c>
      <c r="F71" s="166" t="e">
        <f>1-((indicateurs!F71-indicateurs!F$216)/(indicateurs!F$217-indicateurs!F$216))</f>
        <v>#VALUE!</v>
      </c>
      <c r="G71" s="96">
        <f>1-((indicateurs!G71-indicateurs!G$216)/(indicateurs!G$217-indicateurs!G$216))</f>
        <v>0.98591986115932029</v>
      </c>
      <c r="H71" s="139">
        <f>(indicateurs!H71-indicateurs!H$216)/(indicateurs!H$217-indicateurs!H$216)</f>
        <v>2.2871965189873358E-2</v>
      </c>
      <c r="I71" s="101">
        <f>1-((indicateurs!I71-indicateurs!I$216)/(indicateurs!I$217-indicateurs!I$216))</f>
        <v>0.59330149884830419</v>
      </c>
      <c r="J71" s="96">
        <f>1-((indicateurs!J71-indicateurs!J$216)/(indicateurs!J$217-indicateurs!J$216))</f>
        <v>0.66907499534333059</v>
      </c>
      <c r="K71" s="139">
        <f>1-((indicateurs!K71-indicateurs!K$216)/(indicateurs!K$217-indicateurs!K$216))</f>
        <v>0.28099949382122291</v>
      </c>
      <c r="L71" s="256">
        <f>(indicateurs!L71-indicateurs!L$216)/(indicateurs!L$217-indicateurs!L$216)</f>
        <v>0.17105276414111287</v>
      </c>
      <c r="M71" s="139">
        <f>(indicateurs!M71-indicateurs!M$216)/(indicateurs!M$217-indicateurs!M$216)</f>
        <v>0.43162393162393126</v>
      </c>
      <c r="N71" s="96">
        <f>(indicateurs!N71-indicateurs!N$216)/(indicateurs!N$217-indicateurs!N$216)</f>
        <v>0.61908542101827146</v>
      </c>
      <c r="O71" s="139">
        <f>(indicateurs!O71-indicateurs!O$216)/(indicateurs!O$217-indicateurs!O$216)</f>
        <v>0.15993842472406514</v>
      </c>
      <c r="P71" s="101">
        <f>(indicateurs!P71-indicateurs!P$216)/(indicateurs!P$217-indicateurs!P$216)</f>
        <v>0.1176751606960684</v>
      </c>
      <c r="Q71" s="96">
        <f>(indicateurs!Q71-indicateurs!Q$216)/(indicateurs!Q$217-indicateurs!Q$216)</f>
        <v>0.12739692206360639</v>
      </c>
      <c r="R71" s="9">
        <f>(indicateurs!R71-indicateurs!R$216)/(indicateurs!R$217-indicateurs!R$216)</f>
        <v>0.36666666666666664</v>
      </c>
      <c r="S71" s="139">
        <f>(indicateurs!S71-indicateurs!S$216)/(indicateurs!S$217-indicateurs!S$216)</f>
        <v>0.73684210526315785</v>
      </c>
      <c r="T71" s="96">
        <f>(indicateurs!T71-indicateurs!T$216)/(indicateurs!T$217-indicateurs!T$216)</f>
        <v>0.30610619177646442</v>
      </c>
      <c r="U71" s="139">
        <f>(indicateurs!U71-indicateurs!U$216)/(indicateurs!U$217-indicateurs!U$216)</f>
        <v>0.40816326530612246</v>
      </c>
      <c r="V71" s="96">
        <f>1-((indicateurs!V71-indicateurs!V$216)/(indicateurs!V$217-indicateurs!V$216))</f>
        <v>0.56549522610918057</v>
      </c>
      <c r="W71" s="139">
        <f>1-((indicateurs!W71-indicateurs!W$216)/(indicateurs!W$217-indicateurs!W$216))</f>
        <v>0.1716573940249646</v>
      </c>
      <c r="X71" s="106">
        <f>1-((indicateurs!X71-indicateurs!X$216)/(indicateurs!X$217-indicateurs!X$216))</f>
        <v>0</v>
      </c>
      <c r="Y71" s="247">
        <f>(indicateurs!Y71-indicateurs!Y$216)/(indicateurs!Y$217-indicateurs!Y$216)</f>
        <v>0.68971652832977126</v>
      </c>
      <c r="Z71" s="187"/>
      <c r="AA71" s="7"/>
      <c r="AB71" s="139">
        <f t="shared" si="0"/>
        <v>0.58585092372204306</v>
      </c>
      <c r="AC71" s="101">
        <f t="shared" si="1"/>
        <v>5.9715849473142124E-2</v>
      </c>
      <c r="AD71" s="101" t="e">
        <f t="shared" si="2"/>
        <v>#VALUE!</v>
      </c>
      <c r="AE71" s="96">
        <f t="shared" si="3"/>
        <v>-3.8786750037524964E-3</v>
      </c>
      <c r="AF71" s="139">
        <f t="shared" si="4"/>
        <v>-0.35558155963850735</v>
      </c>
      <c r="AG71" s="256">
        <f t="shared" si="5"/>
        <v>0.17105276414111287</v>
      </c>
      <c r="AH71" s="139">
        <f t="shared" si="6"/>
        <v>-0.20085470085470097</v>
      </c>
      <c r="AI71" s="96">
        <f t="shared" si="7"/>
        <v>4.3395331782728586E-2</v>
      </c>
      <c r="AJ71" s="139">
        <f t="shared" si="8"/>
        <v>5.390586695728021E-2</v>
      </c>
      <c r="AK71" s="101">
        <f t="shared" si="9"/>
        <v>-5.4280641948355829E-2</v>
      </c>
      <c r="AL71" s="96">
        <f t="shared" si="10"/>
        <v>-1.0365365339395832E-2</v>
      </c>
      <c r="AM71" s="9">
        <f t="shared" si="11"/>
        <v>-3.3333333333333381E-2</v>
      </c>
      <c r="AN71" s="9">
        <f t="shared" si="12"/>
        <v>5.3542710005397509E-2</v>
      </c>
      <c r="AO71" s="139">
        <f t="shared" si="13"/>
        <v>-2.040816326530609E-2</v>
      </c>
      <c r="AP71" s="101">
        <f t="shared" si="14"/>
        <v>-0.73757261260062468</v>
      </c>
      <c r="AQ71" s="96">
        <f t="shared" si="15"/>
        <v>-0.46411919250729594</v>
      </c>
      <c r="AR71" s="9">
        <f t="shared" si="16"/>
        <v>3.76474425033414E-2</v>
      </c>
    </row>
    <row r="72" spans="1:44" ht="12">
      <c r="A72" s="141" t="s">
        <v>89</v>
      </c>
      <c r="B72" s="139">
        <f>(indicateurs!B72-indicateurs!B$216)/(indicateurs!B$217-indicateurs!B$216)</f>
        <v>0.61338175109368731</v>
      </c>
      <c r="C72" s="96">
        <f>(indicateurs!C72-indicateurs!C$216)/(indicateurs!C$217-indicateurs!C$216)</f>
        <v>0.59035486331947651</v>
      </c>
      <c r="D72" s="139">
        <f>(indicateurs!D72-indicateurs!D$216)/(indicateurs!D$217-indicateurs!D$216)</f>
        <v>0.91858175887056237</v>
      </c>
      <c r="E72" s="101">
        <f>(indicateurs!E72-indicateurs!E$216)/(indicateurs!E$217-indicateurs!E$216)</f>
        <v>0.75164796118521882</v>
      </c>
      <c r="F72" s="166" t="e">
        <f>1-((indicateurs!F72-indicateurs!F$216)/(indicateurs!F$217-indicateurs!F$216))</f>
        <v>#VALUE!</v>
      </c>
      <c r="G72" s="96">
        <f>1-((indicateurs!G72-indicateurs!G$216)/(indicateurs!G$217-indicateurs!G$216))</f>
        <v>0.87037658068432244</v>
      </c>
      <c r="H72" s="139">
        <f>(indicateurs!H72-indicateurs!H$216)/(indicateurs!H$217-indicateurs!H$216)</f>
        <v>0.68354430379746833</v>
      </c>
      <c r="I72" s="101">
        <f>1-((indicateurs!I72-indicateurs!I$216)/(indicateurs!I$217-indicateurs!I$216))</f>
        <v>0.41748703087023575</v>
      </c>
      <c r="J72" s="96">
        <f>1-((indicateurs!J72-indicateurs!J$216)/(indicateurs!J$217-indicateurs!J$216))</f>
        <v>1</v>
      </c>
      <c r="K72" s="139">
        <f>1-((indicateurs!K72-indicateurs!K$216)/(indicateurs!K$217-indicateurs!K$216))</f>
        <v>0.97819521346959093</v>
      </c>
      <c r="L72" s="256">
        <f>(indicateurs!L72-indicateurs!L$216)/(indicateurs!L$217-indicateurs!L$216)</f>
        <v>0.79030269718721713</v>
      </c>
      <c r="M72" s="139">
        <f>(indicateurs!M72-indicateurs!M$216)/(indicateurs!M$217-indicateurs!M$216)</f>
        <v>0.67521367521367492</v>
      </c>
      <c r="N72" s="96">
        <f>(indicateurs!N72-indicateurs!N$216)/(indicateurs!N$217-indicateurs!N$216)</f>
        <v>0.82481143835861437</v>
      </c>
      <c r="O72" s="139">
        <f>(indicateurs!O72-indicateurs!O$216)/(indicateurs!O$217-indicateurs!O$216)</f>
        <v>0.72040556123305199</v>
      </c>
      <c r="P72" s="101">
        <f>(indicateurs!P72-indicateurs!P$216)/(indicateurs!P$217-indicateurs!P$216)</f>
        <v>0.64245680855122789</v>
      </c>
      <c r="Q72" s="96">
        <f>(indicateurs!Q72-indicateurs!Q$216)/(indicateurs!Q$217-indicateurs!Q$216)</f>
        <v>0.76493295350518975</v>
      </c>
      <c r="R72" s="9">
        <f>(indicateurs!R72-indicateurs!R$216)/(indicateurs!R$217-indicateurs!R$216)</f>
        <v>0.83333333333333337</v>
      </c>
      <c r="S72" s="139">
        <f>(indicateurs!S72-indicateurs!S$216)/(indicateurs!S$217-indicateurs!S$216)</f>
        <v>0.43421052631578949</v>
      </c>
      <c r="T72" s="96">
        <f>(indicateurs!T72-indicateurs!T$216)/(indicateurs!T$217-indicateurs!T$216)</f>
        <v>0.70543728375581372</v>
      </c>
      <c r="U72" s="139">
        <f>(indicateurs!U72-indicateurs!U$216)/(indicateurs!U$217-indicateurs!U$216)</f>
        <v>0.93877551020408168</v>
      </c>
      <c r="V72" s="96">
        <f>1-((indicateurs!V72-indicateurs!V$216)/(indicateurs!V$217-indicateurs!V$216))</f>
        <v>0.60344201553780796</v>
      </c>
      <c r="W72" s="139">
        <f>1-((indicateurs!W72-indicateurs!W$216)/(indicateurs!W$217-indicateurs!W$216))</f>
        <v>0.96210742737315924</v>
      </c>
      <c r="X72" s="106">
        <f>1-((indicateurs!X72-indicateurs!X$216)/(indicateurs!X$217-indicateurs!X$216))</f>
        <v>0.72051421637023161</v>
      </c>
      <c r="Y72" s="247">
        <f>(indicateurs!Y72-indicateurs!Y$216)/(indicateurs!Y$217-indicateurs!Y$216)</f>
        <v>0.85108114572690108</v>
      </c>
      <c r="Z72" s="187"/>
      <c r="AA72" s="7"/>
      <c r="AB72" s="139">
        <f t="shared" si="0"/>
        <v>0.18154044076300313</v>
      </c>
      <c r="AC72" s="101">
        <f t="shared" si="1"/>
        <v>0.19901689226981167</v>
      </c>
      <c r="AD72" s="101" t="e">
        <f t="shared" si="2"/>
        <v>#VALUE!</v>
      </c>
      <c r="AE72" s="96">
        <f t="shared" si="3"/>
        <v>1.1777610394532179E-3</v>
      </c>
      <c r="AF72" s="139">
        <f t="shared" si="4"/>
        <v>-2.0284324715788893E-2</v>
      </c>
      <c r="AG72" s="256">
        <f t="shared" si="5"/>
        <v>8.9539852376347095E-2</v>
      </c>
      <c r="AH72" s="139">
        <f t="shared" si="6"/>
        <v>-0.16666666666666685</v>
      </c>
      <c r="AI72" s="96">
        <f t="shared" si="7"/>
        <v>8.0361725523571459E-2</v>
      </c>
      <c r="AJ72" s="139">
        <f t="shared" si="8"/>
        <v>5.5322592838536799E-2</v>
      </c>
      <c r="AK72" s="101">
        <f t="shared" si="9"/>
        <v>1.1467431343566203E-2</v>
      </c>
      <c r="AL72" s="96">
        <f t="shared" si="10"/>
        <v>-7.0101788350555028E-3</v>
      </c>
      <c r="AM72" s="9">
        <f t="shared" si="11"/>
        <v>-3.3333333333333326E-2</v>
      </c>
      <c r="AN72" s="9">
        <f t="shared" si="12"/>
        <v>-1.1416215922721573E-3</v>
      </c>
      <c r="AO72" s="139">
        <f t="shared" si="13"/>
        <v>4.081632653061229E-2</v>
      </c>
      <c r="AP72" s="101">
        <f t="shared" si="14"/>
        <v>-2.3502134264172136E-2</v>
      </c>
      <c r="AQ72" s="96">
        <f t="shared" si="15"/>
        <v>-0.10362058899310522</v>
      </c>
      <c r="AR72" s="9">
        <f t="shared" si="16"/>
        <v>-1.8613407506677282E-2</v>
      </c>
    </row>
    <row r="73" spans="1:44" ht="12">
      <c r="A73" s="141" t="s">
        <v>90</v>
      </c>
      <c r="B73" s="139">
        <f>(indicateurs!B73-indicateurs!B$216)/(indicateurs!B$217-indicateurs!B$216)</f>
        <v>0.38275557801510823</v>
      </c>
      <c r="C73" s="96">
        <f>(indicateurs!C73-indicateurs!C$216)/(indicateurs!C$217-indicateurs!C$216)</f>
        <v>0.21018649757360874</v>
      </c>
      <c r="D73" s="139">
        <f>(indicateurs!D73-indicateurs!D$216)/(indicateurs!D$217-indicateurs!D$216)</f>
        <v>0.88731291407857371</v>
      </c>
      <c r="E73" s="101">
        <f>(indicateurs!E73-indicateurs!E$216)/(indicateurs!E$217-indicateurs!E$216)</f>
        <v>0.45850653428552746</v>
      </c>
      <c r="F73" s="166">
        <f>1-((indicateurs!F73-indicateurs!F$216)/(indicateurs!F$217-indicateurs!F$216))</f>
        <v>0</v>
      </c>
      <c r="G73" s="96">
        <f>1-((indicateurs!G73-indicateurs!G$216)/(indicateurs!G$217-indicateurs!G$216))</f>
        <v>0.94136457022910347</v>
      </c>
      <c r="H73" s="139">
        <f>(indicateurs!H73-indicateurs!H$216)/(indicateurs!H$217-indicateurs!H$216)</f>
        <v>0.87341772151898722</v>
      </c>
      <c r="I73" s="101">
        <f>1-((indicateurs!I73-indicateurs!I$216)/(indicateurs!I$217-indicateurs!I$216))</f>
        <v>0</v>
      </c>
      <c r="J73" s="96">
        <f>1-((indicateurs!J73-indicateurs!J$216)/(indicateurs!J$217-indicateurs!J$216))</f>
        <v>0.98311416861735135</v>
      </c>
      <c r="K73" s="139">
        <f>1-((indicateurs!K73-indicateurs!K$216)/(indicateurs!K$217-indicateurs!K$216))</f>
        <v>0.60273142405296332</v>
      </c>
      <c r="L73" s="256">
        <f>(indicateurs!L73-indicateurs!L$216)/(indicateurs!L$217-indicateurs!L$216)</f>
        <v>0.603500185770385</v>
      </c>
      <c r="M73" s="139">
        <f>(indicateurs!M73-indicateurs!M$216)/(indicateurs!M$217-indicateurs!M$216)</f>
        <v>0.68803418803418759</v>
      </c>
      <c r="N73" s="96">
        <f>(indicateurs!N73-indicateurs!N$216)/(indicateurs!N$217-indicateurs!N$216)</f>
        <v>0.98392765489528566</v>
      </c>
      <c r="O73" s="139">
        <f>(indicateurs!O73-indicateurs!O$216)/(indicateurs!O$217-indicateurs!O$216)</f>
        <v>0.69791044003701563</v>
      </c>
      <c r="P73" s="101">
        <f>(indicateurs!P73-indicateurs!P$216)/(indicateurs!P$217-indicateurs!P$216)</f>
        <v>0.72595615604942587</v>
      </c>
      <c r="Q73" s="96">
        <f>(indicateurs!Q73-indicateurs!Q$216)/(indicateurs!Q$217-indicateurs!Q$216)</f>
        <v>0.75592497135253212</v>
      </c>
      <c r="R73" s="9">
        <f>(indicateurs!R73-indicateurs!R$216)/(indicateurs!R$217-indicateurs!R$216)</f>
        <v>0.9</v>
      </c>
      <c r="S73" s="139">
        <f>(indicateurs!S73-indicateurs!S$216)/(indicateurs!S$217-indicateurs!S$216)</f>
        <v>0.86842105263157898</v>
      </c>
      <c r="T73" s="96">
        <f>(indicateurs!T73-indicateurs!T$216)/(indicateurs!T$217-indicateurs!T$216)</f>
        <v>0.72256743250185829</v>
      </c>
      <c r="U73" s="139">
        <f>(indicateurs!U73-indicateurs!U$216)/(indicateurs!U$217-indicateurs!U$216)</f>
        <v>0.83673469387755106</v>
      </c>
      <c r="V73" s="96">
        <f>1-((indicateurs!V73-indicateurs!V$216)/(indicateurs!V$217-indicateurs!V$216))</f>
        <v>0.97238222719308454</v>
      </c>
      <c r="W73" s="139">
        <f>1-((indicateurs!W73-indicateurs!W$216)/(indicateurs!W$217-indicateurs!W$216))</f>
        <v>0.95673769073831549</v>
      </c>
      <c r="X73" s="106">
        <f>1-((indicateurs!X73-indicateurs!X$216)/(indicateurs!X$217-indicateurs!X$216))</f>
        <v>0.85376335083320987</v>
      </c>
      <c r="Y73" s="247">
        <f>(indicateurs!Y73-indicateurs!Y$216)/(indicateurs!Y$217-indicateurs!Y$216)</f>
        <v>0.74035560005590517</v>
      </c>
      <c r="Z73" s="187"/>
      <c r="AA73" s="7"/>
      <c r="AB73" s="139">
        <f t="shared" si="0"/>
        <v>0.19537239772316084</v>
      </c>
      <c r="AC73" s="101">
        <f t="shared" si="1"/>
        <v>9.1338084808150588E-2</v>
      </c>
      <c r="AD73" s="101">
        <f t="shared" si="2"/>
        <v>-0.25784420136504649</v>
      </c>
      <c r="AE73" s="96">
        <f t="shared" si="3"/>
        <v>6.4608572161281019E-3</v>
      </c>
      <c r="AF73" s="139">
        <f t="shared" si="4"/>
        <v>-0.26093974624850702</v>
      </c>
      <c r="AG73" s="256">
        <f t="shared" si="5"/>
        <v>-2.7971259622016409E-2</v>
      </c>
      <c r="AH73" s="139">
        <f t="shared" si="6"/>
        <v>-0.15811965811965822</v>
      </c>
      <c r="AI73" s="96">
        <f t="shared" si="7"/>
        <v>-3.2144690209429116E-3</v>
      </c>
      <c r="AJ73" s="139">
        <f t="shared" si="8"/>
        <v>4.541801881033769E-2</v>
      </c>
      <c r="AK73" s="101">
        <f t="shared" si="9"/>
        <v>-9.6769762730417375E-2</v>
      </c>
      <c r="AL73" s="96">
        <f t="shared" si="10"/>
        <v>-9.4408731155025905E-2</v>
      </c>
      <c r="AM73" s="9">
        <f t="shared" si="11"/>
        <v>0</v>
      </c>
      <c r="AN73" s="9">
        <f t="shared" si="12"/>
        <v>6.2686699672134027E-2</v>
      </c>
      <c r="AO73" s="139">
        <f t="shared" si="13"/>
        <v>6.1224489795918435E-2</v>
      </c>
      <c r="AP73" s="101">
        <f t="shared" si="14"/>
        <v>-1.4413121117863859E-2</v>
      </c>
      <c r="AQ73" s="96">
        <f t="shared" si="15"/>
        <v>-0.11840842167755783</v>
      </c>
      <c r="AR73" s="9">
        <f t="shared" si="16"/>
        <v>-4.1939879553489545E-2</v>
      </c>
    </row>
    <row r="74" spans="1:44" ht="12">
      <c r="A74" s="141" t="s">
        <v>91</v>
      </c>
      <c r="B74" s="139">
        <f>(indicateurs!B74-indicateurs!B$216)/(indicateurs!B$217-indicateurs!B$216)</f>
        <v>0.76601290286074675</v>
      </c>
      <c r="C74" s="96">
        <f>(indicateurs!C74-indicateurs!C$216)/(indicateurs!C$217-indicateurs!C$216)</f>
        <v>4.0121692782427609E-2</v>
      </c>
      <c r="D74" s="139">
        <f>(indicateurs!D74-indicateurs!D$216)/(indicateurs!D$217-indicateurs!D$216)</f>
        <v>0.8733361372716274</v>
      </c>
      <c r="E74" s="101">
        <f>(indicateurs!E74-indicateurs!E$216)/(indicateurs!E$217-indicateurs!E$216)</f>
        <v>0.74104674346290711</v>
      </c>
      <c r="F74" s="166" t="e">
        <f>1-((indicateurs!F74-indicateurs!F$216)/(indicateurs!F$217-indicateurs!F$216))</f>
        <v>#VALUE!</v>
      </c>
      <c r="G74" s="96">
        <f>1-((indicateurs!G74-indicateurs!G$216)/(indicateurs!G$217-indicateurs!G$216))</f>
        <v>0.95434806408640915</v>
      </c>
      <c r="H74" s="139">
        <f>(indicateurs!H74-indicateurs!H$216)/(indicateurs!H$217-indicateurs!H$216)</f>
        <v>0.68354430379746833</v>
      </c>
      <c r="I74" s="101">
        <f>1-((indicateurs!I74-indicateurs!I$216)/(indicateurs!I$217-indicateurs!I$216))</f>
        <v>0.58941300065507374</v>
      </c>
      <c r="J74" s="96">
        <f>1-((indicateurs!J74-indicateurs!J$216)/(indicateurs!J$217-indicateurs!J$216))</f>
        <v>0.99210734017363855</v>
      </c>
      <c r="K74" s="139">
        <f>1-((indicateurs!K74-indicateurs!K$216)/(indicateurs!K$217-indicateurs!K$216))</f>
        <v>0.91584861787872518</v>
      </c>
      <c r="L74" s="256">
        <f>(indicateurs!L74-indicateurs!L$216)/(indicateurs!L$217-indicateurs!L$216)</f>
        <v>0.79439682360311603</v>
      </c>
      <c r="M74" s="139">
        <f>(indicateurs!M74-indicateurs!M$216)/(indicateurs!M$217-indicateurs!M$216)</f>
        <v>0.68376068376068355</v>
      </c>
      <c r="N74" s="96">
        <f>(indicateurs!N74-indicateurs!N$216)/(indicateurs!N$217-indicateurs!N$216)</f>
        <v>0.86177783209945713</v>
      </c>
      <c r="O74" s="139">
        <f>(indicateurs!O74-indicateurs!O$216)/(indicateurs!O$217-indicateurs!O$216)</f>
        <v>0.80505492747385199</v>
      </c>
      <c r="P74" s="101">
        <f>(indicateurs!P74-indicateurs!P$216)/(indicateurs!P$217-indicateurs!P$216)</f>
        <v>0.57916328621300395</v>
      </c>
      <c r="Q74" s="96">
        <f>(indicateurs!Q74-indicateurs!Q$216)/(indicateurs!Q$217-indicateurs!Q$216)</f>
        <v>0.60175035206267968</v>
      </c>
      <c r="R74" s="9">
        <f>(indicateurs!R74-indicateurs!R$216)/(indicateurs!R$217-indicateurs!R$216)</f>
        <v>0.8666666666666667</v>
      </c>
      <c r="S74" s="139">
        <f>(indicateurs!S74-indicateurs!S$216)/(indicateurs!S$217-indicateurs!S$216)</f>
        <v>0.64473684210526316</v>
      </c>
      <c r="T74" s="96">
        <f>(indicateurs!T74-indicateurs!T$216)/(indicateurs!T$217-indicateurs!T$216)</f>
        <v>0.64819472309043225</v>
      </c>
      <c r="U74" s="139">
        <f>(indicateurs!U74-indicateurs!U$216)/(indicateurs!U$217-indicateurs!U$216)</f>
        <v>0.97959183673469385</v>
      </c>
      <c r="V74" s="96">
        <f>1-((indicateurs!V74-indicateurs!V$216)/(indicateurs!V$217-indicateurs!V$216))</f>
        <v>0.89549311753137883</v>
      </c>
      <c r="W74" s="139">
        <f>1-((indicateurs!W74-indicateurs!W$216)/(indicateurs!W$217-indicateurs!W$216))</f>
        <v>0.98318101320760654</v>
      </c>
      <c r="X74" s="106">
        <f>1-((indicateurs!X74-indicateurs!X$216)/(indicateurs!X$217-indicateurs!X$216))</f>
        <v>0.801081472585911</v>
      </c>
      <c r="Y74" s="247">
        <f>(indicateurs!Y74-indicateurs!Y$216)/(indicateurs!Y$217-indicateurs!Y$216)</f>
        <v>0.8690282940695494</v>
      </c>
      <c r="Z74" s="187"/>
      <c r="AA74" s="7"/>
      <c r="AB74" s="139">
        <f t="shared" si="0"/>
        <v>6.9672650903919831E-2</v>
      </c>
      <c r="AC74" s="101">
        <f t="shared" si="1"/>
        <v>0.14449230008821534</v>
      </c>
      <c r="AD74" s="101" t="e">
        <f t="shared" si="2"/>
        <v>#VALUE!</v>
      </c>
      <c r="AE74" s="96">
        <f t="shared" si="3"/>
        <v>-2.1806474394643338E-2</v>
      </c>
      <c r="AF74" s="139">
        <f t="shared" si="4"/>
        <v>-6.489562925206116E-2</v>
      </c>
      <c r="AG74" s="256">
        <f t="shared" si="5"/>
        <v>-4.9598522216359298E-2</v>
      </c>
      <c r="AH74" s="139">
        <f t="shared" si="6"/>
        <v>-0.18376068376068366</v>
      </c>
      <c r="AI74" s="96">
        <f t="shared" si="7"/>
        <v>6.4289380418857123E-2</v>
      </c>
      <c r="AJ74" s="139">
        <f t="shared" si="8"/>
        <v>9.1313141774509443E-3</v>
      </c>
      <c r="AK74" s="101">
        <f t="shared" si="9"/>
        <v>-0.14979689604998159</v>
      </c>
      <c r="AL74" s="96">
        <f t="shared" si="10"/>
        <v>-9.825374654975183E-2</v>
      </c>
      <c r="AM74" s="9">
        <f t="shared" si="11"/>
        <v>6.6666666666666652E-2</v>
      </c>
      <c r="AN74" s="9">
        <f t="shared" si="12"/>
        <v>-1.0190376815649715E-3</v>
      </c>
      <c r="AO74" s="139">
        <f t="shared" si="13"/>
        <v>2.0408163265306145E-2</v>
      </c>
      <c r="AP74" s="101">
        <f t="shared" si="14"/>
        <v>-4.9807400677961411E-3</v>
      </c>
      <c r="AQ74" s="96">
        <f t="shared" si="15"/>
        <v>-0.11514725538181803</v>
      </c>
      <c r="AR74" s="9">
        <f t="shared" si="16"/>
        <v>-2.4030035352507362E-2</v>
      </c>
    </row>
    <row r="75" spans="1:44" ht="12">
      <c r="A75" s="141" t="s">
        <v>92</v>
      </c>
      <c r="B75" s="139">
        <f>(indicateurs!B75-indicateurs!B$216)/(indicateurs!B$217-indicateurs!B$216)</f>
        <v>0.25052573658799582</v>
      </c>
      <c r="C75" s="96">
        <f>(indicateurs!C75-indicateurs!C$216)/(indicateurs!C$217-indicateurs!C$216)</f>
        <v>5.9190984892562928E-2</v>
      </c>
      <c r="D75" s="139">
        <f>(indicateurs!D75-indicateurs!D$216)/(indicateurs!D$217-indicateurs!D$216)</f>
        <v>0.67297299564870594</v>
      </c>
      <c r="E75" s="101">
        <f>(indicateurs!E75-indicateurs!E$216)/(indicateurs!E$217-indicateurs!E$216)</f>
        <v>0.16746855965654722</v>
      </c>
      <c r="F75" s="166" t="e">
        <f>1-((indicateurs!F75-indicateurs!F$216)/(indicateurs!F$217-indicateurs!F$216))</f>
        <v>#VALUE!</v>
      </c>
      <c r="G75" s="96">
        <f>1-((indicateurs!G75-indicateurs!G$216)/(indicateurs!G$217-indicateurs!G$216))</f>
        <v>0.74964089779405252</v>
      </c>
      <c r="H75" s="139">
        <f>(indicateurs!H75-indicateurs!H$216)/(indicateurs!H$217-indicateurs!H$216)</f>
        <v>5.0632911392405035E-2</v>
      </c>
      <c r="I75" s="101">
        <f>1-((indicateurs!I75-indicateurs!I$216)/(indicateurs!I$217-indicateurs!I$216))</f>
        <v>0.31629348124256185</v>
      </c>
      <c r="J75" s="96">
        <f>1-((indicateurs!J75-indicateurs!J$216)/(indicateurs!J$217-indicateurs!J$216))</f>
        <v>0.6764009471191792</v>
      </c>
      <c r="K75" s="139">
        <f>1-((indicateurs!K75-indicateurs!K$216)/(indicateurs!K$217-indicateurs!K$216))</f>
        <v>0.76838431782565719</v>
      </c>
      <c r="L75" s="256">
        <f>(indicateurs!L75-indicateurs!L$216)/(indicateurs!L$217-indicateurs!L$216)</f>
        <v>0.46998788468797603</v>
      </c>
      <c r="M75" s="139">
        <f>(indicateurs!M75-indicateurs!M$216)/(indicateurs!M$217-indicateurs!M$216)</f>
        <v>0.38888888888888856</v>
      </c>
      <c r="N75" s="96">
        <f>(indicateurs!N75-indicateurs!N$216)/(indicateurs!N$217-indicateurs!N$216)</f>
        <v>0.53229475745281418</v>
      </c>
      <c r="O75" s="139">
        <f>(indicateurs!O75-indicateurs!O$216)/(indicateurs!O$217-indicateurs!O$216)</f>
        <v>0.91310331875246986</v>
      </c>
      <c r="P75" s="101">
        <f>(indicateurs!P75-indicateurs!P$216)/(indicateurs!P$217-indicateurs!P$216)</f>
        <v>0.64498884965463288</v>
      </c>
      <c r="Q75" s="96">
        <f>(indicateurs!Q75-indicateurs!Q$216)/(indicateurs!Q$217-indicateurs!Q$216)</f>
        <v>0.59892835777250286</v>
      </c>
      <c r="R75" s="9">
        <f>(indicateurs!R75-indicateurs!R$216)/(indicateurs!R$217-indicateurs!R$216)</f>
        <v>0.56666666666666665</v>
      </c>
      <c r="S75" s="139">
        <f>(indicateurs!S75-indicateurs!S$216)/(indicateurs!S$217-indicateurs!S$216)</f>
        <v>0.92105263157894735</v>
      </c>
      <c r="T75" s="96">
        <f>(indicateurs!T75-indicateurs!T$216)/(indicateurs!T$217-indicateurs!T$216)</f>
        <v>0.19821130023834641</v>
      </c>
      <c r="U75" s="139">
        <f>(indicateurs!U75-indicateurs!U$216)/(indicateurs!U$217-indicateurs!U$216)</f>
        <v>0.59183673469387754</v>
      </c>
      <c r="V75" s="96">
        <f>1-((indicateurs!V75-indicateurs!V$216)/(indicateurs!V$217-indicateurs!V$216))</f>
        <v>0.51882225129358583</v>
      </c>
      <c r="W75" s="139">
        <f>1-((indicateurs!W75-indicateurs!W$216)/(indicateurs!W$217-indicateurs!W$216))</f>
        <v>0.95344452429068016</v>
      </c>
      <c r="X75" s="106">
        <f>1-((indicateurs!X75-indicateurs!X$216)/(indicateurs!X$217-indicateurs!X$216))</f>
        <v>0.956825063344516</v>
      </c>
      <c r="Y75" s="247">
        <f>(indicateurs!Y75-indicateurs!Y$216)/(indicateurs!Y$217-indicateurs!Y$216)</f>
        <v>0.32432246483484151</v>
      </c>
      <c r="Z75" s="187"/>
      <c r="AA75" s="7"/>
      <c r="AB75" s="139">
        <f t="shared" si="0"/>
        <v>0.21446124965201274</v>
      </c>
      <c r="AC75" s="101">
        <f t="shared" si="1"/>
        <v>2.0790233597931002E-2</v>
      </c>
      <c r="AD75" s="101" t="e">
        <f t="shared" si="2"/>
        <v>#VALUE!</v>
      </c>
      <c r="AE75" s="96">
        <f t="shared" si="3"/>
        <v>2.4842942975118021E-2</v>
      </c>
      <c r="AF75" s="139">
        <f t="shared" si="4"/>
        <v>-0.1788951025718607</v>
      </c>
      <c r="AG75" s="256">
        <f t="shared" si="5"/>
        <v>0.1557162906792669</v>
      </c>
      <c r="AH75" s="139">
        <f t="shared" si="6"/>
        <v>-0.36324786324786312</v>
      </c>
      <c r="AI75" s="96">
        <f t="shared" si="7"/>
        <v>0.10768471220158576</v>
      </c>
      <c r="AJ75" s="139">
        <f t="shared" si="8"/>
        <v>1.162659356917517E-2</v>
      </c>
      <c r="AK75" s="101">
        <f t="shared" si="9"/>
        <v>-0.12266008977100729</v>
      </c>
      <c r="AL75" s="96">
        <f t="shared" si="10"/>
        <v>-0.11155709936813873</v>
      </c>
      <c r="AM75" s="9">
        <f t="shared" si="11"/>
        <v>-0.16666666666666663</v>
      </c>
      <c r="AN75" s="9">
        <f t="shared" si="12"/>
        <v>2.2293671118343905E-2</v>
      </c>
      <c r="AO75" s="139">
        <f t="shared" si="13"/>
        <v>8.1632653061224469E-2</v>
      </c>
      <c r="AP75" s="101">
        <f t="shared" si="14"/>
        <v>-3.0427180653150532E-2</v>
      </c>
      <c r="AQ75" s="96">
        <f t="shared" si="15"/>
        <v>3.7275460002515248E-2</v>
      </c>
      <c r="AR75" s="9">
        <f t="shared" si="16"/>
        <v>7.0557507664930075E-2</v>
      </c>
    </row>
    <row r="76" spans="1:44" ht="12">
      <c r="A76" s="141" t="s">
        <v>93</v>
      </c>
      <c r="B76" s="139">
        <f>(indicateurs!B76-indicateurs!B$216)/(indicateurs!B$217-indicateurs!B$216)</f>
        <v>0.3855922621895656</v>
      </c>
      <c r="C76" s="96">
        <f>(indicateurs!C76-indicateurs!C$216)/(indicateurs!C$217-indicateurs!C$216)</f>
        <v>0.25138248032629523</v>
      </c>
      <c r="D76" s="139">
        <f>(indicateurs!D76-indicateurs!D$216)/(indicateurs!D$217-indicateurs!D$216)</f>
        <v>0.74917823411918871</v>
      </c>
      <c r="E76" s="101">
        <f>(indicateurs!E76-indicateurs!E$216)/(indicateurs!E$217-indicateurs!E$216)</f>
        <v>0.26081629970078418</v>
      </c>
      <c r="F76" s="166" t="e">
        <f>1-((indicateurs!F76-indicateurs!F$216)/(indicateurs!F$217-indicateurs!F$216))</f>
        <v>#VALUE!</v>
      </c>
      <c r="G76" s="96">
        <f>1-((indicateurs!G76-indicateurs!G$216)/(indicateurs!G$217-indicateurs!G$216))</f>
        <v>0.4597497384426914</v>
      </c>
      <c r="H76" s="139">
        <f>(indicateurs!H76-indicateurs!H$216)/(indicateurs!H$217-indicateurs!H$216)</f>
        <v>0.30379746835443028</v>
      </c>
      <c r="I76" s="101">
        <f>1-((indicateurs!I76-indicateurs!I$216)/(indicateurs!I$217-indicateurs!I$216))</f>
        <v>0.6245216198712582</v>
      </c>
      <c r="J76" s="96">
        <f>1-((indicateurs!J76-indicateurs!J$216)/(indicateurs!J$217-indicateurs!J$216))</f>
        <v>0.87371744277821628</v>
      </c>
      <c r="K76" s="139">
        <f>1-((indicateurs!K76-indicateurs!K$216)/(indicateurs!K$217-indicateurs!K$216))</f>
        <v>0.84728536118042719</v>
      </c>
      <c r="L76" s="256">
        <f>(indicateurs!L76-indicateurs!L$216)/(indicateurs!L$217-indicateurs!L$216)</f>
        <v>0.72317186478460516</v>
      </c>
      <c r="M76" s="139">
        <f>(indicateurs!M76-indicateurs!M$216)/(indicateurs!M$217-indicateurs!M$216)</f>
        <v>0.5854700854700855</v>
      </c>
      <c r="N76" s="96">
        <f>(indicateurs!N76-indicateurs!N$216)/(indicateurs!N$217-indicateurs!N$216)</f>
        <v>0.41335940367792845</v>
      </c>
      <c r="O76" s="139">
        <f>(indicateurs!O76-indicateurs!O$216)/(indicateurs!O$217-indicateurs!O$216)</f>
        <v>1.5026975588510367E-2</v>
      </c>
      <c r="P76" s="101">
        <f>(indicateurs!P76-indicateurs!P$216)/(indicateurs!P$217-indicateurs!P$216)</f>
        <v>0.65278491208702982</v>
      </c>
      <c r="Q76" s="96">
        <f>(indicateurs!Q76-indicateurs!Q$216)/(indicateurs!Q$217-indicateurs!Q$216)</f>
        <v>0.54884272281130297</v>
      </c>
      <c r="R76" s="9">
        <f>(indicateurs!R76-indicateurs!R$216)/(indicateurs!R$217-indicateurs!R$216)</f>
        <v>0.6</v>
      </c>
      <c r="S76" s="139">
        <f>(indicateurs!S76-indicateurs!S$216)/(indicateurs!S$217-indicateurs!S$216)</f>
        <v>0.47368421052631576</v>
      </c>
      <c r="T76" s="96">
        <f>(indicateurs!T76-indicateurs!T$216)/(indicateurs!T$217-indicateurs!T$216)</f>
        <v>0.42224931481920663</v>
      </c>
      <c r="U76" s="139">
        <f>(indicateurs!U76-indicateurs!U$216)/(indicateurs!U$217-indicateurs!U$216)</f>
        <v>0.79591836734693877</v>
      </c>
      <c r="V76" s="96">
        <f>1-((indicateurs!V76-indicateurs!V$216)/(indicateurs!V$217-indicateurs!V$216))</f>
        <v>0.79453458479163674</v>
      </c>
      <c r="W76" s="139">
        <f>1-((indicateurs!W76-indicateurs!W$216)/(indicateurs!W$217-indicateurs!W$216))</f>
        <v>0.9573966882981364</v>
      </c>
      <c r="X76" s="106">
        <f>1-((indicateurs!X76-indicateurs!X$216)/(indicateurs!X$217-indicateurs!X$216))</f>
        <v>0.78081003222463052</v>
      </c>
      <c r="Y76" s="247">
        <f>(indicateurs!Y76-indicateurs!Y$216)/(indicateurs!Y$217-indicateurs!Y$216)</f>
        <v>0.19293436016835386</v>
      </c>
      <c r="Z76" s="187"/>
      <c r="AA76" s="7"/>
      <c r="AB76" s="139">
        <f t="shared" si="0"/>
        <v>0.15292236698275052</v>
      </c>
      <c r="AC76" s="101">
        <f t="shared" si="1"/>
        <v>6.195759565685488E-2</v>
      </c>
      <c r="AD76" s="101" t="e">
        <f t="shared" si="2"/>
        <v>#VALUE!</v>
      </c>
      <c r="AE76" s="96">
        <f t="shared" si="3"/>
        <v>0.1303683199180552</v>
      </c>
      <c r="AF76" s="139">
        <f t="shared" si="4"/>
        <v>-9.3252762512297638E-2</v>
      </c>
      <c r="AG76" s="256">
        <f t="shared" si="5"/>
        <v>9.8376396922128739E-2</v>
      </c>
      <c r="AH76" s="139">
        <f t="shared" si="6"/>
        <v>-0.26068376068376031</v>
      </c>
      <c r="AI76" s="96">
        <f t="shared" si="7"/>
        <v>0.1735813271309144</v>
      </c>
      <c r="AJ76" s="139">
        <f t="shared" si="8"/>
        <v>-7.5051272677397862E-2</v>
      </c>
      <c r="AK76" s="101">
        <f t="shared" si="9"/>
        <v>-9.3165930232684158E-2</v>
      </c>
      <c r="AL76" s="96">
        <f t="shared" si="10"/>
        <v>-6.3793227248116091E-2</v>
      </c>
      <c r="AM76" s="9">
        <f t="shared" si="11"/>
        <v>0.1333333333333333</v>
      </c>
      <c r="AN76" s="9">
        <f t="shared" si="12"/>
        <v>5.9339478893651876E-2</v>
      </c>
      <c r="AO76" s="139">
        <f t="shared" si="13"/>
        <v>0</v>
      </c>
      <c r="AP76" s="101">
        <f t="shared" si="14"/>
        <v>-2.6039408948693721E-2</v>
      </c>
      <c r="AQ76" s="96">
        <f t="shared" si="15"/>
        <v>5.0113190224983395E-2</v>
      </c>
      <c r="AR76" s="9">
        <f t="shared" si="16"/>
        <v>9.9356244263308871E-2</v>
      </c>
    </row>
    <row r="77" spans="1:44" ht="12">
      <c r="A77" s="141" t="s">
        <v>111</v>
      </c>
      <c r="B77" s="139">
        <f>(indicateurs!B77-indicateurs!B$216)/(indicateurs!B$217-indicateurs!B$216)</f>
        <v>0.23124506640129666</v>
      </c>
      <c r="C77" s="96">
        <f>(indicateurs!C77-indicateurs!C$216)/(indicateurs!C$217-indicateurs!C$216)</f>
        <v>0.11789366705351977</v>
      </c>
      <c r="D77" s="139">
        <f>(indicateurs!D77-indicateurs!D$216)/(indicateurs!D$217-indicateurs!D$216)</f>
        <v>0.77535933482231478</v>
      </c>
      <c r="E77" s="101">
        <f>(indicateurs!E77-indicateurs!E$216)/(indicateurs!E$217-indicateurs!E$216)</f>
        <v>0.13387720522569213</v>
      </c>
      <c r="F77" s="166">
        <f>1-((indicateurs!F77-indicateurs!F$216)/(indicateurs!F$217-indicateurs!F$216))</f>
        <v>0</v>
      </c>
      <c r="G77" s="96">
        <f>1-((indicateurs!G77-indicateurs!G$216)/(indicateurs!G$217-indicateurs!G$216))</f>
        <v>0.77118297134018243</v>
      </c>
      <c r="H77" s="139">
        <f>(indicateurs!H77-indicateurs!H$216)/(indicateurs!H$217-indicateurs!H$216)</f>
        <v>0.39999440103356321</v>
      </c>
      <c r="I77" s="101">
        <f>1-((indicateurs!I77-indicateurs!I$216)/(indicateurs!I$217-indicateurs!I$216))</f>
        <v>1</v>
      </c>
      <c r="J77" s="172">
        <f>1-((indicateurs!J77-indicateurs!J$216)/(indicateurs!J$217-indicateurs!J$216))</f>
        <v>0.7658805847789053</v>
      </c>
      <c r="K77" s="139">
        <f>1-((indicateurs!K77-indicateurs!K$216)/(indicateurs!K$217-indicateurs!K$216))</f>
        <v>0.99691956700607509</v>
      </c>
      <c r="L77" s="256">
        <f>(indicateurs!L77-indicateurs!L$216)/(indicateurs!L$217-indicateurs!L$216)</f>
        <v>0.63587762724594021</v>
      </c>
      <c r="M77" s="139">
        <f>(indicateurs!M77-indicateurs!M$216)/(indicateurs!M$217-indicateurs!M$216)</f>
        <v>0</v>
      </c>
      <c r="N77" s="96">
        <f>(indicateurs!N77-indicateurs!N$216)/(indicateurs!N$217-indicateurs!N$216)</f>
        <v>0.11131941810654999</v>
      </c>
      <c r="O77" s="139">
        <f>(indicateurs!O77-indicateurs!O$216)/(indicateurs!O$217-indicateurs!O$216)</f>
        <v>0.90140067207066343</v>
      </c>
      <c r="P77" s="101">
        <f>(indicateurs!P77-indicateurs!P$216)/(indicateurs!P$217-indicateurs!P$216)</f>
        <v>0.36880326689386356</v>
      </c>
      <c r="Q77" s="96">
        <f>(indicateurs!Q77-indicateurs!Q$216)/(indicateurs!Q$217-indicateurs!Q$216)</f>
        <v>0.39583900237892994</v>
      </c>
      <c r="R77" s="9">
        <f>(indicateurs!R77-indicateurs!R$216)/(indicateurs!R$217-indicateurs!R$216)</f>
        <v>0.6333333333333333</v>
      </c>
      <c r="S77" s="139">
        <f>(indicateurs!S77-indicateurs!S$216)/(indicateurs!S$217-indicateurs!S$216)</f>
        <v>5.2631578947368418E-2</v>
      </c>
      <c r="T77" s="96">
        <f>(indicateurs!T77-indicateurs!T$216)/(indicateurs!T$217-indicateurs!T$216)</f>
        <v>0.29652240554717885</v>
      </c>
      <c r="U77" s="139">
        <f>(indicateurs!U77-indicateurs!U$216)/(indicateurs!U$217-indicateurs!U$216)</f>
        <v>8.1632653061224483E-2</v>
      </c>
      <c r="V77" s="96">
        <f>1-((indicateurs!V77-indicateurs!V$216)/(indicateurs!V$217-indicateurs!V$216))</f>
        <v>0.89454145754391445</v>
      </c>
      <c r="W77" s="139">
        <f>1-((indicateurs!W77-indicateurs!W$216)/(indicateurs!W$217-indicateurs!W$216))</f>
        <v>0.56951331718118559</v>
      </c>
      <c r="X77" s="106">
        <f>1-((indicateurs!X77-indicateurs!X$216)/(indicateurs!X$217-indicateurs!X$216))</f>
        <v>0.88138764828641025</v>
      </c>
      <c r="Y77" s="247">
        <f>(indicateurs!Y77-indicateurs!Y$216)/(indicateurs!Y$217-indicateurs!Y$216)</f>
        <v>0.20358696712638782</v>
      </c>
      <c r="Z77" s="187"/>
      <c r="AA77" s="7"/>
      <c r="AB77" s="139">
        <f t="shared" si="0"/>
        <v>0.13893605564145528</v>
      </c>
      <c r="AC77" s="101">
        <f t="shared" si="1"/>
        <v>7.0473674926505678E-2</v>
      </c>
      <c r="AD77" s="101">
        <f t="shared" si="2"/>
        <v>-0.25784420136504649</v>
      </c>
      <c r="AE77" s="96">
        <f t="shared" si="3"/>
        <v>1.6335872486140546E-2</v>
      </c>
      <c r="AF77" s="139">
        <f t="shared" si="4"/>
        <v>-3.0804329939249087E-3</v>
      </c>
      <c r="AG77" s="256">
        <f t="shared" si="5"/>
        <v>0.11659614628990134</v>
      </c>
      <c r="AH77" s="139">
        <f t="shared" si="6"/>
        <v>-0.50854700854700863</v>
      </c>
      <c r="AI77" s="96">
        <f t="shared" si="7"/>
        <v>0.11131941810654999</v>
      </c>
      <c r="AJ77" s="139">
        <f t="shared" si="8"/>
        <v>-1.1618624281918288E-2</v>
      </c>
      <c r="AK77" s="101">
        <f t="shared" si="9"/>
        <v>-0.18702255313235983</v>
      </c>
      <c r="AL77" s="96">
        <f t="shared" si="10"/>
        <v>-9.7570460987885466E-2</v>
      </c>
      <c r="AM77" s="9">
        <f t="shared" si="11"/>
        <v>6.6666666666666652E-2</v>
      </c>
      <c r="AN77" s="9">
        <f t="shared" si="12"/>
        <v>-0.13768025539317802</v>
      </c>
      <c r="AO77" s="139">
        <f t="shared" si="13"/>
        <v>8.1632653061224483E-2</v>
      </c>
      <c r="AP77" s="101">
        <f t="shared" si="14"/>
        <v>-0.3019415656371327</v>
      </c>
      <c r="AQ77" s="96">
        <f t="shared" si="15"/>
        <v>-4.9996111687712119E-2</v>
      </c>
      <c r="AR77" s="9">
        <f t="shared" si="16"/>
        <v>2.8505129947453051E-2</v>
      </c>
    </row>
    <row r="78" spans="1:44" ht="12">
      <c r="A78" s="141" t="s">
        <v>95</v>
      </c>
      <c r="B78" s="139">
        <f>(indicateurs!B78-indicateurs!B$216)/(indicateurs!B$217-indicateurs!B$216)</f>
        <v>0.29356741033134415</v>
      </c>
      <c r="C78" s="96">
        <f>(indicateurs!C78-indicateurs!C$216)/(indicateurs!C$217-indicateurs!C$216)</f>
        <v>0</v>
      </c>
      <c r="D78" s="139">
        <f>(indicateurs!D78-indicateurs!D$216)/(indicateurs!D$217-indicateurs!D$216)</f>
        <v>0.66573919018782479</v>
      </c>
      <c r="E78" s="101">
        <f>(indicateurs!E78-indicateurs!E$216)/(indicateurs!E$217-indicateurs!E$216)</f>
        <v>0.16381433860458197</v>
      </c>
      <c r="F78" s="166" t="e">
        <f>1-((indicateurs!F78-indicateurs!F$216)/(indicateurs!F$217-indicateurs!F$216))</f>
        <v>#VALUE!</v>
      </c>
      <c r="G78" s="96">
        <f>1-((indicateurs!G78-indicateurs!G$216)/(indicateurs!G$217-indicateurs!G$216))</f>
        <v>0.11536205542413847</v>
      </c>
      <c r="H78" s="139">
        <f>(indicateurs!H78-indicateurs!H$216)/(indicateurs!H$217-indicateurs!H$216)</f>
        <v>0.11392405063291142</v>
      </c>
      <c r="I78" s="101">
        <f>1-((indicateurs!I78-indicateurs!I$216)/(indicateurs!I$217-indicateurs!I$216))</f>
        <v>0.20084277940265705</v>
      </c>
      <c r="J78" s="96">
        <f>1-((indicateurs!J78-indicateurs!J$216)/(indicateurs!J$217-indicateurs!J$216))</f>
        <v>0.90528808208366218</v>
      </c>
      <c r="K78" s="139">
        <f>1-((indicateurs!K78-indicateurs!K$216)/(indicateurs!K$217-indicateurs!K$216))</f>
        <v>0.82549302148239156</v>
      </c>
      <c r="L78" s="256">
        <f>(indicateurs!L78-indicateurs!L$216)/(indicateurs!L$217-indicateurs!L$216)</f>
        <v>0.58490763594845219</v>
      </c>
      <c r="M78" s="139">
        <f>(indicateurs!M78-indicateurs!M$216)/(indicateurs!M$217-indicateurs!M$216)</f>
        <v>0.36752136752136721</v>
      </c>
      <c r="N78" s="96">
        <f>(indicateurs!N78-indicateurs!N$216)/(indicateurs!N$217-indicateurs!N$216)</f>
        <v>0.62872882808109998</v>
      </c>
      <c r="O78" s="139">
        <f>(indicateurs!O78-indicateurs!O$216)/(indicateurs!O$217-indicateurs!O$216)</f>
        <v>0.98458839725212233</v>
      </c>
      <c r="P78" s="101">
        <f>(indicateurs!P78-indicateurs!P$216)/(indicateurs!P$217-indicateurs!P$216)</f>
        <v>0.34087893591693025</v>
      </c>
      <c r="Q78" s="96">
        <f>(indicateurs!Q78-indicateurs!Q$216)/(indicateurs!Q$217-indicateurs!Q$216)</f>
        <v>0.51794270677450427</v>
      </c>
      <c r="R78" s="9">
        <f>(indicateurs!R78-indicateurs!R$216)/(indicateurs!R$217-indicateurs!R$216)</f>
        <v>0.7</v>
      </c>
      <c r="S78" s="139">
        <f>(indicateurs!S78-indicateurs!S$216)/(indicateurs!S$217-indicateurs!S$216)</f>
        <v>0.48684210526315791</v>
      </c>
      <c r="T78" s="96">
        <f>(indicateurs!T78-indicateurs!T$216)/(indicateurs!T$217-indicateurs!T$216)</f>
        <v>0.22554657046034701</v>
      </c>
      <c r="U78" s="139">
        <f>(indicateurs!U78-indicateurs!U$216)/(indicateurs!U$217-indicateurs!U$216)</f>
        <v>0.73469387755102045</v>
      </c>
      <c r="V78" s="96">
        <f>1-((indicateurs!V78-indicateurs!V$216)/(indicateurs!V$217-indicateurs!V$216))</f>
        <v>0.94866446275271821</v>
      </c>
      <c r="W78" s="139">
        <f>1-((indicateurs!W78-indicateurs!W$216)/(indicateurs!W$217-indicateurs!W$216))</f>
        <v>0.94657991624149374</v>
      </c>
      <c r="X78" s="106">
        <f>1-((indicateurs!X78-indicateurs!X$216)/(indicateurs!X$217-indicateurs!X$216))</f>
        <v>0.8188793998953473</v>
      </c>
      <c r="Y78" s="247">
        <f>(indicateurs!Y78-indicateurs!Y$216)/(indicateurs!Y$217-indicateurs!Y$216)</f>
        <v>0.39107062697130679</v>
      </c>
      <c r="Z78" s="187"/>
      <c r="AA78" s="7"/>
      <c r="AB78" s="139">
        <f t="shared" si="0"/>
        <v>0.21940906199676069</v>
      </c>
      <c r="AC78" s="101">
        <f t="shared" si="1"/>
        <v>7.6293905569471146E-2</v>
      </c>
      <c r="AD78" s="101" t="e">
        <f t="shared" si="2"/>
        <v>#VALUE!</v>
      </c>
      <c r="AE78" s="96">
        <f t="shared" si="3"/>
        <v>5.7202940778808276E-2</v>
      </c>
      <c r="AF78" s="139">
        <f t="shared" si="4"/>
        <v>-0.12491165637583523</v>
      </c>
      <c r="AG78" s="256">
        <f t="shared" si="5"/>
        <v>0.11657635025904606</v>
      </c>
      <c r="AH78" s="139">
        <f t="shared" si="6"/>
        <v>-0.30769230769230771</v>
      </c>
      <c r="AI78" s="96">
        <f t="shared" si="7"/>
        <v>0.14143663692148573</v>
      </c>
      <c r="AJ78" s="139">
        <f t="shared" si="8"/>
        <v>6.6850110831782161E-2</v>
      </c>
      <c r="AK78" s="101">
        <f t="shared" si="9"/>
        <v>-0.17793069734962125</v>
      </c>
      <c r="AL78" s="96">
        <f t="shared" si="10"/>
        <v>-0.10560149293311227</v>
      </c>
      <c r="AM78" s="9">
        <f t="shared" si="11"/>
        <v>-3.3333333333333326E-2</v>
      </c>
      <c r="AN78" s="9">
        <f t="shared" si="12"/>
        <v>4.5879804538585145E-2</v>
      </c>
      <c r="AO78" s="139">
        <f t="shared" si="13"/>
        <v>-2.0408163265306034E-2</v>
      </c>
      <c r="AP78" s="101">
        <f t="shared" si="14"/>
        <v>-3.1990026536266924E-2</v>
      </c>
      <c r="AQ78" s="96">
        <f t="shared" si="15"/>
        <v>-0.10803439338895449</v>
      </c>
      <c r="AR78" s="9">
        <f t="shared" si="16"/>
        <v>1.6369852605204627E-2</v>
      </c>
    </row>
    <row r="79" spans="1:44" ht="12">
      <c r="A79" s="141" t="s">
        <v>96</v>
      </c>
      <c r="B79" s="139">
        <f>(indicateurs!B79-indicateurs!B$216)/(indicateurs!B$217-indicateurs!B$216)</f>
        <v>0.40645007179398535</v>
      </c>
      <c r="C79" s="96">
        <f>(indicateurs!C79-indicateurs!C$216)/(indicateurs!C$217-indicateurs!C$216)</f>
        <v>0.17682708570251726</v>
      </c>
      <c r="D79" s="139">
        <f>(indicateurs!D79-indicateurs!D$216)/(indicateurs!D$217-indicateurs!D$216)</f>
        <v>0.74156002566907997</v>
      </c>
      <c r="E79" s="101">
        <f>(indicateurs!E79-indicateurs!E$216)/(indicateurs!E$217-indicateurs!E$216)</f>
        <v>0.43845894555955328</v>
      </c>
      <c r="F79" s="166" t="e">
        <f>1-((indicateurs!F79-indicateurs!F$216)/(indicateurs!F$217-indicateurs!F$216))</f>
        <v>#VALUE!</v>
      </c>
      <c r="G79" s="96">
        <f>1-((indicateurs!G79-indicateurs!G$216)/(indicateurs!G$217-indicateurs!G$216))</f>
        <v>0.64445729888275649</v>
      </c>
      <c r="H79" s="139">
        <f>(indicateurs!H79-indicateurs!H$216)/(indicateurs!H$217-indicateurs!H$216)</f>
        <v>0.11392405063291142</v>
      </c>
      <c r="I79" s="101">
        <f>1-((indicateurs!I79-indicateurs!I$216)/(indicateurs!I$217-indicateurs!I$216))</f>
        <v>0.49551608373381972</v>
      </c>
      <c r="J79" s="96">
        <f>1-((indicateurs!J79-indicateurs!J$216)/(indicateurs!J$217-indicateurs!J$216))</f>
        <v>0.9684293606945541</v>
      </c>
      <c r="K79" s="139">
        <f>1-((indicateurs!K79-indicateurs!K$216)/(indicateurs!K$217-indicateurs!K$216))</f>
        <v>0.83025164127328688</v>
      </c>
      <c r="L79" s="256">
        <f>(indicateurs!L79-indicateurs!L$216)/(indicateurs!L$217-indicateurs!L$216)</f>
        <v>0.67472597058108685</v>
      </c>
      <c r="M79" s="139">
        <f>(indicateurs!M79-indicateurs!M$216)/(indicateurs!M$217-indicateurs!M$216)</f>
        <v>0.56837606837606813</v>
      </c>
      <c r="N79" s="96">
        <f>(indicateurs!N79-indicateurs!N$216)/(indicateurs!N$217-indicateurs!N$216)</f>
        <v>0.55318880608894272</v>
      </c>
      <c r="O79" s="139">
        <f>(indicateurs!O79-indicateurs!O$216)/(indicateurs!O$217-indicateurs!O$216)</f>
        <v>0.86700286784042946</v>
      </c>
      <c r="P79" s="101">
        <f>(indicateurs!P79-indicateurs!P$216)/(indicateurs!P$217-indicateurs!P$216)</f>
        <v>0.61056508343325433</v>
      </c>
      <c r="Q79" s="96">
        <f>(indicateurs!Q79-indicateurs!Q$216)/(indicateurs!Q$217-indicateurs!Q$216)</f>
        <v>0.56888466769626089</v>
      </c>
      <c r="R79" s="9">
        <f>(indicateurs!R79-indicateurs!R$216)/(indicateurs!R$217-indicateurs!R$216)</f>
        <v>0.76666666666666672</v>
      </c>
      <c r="S79" s="139">
        <f>(indicateurs!S79-indicateurs!S$216)/(indicateurs!S$217-indicateurs!S$216)</f>
        <v>0.86842105263157898</v>
      </c>
      <c r="T79" s="96">
        <f>(indicateurs!T79-indicateurs!T$216)/(indicateurs!T$217-indicateurs!T$216)</f>
        <v>0.37029840637217787</v>
      </c>
      <c r="U79" s="139">
        <f>(indicateurs!U79-indicateurs!U$216)/(indicateurs!U$217-indicateurs!U$216)</f>
        <v>0.81632653061224492</v>
      </c>
      <c r="V79" s="96">
        <f>1-((indicateurs!V79-indicateurs!V$216)/(indicateurs!V$217-indicateurs!V$216))</f>
        <v>0.63723919977431398</v>
      </c>
      <c r="W79" s="139">
        <f>1-((indicateurs!W79-indicateurs!W$216)/(indicateurs!W$217-indicateurs!W$216))</f>
        <v>0.98549568550773536</v>
      </c>
      <c r="X79" s="106">
        <f>1-((indicateurs!X79-indicateurs!X$216)/(indicateurs!X$217-indicateurs!X$216))</f>
        <v>0.87532582454723773</v>
      </c>
      <c r="Y79" s="247">
        <f>(indicateurs!Y79-indicateurs!Y$216)/(indicateurs!Y$217-indicateurs!Y$216)</f>
        <v>0.45374313791429111</v>
      </c>
      <c r="Z79" s="187"/>
      <c r="AA79" s="7"/>
      <c r="AB79" s="139">
        <f t="shared" si="0"/>
        <v>0.12074734543453969</v>
      </c>
      <c r="AC79" s="101">
        <f t="shared" si="1"/>
        <v>0.12940131423485235</v>
      </c>
      <c r="AD79" s="101" t="e">
        <f t="shared" si="2"/>
        <v>#VALUE!</v>
      </c>
      <c r="AE79" s="96">
        <f t="shared" si="3"/>
        <v>-4.715932731312078E-2</v>
      </c>
      <c r="AF79" s="139">
        <f t="shared" si="4"/>
        <v>-0.1007556553726725</v>
      </c>
      <c r="AG79" s="256">
        <f t="shared" si="5"/>
        <v>0.27798241521261785</v>
      </c>
      <c r="AH79" s="139">
        <f t="shared" si="6"/>
        <v>-0.27350427350427364</v>
      </c>
      <c r="AI79" s="96">
        <f t="shared" si="7"/>
        <v>0.11089918122252856</v>
      </c>
      <c r="AJ79" s="139">
        <f t="shared" si="8"/>
        <v>5.871564836164378E-2</v>
      </c>
      <c r="AK79" s="101">
        <f t="shared" si="9"/>
        <v>-0.25819356028389828</v>
      </c>
      <c r="AL79" s="96">
        <f t="shared" si="10"/>
        <v>-0.14429273016083899</v>
      </c>
      <c r="AM79" s="9">
        <f t="shared" si="11"/>
        <v>-3.3333333333333326E-2</v>
      </c>
      <c r="AN79" s="9">
        <f t="shared" si="12"/>
        <v>6.5022920440189758E-3</v>
      </c>
      <c r="AO79" s="139">
        <f t="shared" si="13"/>
        <v>4.081632653061229E-2</v>
      </c>
      <c r="AP79" s="101">
        <f t="shared" si="14"/>
        <v>1.6522918049280966E-3</v>
      </c>
      <c r="AQ79" s="96">
        <f t="shared" si="15"/>
        <v>0.10403343920153918</v>
      </c>
      <c r="AR79" s="9">
        <f t="shared" si="16"/>
        <v>8.0519423192298822E-2</v>
      </c>
    </row>
    <row r="80" spans="1:44" ht="12">
      <c r="A80" s="141" t="s">
        <v>97</v>
      </c>
      <c r="B80" s="139">
        <f>(indicateurs!B80-indicateurs!B$216)/(indicateurs!B$217-indicateurs!B$216)</f>
        <v>0.5423376186513289</v>
      </c>
      <c r="C80" s="96">
        <f>(indicateurs!C80-indicateurs!C$216)/(indicateurs!C$217-indicateurs!C$216)</f>
        <v>0.20518191216602483</v>
      </c>
      <c r="D80" s="139">
        <f>(indicateurs!D80-indicateurs!D$216)/(indicateurs!D$217-indicateurs!D$216)</f>
        <v>0.67299511869138529</v>
      </c>
      <c r="E80" s="101">
        <f>(indicateurs!E80-indicateurs!E$216)/(indicateurs!E$217-indicateurs!E$216)</f>
        <v>0.48574849806401554</v>
      </c>
      <c r="F80" s="166" t="e">
        <f>1-((indicateurs!F80-indicateurs!F$216)/(indicateurs!F$217-indicateurs!F$216))</f>
        <v>#VALUE!</v>
      </c>
      <c r="G80" s="96">
        <f>1-((indicateurs!G80-indicateurs!G$216)/(indicateurs!G$217-indicateurs!G$216))</f>
        <v>5.9781060389510698E-2</v>
      </c>
      <c r="H80" s="139">
        <f>(indicateurs!H80-indicateurs!H$216)/(indicateurs!H$217-indicateurs!H$216)</f>
        <v>0.62025316455696189</v>
      </c>
      <c r="I80" s="101">
        <f>1-((indicateurs!I80-indicateurs!I$216)/(indicateurs!I$217-indicateurs!I$216))</f>
        <v>0.51693502035919447</v>
      </c>
      <c r="J80" s="96">
        <f>1-((indicateurs!J80-indicateurs!J$216)/(indicateurs!J$217-indicateurs!J$216))</f>
        <v>1</v>
      </c>
      <c r="K80" s="139">
        <f>1-((indicateurs!K80-indicateurs!K$216)/(indicateurs!K$217-indicateurs!K$216))</f>
        <v>0.81242285023943128</v>
      </c>
      <c r="L80" s="256">
        <f>(indicateurs!L80-indicateurs!L$216)/(indicateurs!L$217-indicateurs!L$216)</f>
        <v>1</v>
      </c>
      <c r="M80" s="139">
        <f>(indicateurs!M80-indicateurs!M$216)/(indicateurs!M$217-indicateurs!M$216)</f>
        <v>0.68803418803418759</v>
      </c>
      <c r="N80" s="96">
        <f>(indicateurs!N80-indicateurs!N$216)/(indicateurs!N$217-indicateurs!N$216)</f>
        <v>0.80713185874342852</v>
      </c>
      <c r="O80" s="139">
        <f>(indicateurs!O80-indicateurs!O$216)/(indicateurs!O$217-indicateurs!O$216)</f>
        <v>0.36169694264233671</v>
      </c>
      <c r="P80" s="101">
        <f>(indicateurs!P80-indicateurs!P$216)/(indicateurs!P$217-indicateurs!P$216)</f>
        <v>0.4515833419926733</v>
      </c>
      <c r="Q80" s="96">
        <f>(indicateurs!Q80-indicateurs!Q$216)/(indicateurs!Q$217-indicateurs!Q$216)</f>
        <v>0.54337286356607473</v>
      </c>
      <c r="R80" s="9">
        <f>(indicateurs!R80-indicateurs!R$216)/(indicateurs!R$217-indicateurs!R$216)</f>
        <v>0.9</v>
      </c>
      <c r="S80" s="139">
        <f>(indicateurs!S80-indicateurs!S$216)/(indicateurs!S$217-indicateurs!S$216)</f>
        <v>0.55263157894736847</v>
      </c>
      <c r="T80" s="96">
        <f>(indicateurs!T80-indicateurs!T$216)/(indicateurs!T$217-indicateurs!T$216)</f>
        <v>0.58743014878743249</v>
      </c>
      <c r="U80" s="139">
        <f>(indicateurs!U80-indicateurs!U$216)/(indicateurs!U$217-indicateurs!U$216)</f>
        <v>0.7142857142857143</v>
      </c>
      <c r="V80" s="96">
        <f>1-((indicateurs!V80-indicateurs!V$216)/(indicateurs!V$217-indicateurs!V$216))</f>
        <v>0.66606218244718596</v>
      </c>
      <c r="W80" s="139">
        <f>1-((indicateurs!W80-indicateurs!W$216)/(indicateurs!W$217-indicateurs!W$216))</f>
        <v>0.97190856584480989</v>
      </c>
      <c r="X80" s="106">
        <f>1-((indicateurs!X80-indicateurs!X$216)/(indicateurs!X$217-indicateurs!X$216))</f>
        <v>0.80927552336076225</v>
      </c>
      <c r="Y80" s="247">
        <f>(indicateurs!Y80-indicateurs!Y$216)/(indicateurs!Y$217-indicateurs!Y$216)</f>
        <v>0.58166235433258073</v>
      </c>
      <c r="Z80" s="187"/>
      <c r="AA80" s="7"/>
      <c r="AB80" s="139">
        <f t="shared" si="0"/>
        <v>0.21493425896248897</v>
      </c>
      <c r="AC80" s="101">
        <f t="shared" si="1"/>
        <v>6.9314698648379913E-2</v>
      </c>
      <c r="AD80" s="101" t="e">
        <f t="shared" si="2"/>
        <v>#VALUE!</v>
      </c>
      <c r="AE80" s="96">
        <f t="shared" si="3"/>
        <v>5.6924090357194812E-2</v>
      </c>
      <c r="AF80" s="139">
        <f t="shared" si="4"/>
        <v>-0.1151935005055762</v>
      </c>
      <c r="AG80" s="256">
        <f t="shared" si="5"/>
        <v>0.26676507501368496</v>
      </c>
      <c r="AH80" s="139">
        <f t="shared" si="6"/>
        <v>-0.26495726495726502</v>
      </c>
      <c r="AI80" s="96">
        <f t="shared" si="7"/>
        <v>0.14625834045289998</v>
      </c>
      <c r="AJ80" s="139">
        <f t="shared" si="8"/>
        <v>-2.6638679950359956E-2</v>
      </c>
      <c r="AK80" s="101">
        <f t="shared" si="9"/>
        <v>-0.13453718179696977</v>
      </c>
      <c r="AL80" s="96">
        <f t="shared" si="10"/>
        <v>-6.068905364405297E-3</v>
      </c>
      <c r="AM80" s="9">
        <f t="shared" si="11"/>
        <v>6.6666666666666652E-2</v>
      </c>
      <c r="AN80" s="9">
        <f t="shared" si="12"/>
        <v>-3.8010823969988339E-2</v>
      </c>
      <c r="AO80" s="139">
        <f t="shared" si="13"/>
        <v>6.1224489795918435E-2</v>
      </c>
      <c r="AP80" s="101">
        <f t="shared" si="14"/>
        <v>-1.4554484298149428E-2</v>
      </c>
      <c r="AQ80" s="96">
        <f t="shared" si="15"/>
        <v>0</v>
      </c>
      <c r="AR80" s="9">
        <f t="shared" si="16"/>
        <v>3.5027976484739654E-2</v>
      </c>
    </row>
    <row r="81" spans="1:44" ht="12">
      <c r="A81" s="141" t="s">
        <v>98</v>
      </c>
      <c r="B81" s="139">
        <f>(indicateurs!B81-indicateurs!B$216)/(indicateurs!B$217-indicateurs!B$216)</f>
        <v>0.6422315788869406</v>
      </c>
      <c r="C81" s="96">
        <f>(indicateurs!C81-indicateurs!C$216)/(indicateurs!C$217-indicateurs!C$216)</f>
        <v>0.36468994108058272</v>
      </c>
      <c r="D81" s="139">
        <f>(indicateurs!D81-indicateurs!D$216)/(indicateurs!D$217-indicateurs!D$216)</f>
        <v>0.8337452534089812</v>
      </c>
      <c r="E81" s="101">
        <f>(indicateurs!E81-indicateurs!E$216)/(indicateurs!E$217-indicateurs!E$216)</f>
        <v>0.6117531947050624</v>
      </c>
      <c r="F81" s="166" t="e">
        <f>1-((indicateurs!F81-indicateurs!F$216)/(indicateurs!F$217-indicateurs!F$216))</f>
        <v>#VALUE!</v>
      </c>
      <c r="G81" s="96">
        <f>1-((indicateurs!G81-indicateurs!G$216)/(indicateurs!G$217-indicateurs!G$216))</f>
        <v>0.83689850484319783</v>
      </c>
      <c r="H81" s="139">
        <f>(indicateurs!H81-indicateurs!H$216)/(indicateurs!H$217-indicateurs!H$216)</f>
        <v>0.55696202531645567</v>
      </c>
      <c r="I81" s="101">
        <f>1-((indicateurs!I81-indicateurs!I$216)/(indicateurs!I$217-indicateurs!I$216))</f>
        <v>0.42532362417651703</v>
      </c>
      <c r="J81" s="96">
        <f>1-((indicateurs!J81-indicateurs!J$216)/(indicateurs!J$217-indicateurs!J$216))</f>
        <v>1</v>
      </c>
      <c r="K81" s="139">
        <f>1-((indicateurs!K81-indicateurs!K$216)/(indicateurs!K$217-indicateurs!K$216))</f>
        <v>0.96054450560132176</v>
      </c>
      <c r="L81" s="256">
        <f>(indicateurs!L81-indicateurs!L$216)/(indicateurs!L$217-indicateurs!L$216)</f>
        <v>0.6534447441882536</v>
      </c>
      <c r="M81" s="139">
        <f>(indicateurs!M81-indicateurs!M$216)/(indicateurs!M$217-indicateurs!M$216)</f>
        <v>0.70512820512820495</v>
      </c>
      <c r="N81" s="96">
        <f>(indicateurs!N81-indicateurs!N$216)/(indicateurs!N$217-indicateurs!N$216)</f>
        <v>0.85213442503662873</v>
      </c>
      <c r="O81" s="139">
        <f>(indicateurs!O81-indicateurs!O$216)/(indicateurs!O$217-indicateurs!O$216)</f>
        <v>0.85130381788239662</v>
      </c>
      <c r="P81" s="101">
        <f>(indicateurs!P81-indicateurs!P$216)/(indicateurs!P$217-indicateurs!P$216)</f>
        <v>0.6840578379300658</v>
      </c>
      <c r="Q81" s="96">
        <f>(indicateurs!Q81-indicateurs!Q$216)/(indicateurs!Q$217-indicateurs!Q$216)</f>
        <v>0.56553975719384642</v>
      </c>
      <c r="R81" s="9">
        <f>(indicateurs!R81-indicateurs!R$216)/(indicateurs!R$217-indicateurs!R$216)</f>
        <v>0.7</v>
      </c>
      <c r="S81" s="139">
        <f>(indicateurs!S81-indicateurs!S$216)/(indicateurs!S$217-indicateurs!S$216)</f>
        <v>0.93421052631578949</v>
      </c>
      <c r="T81" s="96">
        <f>(indicateurs!T81-indicateurs!T$216)/(indicateurs!T$217-indicateurs!T$216)</f>
        <v>0.69839105353329212</v>
      </c>
      <c r="U81" s="139">
        <f>(indicateurs!U81-indicateurs!U$216)/(indicateurs!U$217-indicateurs!U$216)</f>
        <v>0.97959183673469385</v>
      </c>
      <c r="V81" s="96">
        <f>1-((indicateurs!V81-indicateurs!V$216)/(indicateurs!V$217-indicateurs!V$216))</f>
        <v>1</v>
      </c>
      <c r="W81" s="139">
        <f>1-((indicateurs!W81-indicateurs!W$216)/(indicateurs!W$217-indicateurs!W$216))</f>
        <v>0.96857727094065593</v>
      </c>
      <c r="X81" s="106">
        <f>1-((indicateurs!X81-indicateurs!X$216)/(indicateurs!X$217-indicateurs!X$216))</f>
        <v>0.75862565078879385</v>
      </c>
      <c r="Y81" s="247">
        <f>(indicateurs!Y81-indicateurs!Y$216)/(indicateurs!Y$217-indicateurs!Y$216)</f>
        <v>0.80845980367549797</v>
      </c>
      <c r="Z81" s="187"/>
      <c r="AA81" s="7"/>
      <c r="AB81" s="139">
        <f t="shared" si="0"/>
        <v>8.1311325876114449E-2</v>
      </c>
      <c r="AC81" s="101">
        <f t="shared" si="1"/>
        <v>0.15949853265159986</v>
      </c>
      <c r="AD81" s="101" t="e">
        <f t="shared" si="2"/>
        <v>#VALUE!</v>
      </c>
      <c r="AE81" s="96">
        <f t="shared" si="3"/>
        <v>-3.357414435183792E-2</v>
      </c>
      <c r="AF81" s="139">
        <f t="shared" si="4"/>
        <v>-3.0727464651984393E-2</v>
      </c>
      <c r="AG81" s="256">
        <f t="shared" si="5"/>
        <v>-8.4721196669571897E-2</v>
      </c>
      <c r="AH81" s="139">
        <f t="shared" si="6"/>
        <v>-0.17094017094017089</v>
      </c>
      <c r="AI81" s="96">
        <f t="shared" si="7"/>
        <v>7.0718318460743057E-2</v>
      </c>
      <c r="AJ81" s="139">
        <f t="shared" si="8"/>
        <v>-4.75822578016033E-2</v>
      </c>
      <c r="AK81" s="101">
        <f t="shared" si="9"/>
        <v>-0.29809820056277725</v>
      </c>
      <c r="AL81" s="96">
        <f t="shared" si="10"/>
        <v>-0.10904087489508396</v>
      </c>
      <c r="AM81" s="9">
        <f t="shared" si="11"/>
        <v>-0.10000000000000009</v>
      </c>
      <c r="AN81" s="9">
        <f t="shared" si="12"/>
        <v>-8.0639424978738994E-2</v>
      </c>
      <c r="AO81" s="139">
        <f t="shared" si="13"/>
        <v>0</v>
      </c>
      <c r="AP81" s="101">
        <f t="shared" si="14"/>
        <v>-1.5056067939455353E-2</v>
      </c>
      <c r="AQ81" s="96">
        <f t="shared" si="15"/>
        <v>5.455006651215033E-2</v>
      </c>
      <c r="AR81" s="9">
        <f t="shared" si="16"/>
        <v>1.8048604302065341E-2</v>
      </c>
    </row>
    <row r="82" spans="1:44" ht="12">
      <c r="A82" s="141" t="s">
        <v>99</v>
      </c>
      <c r="B82" s="139">
        <f>(indicateurs!B82-indicateurs!B$216)/(indicateurs!B$217-indicateurs!B$216)</f>
        <v>0.6785225314781389</v>
      </c>
      <c r="C82" s="96">
        <f>(indicateurs!C82-indicateurs!C$216)/(indicateurs!C$217-indicateurs!C$216)</f>
        <v>0.93324594184938214</v>
      </c>
      <c r="D82" s="139">
        <f>(indicateurs!D82-indicateurs!D$216)/(indicateurs!D$217-indicateurs!D$216)</f>
        <v>1</v>
      </c>
      <c r="E82" s="101">
        <f>(indicateurs!E82-indicateurs!E$216)/(indicateurs!E$217-indicateurs!E$216)</f>
        <v>0.91301386590062694</v>
      </c>
      <c r="F82" s="166" t="e">
        <f>1-((indicateurs!F82-indicateurs!F$216)/(indicateurs!F$217-indicateurs!F$216))</f>
        <v>#VALUE!</v>
      </c>
      <c r="G82" s="96">
        <f>1-((indicateurs!G82-indicateurs!G$216)/(indicateurs!G$217-indicateurs!G$216))</f>
        <v>0.88730652527970399</v>
      </c>
      <c r="H82" s="139">
        <f>(indicateurs!H82-indicateurs!H$216)/(indicateurs!H$217-indicateurs!H$216)</f>
        <v>0.55696202531645567</v>
      </c>
      <c r="I82" s="101">
        <f>1-((indicateurs!I82-indicateurs!I$216)/(indicateurs!I$217-indicateurs!I$216))</f>
        <v>0.27170338949356099</v>
      </c>
      <c r="J82" s="96">
        <f>1-((indicateurs!J82-indicateurs!J$216)/(indicateurs!J$217-indicateurs!J$216))</f>
        <v>0.99210734017363855</v>
      </c>
      <c r="K82" s="139">
        <f>1-((indicateurs!K82-indicateurs!K$216)/(indicateurs!K$217-indicateurs!K$216))</f>
        <v>0.82862494145766541</v>
      </c>
      <c r="L82" s="256">
        <f>(indicateurs!L82-indicateurs!L$216)/(indicateurs!L$217-indicateurs!L$216)</f>
        <v>0.70725264985323077</v>
      </c>
      <c r="M82" s="139">
        <f>(indicateurs!M82-indicateurs!M$216)/(indicateurs!M$217-indicateurs!M$216)</f>
        <v>0.73931623931623902</v>
      </c>
      <c r="N82" s="96">
        <f>(indicateurs!N82-indicateurs!N$216)/(indicateurs!N$217-indicateurs!N$216)</f>
        <v>0.96142637174868584</v>
      </c>
      <c r="O82" s="139">
        <f>(indicateurs!O82-indicateurs!O$216)/(indicateurs!O$217-indicateurs!O$216)</f>
        <v>0.94353354750090712</v>
      </c>
      <c r="P82" s="101">
        <f>(indicateurs!P82-indicateurs!P$216)/(indicateurs!P$217-indicateurs!P$216)</f>
        <v>0.54910478749684466</v>
      </c>
      <c r="Q82" s="96">
        <f>(indicateurs!Q82-indicateurs!Q$216)/(indicateurs!Q$217-indicateurs!Q$216)</f>
        <v>0.74528214634879064</v>
      </c>
      <c r="R82" s="9">
        <f>(indicateurs!R82-indicateurs!R$216)/(indicateurs!R$217-indicateurs!R$216)</f>
        <v>0.8</v>
      </c>
      <c r="S82" s="139">
        <f>(indicateurs!S82-indicateurs!S$216)/(indicateurs!S$217-indicateurs!S$216)</f>
        <v>0.67105263157894735</v>
      </c>
      <c r="T82" s="96">
        <f>(indicateurs!T82-indicateurs!T$216)/(indicateurs!T$217-indicateurs!T$216)</f>
        <v>0.16641175317507984</v>
      </c>
      <c r="U82" s="139">
        <f>(indicateurs!U82-indicateurs!U$216)/(indicateurs!U$217-indicateurs!U$216)</f>
        <v>0.95918367346938771</v>
      </c>
      <c r="V82" s="96">
        <f>1-((indicateurs!V82-indicateurs!V$216)/(indicateurs!V$217-indicateurs!V$216))</f>
        <v>0.76787241831714859</v>
      </c>
      <c r="W82" s="139">
        <f>1-((indicateurs!W82-indicateurs!W$216)/(indicateurs!W$217-indicateurs!W$216))</f>
        <v>0.98256562157669924</v>
      </c>
      <c r="X82" s="106">
        <f>1-((indicateurs!X82-indicateurs!X$216)/(indicateurs!X$217-indicateurs!X$216))</f>
        <v>0.69665192506759888</v>
      </c>
      <c r="Y82" s="247">
        <f>(indicateurs!Y82-indicateurs!Y$216)/(indicateurs!Y$217-indicateurs!Y$216)</f>
        <v>0.86458718391219602</v>
      </c>
      <c r="Z82" s="187"/>
      <c r="AA82" s="7"/>
      <c r="AB82" s="139">
        <f t="shared" si="0"/>
        <v>0.21260225404056166</v>
      </c>
      <c r="AC82" s="101">
        <f t="shared" si="1"/>
        <v>0.1975518649336262</v>
      </c>
      <c r="AD82" s="101" t="e">
        <f t="shared" si="2"/>
        <v>#VALUE!</v>
      </c>
      <c r="AE82" s="96">
        <f t="shared" si="3"/>
        <v>9.180376173497895E-2</v>
      </c>
      <c r="AF82" s="139">
        <f t="shared" si="4"/>
        <v>-0.11754553263291101</v>
      </c>
      <c r="AG82" s="256">
        <f t="shared" si="5"/>
        <v>0.10047186999820334</v>
      </c>
      <c r="AH82" s="139">
        <f t="shared" si="6"/>
        <v>-0.19658119658119688</v>
      </c>
      <c r="AI82" s="96">
        <f t="shared" si="7"/>
        <v>4.5002566293199986E-2</v>
      </c>
      <c r="AJ82" s="139">
        <f t="shared" si="8"/>
        <v>0.10421649794994858</v>
      </c>
      <c r="AK82" s="101">
        <f t="shared" si="9"/>
        <v>3.9972172503858427E-2</v>
      </c>
      <c r="AL82" s="96">
        <f t="shared" si="10"/>
        <v>-2.346256569969285E-2</v>
      </c>
      <c r="AM82" s="9">
        <f t="shared" si="11"/>
        <v>-6.6666666666666652E-2</v>
      </c>
      <c r="AN82" s="9">
        <f t="shared" si="12"/>
        <v>0.16641175317507984</v>
      </c>
      <c r="AO82" s="139">
        <f t="shared" si="13"/>
        <v>-4.081632653061229E-2</v>
      </c>
      <c r="AP82" s="101">
        <f t="shared" si="14"/>
        <v>-1.1642613097222476E-3</v>
      </c>
      <c r="AQ82" s="96">
        <f t="shared" si="15"/>
        <v>-0.16736202914097353</v>
      </c>
      <c r="AR82" s="9">
        <f t="shared" si="16"/>
        <v>5.9253660526666918E-3</v>
      </c>
    </row>
    <row r="83" spans="1:44" ht="12">
      <c r="A83" s="141" t="s">
        <v>100</v>
      </c>
      <c r="B83" s="139">
        <f>(indicateurs!B83-indicateurs!B$216)/(indicateurs!B$217-indicateurs!B$216)</f>
        <v>8.6275624547322183E-2</v>
      </c>
      <c r="C83" s="96">
        <f>(indicateurs!C83-indicateurs!C$216)/(indicateurs!C$217-indicateurs!C$216)</f>
        <v>5.4324308351590855E-2</v>
      </c>
      <c r="D83" s="139">
        <f>(indicateurs!D83-indicateurs!D$216)/(indicateurs!D$217-indicateurs!D$216)</f>
        <v>0.69065808015982577</v>
      </c>
      <c r="E83" s="101">
        <f>(indicateurs!E83-indicateurs!E$216)/(indicateurs!E$217-indicateurs!E$216)</f>
        <v>0.12071878976885303</v>
      </c>
      <c r="F83" s="166" t="e">
        <f>1-((indicateurs!F83-indicateurs!F$216)/(indicateurs!F$217-indicateurs!F$216))</f>
        <v>#VALUE!</v>
      </c>
      <c r="G83" s="96">
        <f>1-((indicateurs!G83-indicateurs!G$216)/(indicateurs!G$217-indicateurs!G$216))</f>
        <v>0.69862835699186121</v>
      </c>
      <c r="H83" s="139">
        <f>(indicateurs!H83-indicateurs!H$216)/(indicateurs!H$217-indicateurs!H$216)</f>
        <v>0</v>
      </c>
      <c r="I83" s="101">
        <f>1-((indicateurs!I83-indicateurs!I$216)/(indicateurs!I$217-indicateurs!I$216))</f>
        <v>0.41596811989701643</v>
      </c>
      <c r="J83" s="96">
        <f>1-((indicateurs!J83-indicateurs!J$216)/(indicateurs!J$217-indicateurs!J$216))</f>
        <v>0</v>
      </c>
      <c r="K83" s="139">
        <f>1-((indicateurs!K83-indicateurs!K$216)/(indicateurs!K$217-indicateurs!K$216))</f>
        <v>0</v>
      </c>
      <c r="L83" s="256">
        <f>(indicateurs!L83-indicateurs!L$216)/(indicateurs!L$217-indicateurs!L$216)</f>
        <v>0.59696968537060169</v>
      </c>
      <c r="M83" s="139">
        <f>(indicateurs!M83-indicateurs!M$216)/(indicateurs!M$217-indicateurs!M$216)</f>
        <v>0.37606837606837584</v>
      </c>
      <c r="N83" s="96">
        <f>(indicateurs!N83-indicateurs!N$216)/(indicateurs!N$217-indicateurs!N$216)</f>
        <v>0.69141097398948581</v>
      </c>
      <c r="O83" s="139">
        <f>(indicateurs!O83-indicateurs!O$216)/(indicateurs!O$217-indicateurs!O$216)</f>
        <v>0.13079526895196097</v>
      </c>
      <c r="P83" s="101">
        <f>(indicateurs!P83-indicateurs!P$216)/(indicateurs!P$217-indicateurs!P$216)</f>
        <v>0.16306144594347974</v>
      </c>
      <c r="Q83" s="96">
        <f>(indicateurs!Q83-indicateurs!Q$216)/(indicateurs!Q$217-indicateurs!Q$216)</f>
        <v>0.30951821500708704</v>
      </c>
      <c r="R83" s="9">
        <f>(indicateurs!R83-indicateurs!R$216)/(indicateurs!R$217-indicateurs!R$216)</f>
        <v>6.6666666666666666E-2</v>
      </c>
      <c r="S83" s="139">
        <f>(indicateurs!S83-indicateurs!S$216)/(indicateurs!S$217-indicateurs!S$216)</f>
        <v>0.36842105263157893</v>
      </c>
      <c r="T83" s="96">
        <f>(indicateurs!T83-indicateurs!T$216)/(indicateurs!T$217-indicateurs!T$216)</f>
        <v>0.7612032998942645</v>
      </c>
      <c r="U83" s="139">
        <f>(indicateurs!U83-indicateurs!U$216)/(indicateurs!U$217-indicateurs!U$216)</f>
        <v>0.34693877551020408</v>
      </c>
      <c r="V83" s="96">
        <f>1-((indicateurs!V83-indicateurs!V$216)/(indicateurs!V$217-indicateurs!V$216))</f>
        <v>0.47980003826582684</v>
      </c>
      <c r="W83" s="139">
        <f>1-((indicateurs!W83-indicateurs!W$216)/(indicateurs!W$217-indicateurs!W$216))</f>
        <v>0.87431319337887714</v>
      </c>
      <c r="X83" s="106">
        <f>1-((indicateurs!X83-indicateurs!X$216)/(indicateurs!X$217-indicateurs!X$216))</f>
        <v>0.70983111147068367</v>
      </c>
      <c r="Y83" s="247">
        <f>(indicateurs!Y83-indicateurs!Y$216)/(indicateurs!Y$217-indicateurs!Y$216)</f>
        <v>0.14424605946643052</v>
      </c>
      <c r="Z83" s="187"/>
      <c r="AA83" s="7"/>
      <c r="AB83" s="139">
        <f t="shared" si="0"/>
        <v>0.69065808015982577</v>
      </c>
      <c r="AC83" s="101">
        <f t="shared" si="1"/>
        <v>6.7913012397079725E-2</v>
      </c>
      <c r="AD83" s="101" t="e">
        <f t="shared" si="2"/>
        <v>#VALUE!</v>
      </c>
      <c r="AE83" s="96">
        <f t="shared" si="3"/>
        <v>0.21057480179388899</v>
      </c>
      <c r="AF83" s="139">
        <f t="shared" si="4"/>
        <v>-0.31285003992572735</v>
      </c>
      <c r="AG83" s="256">
        <f t="shared" si="5"/>
        <v>0.11498860237606362</v>
      </c>
      <c r="AH83" s="139">
        <f t="shared" si="6"/>
        <v>-0.21367521367521358</v>
      </c>
      <c r="AI83" s="96">
        <f t="shared" si="7"/>
        <v>0.17036685810997165</v>
      </c>
      <c r="AJ83" s="139">
        <f t="shared" si="8"/>
        <v>0.13079526895196097</v>
      </c>
      <c r="AK83" s="101">
        <f t="shared" si="9"/>
        <v>0.16306144594347974</v>
      </c>
      <c r="AL83" s="96">
        <f t="shared" si="10"/>
        <v>-9.4345786375100937E-2</v>
      </c>
      <c r="AM83" s="9">
        <f t="shared" si="11"/>
        <v>6.6666666666666666E-2</v>
      </c>
      <c r="AN83" s="9">
        <f t="shared" si="12"/>
        <v>-1.5259282192341406E-3</v>
      </c>
      <c r="AO83" s="139">
        <f t="shared" si="13"/>
        <v>2.0408163265306145E-2</v>
      </c>
      <c r="AP83" s="101">
        <f t="shared" si="14"/>
        <v>-9.5911141465512939E-2</v>
      </c>
      <c r="AQ83" s="96">
        <f t="shared" si="15"/>
        <v>-5.3590811979810526E-2</v>
      </c>
      <c r="AR83" s="9">
        <f t="shared" si="16"/>
        <v>-9.05284724448569E-2</v>
      </c>
    </row>
    <row r="84" spans="1:44" ht="12">
      <c r="A84" s="141" t="s">
        <v>101</v>
      </c>
      <c r="B84" s="139">
        <f>(indicateurs!B84-indicateurs!B$216)/(indicateurs!B$217-indicateurs!B$216)</f>
        <v>0.63960351002017546</v>
      </c>
      <c r="C84" s="96">
        <f>(indicateurs!C84-indicateurs!C$216)/(indicateurs!C$217-indicateurs!C$216)</f>
        <v>0.57799686076064483</v>
      </c>
      <c r="D84" s="139">
        <f>(indicateurs!D84-indicateurs!D$216)/(indicateurs!D$217-indicateurs!D$216)</f>
        <v>0.83769288340254955</v>
      </c>
      <c r="E84" s="101">
        <f>(indicateurs!E84-indicateurs!E$216)/(indicateurs!E$217-indicateurs!E$216)</f>
        <v>0.80390565737727815</v>
      </c>
      <c r="F84" s="166" t="e">
        <f>1-((indicateurs!F84-indicateurs!F$216)/(indicateurs!F$217-indicateurs!F$216))</f>
        <v>#VALUE!</v>
      </c>
      <c r="G84" s="96">
        <f>1-((indicateurs!G84-indicateurs!G$216)/(indicateurs!G$217-indicateurs!G$216))</f>
        <v>0.65821452270837466</v>
      </c>
      <c r="H84" s="139">
        <f>(indicateurs!H84-indicateurs!H$216)/(indicateurs!H$217-indicateurs!H$216)</f>
        <v>0.55696202531645567</v>
      </c>
      <c r="I84" s="101">
        <f>1-((indicateurs!I84-indicateurs!I$216)/(indicateurs!I$217-indicateurs!I$216))</f>
        <v>0.36788524977882553</v>
      </c>
      <c r="J84" s="96">
        <f>1-((indicateurs!J84-indicateurs!J$216)/(indicateurs!J$217-indicateurs!J$216))</f>
        <v>0.96053670086819254</v>
      </c>
      <c r="K84" s="139">
        <f>1-((indicateurs!K84-indicateurs!K$216)/(indicateurs!K$217-indicateurs!K$216))</f>
        <v>0.64631688196887582</v>
      </c>
      <c r="L84" s="256">
        <f>(indicateurs!L84-indicateurs!L$216)/(indicateurs!L$217-indicateurs!L$216)</f>
        <v>0.6026350952666113</v>
      </c>
      <c r="M84" s="139">
        <f>(indicateurs!M84-indicateurs!M$216)/(indicateurs!M$217-indicateurs!M$216)</f>
        <v>0.6666666666666663</v>
      </c>
      <c r="N84" s="96">
        <f>(indicateurs!N84-indicateurs!N$216)/(indicateurs!N$217-indicateurs!N$216)</f>
        <v>0.79105951363871418</v>
      </c>
      <c r="O84" s="139">
        <f>(indicateurs!O84-indicateurs!O$216)/(indicateurs!O$217-indicateurs!O$216)</f>
        <v>0.7463965495615198</v>
      </c>
      <c r="P84" s="101">
        <f>(indicateurs!P84-indicateurs!P$216)/(indicateurs!P$217-indicateurs!P$216)</f>
        <v>0.35242863335133451</v>
      </c>
      <c r="Q84" s="96">
        <f>(indicateurs!Q84-indicateurs!Q$216)/(indicateurs!Q$217-indicateurs!Q$216)</f>
        <v>0.65339357575239643</v>
      </c>
      <c r="R84" s="9">
        <f>(indicateurs!R84-indicateurs!R$216)/(indicateurs!R$217-indicateurs!R$216)</f>
        <v>0.8666666666666667</v>
      </c>
      <c r="S84" s="139">
        <f>(indicateurs!S84-indicateurs!S$216)/(indicateurs!S$217-indicateurs!S$216)</f>
        <v>1</v>
      </c>
      <c r="T84" s="96">
        <f>(indicateurs!T84-indicateurs!T$216)/(indicateurs!T$217-indicateurs!T$216)</f>
        <v>0.34757022159141188</v>
      </c>
      <c r="U84" s="139">
        <f>(indicateurs!U84-indicateurs!U$216)/(indicateurs!U$217-indicateurs!U$216)</f>
        <v>1</v>
      </c>
      <c r="V84" s="96">
        <f>1-((indicateurs!V84-indicateurs!V$216)/(indicateurs!V$217-indicateurs!V$216))</f>
        <v>0.95795016282210832</v>
      </c>
      <c r="W84" s="139">
        <f>1-((indicateurs!W84-indicateurs!W$216)/(indicateurs!W$217-indicateurs!W$216))</f>
        <v>0.96194832166850641</v>
      </c>
      <c r="X84" s="106">
        <f>1-((indicateurs!X84-indicateurs!X$216)/(indicateurs!X$217-indicateurs!X$216))</f>
        <v>0.87773959215279862</v>
      </c>
      <c r="Y84" s="247">
        <f>(indicateurs!Y84-indicateurs!Y$216)/(indicateurs!Y$217-indicateurs!Y$216)</f>
        <v>0.67436094242891576</v>
      </c>
      <c r="Z84" s="187"/>
      <c r="AA84" s="7"/>
      <c r="AB84" s="139">
        <f t="shared" si="0"/>
        <v>0.16933202225125166</v>
      </c>
      <c r="AC84" s="101">
        <f t="shared" si="1"/>
        <v>0.24232968640691921</v>
      </c>
      <c r="AD84" s="101" t="e">
        <f t="shared" si="2"/>
        <v>#VALUE!</v>
      </c>
      <c r="AE84" s="96">
        <f t="shared" si="3"/>
        <v>-0.15612491292442554</v>
      </c>
      <c r="AF84" s="139">
        <f t="shared" si="4"/>
        <v>-0.23741753109374131</v>
      </c>
      <c r="AG84" s="256">
        <f t="shared" si="5"/>
        <v>0</v>
      </c>
      <c r="AH84" s="139">
        <f t="shared" si="6"/>
        <v>-0.17094017094017089</v>
      </c>
      <c r="AI84" s="96">
        <f t="shared" si="7"/>
        <v>4.5002566293199986E-2</v>
      </c>
      <c r="AJ84" s="139">
        <f t="shared" si="8"/>
        <v>9.7129170231426643E-2</v>
      </c>
      <c r="AK84" s="101">
        <f t="shared" si="9"/>
        <v>-0.13062863147857473</v>
      </c>
      <c r="AL84" s="96">
        <f t="shared" si="10"/>
        <v>1.0280686954513008E-2</v>
      </c>
      <c r="AM84" s="9">
        <f t="shared" si="11"/>
        <v>-9.9999999999999978E-2</v>
      </c>
      <c r="AN84" s="9">
        <f t="shared" si="12"/>
        <v>2.6612142056147037E-2</v>
      </c>
      <c r="AO84" s="139">
        <f t="shared" si="13"/>
        <v>2.0408163265306145E-2</v>
      </c>
      <c r="AP84" s="101">
        <f t="shared" si="14"/>
        <v>-1.9113460621953293E-2</v>
      </c>
      <c r="AQ84" s="96">
        <f t="shared" si="15"/>
        <v>-0.10242426079783196</v>
      </c>
      <c r="AR84" s="9">
        <f t="shared" si="16"/>
        <v>2.0539806215166156E-2</v>
      </c>
    </row>
    <row r="85" spans="1:44" ht="13.5" customHeight="1">
      <c r="A85" s="141" t="s">
        <v>102</v>
      </c>
      <c r="B85" s="244">
        <f>(indicateurs!B85-indicateurs!B$216)/(indicateurs!B$217-indicateurs!B$216)</f>
        <v>1</v>
      </c>
      <c r="C85" s="246">
        <f>(indicateurs!C85-indicateurs!C$216)/(indicateurs!C$217-indicateurs!C$216)</f>
        <v>1</v>
      </c>
      <c r="D85" s="244">
        <f>(indicateurs!D85-indicateurs!D$216)/(indicateurs!D$217-indicateurs!D$216)</f>
        <v>0.76573277414851015</v>
      </c>
      <c r="E85" s="112">
        <f>(indicateurs!E85-indicateurs!E$216)/(indicateurs!E$217-indicateurs!E$216)</f>
        <v>1</v>
      </c>
      <c r="F85" s="79" t="e">
        <f>1-((indicateurs!F85-indicateurs!F$216)/(indicateurs!F$217-indicateurs!F$216))</f>
        <v>#VALUE!</v>
      </c>
      <c r="G85" s="246">
        <f>1-((indicateurs!G85-indicateurs!G$216)/(indicateurs!G$217-indicateurs!G$216))</f>
        <v>0.66447869413541549</v>
      </c>
      <c r="H85" s="244">
        <f>(indicateurs!H85-indicateurs!H$216)/(indicateurs!H$217-indicateurs!H$216)</f>
        <v>0.84499379746835457</v>
      </c>
      <c r="I85" s="112">
        <f>1-((indicateurs!I85-indicateurs!I$216)/(indicateurs!I$217-indicateurs!I$216))</f>
        <v>0.52333823768541565</v>
      </c>
      <c r="J85" s="246">
        <f>1-((indicateurs!J85-indicateurs!J$216)/(indicateurs!J$217-indicateurs!J$216))</f>
        <v>0.99992820897910439</v>
      </c>
      <c r="K85" s="244">
        <f>1-((indicateurs!K85-indicateurs!K$216)/(indicateurs!K$217-indicateurs!K$216))</f>
        <v>0.69169270245546732</v>
      </c>
      <c r="L85" s="246">
        <f>(indicateurs!L85-indicateurs!L$216)/(indicateurs!L$217-indicateurs!L$216)</f>
        <v>0.47575515471313451</v>
      </c>
      <c r="M85" s="244">
        <f>(indicateurs!M85-indicateurs!M$216)/(indicateurs!M$217-indicateurs!M$216)</f>
        <v>0.5641025641025641</v>
      </c>
      <c r="N85" s="246">
        <f>(indicateurs!N85-indicateurs!N$216)/(indicateurs!N$217-indicateurs!N$216)</f>
        <v>1</v>
      </c>
      <c r="O85" s="244">
        <f>(indicateurs!O85-indicateurs!O$216)/(indicateurs!O$217-indicateurs!O$216)</f>
        <v>0.90185718367093626</v>
      </c>
      <c r="P85" s="112">
        <f>(indicateurs!P85-indicateurs!P$216)/(indicateurs!P$217-indicateurs!P$216)</f>
        <v>0.41663644929809568</v>
      </c>
      <c r="Q85" s="246">
        <f>(indicateurs!Q85-indicateurs!Q$216)/(indicateurs!Q$217-indicateurs!Q$216)</f>
        <v>0.63409626676312492</v>
      </c>
      <c r="R85" s="177">
        <f>(indicateurs!R85-indicateurs!R$216)/(indicateurs!R$217-indicateurs!R$216)</f>
        <v>0.8</v>
      </c>
      <c r="S85" s="244">
        <f>(indicateurs!S85-indicateurs!S$216)/(indicateurs!S$217-indicateurs!S$216)</f>
        <v>0.65789473684210531</v>
      </c>
      <c r="T85" s="246">
        <f>(indicateurs!T85-indicateurs!T$216)/(indicateurs!T$217-indicateurs!T$216)</f>
        <v>0.85053563330645399</v>
      </c>
      <c r="U85" s="244">
        <f>(indicateurs!U85-indicateurs!U$216)/(indicateurs!U$217-indicateurs!U$216)</f>
        <v>0.73469387755102045</v>
      </c>
      <c r="V85" s="246">
        <f>1-((indicateurs!V85-indicateurs!V$216)/(indicateurs!V$217-indicateurs!V$216))</f>
        <v>0.82592120567099447</v>
      </c>
      <c r="W85" s="244">
        <f>1-((indicateurs!W85-indicateurs!W$216)/(indicateurs!W$217-indicateurs!W$216))</f>
        <v>0.81402797384272252</v>
      </c>
      <c r="X85" s="190">
        <f>1-((indicateurs!X85-indicateurs!X$216)/(indicateurs!X$217-indicateurs!X$216))</f>
        <v>0.9251276916224469</v>
      </c>
      <c r="Y85" s="158">
        <f>(indicateurs!Y85-indicateurs!Y$216)/(indicateurs!Y$217-indicateurs!Y$216)</f>
        <v>0.63405847741724342</v>
      </c>
      <c r="Z85" s="187"/>
      <c r="AA85" s="7"/>
      <c r="AB85" s="244">
        <f t="shared" si="0"/>
        <v>0.14718695318426311</v>
      </c>
      <c r="AC85" s="112">
        <f t="shared" si="1"/>
        <v>0.28572408487330481</v>
      </c>
      <c r="AD85" s="112" t="e">
        <f t="shared" si="2"/>
        <v>#VALUE!</v>
      </c>
      <c r="AE85" s="246">
        <f t="shared" si="3"/>
        <v>-8.1594042945538181E-2</v>
      </c>
      <c r="AF85" s="244">
        <f t="shared" si="4"/>
        <v>-0.18185238782576929</v>
      </c>
      <c r="AG85" s="246">
        <f t="shared" si="5"/>
        <v>7.7858145339633977E-2</v>
      </c>
      <c r="AH85" s="244">
        <f t="shared" si="6"/>
        <v>-0.20940170940170899</v>
      </c>
      <c r="AI85" s="246">
        <f t="shared" si="7"/>
        <v>2.5715752167542738E-2</v>
      </c>
      <c r="AJ85" s="244">
        <f t="shared" si="8"/>
        <v>-3.0012082572127952E-2</v>
      </c>
      <c r="AK85" s="112">
        <f t="shared" si="9"/>
        <v>-0.20236440435552344</v>
      </c>
      <c r="AL85" s="246">
        <f t="shared" si="10"/>
        <v>1.988179561816561E-2</v>
      </c>
      <c r="AM85" s="177">
        <f t="shared" si="11"/>
        <v>0</v>
      </c>
      <c r="AN85" s="177">
        <f t="shared" si="12"/>
        <v>-7.6644488218268747E-2</v>
      </c>
      <c r="AO85" s="244">
        <f t="shared" si="13"/>
        <v>-8.1632653061224469E-2</v>
      </c>
      <c r="AP85" s="112">
        <f t="shared" si="14"/>
        <v>-0.13320558559191764</v>
      </c>
      <c r="AQ85" s="246">
        <f t="shared" si="15"/>
        <v>-5.3124145863549854E-2</v>
      </c>
      <c r="AR85" s="177">
        <f t="shared" si="16"/>
        <v>-0.18757330722534982</v>
      </c>
    </row>
    <row r="86" spans="1:44" ht="12">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AB86" s="144"/>
      <c r="AC86" s="144"/>
      <c r="AD86" s="144"/>
      <c r="AE86" s="144"/>
      <c r="AF86" s="144"/>
      <c r="AG86" s="144"/>
      <c r="AH86" s="144"/>
      <c r="AI86" s="144"/>
      <c r="AJ86" s="144"/>
      <c r="AK86" s="144"/>
      <c r="AL86" s="144"/>
      <c r="AM86" s="144"/>
      <c r="AN86" s="144"/>
      <c r="AO86" s="144"/>
      <c r="AP86" s="144"/>
      <c r="AQ86" s="144"/>
      <c r="AR86" s="144"/>
    </row>
    <row r="87" spans="1:44" ht="13.5" customHeight="1">
      <c r="B87" s="50"/>
      <c r="C87" s="50"/>
      <c r="D87" s="50"/>
      <c r="E87" s="50"/>
      <c r="F87" s="50"/>
      <c r="G87" s="50"/>
      <c r="H87" s="50"/>
      <c r="I87" s="50"/>
      <c r="J87" s="50"/>
      <c r="K87" s="50"/>
      <c r="L87" s="50"/>
      <c r="M87" s="50"/>
      <c r="N87" s="50"/>
      <c r="O87" s="50"/>
      <c r="P87" s="50"/>
      <c r="Q87" s="50"/>
      <c r="R87" s="50"/>
      <c r="S87" s="50"/>
      <c r="T87" s="50"/>
      <c r="U87" s="50"/>
      <c r="V87" s="50"/>
      <c r="W87" s="50"/>
      <c r="X87" s="50"/>
      <c r="Y87" s="50"/>
    </row>
    <row r="88" spans="1:44" ht="12">
      <c r="A88" s="7"/>
      <c r="B88" s="266" t="s">
        <v>1</v>
      </c>
      <c r="C88" s="267"/>
      <c r="D88" s="267"/>
      <c r="E88" s="267"/>
      <c r="F88" s="267"/>
      <c r="G88" s="267"/>
      <c r="H88" s="267"/>
      <c r="I88" s="267"/>
      <c r="J88" s="268"/>
      <c r="K88" s="266" t="s">
        <v>2</v>
      </c>
      <c r="L88" s="267"/>
      <c r="M88" s="267"/>
      <c r="N88" s="267"/>
      <c r="O88" s="267"/>
      <c r="P88" s="267"/>
      <c r="Q88" s="267"/>
      <c r="R88" s="267"/>
      <c r="S88" s="267"/>
      <c r="T88" s="267"/>
      <c r="U88" s="267"/>
      <c r="V88" s="267"/>
      <c r="W88" s="267"/>
      <c r="X88" s="267"/>
      <c r="Y88" s="267"/>
    </row>
    <row r="89" spans="1:44" ht="25.5" customHeight="1">
      <c r="A89" s="7"/>
      <c r="B89" s="269" t="s">
        <v>3</v>
      </c>
      <c r="C89" s="270"/>
      <c r="D89" s="269" t="s">
        <v>4</v>
      </c>
      <c r="E89" s="271"/>
      <c r="F89" s="271"/>
      <c r="G89" s="270"/>
      <c r="H89" s="269" t="s">
        <v>5</v>
      </c>
      <c r="I89" s="271"/>
      <c r="J89" s="270"/>
      <c r="K89" s="269" t="s">
        <v>6</v>
      </c>
      <c r="L89" s="270"/>
      <c r="M89" s="269" t="s">
        <v>7</v>
      </c>
      <c r="N89" s="270"/>
      <c r="O89" s="269" t="s">
        <v>8</v>
      </c>
      <c r="P89" s="271"/>
      <c r="Q89" s="270"/>
      <c r="R89" s="26" t="s">
        <v>9</v>
      </c>
      <c r="S89" s="269" t="s">
        <v>10</v>
      </c>
      <c r="T89" s="270"/>
      <c r="U89" s="269" t="s">
        <v>11</v>
      </c>
      <c r="V89" s="271"/>
      <c r="W89" s="272" t="s">
        <v>12</v>
      </c>
      <c r="X89" s="270"/>
      <c r="Y89" s="173" t="s">
        <v>13</v>
      </c>
      <c r="Z89" s="187"/>
    </row>
    <row r="90" spans="1:44" ht="51" customHeight="1">
      <c r="A90" s="7"/>
      <c r="B90" s="168" t="s">
        <v>14</v>
      </c>
      <c r="C90" s="253" t="s">
        <v>15</v>
      </c>
      <c r="D90" s="168" t="s">
        <v>16</v>
      </c>
      <c r="E90" s="111" t="s">
        <v>17</v>
      </c>
      <c r="F90" s="111" t="s">
        <v>18</v>
      </c>
      <c r="G90" s="253" t="s">
        <v>19</v>
      </c>
      <c r="H90" s="168" t="s">
        <v>20</v>
      </c>
      <c r="J90" s="253" t="s">
        <v>21</v>
      </c>
      <c r="K90" s="168" t="s">
        <v>22</v>
      </c>
      <c r="L90" s="253" t="s">
        <v>23</v>
      </c>
      <c r="M90" s="168" t="s">
        <v>24</v>
      </c>
      <c r="N90" s="253" t="s">
        <v>25</v>
      </c>
      <c r="O90" s="168" t="s">
        <v>26</v>
      </c>
      <c r="P90" s="111" t="s">
        <v>27</v>
      </c>
      <c r="Q90" s="253" t="s">
        <v>28</v>
      </c>
      <c r="R90" s="104" t="s">
        <v>29</v>
      </c>
      <c r="S90" s="168" t="s">
        <v>30</v>
      </c>
      <c r="T90" s="253" t="s">
        <v>31</v>
      </c>
      <c r="U90" s="168" t="s">
        <v>32</v>
      </c>
      <c r="V90" s="253" t="s">
        <v>33</v>
      </c>
      <c r="W90" s="168" t="s">
        <v>34</v>
      </c>
      <c r="X90" s="253" t="s">
        <v>35</v>
      </c>
      <c r="Y90" s="104" t="s">
        <v>36</v>
      </c>
      <c r="Z90" s="187"/>
    </row>
    <row r="91" spans="1:44" ht="12">
      <c r="A91" s="7"/>
      <c r="B91" s="41" t="s">
        <v>37</v>
      </c>
      <c r="C91" s="103"/>
      <c r="D91" s="41" t="s">
        <v>38</v>
      </c>
      <c r="G91" s="262"/>
      <c r="H91" s="41" t="s">
        <v>39</v>
      </c>
      <c r="J91" s="262"/>
      <c r="K91" s="41" t="s">
        <v>40</v>
      </c>
      <c r="L91" s="262"/>
      <c r="M91" s="41" t="s">
        <v>41</v>
      </c>
      <c r="N91" s="262"/>
      <c r="O91" s="41" t="s">
        <v>42</v>
      </c>
      <c r="Q91" s="262"/>
      <c r="R91" s="43"/>
      <c r="S91" s="41" t="s">
        <v>43</v>
      </c>
      <c r="T91" s="7"/>
      <c r="U91" s="41"/>
      <c r="V91" s="262" t="s">
        <v>44</v>
      </c>
      <c r="W91" s="41" t="s">
        <v>45</v>
      </c>
      <c r="X91" s="262"/>
      <c r="Y91" s="207" t="s">
        <v>46</v>
      </c>
      <c r="Z91" s="187"/>
    </row>
    <row r="92" spans="1:44" ht="13.5" customHeight="1">
      <c r="A92" s="13" t="s">
        <v>47</v>
      </c>
      <c r="B92" s="201" t="s">
        <v>48</v>
      </c>
      <c r="C92" s="3" t="s">
        <v>49</v>
      </c>
      <c r="D92" s="201" t="s">
        <v>50</v>
      </c>
      <c r="E92" s="50"/>
      <c r="F92" s="50"/>
      <c r="G92" s="133" t="s">
        <v>51</v>
      </c>
      <c r="H92" s="201" t="s">
        <v>52</v>
      </c>
      <c r="I92" s="50"/>
      <c r="J92" s="133" t="s">
        <v>53</v>
      </c>
      <c r="K92" s="201" t="s">
        <v>54</v>
      </c>
      <c r="L92" s="133" t="s">
        <v>55</v>
      </c>
      <c r="M92" s="201" t="s">
        <v>56</v>
      </c>
      <c r="N92" s="133" t="s">
        <v>57</v>
      </c>
      <c r="O92" s="201" t="s">
        <v>58</v>
      </c>
      <c r="P92" s="50"/>
      <c r="Q92" s="133" t="s">
        <v>59</v>
      </c>
      <c r="R92" s="102" t="s">
        <v>60</v>
      </c>
      <c r="S92" s="201" t="s">
        <v>61</v>
      </c>
      <c r="T92" s="133" t="s">
        <v>62</v>
      </c>
      <c r="U92" s="201"/>
      <c r="V92" s="133" t="s">
        <v>63</v>
      </c>
      <c r="W92" s="201" t="s">
        <v>64</v>
      </c>
      <c r="X92" s="133" t="s">
        <v>65</v>
      </c>
      <c r="Y92" s="110" t="s">
        <v>66</v>
      </c>
      <c r="Z92" s="187"/>
    </row>
    <row r="93" spans="1:44" ht="12">
      <c r="A93" s="141" t="s">
        <v>67</v>
      </c>
      <c r="B93" s="116">
        <f>(indicateurs!B93-indicateurs!B$216)/(indicateurs!B$217-indicateurs!B$216)</f>
        <v>0.65173812038577217</v>
      </c>
      <c r="C93" s="258">
        <f>(indicateurs!C93-indicateurs!C$216)/(indicateurs!C$217-indicateurs!C$216)</f>
        <v>0.27471844944253854</v>
      </c>
      <c r="D93" s="116">
        <f>(indicateurs!D93-indicateurs!D$216)/(indicateurs!D$217-indicateurs!D$216)</f>
        <v>0.68267701599560549</v>
      </c>
      <c r="E93" s="109">
        <f>(indicateurs!E93-indicateurs!E$216)/(indicateurs!E$217-indicateurs!E$216)</f>
        <v>0.5464208980484232</v>
      </c>
      <c r="F93" s="38" t="e">
        <f>1-((indicateurs!F93-indicateurs!F$216)/(indicateurs!F$217-indicateurs!F$216))</f>
        <v>#VALUE!</v>
      </c>
      <c r="G93" s="77">
        <f>1-((indicateurs!G93-indicateurs!G$216)/(indicateurs!G$217-indicateurs!G$216))</f>
        <v>0.90672787331604576</v>
      </c>
      <c r="H93" s="116">
        <f>(indicateurs!H93-indicateurs!H$216)/(indicateurs!H$217-indicateurs!H$216)</f>
        <v>0.78227848101265829</v>
      </c>
      <c r="I93" s="109">
        <f>1-((indicateurs!I93-indicateurs!I$216)/(indicateurs!I$217-indicateurs!I$216))</f>
        <v>0.46296202510136952</v>
      </c>
      <c r="J93" s="258">
        <f>1-((indicateurs!J93-indicateurs!J$216)/(indicateurs!J$217-indicateurs!J$216))</f>
        <v>0.90528808208366218</v>
      </c>
      <c r="K93" s="116">
        <f>1-((indicateurs!K93-indicateurs!K$216)/(indicateurs!K$217-indicateurs!K$216))</f>
        <v>0.87235154969698725</v>
      </c>
      <c r="L93" s="125">
        <f>(indicateurs!L93-indicateurs!L$216)/(indicateurs!L$217-indicateurs!L$216)</f>
        <v>0.46998788468797603</v>
      </c>
      <c r="M93" s="116">
        <f>(indicateurs!M93-indicateurs!M$216)/(indicateurs!M$217-indicateurs!M$216)</f>
        <v>0.89743589743589725</v>
      </c>
      <c r="N93" s="258">
        <f>(indicateurs!N93-indicateurs!N$216)/(indicateurs!N$217-indicateurs!N$216)</f>
        <v>0.91481657094501434</v>
      </c>
      <c r="O93" s="116">
        <f>(indicateurs!O93-indicateurs!O$216)/(indicateurs!O$217-indicateurs!O$216)</f>
        <v>0.61846814368653125</v>
      </c>
      <c r="P93" s="109">
        <f>(indicateurs!P93-indicateurs!P$216)/(indicateurs!P$217-indicateurs!P$216)</f>
        <v>0.78040138427477534</v>
      </c>
      <c r="Q93" s="258">
        <f>(indicateurs!Q93-indicateurs!Q$216)/(indicateurs!Q$217-indicateurs!Q$216)</f>
        <v>0.79759105483137549</v>
      </c>
      <c r="R93" s="98">
        <f>(indicateurs!R93-indicateurs!R$216)/(indicateurs!R$217-indicateurs!R$216)</f>
        <v>1</v>
      </c>
      <c r="S93" s="116">
        <f>(indicateurs!S93-indicateurs!S$216)/(indicateurs!S$217-indicateurs!S$216)</f>
        <v>0.89473684210526316</v>
      </c>
      <c r="T93" s="258">
        <f>(indicateurs!T93-indicateurs!T$216)/(indicateurs!T$217-indicateurs!T$216)</f>
        <v>1</v>
      </c>
      <c r="U93" s="116">
        <f>(indicateurs!U93-indicateurs!U$216)/(indicateurs!U$217-indicateurs!U$216)</f>
        <v>0.83673469387755106</v>
      </c>
      <c r="V93" s="258">
        <f>1-((indicateurs!V93-indicateurs!V$216)/(indicateurs!V$217-indicateurs!V$216))</f>
        <v>0.92625559709741601</v>
      </c>
      <c r="W93" s="116">
        <f>1-((indicateurs!W93-indicateurs!W$216)/(indicateurs!W$217-indicateurs!W$216))</f>
        <v>0.98432127762029487</v>
      </c>
      <c r="X93" s="77">
        <f>1-((indicateurs!X93-indicateurs!X$216)/(indicateurs!X$217-indicateurs!X$216))</f>
        <v>0.91974411740208017</v>
      </c>
      <c r="Y93" s="238">
        <f>(indicateurs!Y93-indicateurs!Y$216)/(indicateurs!Y$217-indicateurs!Y$216)</f>
        <v>0.87314591428276689</v>
      </c>
      <c r="Z93" s="187"/>
    </row>
    <row r="94" spans="1:44" ht="12">
      <c r="A94" s="141" t="s">
        <v>68</v>
      </c>
      <c r="B94" s="139">
        <f>(indicateurs!B94-indicateurs!B$216)/(indicateurs!B$217-indicateurs!B$216)</f>
        <v>0.67155355008342787</v>
      </c>
      <c r="C94" s="96">
        <f>(indicateurs!C94-indicateurs!C$216)/(indicateurs!C$217-indicateurs!C$216)</f>
        <v>0.43328691225489646</v>
      </c>
      <c r="D94" s="139">
        <f>(indicateurs!D94-indicateurs!D$216)/(indicateurs!D$217-indicateurs!D$216)</f>
        <v>0.68582760174100843</v>
      </c>
      <c r="E94" s="101">
        <f>(indicateurs!E94-indicateurs!E$216)/(indicateurs!E$217-indicateurs!E$216)</f>
        <v>0.47373372200014785</v>
      </c>
      <c r="F94" s="166" t="e">
        <f>1-((indicateurs!F94-indicateurs!F$216)/(indicateurs!F$217-indicateurs!F$216))</f>
        <v>#VALUE!</v>
      </c>
      <c r="G94" s="106">
        <f>1-((indicateurs!G94-indicateurs!G$216)/(indicateurs!G$217-indicateurs!G$216))</f>
        <v>0.90208127709559094</v>
      </c>
      <c r="H94" s="139">
        <f>(indicateurs!H94-indicateurs!H$216)/(indicateurs!H$217-indicateurs!H$216)</f>
        <v>0.49367088607594928</v>
      </c>
      <c r="I94" s="101">
        <f>1-((indicateurs!I94-indicateurs!I$216)/(indicateurs!I$217-indicateurs!I$216))</f>
        <v>0.40431291507637868</v>
      </c>
      <c r="J94" s="96">
        <f>1-((indicateurs!J94-indicateurs!J$216)/(indicateurs!J$217-indicateurs!J$216))</f>
        <v>0.8768588089942746</v>
      </c>
      <c r="K94" s="139">
        <f>1-((indicateurs!K94-indicateurs!K$216)/(indicateurs!K$217-indicateurs!K$216))</f>
        <v>0.92092011054430212</v>
      </c>
      <c r="L94" s="256">
        <f>(indicateurs!L94-indicateurs!L$216)/(indicateurs!L$217-indicateurs!L$216)</f>
        <v>0.40654791441123789</v>
      </c>
      <c r="M94" s="139">
        <f>(indicateurs!M94-indicateurs!M$216)/(indicateurs!M$217-indicateurs!M$216)</f>
        <v>0.87606837606837584</v>
      </c>
      <c r="N94" s="96">
        <f>(indicateurs!N94-indicateurs!N$216)/(indicateurs!N$217-indicateurs!N$216)</f>
        <v>0.61587095199732855</v>
      </c>
      <c r="O94" s="139">
        <f>(indicateurs!O94-indicateurs!O$216)/(indicateurs!O$217-indicateurs!O$216)</f>
        <v>0.7365578163878439</v>
      </c>
      <c r="P94" s="101">
        <f>(indicateurs!P94-indicateurs!P$216)/(indicateurs!P$217-indicateurs!P$216)</f>
        <v>0.49602798493719469</v>
      </c>
      <c r="Q94" s="96">
        <f>(indicateurs!Q94-indicateurs!Q$216)/(indicateurs!Q$217-indicateurs!Q$216)</f>
        <v>0.57776990798062988</v>
      </c>
      <c r="R94" s="9">
        <f>(indicateurs!R94-indicateurs!R$216)/(indicateurs!R$217-indicateurs!R$216)</f>
        <v>0.8666666666666667</v>
      </c>
      <c r="S94" s="139">
        <f>(indicateurs!S94-indicateurs!S$216)/(indicateurs!S$217-indicateurs!S$216)</f>
        <v>0.53947368421052633</v>
      </c>
      <c r="T94" s="96">
        <f>(indicateurs!T94-indicateurs!T$216)/(indicateurs!T$217-indicateurs!T$216)</f>
        <v>0.73227836696152915</v>
      </c>
      <c r="U94" s="139">
        <f>(indicateurs!U94-indicateurs!U$216)/(indicateurs!U$217-indicateurs!U$216)</f>
        <v>0.93877551020408168</v>
      </c>
      <c r="V94" s="96">
        <f>1-((indicateurs!V94-indicateurs!V$216)/(indicateurs!V$217-indicateurs!V$216))</f>
        <v>0.6373159143756969</v>
      </c>
      <c r="W94" s="139">
        <f>1-((indicateurs!W94-indicateurs!W$216)/(indicateurs!W$217-indicateurs!W$216))</f>
        <v>0.99133573581686718</v>
      </c>
      <c r="X94" s="106">
        <f>1-((indicateurs!X94-indicateurs!X$216)/(indicateurs!X$217-indicateurs!X$216))</f>
        <v>0.91049250693705164</v>
      </c>
      <c r="Y94" s="247">
        <f>(indicateurs!Y94-indicateurs!Y$216)/(indicateurs!Y$217-indicateurs!Y$216)</f>
        <v>0.86852398125413455</v>
      </c>
      <c r="Z94" s="187"/>
    </row>
    <row r="95" spans="1:44" ht="12">
      <c r="A95" s="141" t="s">
        <v>69</v>
      </c>
      <c r="B95" s="139">
        <f>(indicateurs!B95-indicateurs!B$216)/(indicateurs!B$217-indicateurs!B$216)</f>
        <v>0.64548423087202289</v>
      </c>
      <c r="C95" s="96">
        <f>(indicateurs!C95-indicateurs!C$216)/(indicateurs!C$217-indicateurs!C$216)</f>
        <v>0.67353659374235952</v>
      </c>
      <c r="D95" s="139">
        <f>(indicateurs!D95-indicateurs!D$216)/(indicateurs!D$217-indicateurs!D$216)</f>
        <v>0.51792959930776183</v>
      </c>
      <c r="E95" s="101">
        <f>(indicateurs!E95-indicateurs!E$216)/(indicateurs!E$217-indicateurs!E$216)</f>
        <v>0.59780017072932168</v>
      </c>
      <c r="F95" s="166" t="e">
        <f>1-((indicateurs!F95-indicateurs!F$216)/(indicateurs!F$217-indicateurs!F$216))</f>
        <v>#VALUE!</v>
      </c>
      <c r="G95" s="106">
        <f>1-((indicateurs!G95-indicateurs!G$216)/(indicateurs!G$217-indicateurs!G$216))</f>
        <v>0.56588396411585618</v>
      </c>
      <c r="H95" s="139">
        <f>(indicateurs!H95-indicateurs!H$216)/(indicateurs!H$217-indicateurs!H$216)</f>
        <v>0.74683544303797478</v>
      </c>
      <c r="I95" s="101">
        <f>1-((indicateurs!I95-indicateurs!I$216)/(indicateurs!I$217-indicateurs!I$216))</f>
        <v>0.4883866344638873</v>
      </c>
      <c r="J95" s="96">
        <f>1-((indicateurs!J95-indicateurs!J$216)/(indicateurs!J$217-indicateurs!J$216))</f>
        <v>0.97632202052091555</v>
      </c>
      <c r="K95" s="139">
        <f>1-((indicateurs!K95-indicateurs!K$216)/(indicateurs!K$217-indicateurs!K$216))</f>
        <v>0.95524699887152209</v>
      </c>
      <c r="L95" s="256">
        <f>(indicateurs!L95-indicateurs!L$216)/(indicateurs!L$217-indicateurs!L$216)</f>
        <v>0.78622460197746702</v>
      </c>
      <c r="M95" s="139">
        <f>(indicateurs!M95-indicateurs!M$216)/(indicateurs!M$217-indicateurs!M$216)</f>
        <v>0.85470085470085444</v>
      </c>
      <c r="N95" s="96">
        <f>(indicateurs!N95-indicateurs!N$216)/(indicateurs!N$217-indicateurs!N$216)</f>
        <v>0.73802077479315709</v>
      </c>
      <c r="O95" s="139">
        <f>(indicateurs!O95-indicateurs!O$216)/(indicateurs!O$217-indicateurs!O$216)</f>
        <v>0.65358147859409144</v>
      </c>
      <c r="P95" s="101">
        <f>(indicateurs!P95-indicateurs!P$216)/(indicateurs!P$217-indicateurs!P$216)</f>
        <v>0.87788917480338913</v>
      </c>
      <c r="Q95" s="96">
        <f>(indicateurs!Q95-indicateurs!Q$216)/(indicateurs!Q$217-indicateurs!Q$216)</f>
        <v>0.70587778565189607</v>
      </c>
      <c r="R95" s="9">
        <f>(indicateurs!R95-indicateurs!R$216)/(indicateurs!R$217-indicateurs!R$216)</f>
        <v>0.9</v>
      </c>
      <c r="S95" s="139">
        <f>(indicateurs!S95-indicateurs!S$216)/(indicateurs!S$217-indicateurs!S$216)</f>
        <v>0.26315789473684209</v>
      </c>
      <c r="T95" s="96">
        <f>(indicateurs!T95-indicateurs!T$216)/(indicateurs!T$217-indicateurs!T$216)</f>
        <v>0.86799588150204687</v>
      </c>
      <c r="U95" s="139">
        <f>(indicateurs!U95-indicateurs!U$216)/(indicateurs!U$217-indicateurs!U$216)</f>
        <v>0.61224489795918369</v>
      </c>
      <c r="V95" s="96">
        <f>1-((indicateurs!V95-indicateurs!V$216)/(indicateurs!V$217-indicateurs!V$216))</f>
        <v>0.78939050682300771</v>
      </c>
      <c r="W95" s="139">
        <f>1-((indicateurs!W95-indicateurs!W$216)/(indicateurs!W$217-indicateurs!W$216))</f>
        <v>0.96673863638154889</v>
      </c>
      <c r="X95" s="106">
        <f>1-((indicateurs!X95-indicateurs!X$216)/(indicateurs!X$217-indicateurs!X$216))</f>
        <v>0.67936466728858691</v>
      </c>
      <c r="Y95" s="247">
        <f>(indicateurs!Y95-indicateurs!Y$216)/(indicateurs!Y$217-indicateurs!Y$216)</f>
        <v>0.7371181106679725</v>
      </c>
      <c r="Z95" s="187"/>
    </row>
    <row r="96" spans="1:44" ht="12">
      <c r="A96" s="141" t="s">
        <v>70</v>
      </c>
      <c r="B96" s="139">
        <f>(indicateurs!B96-indicateurs!B$216)/(indicateurs!B$217-indicateurs!B$216)</f>
        <v>0</v>
      </c>
      <c r="C96" s="96">
        <f>(indicateurs!C96-indicateurs!C$216)/(indicateurs!C$217-indicateurs!C$216)</f>
        <v>2.7975690951476926E-2</v>
      </c>
      <c r="D96" s="139">
        <f>(indicateurs!D96-indicateurs!D$216)/(indicateurs!D$217-indicateurs!D$216)</f>
        <v>0.51505125391341666</v>
      </c>
      <c r="E96" s="101">
        <f>(indicateurs!E96-indicateurs!E$216)/(indicateurs!E$217-indicateurs!E$216)</f>
        <v>0</v>
      </c>
      <c r="F96" s="166" t="e">
        <f>1-((indicateurs!F96-indicateurs!F$216)/(indicateurs!F$217-indicateurs!F$216))</f>
        <v>#VALUE!</v>
      </c>
      <c r="G96" s="106">
        <f>1-((indicateurs!G96-indicateurs!G$216)/(indicateurs!G$217-indicateurs!G$216))</f>
        <v>0.73212499506101092</v>
      </c>
      <c r="H96" s="139">
        <f>(indicateurs!H96-indicateurs!H$216)/(indicateurs!H$217-indicateurs!H$216)</f>
        <v>0.30441708481683549</v>
      </c>
      <c r="I96" s="101">
        <f>1-((indicateurs!I96-indicateurs!I$216)/(indicateurs!I$217-indicateurs!I$216))</f>
        <v>0.41596811989701643</v>
      </c>
      <c r="J96" s="96">
        <f>1-((indicateurs!J96-indicateurs!J$216)/(indicateurs!J$217-indicateurs!J$216))</f>
        <v>0.47355958958168898</v>
      </c>
      <c r="K96" s="139">
        <f>1-((indicateurs!K96-indicateurs!K$216)/(indicateurs!K$217-indicateurs!K$216))</f>
        <v>0.82322763447392133</v>
      </c>
      <c r="L96" s="256">
        <f>(indicateurs!L96-indicateurs!L$216)/(indicateurs!L$217-indicateurs!L$216)</f>
        <v>0.51928148095603888</v>
      </c>
      <c r="M96" s="139">
        <f>(indicateurs!M96-indicateurs!M$216)/(indicateurs!M$217-indicateurs!M$216)</f>
        <v>0.5854700854700855</v>
      </c>
      <c r="N96" s="96">
        <f>(indicateurs!N96-indicateurs!N$216)/(indicateurs!N$217-indicateurs!N$216)</f>
        <v>0.66841140443681968</v>
      </c>
      <c r="O96" s="139">
        <f>(indicateurs!O96-indicateurs!O$216)/(indicateurs!O$217-indicateurs!O$216)</f>
        <v>0.24041809287011556</v>
      </c>
      <c r="P96" s="101">
        <f>(indicateurs!P96-indicateurs!P$216)/(indicateurs!P$217-indicateurs!P$216)</f>
        <v>0.477098626872482</v>
      </c>
      <c r="Q96" s="96">
        <f>(indicateurs!Q96-indicateurs!Q$216)/(indicateurs!Q$217-indicateurs!Q$216)</f>
        <v>2.0992682534373312E-2</v>
      </c>
      <c r="R96" s="9">
        <f>(indicateurs!R96-indicateurs!R$216)/(indicateurs!R$217-indicateurs!R$216)</f>
        <v>0.66666666666666663</v>
      </c>
      <c r="S96" s="139">
        <f>(indicateurs!S96-indicateurs!S$216)/(indicateurs!S$217-indicateurs!S$216)</f>
        <v>0.21052631578947367</v>
      </c>
      <c r="T96" s="96">
        <f>(indicateurs!T96-indicateurs!T$216)/(indicateurs!T$217-indicateurs!T$216)</f>
        <v>0.74664017591609166</v>
      </c>
      <c r="U96" s="139">
        <f>(indicateurs!U96-indicateurs!U$216)/(indicateurs!U$217-indicateurs!U$216)</f>
        <v>0.81632653061224492</v>
      </c>
      <c r="V96" s="96">
        <f>1-((indicateurs!V96-indicateurs!V$216)/(indicateurs!V$217-indicateurs!V$216))</f>
        <v>0.79801598773566418</v>
      </c>
      <c r="W96" s="139">
        <f>1-((indicateurs!W96-indicateurs!W$216)/(indicateurs!W$217-indicateurs!W$216))</f>
        <v>0.90219045667862718</v>
      </c>
      <c r="X96" s="106">
        <f>1-((indicateurs!X96-indicateurs!X$216)/(indicateurs!X$217-indicateurs!X$216))</f>
        <v>0.47848638881154082</v>
      </c>
      <c r="Y96" s="247">
        <f>(indicateurs!Y96-indicateurs!Y$216)/(indicateurs!Y$217-indicateurs!Y$216)</f>
        <v>0.85713043861559457</v>
      </c>
      <c r="Z96" s="187"/>
    </row>
    <row r="97" spans="1:26" ht="12">
      <c r="A97" s="141" t="s">
        <v>71</v>
      </c>
      <c r="B97" s="139">
        <f>(indicateurs!B97-indicateurs!B$216)/(indicateurs!B$217-indicateurs!B$216)</f>
        <v>0.65855254245190609</v>
      </c>
      <c r="C97" s="96">
        <f>(indicateurs!C97-indicateurs!C$216)/(indicateurs!C$217-indicateurs!C$216)</f>
        <v>0.58221722209677851</v>
      </c>
      <c r="D97" s="139">
        <f>(indicateurs!D97-indicateurs!D$216)/(indicateurs!D$217-indicateurs!D$216)</f>
        <v>0.72777912460007343</v>
      </c>
      <c r="E97" s="101">
        <f>(indicateurs!E97-indicateurs!E$216)/(indicateurs!E$217-indicateurs!E$216)</f>
        <v>0.52408053485224404</v>
      </c>
      <c r="F97" s="166" t="e">
        <f>1-((indicateurs!F97-indicateurs!F$216)/(indicateurs!F$217-indicateurs!F$216))</f>
        <v>#VALUE!</v>
      </c>
      <c r="G97" s="106">
        <f>1-((indicateurs!G97-indicateurs!G$216)/(indicateurs!G$217-indicateurs!G$216))</f>
        <v>0.91614766006223813</v>
      </c>
      <c r="H97" s="139">
        <f>(indicateurs!H97-indicateurs!H$216)/(indicateurs!H$217-indicateurs!H$216)</f>
        <v>1</v>
      </c>
      <c r="I97" s="101">
        <f>1-((indicateurs!I97-indicateurs!I$216)/(indicateurs!I$217-indicateurs!I$216))</f>
        <v>0.37262841623581366</v>
      </c>
      <c r="J97" s="96">
        <f>1-((indicateurs!J97-indicateurs!J$216)/(indicateurs!J$217-indicateurs!J$216))</f>
        <v>0.98500394632991317</v>
      </c>
      <c r="K97" s="139">
        <f>1-((indicateurs!K97-indicateurs!K$216)/(indicateurs!K$217-indicateurs!K$216))</f>
        <v>0.97216340351773722</v>
      </c>
      <c r="L97" s="256">
        <f>(indicateurs!L97-indicateurs!L$216)/(indicateurs!L$217-indicateurs!L$216)</f>
        <v>0.4059711874087219</v>
      </c>
      <c r="M97" s="139">
        <f>(indicateurs!M97-indicateurs!M$216)/(indicateurs!M$217-indicateurs!M$216)</f>
        <v>0.85897435897435848</v>
      </c>
      <c r="N97" s="96">
        <f>(indicateurs!N97-indicateurs!N$216)/(indicateurs!N$217-indicateurs!N$216)</f>
        <v>0.95981913723821422</v>
      </c>
      <c r="O97" s="139">
        <f>(indicateurs!O97-indicateurs!O$216)/(indicateurs!O$217-indicateurs!O$216)</f>
        <v>0.91970619985797375</v>
      </c>
      <c r="P97" s="101">
        <f>(indicateurs!P97-indicateurs!P$216)/(indicateurs!P$217-indicateurs!P$216)</f>
        <v>0.59729256412361675</v>
      </c>
      <c r="Q97" s="96">
        <f>(indicateurs!Q97-indicateurs!Q$216)/(indicateurs!Q$217-indicateurs!Q$216)</f>
        <v>0.83759132511959722</v>
      </c>
      <c r="R97" s="9">
        <f>(indicateurs!R97-indicateurs!R$216)/(indicateurs!R$217-indicateurs!R$216)</f>
        <v>0.76666666666666672</v>
      </c>
      <c r="S97" s="139">
        <f>(indicateurs!S97-indicateurs!S$216)/(indicateurs!S$217-indicateurs!S$216)</f>
        <v>0.89473684210526316</v>
      </c>
      <c r="T97" s="96">
        <f>(indicateurs!T97-indicateurs!T$216)/(indicateurs!T$217-indicateurs!T$216)</f>
        <v>0.28755981165139288</v>
      </c>
      <c r="U97" s="139">
        <f>(indicateurs!U97-indicateurs!U$216)/(indicateurs!U$217-indicateurs!U$216)</f>
        <v>0.7142857142857143</v>
      </c>
      <c r="V97" s="96">
        <f>1-((indicateurs!V97-indicateurs!V$216)/(indicateurs!V$217-indicateurs!V$216))</f>
        <v>0.91223589305073771</v>
      </c>
      <c r="W97" s="139">
        <f>1-((indicateurs!W97-indicateurs!W$216)/(indicateurs!W$217-indicateurs!W$216))</f>
        <v>0.97754686041761674</v>
      </c>
      <c r="X97" s="106">
        <f>1-((indicateurs!X97-indicateurs!X$216)/(indicateurs!X$217-indicateurs!X$216))</f>
        <v>0.96169360691071137</v>
      </c>
      <c r="Y97" s="247">
        <f>(indicateurs!Y97-indicateurs!Y$216)/(indicateurs!Y$217-indicateurs!Y$216)</f>
        <v>0.57558307657942487</v>
      </c>
      <c r="Z97" s="187"/>
    </row>
    <row r="98" spans="1:26" ht="12">
      <c r="A98" s="141" t="s">
        <v>72</v>
      </c>
      <c r="B98" s="139">
        <f>(indicateurs!B98-indicateurs!B$216)/(indicateurs!B$217-indicateurs!B$216)</f>
        <v>6.026875506676739E-2</v>
      </c>
      <c r="C98" s="96">
        <f>(indicateurs!C98-indicateurs!C$216)/(indicateurs!C$217-indicateurs!C$216)</f>
        <v>0.13180740103804148</v>
      </c>
      <c r="D98" s="139">
        <f>(indicateurs!D98-indicateurs!D$216)/(indicateurs!D$217-indicateurs!D$216)</f>
        <v>0.34950029966535828</v>
      </c>
      <c r="E98" s="101">
        <f>(indicateurs!E98-indicateurs!E$216)/(indicateurs!E$217-indicateurs!E$216)</f>
        <v>0.13100299976236096</v>
      </c>
      <c r="F98" s="166">
        <f>1-((indicateurs!F98-indicateurs!F$216)/(indicateurs!F$217-indicateurs!F$216))</f>
        <v>0.25784420136504649</v>
      </c>
      <c r="G98" s="106">
        <f>1-((indicateurs!G98-indicateurs!G$216)/(indicateurs!G$217-indicateurs!G$216))</f>
        <v>0.57246408735132626</v>
      </c>
      <c r="H98" s="139">
        <f>(indicateurs!H98-indicateurs!H$216)/(indicateurs!H$217-indicateurs!H$216)</f>
        <v>0.24050632911392406</v>
      </c>
      <c r="I98" s="101">
        <f>1-((indicateurs!I98-indicateurs!I$216)/(indicateurs!I$217-indicateurs!I$216))</f>
        <v>0.45432896644062648</v>
      </c>
      <c r="J98" s="96">
        <f>1-((indicateurs!J98-indicateurs!J$216)/(indicateurs!J$217-indicateurs!J$216))</f>
        <v>0.26141199684293603</v>
      </c>
      <c r="K98" s="139">
        <f>1-((indicateurs!K98-indicateurs!K$216)/(indicateurs!K$217-indicateurs!K$216))</f>
        <v>0.92398077183330107</v>
      </c>
      <c r="L98" s="256">
        <f>(indicateurs!L98-indicateurs!L$216)/(indicateurs!L$217-indicateurs!L$216)</f>
        <v>0.38306372327216454</v>
      </c>
      <c r="M98" s="139">
        <f>(indicateurs!M98-indicateurs!M$216)/(indicateurs!M$217-indicateurs!M$216)</f>
        <v>0.81196581196581175</v>
      </c>
      <c r="N98" s="96">
        <f>(indicateurs!N98-indicateurs!N$216)/(indicateurs!N$217-indicateurs!N$216)</f>
        <v>0.36996407189519981</v>
      </c>
      <c r="O98" s="139">
        <f>(indicateurs!O98-indicateurs!O$216)/(indicateurs!O$217-indicateurs!O$216)</f>
        <v>0.62116421721778303</v>
      </c>
      <c r="P98" s="101">
        <f>(indicateurs!P98-indicateurs!P$216)/(indicateurs!P$217-indicateurs!P$216)</f>
        <v>0.30628850975139321</v>
      </c>
      <c r="Q98" s="96">
        <f>(indicateurs!Q98-indicateurs!Q$216)/(indicateurs!Q$217-indicateurs!Q$216)</f>
        <v>0.24874608753082753</v>
      </c>
      <c r="R98" s="9">
        <f>(indicateurs!R98-indicateurs!R$216)/(indicateurs!R$217-indicateurs!R$216)</f>
        <v>0.56666666666666665</v>
      </c>
      <c r="S98" s="139">
        <f>(indicateurs!S98-indicateurs!S$216)/(indicateurs!S$217-indicateurs!S$216)</f>
        <v>0</v>
      </c>
      <c r="T98" s="96">
        <f>(indicateurs!T98-indicateurs!T$216)/(indicateurs!T$217-indicateurs!T$216)</f>
        <v>0.85706906049828568</v>
      </c>
      <c r="U98" s="139">
        <f>(indicateurs!U98-indicateurs!U$216)/(indicateurs!U$217-indicateurs!U$216)</f>
        <v>0.67346938775510201</v>
      </c>
      <c r="V98" s="96">
        <f>1-((indicateurs!V98-indicateurs!V$216)/(indicateurs!V$217-indicateurs!V$216))</f>
        <v>0</v>
      </c>
      <c r="W98" s="139">
        <f>1-((indicateurs!W98-indicateurs!W$216)/(indicateurs!W$217-indicateurs!W$216))</f>
        <v>0.97621492080701378</v>
      </c>
      <c r="X98" s="106">
        <f>1-((indicateurs!X98-indicateurs!X$216)/(indicateurs!X$217-indicateurs!X$216))</f>
        <v>0.53635164163193449</v>
      </c>
      <c r="Y98" s="247">
        <f>(indicateurs!Y98-indicateurs!Y$216)/(indicateurs!Y$217-indicateurs!Y$216)</f>
        <v>0.66691812368578374</v>
      </c>
      <c r="Z98" s="187"/>
    </row>
    <row r="99" spans="1:26" ht="12">
      <c r="A99" s="141" t="s">
        <v>73</v>
      </c>
      <c r="B99" s="139">
        <f>(indicateurs!B99-indicateurs!B$216)/(indicateurs!B$217-indicateurs!B$216)</f>
        <v>0.31856249371774858</v>
      </c>
      <c r="C99" s="96">
        <f>(indicateurs!C99-indicateurs!C$216)/(indicateurs!C$217-indicateurs!C$216)</f>
        <v>0.11505111358531375</v>
      </c>
      <c r="D99" s="139">
        <f>(indicateurs!D99-indicateurs!D$216)/(indicateurs!D$217-indicateurs!D$216)</f>
        <v>0.51346888089990628</v>
      </c>
      <c r="E99" s="101">
        <f>(indicateurs!E99-indicateurs!E$216)/(indicateurs!E$217-indicateurs!E$216)</f>
        <v>0.12776893155825234</v>
      </c>
      <c r="F99" s="166" t="e">
        <f>1-((indicateurs!F99-indicateurs!F$216)/(indicateurs!F$217-indicateurs!F$216))</f>
        <v>#VALUE!</v>
      </c>
      <c r="G99" s="106">
        <f>1-((indicateurs!G99-indicateurs!G$216)/(indicateurs!G$217-indicateurs!G$216))</f>
        <v>0.60909531449843235</v>
      </c>
      <c r="H99" s="139">
        <f>(indicateurs!H99-indicateurs!H$216)/(indicateurs!H$217-indicateurs!H$216)</f>
        <v>0.30379746835443028</v>
      </c>
      <c r="I99" s="101">
        <f>1-((indicateurs!I99-indicateurs!I$216)/(indicateurs!I$217-indicateurs!I$216))</f>
        <v>0.17837900646858174</v>
      </c>
      <c r="J99" s="96">
        <f>1-((indicateurs!J99-indicateurs!J$216)/(indicateurs!J$217-indicateurs!J$216))</f>
        <v>0.94475138121546964</v>
      </c>
      <c r="K99" s="139">
        <f>1-((indicateurs!K99-indicateurs!K$216)/(indicateurs!K$217-indicateurs!K$216))</f>
        <v>0.92432175982949505</v>
      </c>
      <c r="L99" s="256">
        <f>(indicateurs!L99-indicateurs!L$216)/(indicateurs!L$217-indicateurs!L$216)</f>
        <v>0.38306372327216454</v>
      </c>
      <c r="M99" s="139">
        <f>(indicateurs!M99-indicateurs!M$216)/(indicateurs!M$217-indicateurs!M$216)</f>
        <v>0.76495726495726502</v>
      </c>
      <c r="N99" s="96">
        <f>(indicateurs!N99-indicateurs!N$216)/(indicateurs!N$217-indicateurs!N$216)</f>
        <v>0.56122497864129983</v>
      </c>
      <c r="O99" s="139">
        <f>(indicateurs!O99-indicateurs!O$216)/(indicateurs!O$217-indicateurs!O$216)</f>
        <v>0.91456091974664311</v>
      </c>
      <c r="P99" s="101">
        <f>(indicateurs!P99-indicateurs!P$216)/(indicateurs!P$217-indicateurs!P$216)</f>
        <v>0.70566948399415597</v>
      </c>
      <c r="Q99" s="96">
        <f>(indicateurs!Q99-indicateurs!Q$216)/(indicateurs!Q$217-indicateurs!Q$216)</f>
        <v>0.64157241842654744</v>
      </c>
      <c r="R99" s="9">
        <f>(indicateurs!R99-indicateurs!R$216)/(indicateurs!R$217-indicateurs!R$216)</f>
        <v>0.76666666666666672</v>
      </c>
      <c r="S99" s="139">
        <f>(indicateurs!S99-indicateurs!S$216)/(indicateurs!S$217-indicateurs!S$216)</f>
        <v>0.5</v>
      </c>
      <c r="T99" s="96">
        <f>(indicateurs!T99-indicateurs!T$216)/(indicateurs!T$217-indicateurs!T$216)</f>
        <v>0.33792755978123018</v>
      </c>
      <c r="U99" s="139">
        <f>(indicateurs!U99-indicateurs!U$216)/(indicateurs!U$217-indicateurs!U$216)</f>
        <v>0.79591836734693877</v>
      </c>
      <c r="V99" s="96">
        <f>1-((indicateurs!V99-indicateurs!V$216)/(indicateurs!V$217-indicateurs!V$216))</f>
        <v>0.84366879012472795</v>
      </c>
      <c r="W99" s="139">
        <f>1-((indicateurs!W99-indicateurs!W$216)/(indicateurs!W$217-indicateurs!W$216))</f>
        <v>0.98392274312964145</v>
      </c>
      <c r="X99" s="106">
        <f>1-((indicateurs!X99-indicateurs!X$216)/(indicateurs!X$217-indicateurs!X$216))</f>
        <v>0.98152596975544482</v>
      </c>
      <c r="Y99" s="247">
        <f>(indicateurs!Y99-indicateurs!Y$216)/(indicateurs!Y$217-indicateurs!Y$216)</f>
        <v>0.51727323990002494</v>
      </c>
      <c r="Z99" s="187"/>
    </row>
    <row r="100" spans="1:26" ht="12">
      <c r="A100" s="141" t="s">
        <v>74</v>
      </c>
      <c r="B100" s="139">
        <f>(indicateurs!B100-indicateurs!B$216)/(indicateurs!B$217-indicateurs!B$216)</f>
        <v>0.5317493156771157</v>
      </c>
      <c r="C100" s="96">
        <f>(indicateurs!C100-indicateurs!C$216)/(indicateurs!C$217-indicateurs!C$216)</f>
        <v>0.28869302138607095</v>
      </c>
      <c r="D100" s="139">
        <f>(indicateurs!D100-indicateurs!D$216)/(indicateurs!D$217-indicateurs!D$216)</f>
        <v>0.7659349434928554</v>
      </c>
      <c r="E100" s="101">
        <f>(indicateurs!E100-indicateurs!E$216)/(indicateurs!E$217-indicateurs!E$216)</f>
        <v>0.58373067037912896</v>
      </c>
      <c r="F100" s="166" t="e">
        <f>1-((indicateurs!F100-indicateurs!F$216)/(indicateurs!F$217-indicateurs!F$216))</f>
        <v>#VALUE!</v>
      </c>
      <c r="G100" s="106">
        <f>1-((indicateurs!G100-indicateurs!G$216)/(indicateurs!G$217-indicateurs!G$216))</f>
        <v>0.88260407741155511</v>
      </c>
      <c r="H100" s="139">
        <f>(indicateurs!H100-indicateurs!H$216)/(indicateurs!H$217-indicateurs!H$216)</f>
        <v>0.62025316455696189</v>
      </c>
      <c r="I100" s="101">
        <f>1-((indicateurs!I100-indicateurs!I$216)/(indicateurs!I$217-indicateurs!I$216))</f>
        <v>0.20267637388104931</v>
      </c>
      <c r="J100" s="96">
        <f>1-((indicateurs!J100-indicateurs!J$216)/(indicateurs!J$217-indicateurs!J$216))</f>
        <v>1</v>
      </c>
      <c r="K100" s="139">
        <f>1-((indicateurs!K100-indicateurs!K$216)/(indicateurs!K$217-indicateurs!K$216))</f>
        <v>0.98683042636423202</v>
      </c>
      <c r="L100" s="256">
        <f>(indicateurs!L100-indicateurs!L$216)/(indicateurs!L$217-indicateurs!L$216)</f>
        <v>0.95613991145867383</v>
      </c>
      <c r="M100" s="139">
        <f>(indicateurs!M100-indicateurs!M$216)/(indicateurs!M$217-indicateurs!M$216)</f>
        <v>0.78632478632478642</v>
      </c>
      <c r="N100" s="96">
        <f>(indicateurs!N100-indicateurs!N$216)/(indicateurs!N$217-indicateurs!N$216)</f>
        <v>0.65765904926958563</v>
      </c>
      <c r="O100" s="139">
        <f>(indicateurs!O100-indicateurs!O$216)/(indicateurs!O$217-indicateurs!O$216)</f>
        <v>0.71289833562043359</v>
      </c>
      <c r="P100" s="101">
        <f>(indicateurs!P100-indicateurs!P$216)/(indicateurs!P$217-indicateurs!P$216)</f>
        <v>0.85126061947864051</v>
      </c>
      <c r="Q100" s="96">
        <f>(indicateurs!Q100-indicateurs!Q$216)/(indicateurs!Q$217-indicateurs!Q$216)</f>
        <v>0.6434232251077121</v>
      </c>
      <c r="R100" s="9">
        <f>(indicateurs!R100-indicateurs!R$216)/(indicateurs!R$217-indicateurs!R$216)</f>
        <v>0.96666666666666667</v>
      </c>
      <c r="S100" s="139">
        <f>(indicateurs!S100-indicateurs!S$216)/(indicateurs!S$217-indicateurs!S$216)</f>
        <v>0.52631578947368418</v>
      </c>
      <c r="T100" s="96">
        <f>(indicateurs!T100-indicateurs!T$216)/(indicateurs!T$217-indicateurs!T$216)</f>
        <v>0.82935024584188699</v>
      </c>
      <c r="U100" s="139">
        <f>(indicateurs!U100-indicateurs!U$216)/(indicateurs!U$217-indicateurs!U$216)</f>
        <v>0.95918367346938771</v>
      </c>
      <c r="V100" s="96">
        <f>1-((indicateurs!V100-indicateurs!V$216)/(indicateurs!V$217-indicateurs!V$216))</f>
        <v>0.88749390871030132</v>
      </c>
      <c r="W100" s="139">
        <f>1-((indicateurs!W100-indicateurs!W$216)/(indicateurs!W$217-indicateurs!W$216))</f>
        <v>0.98609126299276639</v>
      </c>
      <c r="X100" s="106">
        <f>1-((indicateurs!X100-indicateurs!X$216)/(indicateurs!X$217-indicateurs!X$216))</f>
        <v>0.82239964044961844</v>
      </c>
      <c r="Y100" s="247">
        <f>(indicateurs!Y100-indicateurs!Y$216)/(indicateurs!Y$217-indicateurs!Y$216)</f>
        <v>1</v>
      </c>
      <c r="Z100" s="187"/>
    </row>
    <row r="101" spans="1:26" ht="12">
      <c r="A101" s="141" t="s">
        <v>75</v>
      </c>
      <c r="B101" s="139">
        <f>(indicateurs!B101-indicateurs!B$216)/(indicateurs!B$217-indicateurs!B$216)</f>
        <v>0.20663324285881715</v>
      </c>
      <c r="C101" s="96">
        <f>(indicateurs!C101-indicateurs!C$216)/(indicateurs!C$217-indicateurs!C$216)</f>
        <v>9.0526456333330257E-2</v>
      </c>
      <c r="D101" s="139">
        <f>(indicateurs!D101-indicateurs!D$216)/(indicateurs!D$217-indicateurs!D$216)</f>
        <v>0.58569509984054369</v>
      </c>
      <c r="E101" s="101">
        <f>(indicateurs!E101-indicateurs!E$216)/(indicateurs!E$217-indicateurs!E$216)</f>
        <v>0.10150621637791189</v>
      </c>
      <c r="F101" s="166" t="e">
        <f>1-((indicateurs!F101-indicateurs!F$216)/(indicateurs!F$217-indicateurs!F$216))</f>
        <v>#VALUE!</v>
      </c>
      <c r="G101" s="106">
        <f>1-((indicateurs!G101-indicateurs!G$216)/(indicateurs!G$217-indicateurs!G$216))</f>
        <v>0.36985846923422649</v>
      </c>
      <c r="H101" s="139">
        <f>(indicateurs!H101-indicateurs!H$216)/(indicateurs!H$217-indicateurs!H$216)</f>
        <v>0.17721518987341767</v>
      </c>
      <c r="I101" s="101">
        <f>1-((indicateurs!I101-indicateurs!I$216)/(indicateurs!I$217-indicateurs!I$216))</f>
        <v>0.43372645079371264</v>
      </c>
      <c r="J101" s="96">
        <f>1-((indicateurs!J101-indicateurs!J$216)/(indicateurs!J$217-indicateurs!J$216))</f>
        <v>0.1239147592738753</v>
      </c>
      <c r="K101" s="139">
        <f>1-((indicateurs!K101-indicateurs!K$216)/(indicateurs!K$217-indicateurs!K$216))</f>
        <v>0.95887517384823995</v>
      </c>
      <c r="L101" s="256">
        <f>(indicateurs!L101-indicateurs!L$216)/(indicateurs!L$217-indicateurs!L$216)</f>
        <v>0.32003886403386705</v>
      </c>
      <c r="M101" s="139">
        <f>(indicateurs!M101-indicateurs!M$216)/(indicateurs!M$217-indicateurs!M$216)</f>
        <v>0.74786324786324765</v>
      </c>
      <c r="N101" s="96">
        <f>(indicateurs!N101-indicateurs!N$216)/(indicateurs!N$217-indicateurs!N$216)</f>
        <v>0.38442918248944269</v>
      </c>
      <c r="O101" s="139">
        <f>(indicateurs!O101-indicateurs!O$216)/(indicateurs!O$217-indicateurs!O$216)</f>
        <v>0.95438547479244029</v>
      </c>
      <c r="P101" s="101">
        <f>(indicateurs!P101-indicateurs!P$216)/(indicateurs!P$217-indicateurs!P$216)</f>
        <v>0.75256217845057272</v>
      </c>
      <c r="Q101" s="96">
        <f>(indicateurs!Q101-indicateurs!Q$216)/(indicateurs!Q$217-indicateurs!Q$216)</f>
        <v>0.77524292545425644</v>
      </c>
      <c r="R101" s="9">
        <f>(indicateurs!R101-indicateurs!R$216)/(indicateurs!R$217-indicateurs!R$216)</f>
        <v>0.7</v>
      </c>
      <c r="S101" s="139">
        <f>(indicateurs!S101-indicateurs!S$216)/(indicateurs!S$217-indicateurs!S$216)</f>
        <v>0.13157894736842105</v>
      </c>
      <c r="T101" s="96">
        <f>(indicateurs!T101-indicateurs!T$216)/(indicateurs!T$217-indicateurs!T$216)</f>
        <v>0.32762933957294221</v>
      </c>
      <c r="U101" s="139">
        <f>(indicateurs!U101-indicateurs!U$216)/(indicateurs!U$217-indicateurs!U$216)</f>
        <v>0.38775510204081631</v>
      </c>
      <c r="V101" s="96">
        <f>1-((indicateurs!V101-indicateurs!V$216)/(indicateurs!V$217-indicateurs!V$216))</f>
        <v>0.95877849793309833</v>
      </c>
      <c r="W101" s="139">
        <f>1-((indicateurs!W101-indicateurs!W$216)/(indicateurs!W$217-indicateurs!W$216))</f>
        <v>0.94999209265771223</v>
      </c>
      <c r="X101" s="106">
        <f>1-((indicateurs!X101-indicateurs!X$216)/(indicateurs!X$217-indicateurs!X$216))</f>
        <v>0.74034374568601524</v>
      </c>
      <c r="Y101" s="247">
        <f>(indicateurs!Y101-indicateurs!Y$216)/(indicateurs!Y$217-indicateurs!Y$216)</f>
        <v>0.26043580718585324</v>
      </c>
      <c r="Z101" s="187"/>
    </row>
    <row r="102" spans="1:26" ht="12">
      <c r="A102" s="141" t="s">
        <v>76</v>
      </c>
      <c r="B102" s="139">
        <f>(indicateurs!B102-indicateurs!B$216)/(indicateurs!B$217-indicateurs!B$216)</f>
        <v>0.5881055051370413</v>
      </c>
      <c r="C102" s="96">
        <f>(indicateurs!C102-indicateurs!C$216)/(indicateurs!C$217-indicateurs!C$216)</f>
        <v>0.17581634013448777</v>
      </c>
      <c r="D102" s="139">
        <f>(indicateurs!D102-indicateurs!D$216)/(indicateurs!D$217-indicateurs!D$216)</f>
        <v>0.69413220045018409</v>
      </c>
      <c r="E102" s="101">
        <f>(indicateurs!E102-indicateurs!E$216)/(indicateurs!E$217-indicateurs!E$216)</f>
        <v>0.39635361190733265</v>
      </c>
      <c r="F102" s="166" t="e">
        <f>1-((indicateurs!F102-indicateurs!F$216)/(indicateurs!F$217-indicateurs!F$216))</f>
        <v>#VALUE!</v>
      </c>
      <c r="G102" s="106">
        <f>1-((indicateurs!G102-indicateurs!G$216)/(indicateurs!G$217-indicateurs!G$216))</f>
        <v>0.84246960909183199</v>
      </c>
      <c r="H102" s="139">
        <f>(indicateurs!H102-indicateurs!H$216)/(indicateurs!H$217-indicateurs!H$216)</f>
        <v>0.62025316455696189</v>
      </c>
      <c r="I102" s="101">
        <f>1-((indicateurs!I102-indicateurs!I$216)/(indicateurs!I$217-indicateurs!I$216))</f>
        <v>0.34909380883656627</v>
      </c>
      <c r="J102" s="96">
        <f>1-((indicateurs!J102-indicateurs!J$216)/(indicateurs!J$217-indicateurs!J$216))</f>
        <v>0.94475138121546964</v>
      </c>
      <c r="K102" s="139">
        <f>1-((indicateurs!K102-indicateurs!K$216)/(indicateurs!K$217-indicateurs!K$216))</f>
        <v>0.96354895332243107</v>
      </c>
      <c r="L102" s="96">
        <f>(indicateurs!L102-indicateurs!L$216)/(indicateurs!L$217-indicateurs!L$216)</f>
        <v>0.55335843554535369</v>
      </c>
      <c r="M102" s="139">
        <f>(indicateurs!M102-indicateurs!M$216)/(indicateurs!M$217-indicateurs!M$216)</f>
        <v>0.87606837606837584</v>
      </c>
      <c r="N102" s="96">
        <f>(indicateurs!N102-indicateurs!N$216)/(indicateurs!N$217-indicateurs!N$216)</f>
        <v>0.66408798731147145</v>
      </c>
      <c r="O102" s="139">
        <f>(indicateurs!O102-indicateurs!O$216)/(indicateurs!O$217-indicateurs!O$216)</f>
        <v>0.8549999187895656</v>
      </c>
      <c r="P102" s="101">
        <f>(indicateurs!P102-indicateurs!P$216)/(indicateurs!P$217-indicateurs!P$216)</f>
        <v>1</v>
      </c>
      <c r="Q102" s="96">
        <f>(indicateurs!Q102-indicateurs!Q$216)/(indicateurs!Q$217-indicateurs!Q$216)</f>
        <v>1</v>
      </c>
      <c r="R102" s="9">
        <f>(indicateurs!R102-indicateurs!R$216)/(indicateurs!R$217-indicateurs!R$216)</f>
        <v>0.8666666666666667</v>
      </c>
      <c r="S102" s="139">
        <f>(indicateurs!S102-indicateurs!S$216)/(indicateurs!S$217-indicateurs!S$216)</f>
        <v>0.73684210526315785</v>
      </c>
      <c r="T102" s="96">
        <f>(indicateurs!T102-indicateurs!T$216)/(indicateurs!T$217-indicateurs!T$216)</f>
        <v>0.58765108185906201</v>
      </c>
      <c r="U102" s="139">
        <f>(indicateurs!U102-indicateurs!U$216)/(indicateurs!U$217-indicateurs!U$216)</f>
        <v>0.93877551020408168</v>
      </c>
      <c r="V102" s="96">
        <f>1-((indicateurs!V102-indicateurs!V$216)/(indicateurs!V$217-indicateurs!V$216))</f>
        <v>0.91483131197529777</v>
      </c>
      <c r="W102" s="139">
        <f>1-((indicateurs!W102-indicateurs!W$216)/(indicateurs!W$217-indicateurs!W$216))</f>
        <v>0.96931344018445398</v>
      </c>
      <c r="X102" s="106">
        <f>1-((indicateurs!X102-indicateurs!X$216)/(indicateurs!X$217-indicateurs!X$216))</f>
        <v>1</v>
      </c>
      <c r="Y102" s="247">
        <f>(indicateurs!Y102-indicateurs!Y$216)/(indicateurs!Y$217-indicateurs!Y$216)</f>
        <v>0.83015994833456741</v>
      </c>
      <c r="Z102" s="187"/>
    </row>
    <row r="103" spans="1:26" ht="12">
      <c r="A103" s="141" t="s">
        <v>77</v>
      </c>
      <c r="B103" s="139">
        <f>(indicateurs!B103-indicateurs!B$216)/(indicateurs!B$217-indicateurs!B$216)</f>
        <v>0.67958775330580501</v>
      </c>
      <c r="C103" s="96">
        <f>(indicateurs!C103-indicateurs!C$216)/(indicateurs!C$217-indicateurs!C$216)</f>
        <v>0.42212138976986691</v>
      </c>
      <c r="D103" s="139">
        <f>(indicateurs!D103-indicateurs!D$216)/(indicateurs!D$217-indicateurs!D$216)</f>
        <v>0.57477112200289204</v>
      </c>
      <c r="E103" s="101">
        <f>(indicateurs!E103-indicateurs!E$216)/(indicateurs!E$217-indicateurs!E$216)</f>
        <v>0.45105418738455916</v>
      </c>
      <c r="F103" s="166" t="e">
        <f>1-((indicateurs!F103-indicateurs!F$216)/(indicateurs!F$217-indicateurs!F$216))</f>
        <v>#VALUE!</v>
      </c>
      <c r="G103" s="106">
        <f>1-((indicateurs!G103-indicateurs!G$216)/(indicateurs!G$217-indicateurs!G$216))</f>
        <v>0.60080668227594081</v>
      </c>
      <c r="H103" s="139">
        <f>(indicateurs!H103-indicateurs!H$216)/(indicateurs!H$217-indicateurs!H$216)</f>
        <v>0.55696202531645567</v>
      </c>
      <c r="I103" s="101">
        <f>1-((indicateurs!I103-indicateurs!I$216)/(indicateurs!I$217-indicateurs!I$216))</f>
        <v>0.43621578875851375</v>
      </c>
      <c r="J103" s="96">
        <f>1-((indicateurs!J103-indicateurs!J$216)/(indicateurs!J$217-indicateurs!J$216))</f>
        <v>0.94475138121546964</v>
      </c>
      <c r="K103" s="139">
        <f>1-((indicateurs!K103-indicateurs!K$216)/(indicateurs!K$217-indicateurs!K$216))</f>
        <v>0.89724995148826725</v>
      </c>
      <c r="L103" s="256">
        <f>(indicateurs!L103-indicateurs!L$216)/(indicateurs!L$217-indicateurs!L$216)</f>
        <v>0.62397399435969603</v>
      </c>
      <c r="M103" s="139">
        <f>(indicateurs!M103-indicateurs!M$216)/(indicateurs!M$217-indicateurs!M$216)</f>
        <v>0.92735042735042728</v>
      </c>
      <c r="N103" s="96">
        <f>(indicateurs!N103-indicateurs!N$216)/(indicateurs!N$217-indicateurs!N$216)</f>
        <v>0.67051692535335705</v>
      </c>
      <c r="O103" s="139">
        <f>(indicateurs!O103-indicateurs!O$216)/(indicateurs!O$217-indicateurs!O$216)</f>
        <v>0.63244200117292571</v>
      </c>
      <c r="P103" s="101">
        <f>(indicateurs!P103-indicateurs!P$216)/(indicateurs!P$217-indicateurs!P$216)</f>
        <v>0.4917408460184331</v>
      </c>
      <c r="Q103" s="96">
        <f>(indicateurs!Q103-indicateurs!Q$216)/(indicateurs!Q$217-indicateurs!Q$216)</f>
        <v>0.64886265638561791</v>
      </c>
      <c r="R103" s="9">
        <f>(indicateurs!R103-indicateurs!R$216)/(indicateurs!R$217-indicateurs!R$216)</f>
        <v>0.83333333333333337</v>
      </c>
      <c r="S103" s="139">
        <f>(indicateurs!S103-indicateurs!S$216)/(indicateurs!S$217-indicateurs!S$216)</f>
        <v>0.15789473684210525</v>
      </c>
      <c r="T103" s="96">
        <f>(indicateurs!T103-indicateurs!T$216)/(indicateurs!T$217-indicateurs!T$216)</f>
        <v>0.79979490000677345</v>
      </c>
      <c r="U103" s="139">
        <f>(indicateurs!U103-indicateurs!U$216)/(indicateurs!U$217-indicateurs!U$216)</f>
        <v>0.61224489795918369</v>
      </c>
      <c r="V103" s="96">
        <f>1-((indicateurs!V103-indicateurs!V$216)/(indicateurs!V$217-indicateurs!V$216))</f>
        <v>0.95255942655326342</v>
      </c>
      <c r="W103" s="139">
        <f>1-((indicateurs!W103-indicateurs!W$216)/(indicateurs!W$217-indicateurs!W$216))</f>
        <v>0.9786685610164747</v>
      </c>
      <c r="X103" s="106">
        <f>1-((indicateurs!X103-indicateurs!X$216)/(indicateurs!X$217-indicateurs!X$216))</f>
        <v>0.82112740459577915</v>
      </c>
      <c r="Y103" s="247">
        <f>(indicateurs!Y103-indicateurs!Y$216)/(indicateurs!Y$217-indicateurs!Y$216)</f>
        <v>0.59914135321887252</v>
      </c>
      <c r="Z103" s="187"/>
    </row>
    <row r="104" spans="1:26" ht="12">
      <c r="A104" s="141" t="s">
        <v>78</v>
      </c>
      <c r="B104" s="139">
        <f>(indicateurs!B104-indicateurs!B$216)/(indicateurs!B$217-indicateurs!B$216)</f>
        <v>0.67644573041651956</v>
      </c>
      <c r="C104" s="96">
        <f>(indicateurs!C104-indicateurs!C$216)/(indicateurs!C$217-indicateurs!C$216)</f>
        <v>0.39551045952916419</v>
      </c>
      <c r="D104" s="139">
        <f>(indicateurs!D104-indicateurs!D$216)/(indicateurs!D$217-indicateurs!D$216)</f>
        <v>0.68157762934236221</v>
      </c>
      <c r="E104" s="101">
        <f>(indicateurs!E104-indicateurs!E$216)/(indicateurs!E$217-indicateurs!E$216)</f>
        <v>0.4092880572130902</v>
      </c>
      <c r="F104" s="166" t="e">
        <f>1-((indicateurs!F104-indicateurs!F$216)/(indicateurs!F$217-indicateurs!F$216))</f>
        <v>#VALUE!</v>
      </c>
      <c r="G104" s="106">
        <f>1-((indicateurs!G104-indicateurs!G$216)/(indicateurs!G$217-indicateurs!G$216))</f>
        <v>0.67625768404152597</v>
      </c>
      <c r="H104" s="139">
        <f>(indicateurs!H104-indicateurs!H$216)/(indicateurs!H$217-indicateurs!H$216)</f>
        <v>0.55696202531645567</v>
      </c>
      <c r="I104" s="101">
        <f>1-((indicateurs!I104-indicateurs!I$216)/(indicateurs!I$217-indicateurs!I$216))</f>
        <v>0.40409233275645828</v>
      </c>
      <c r="J104" s="96">
        <f>1-((indicateurs!J104-indicateurs!J$216)/(indicateurs!J$217-indicateurs!J$216))</f>
        <v>0.87371744277821628</v>
      </c>
      <c r="K104" s="139">
        <f>1-((indicateurs!K104-indicateurs!K$216)/(indicateurs!K$217-indicateurs!K$216))</f>
        <v>0.95567314542031212</v>
      </c>
      <c r="L104" s="256">
        <f>(indicateurs!L104-indicateurs!L$216)/(indicateurs!L$217-indicateurs!L$216)</f>
        <v>0.74104957587040443</v>
      </c>
      <c r="M104" s="139">
        <f>(indicateurs!M104-indicateurs!M$216)/(indicateurs!M$217-indicateurs!M$216)</f>
        <v>0.85470085470085444</v>
      </c>
      <c r="N104" s="96">
        <f>(indicateurs!N104-indicateurs!N$216)/(indicateurs!N$217-indicateurs!N$216)</f>
        <v>0.56443944766224274</v>
      </c>
      <c r="O104" s="139">
        <f>(indicateurs!O104-indicateurs!O$216)/(indicateurs!O$217-indicateurs!O$216)</f>
        <v>0.83152292130601824</v>
      </c>
      <c r="P104" s="101">
        <f>(indicateurs!P104-indicateurs!P$216)/(indicateurs!P$217-indicateurs!P$216)</f>
        <v>0.61963962939124306</v>
      </c>
      <c r="Q104" s="96">
        <f>(indicateurs!Q104-indicateurs!Q$216)/(indicateurs!Q$217-indicateurs!Q$216)</f>
        <v>0.733215012744454</v>
      </c>
      <c r="R104" s="9">
        <f>(indicateurs!R104-indicateurs!R$216)/(indicateurs!R$217-indicateurs!R$216)</f>
        <v>0.8666666666666667</v>
      </c>
      <c r="S104" s="139">
        <f>(indicateurs!S104-indicateurs!S$216)/(indicateurs!S$217-indicateurs!S$216)</f>
        <v>0.26315789473684209</v>
      </c>
      <c r="T104" s="96">
        <f>(indicateurs!T104-indicateurs!T$216)/(indicateurs!T$217-indicateurs!T$216)</f>
        <v>0.64500755250527975</v>
      </c>
      <c r="U104" s="139">
        <f>(indicateurs!U104-indicateurs!U$216)/(indicateurs!U$217-indicateurs!U$216)</f>
        <v>1</v>
      </c>
      <c r="V104" s="96">
        <f>1-((indicateurs!V104-indicateurs!V$216)/(indicateurs!V$217-indicateurs!V$216))</f>
        <v>0.88857785109685594</v>
      </c>
      <c r="W104" s="139">
        <f>1-((indicateurs!W104-indicateurs!W$216)/(indicateurs!W$217-indicateurs!W$216))</f>
        <v>0.98046112090486059</v>
      </c>
      <c r="X104" s="106">
        <f>1-((indicateurs!X104-indicateurs!X$216)/(indicateurs!X$217-indicateurs!X$216))</f>
        <v>0.83993793492029978</v>
      </c>
      <c r="Y104" s="247">
        <f>(indicateurs!Y104-indicateurs!Y$216)/(indicateurs!Y$217-indicateurs!Y$216)</f>
        <v>0.59110367114779527</v>
      </c>
      <c r="Z104" s="187"/>
    </row>
    <row r="105" spans="1:26" ht="12">
      <c r="A105" s="141" t="s">
        <v>79</v>
      </c>
      <c r="B105" s="139">
        <f>(indicateurs!B105-indicateurs!B$216)/(indicateurs!B$217-indicateurs!B$216)</f>
        <v>0.4968808871349682</v>
      </c>
      <c r="C105" s="96">
        <f>(indicateurs!C105-indicateurs!C$216)/(indicateurs!C$217-indicateurs!C$216)</f>
        <v>0.15466744970291529</v>
      </c>
      <c r="D105" s="139">
        <f>(indicateurs!D105-indicateurs!D$216)/(indicateurs!D$217-indicateurs!D$216)</f>
        <v>0.37480867342164631</v>
      </c>
      <c r="E105" s="101">
        <f>(indicateurs!E105-indicateurs!E$216)/(indicateurs!E$217-indicateurs!E$216)</f>
        <v>0.3480031690819948</v>
      </c>
      <c r="F105" s="166" t="e">
        <f>1-((indicateurs!F105-indicateurs!F$216)/(indicateurs!F$217-indicateurs!F$216))</f>
        <v>#VALUE!</v>
      </c>
      <c r="G105" s="106">
        <f>1-((indicateurs!G105-indicateurs!G$216)/(indicateurs!G$217-indicateurs!G$216))</f>
        <v>0.13102529246339367</v>
      </c>
      <c r="H105" s="139">
        <f>(indicateurs!H105-indicateurs!H$216)/(indicateurs!H$217-indicateurs!H$216)</f>
        <v>0.17721518987341767</v>
      </c>
      <c r="I105" s="101">
        <f>1-((indicateurs!I105-indicateurs!I$216)/(indicateurs!I$217-indicateurs!I$216))</f>
        <v>9.1996842859511152E-2</v>
      </c>
      <c r="J105" s="96">
        <f>1-((indicateurs!J105-indicateurs!J$216)/(indicateurs!J$217-indicateurs!J$216))</f>
        <v>0.88950276243093929</v>
      </c>
      <c r="K105" s="139">
        <f>1-((indicateurs!K105-indicateurs!K$216)/(indicateurs!K$217-indicateurs!K$216))</f>
        <v>0.92293237645059578</v>
      </c>
      <c r="L105" s="256">
        <f>(indicateurs!L105-indicateurs!L$216)/(indicateurs!L$217-indicateurs!L$216)</f>
        <v>0.64282466181753239</v>
      </c>
      <c r="M105" s="139">
        <f>(indicateurs!M105-indicateurs!M$216)/(indicateurs!M$217-indicateurs!M$216)</f>
        <v>0.84615384615384581</v>
      </c>
      <c r="N105" s="96">
        <f>(indicateurs!N105-indicateurs!N$216)/(indicateurs!N$217-indicateurs!N$216)</f>
        <v>0.72516289870938566</v>
      </c>
      <c r="O105" s="139">
        <f>(indicateurs!O105-indicateurs!O$216)/(indicateurs!O$217-indicateurs!O$216)</f>
        <v>0.53518021340584476</v>
      </c>
      <c r="P105" s="101">
        <f>(indicateurs!P105-indicateurs!P$216)/(indicateurs!P$217-indicateurs!P$216)</f>
        <v>0.73505969728644738</v>
      </c>
      <c r="Q105" s="96">
        <f>(indicateurs!Q105-indicateurs!Q$216)/(indicateurs!Q$217-indicateurs!Q$216)</f>
        <v>0.51921020137492035</v>
      </c>
      <c r="R105" s="9">
        <f>(indicateurs!R105-indicateurs!R$216)/(indicateurs!R$217-indicateurs!R$216)</f>
        <v>0.66666666666666663</v>
      </c>
      <c r="S105" s="139">
        <f>(indicateurs!S105-indicateurs!S$216)/(indicateurs!S$217-indicateurs!S$216)</f>
        <v>0.47368421052631576</v>
      </c>
      <c r="T105" s="96">
        <f>(indicateurs!T105-indicateurs!T$216)/(indicateurs!T$217-indicateurs!T$216)</f>
        <v>0.51176508385431441</v>
      </c>
      <c r="U105" s="139">
        <f>(indicateurs!U105-indicateurs!U$216)/(indicateurs!U$217-indicateurs!U$216)</f>
        <v>0.2857142857142857</v>
      </c>
      <c r="V105" s="96">
        <f>1-((indicateurs!V105-indicateurs!V$216)/(indicateurs!V$217-indicateurs!V$216))</f>
        <v>0.57902823481361121</v>
      </c>
      <c r="W105" s="139">
        <f>1-((indicateurs!W105-indicateurs!W$216)/(indicateurs!W$217-indicateurs!W$216))</f>
        <v>0.991377810706215</v>
      </c>
      <c r="X105" s="106">
        <f>1-((indicateurs!X105-indicateurs!X$216)/(indicateurs!X$217-indicateurs!X$216))</f>
        <v>0.83468590927512543</v>
      </c>
      <c r="Y105" s="247">
        <f>(indicateurs!Y105-indicateurs!Y$216)/(indicateurs!Y$217-indicateurs!Y$216)</f>
        <v>0.22680946483806894</v>
      </c>
      <c r="Z105" s="187"/>
    </row>
    <row r="106" spans="1:26" ht="12">
      <c r="A106" s="141" t="s">
        <v>80</v>
      </c>
      <c r="B106" s="139">
        <f>(indicateurs!B106-indicateurs!B$216)/(indicateurs!B$217-indicateurs!B$216)</f>
        <v>0.22430328381686346</v>
      </c>
      <c r="C106" s="96">
        <f>(indicateurs!C106-indicateurs!C$216)/(indicateurs!C$217-indicateurs!C$216)</f>
        <v>9.6335236581208974E-2</v>
      </c>
      <c r="D106" s="139">
        <f>(indicateurs!D106-indicateurs!D$216)/(indicateurs!D$217-indicateurs!D$216)</f>
        <v>0.41680396692602689</v>
      </c>
      <c r="E106" s="101">
        <f>(indicateurs!E106-indicateurs!E$216)/(indicateurs!E$217-indicateurs!E$216)</f>
        <v>0.16676942914545639</v>
      </c>
      <c r="F106" s="166" t="e">
        <f>1-((indicateurs!F106-indicateurs!F$216)/(indicateurs!F$217-indicateurs!F$216))</f>
        <v>#VALUE!</v>
      </c>
      <c r="G106" s="106">
        <f>1-((indicateurs!G106-indicateurs!G$216)/(indicateurs!G$217-indicateurs!G$216))</f>
        <v>0.43184888196672822</v>
      </c>
      <c r="H106" s="139">
        <f>(indicateurs!H106-indicateurs!H$216)/(indicateurs!H$217-indicateurs!H$216)</f>
        <v>5.0632911392405035E-2</v>
      </c>
      <c r="I106" s="101">
        <f>1-((indicateurs!I106-indicateurs!I$216)/(indicateurs!I$217-indicateurs!I$216))</f>
        <v>0.37061771174863967</v>
      </c>
      <c r="J106" s="96">
        <f>1-((indicateurs!J106-indicateurs!J$216)/(indicateurs!J$217-indicateurs!J$216))</f>
        <v>0.47908445146014211</v>
      </c>
      <c r="K106" s="139">
        <f>1-((indicateurs!K106-indicateurs!K$216)/(indicateurs!K$217-indicateurs!K$216))</f>
        <v>0.9684625035540485</v>
      </c>
      <c r="L106" s="256">
        <f>(indicateurs!L106-indicateurs!L$216)/(indicateurs!L$217-indicateurs!L$216)</f>
        <v>0.5023076325682011</v>
      </c>
      <c r="M106" s="139">
        <f>(indicateurs!M106-indicateurs!M$216)/(indicateurs!M$217-indicateurs!M$216)</f>
        <v>0.64529914529914489</v>
      </c>
      <c r="N106" s="96">
        <f>(indicateurs!N106-indicateurs!N$216)/(indicateurs!N$217-indicateurs!N$216)</f>
        <v>0.34746278874859982</v>
      </c>
      <c r="O106" s="139">
        <f>(indicateurs!O106-indicateurs!O$216)/(indicateurs!O$217-indicateurs!O$216)</f>
        <v>0.75297494042747881</v>
      </c>
      <c r="P106" s="101">
        <f>(indicateurs!P106-indicateurs!P$216)/(indicateurs!P$217-indicateurs!P$216)</f>
        <v>0.65711075006707698</v>
      </c>
      <c r="Q106" s="96">
        <f>(indicateurs!Q106-indicateurs!Q$216)/(indicateurs!Q$217-indicateurs!Q$216)</f>
        <v>0.64739693993489744</v>
      </c>
      <c r="R106" s="9">
        <f>(indicateurs!R106-indicateurs!R$216)/(indicateurs!R$217-indicateurs!R$216)</f>
        <v>0.73333333333333328</v>
      </c>
      <c r="S106" s="139">
        <f>(indicateurs!S106-indicateurs!S$216)/(indicateurs!S$217-indicateurs!S$216)</f>
        <v>0.61842105263157898</v>
      </c>
      <c r="T106" s="96">
        <f>(indicateurs!T106-indicateurs!T$216)/(indicateurs!T$217-indicateurs!T$216)</f>
        <v>0.36988066316062868</v>
      </c>
      <c r="U106" s="139">
        <f>(indicateurs!U106-indicateurs!U$216)/(indicateurs!U$217-indicateurs!U$216)</f>
        <v>0.55102040816326525</v>
      </c>
      <c r="V106" s="96">
        <f>1-((indicateurs!V106-indicateurs!V$216)/(indicateurs!V$217-indicateurs!V$216))</f>
        <v>0.90040140135785718</v>
      </c>
      <c r="W106" s="139">
        <f>1-((indicateurs!W106-indicateurs!W$216)/(indicateurs!W$217-indicateurs!W$216))</f>
        <v>0.97144615193706019</v>
      </c>
      <c r="X106" s="106">
        <f>1-((indicateurs!X106-indicateurs!X$216)/(indicateurs!X$217-indicateurs!X$216))</f>
        <v>0.84095061909845248</v>
      </c>
      <c r="Y106" s="247">
        <f>(indicateurs!Y106-indicateurs!Y$216)/(indicateurs!Y$217-indicateurs!Y$216)</f>
        <v>0</v>
      </c>
      <c r="Z106" s="187"/>
    </row>
    <row r="107" spans="1:26" ht="12">
      <c r="A107" s="141" t="s">
        <v>81</v>
      </c>
      <c r="B107" s="139">
        <f>(indicateurs!B107-indicateurs!B$216)/(indicateurs!B$217-indicateurs!B$216)</f>
        <v>0.63455045072984662</v>
      </c>
      <c r="C107" s="96">
        <f>(indicateurs!C107-indicateurs!C$216)/(indicateurs!C$217-indicateurs!C$216)</f>
        <v>0.42201851611126551</v>
      </c>
      <c r="D107" s="139">
        <f>(indicateurs!D107-indicateurs!D$216)/(indicateurs!D$217-indicateurs!D$216)</f>
        <v>0.86785290575938168</v>
      </c>
      <c r="E107" s="101">
        <f>(indicateurs!E107-indicateurs!E$216)/(indicateurs!E$217-indicateurs!E$216)</f>
        <v>0.64304548988442711</v>
      </c>
      <c r="F107" s="166" t="e">
        <f>1-((indicateurs!F107-indicateurs!F$216)/(indicateurs!F$217-indicateurs!F$216))</f>
        <v>#VALUE!</v>
      </c>
      <c r="G107" s="106">
        <f>1-((indicateurs!G107-indicateurs!G$216)/(indicateurs!G$217-indicateurs!G$216))</f>
        <v>0.8649526936334323</v>
      </c>
      <c r="H107" s="139">
        <f>(indicateurs!H107-indicateurs!H$216)/(indicateurs!H$217-indicateurs!H$216)</f>
        <v>0.43037974683544306</v>
      </c>
      <c r="I107" s="101">
        <f>1-((indicateurs!I107-indicateurs!I$216)/(indicateurs!I$217-indicateurs!I$216))</f>
        <v>0.41596811989701643</v>
      </c>
      <c r="J107" s="96">
        <f>1-((indicateurs!J107-indicateurs!J$216)/(indicateurs!J$217-indicateurs!J$216))</f>
        <v>0.9684293606945541</v>
      </c>
      <c r="K107" s="139">
        <f>1-((indicateurs!K107-indicateurs!K$216)/(indicateurs!K$217-indicateurs!K$216))</f>
        <v>0.89523021843357153</v>
      </c>
      <c r="L107" s="256">
        <f>(indicateurs!L107-indicateurs!L$216)/(indicateurs!L$217-indicateurs!L$216)</f>
        <v>0.35904970089603505</v>
      </c>
      <c r="M107" s="139">
        <f>(indicateurs!M107-indicateurs!M$216)/(indicateurs!M$217-indicateurs!M$216)</f>
        <v>0.87606837606837584</v>
      </c>
      <c r="N107" s="96">
        <f>(indicateurs!N107-indicateurs!N$216)/(indicateurs!N$217-indicateurs!N$216)</f>
        <v>0.76855823049211436</v>
      </c>
      <c r="O107" s="139">
        <f>(indicateurs!O107-indicateurs!O$216)/(indicateurs!O$217-indicateurs!O$216)</f>
        <v>0.56535195573404873</v>
      </c>
      <c r="P107" s="101">
        <f>(indicateurs!P107-indicateurs!P$216)/(indicateurs!P$217-indicateurs!P$216)</f>
        <v>0.98733781019174061</v>
      </c>
      <c r="Q107" s="96">
        <f>(indicateurs!Q107-indicateurs!Q$216)/(indicateurs!Q$217-indicateurs!Q$216)</f>
        <v>0.69443124876683926</v>
      </c>
      <c r="R107" s="9">
        <f>(indicateurs!R107-indicateurs!R$216)/(indicateurs!R$217-indicateurs!R$216)</f>
        <v>1</v>
      </c>
      <c r="S107" s="139">
        <f>(indicateurs!S107-indicateurs!S$216)/(indicateurs!S$217-indicateurs!S$216)</f>
        <v>0.32894736842105265</v>
      </c>
      <c r="T107" s="96">
        <f>(indicateurs!T107-indicateurs!T$216)/(indicateurs!T$217-indicateurs!T$216)</f>
        <v>0.76335189603944686</v>
      </c>
      <c r="U107" s="139">
        <f>(indicateurs!U107-indicateurs!U$216)/(indicateurs!U$217-indicateurs!U$216)</f>
        <v>1</v>
      </c>
      <c r="V107" s="96">
        <f>1-((indicateurs!V107-indicateurs!V$216)/(indicateurs!V$217-indicateurs!V$216))</f>
        <v>0.9226324015591062</v>
      </c>
      <c r="W107" s="139">
        <f>1-((indicateurs!W107-indicateurs!W$216)/(indicateurs!W$217-indicateurs!W$216))</f>
        <v>1</v>
      </c>
      <c r="X107" s="106">
        <f>1-((indicateurs!X107-indicateurs!X$216)/(indicateurs!X$217-indicateurs!X$216))</f>
        <v>0.89856561869067197</v>
      </c>
      <c r="Y107" s="247">
        <f>(indicateurs!Y107-indicateurs!Y$216)/(indicateurs!Y$217-indicateurs!Y$216)</f>
        <v>0.69883989661740509</v>
      </c>
      <c r="Z107" s="187"/>
    </row>
    <row r="108" spans="1:26" ht="12">
      <c r="A108" s="141" t="s">
        <v>82</v>
      </c>
      <c r="B108" s="139">
        <f>(indicateurs!B108-indicateurs!B$216)/(indicateurs!B$217-indicateurs!B$216)</f>
        <v>0.56222565203476316</v>
      </c>
      <c r="C108" s="96">
        <f>(indicateurs!C108-indicateurs!C$216)/(indicateurs!C$217-indicateurs!C$216)</f>
        <v>0.19318278640179334</v>
      </c>
      <c r="D108" s="139">
        <f>(indicateurs!D108-indicateurs!D$216)/(indicateurs!D$217-indicateurs!D$216)</f>
        <v>0.51615881778743411</v>
      </c>
      <c r="E108" s="101">
        <f>(indicateurs!E108-indicateurs!E$216)/(indicateurs!E$217-indicateurs!E$216)</f>
        <v>0.62590221434676929</v>
      </c>
      <c r="F108" s="166" t="e">
        <f>1-((indicateurs!F108-indicateurs!F$216)/(indicateurs!F$217-indicateurs!F$216))</f>
        <v>#VALUE!</v>
      </c>
      <c r="G108" s="106">
        <f>1-((indicateurs!G108-indicateurs!G$216)/(indicateurs!G$217-indicateurs!G$216))</f>
        <v>0.60182272294392702</v>
      </c>
      <c r="H108" s="139">
        <f>(indicateurs!H108-indicateurs!H$216)/(indicateurs!H$217-indicateurs!H$216)</f>
        <v>0.74683544303797478</v>
      </c>
      <c r="I108" s="101">
        <f>1-((indicateurs!I108-indicateurs!I$216)/(indicateurs!I$217-indicateurs!I$216))</f>
        <v>0.61277763779632122</v>
      </c>
      <c r="J108" s="96">
        <f>1-((indicateurs!J108-indicateurs!J$216)/(indicateurs!J$217-indicateurs!J$216))</f>
        <v>0.98421468034727699</v>
      </c>
      <c r="K108" s="139">
        <f>1-((indicateurs!K108-indicateurs!K$216)/(indicateurs!K$217-indicateurs!K$216))</f>
        <v>0.97585824211290162</v>
      </c>
      <c r="L108" s="256">
        <f>(indicateurs!L108-indicateurs!L$216)/(indicateurs!L$217-indicateurs!L$216)</f>
        <v>0.46026095805436495</v>
      </c>
      <c r="M108" s="139">
        <f>(indicateurs!M108-indicateurs!M$216)/(indicateurs!M$217-indicateurs!M$216)</f>
        <v>0.86324786324786318</v>
      </c>
      <c r="N108" s="96">
        <f>(indicateurs!N108-indicateurs!N$216)/(indicateurs!N$217-indicateurs!N$216)</f>
        <v>0.87463570818322856</v>
      </c>
      <c r="O108" s="139">
        <f>(indicateurs!O108-indicateurs!O$216)/(indicateurs!O$217-indicateurs!O$216)</f>
        <v>0.71184510976942572</v>
      </c>
      <c r="P108" s="101">
        <f>(indicateurs!P108-indicateurs!P$216)/(indicateurs!P$217-indicateurs!P$216)</f>
        <v>0.65408161111711749</v>
      </c>
      <c r="Q108" s="96">
        <f>(indicateurs!Q108-indicateurs!Q$216)/(indicateurs!Q$217-indicateurs!Q$216)</f>
        <v>0.66497254912405512</v>
      </c>
      <c r="R108" s="9">
        <f>(indicateurs!R108-indicateurs!R$216)/(indicateurs!R$217-indicateurs!R$216)</f>
        <v>1</v>
      </c>
      <c r="S108" s="139">
        <f>(indicateurs!S108-indicateurs!S$216)/(indicateurs!S$217-indicateurs!S$216)</f>
        <v>0.73684210526315785</v>
      </c>
      <c r="T108" s="96">
        <f>(indicateurs!T108-indicateurs!T$216)/(indicateurs!T$217-indicateurs!T$216)</f>
        <v>0.44724673670017207</v>
      </c>
      <c r="U108" s="139">
        <f>(indicateurs!U108-indicateurs!U$216)/(indicateurs!U$217-indicateurs!U$216)</f>
        <v>0.83673469387755106</v>
      </c>
      <c r="V108" s="96">
        <f>1-((indicateurs!V108-indicateurs!V$216)/(indicateurs!V$217-indicateurs!V$216))</f>
        <v>0.96041844992071423</v>
      </c>
      <c r="W108" s="139">
        <f>1-((indicateurs!W108-indicateurs!W$216)/(indicateurs!W$217-indicateurs!W$216))</f>
        <v>0.98980575514211044</v>
      </c>
      <c r="X108" s="106">
        <f>1-((indicateurs!X108-indicateurs!X$216)/(indicateurs!X$217-indicateurs!X$216))</f>
        <v>0.87200354575889716</v>
      </c>
      <c r="Y108" s="247">
        <f>(indicateurs!Y108-indicateurs!Y$216)/(indicateurs!Y$217-indicateurs!Y$216)</f>
        <v>0.7081770188441836</v>
      </c>
      <c r="Z108" s="187"/>
    </row>
    <row r="109" spans="1:26" ht="12">
      <c r="A109" s="141" t="s">
        <v>83</v>
      </c>
      <c r="B109" s="139">
        <f>(indicateurs!B109-indicateurs!B$216)/(indicateurs!B$217-indicateurs!B$216)</f>
        <v>0.49211790539556938</v>
      </c>
      <c r="C109" s="96">
        <f>(indicateurs!C109-indicateurs!C$216)/(indicateurs!C$217-indicateurs!C$216)</f>
        <v>0.45612618386114567</v>
      </c>
      <c r="D109" s="139">
        <f>(indicateurs!D109-indicateurs!D$216)/(indicateurs!D$217-indicateurs!D$216)</f>
        <v>0.52496542519636558</v>
      </c>
      <c r="E109" s="101">
        <f>(indicateurs!E109-indicateurs!E$216)/(indicateurs!E$217-indicateurs!E$216)</f>
        <v>0.31303774555994734</v>
      </c>
      <c r="F109" s="166">
        <f>1-((indicateurs!F109-indicateurs!F$216)/(indicateurs!F$217-indicateurs!F$216))</f>
        <v>0.25784420136504649</v>
      </c>
      <c r="G109" s="106">
        <f>1-((indicateurs!G109-indicateurs!G$216)/(indicateurs!G$217-indicateurs!G$216))</f>
        <v>0.87243447226370441</v>
      </c>
      <c r="H109" s="139">
        <f>(indicateurs!H109-indicateurs!H$216)/(indicateurs!H$217-indicateurs!H$216)</f>
        <v>0.14556962025316447</v>
      </c>
      <c r="I109" s="101">
        <f>1-((indicateurs!I109-indicateurs!I$216)/(indicateurs!I$217-indicateurs!I$216))</f>
        <v>0.41596811989701643</v>
      </c>
      <c r="J109" s="96">
        <f>1-((indicateurs!J109-indicateurs!J$216)/(indicateurs!J$217-indicateurs!J$216))</f>
        <v>0.68098617454288712</v>
      </c>
      <c r="K109" s="139">
        <f>1-((indicateurs!K109-indicateurs!K$216)/(indicateurs!K$217-indicateurs!K$216))</f>
        <v>0.82739769352176507</v>
      </c>
      <c r="L109" s="256">
        <f>(indicateurs!L109-indicateurs!L$216)/(indicateurs!L$217-indicateurs!L$216)</f>
        <v>0.4329383646826806</v>
      </c>
      <c r="M109" s="139">
        <f>(indicateurs!M109-indicateurs!M$216)/(indicateurs!M$217-indicateurs!M$216)</f>
        <v>0.88034188034187988</v>
      </c>
      <c r="N109" s="96">
        <f>(indicateurs!N109-indicateurs!N$216)/(indicateurs!N$217-indicateurs!N$216)</f>
        <v>0.81034632776437143</v>
      </c>
      <c r="O109" s="139">
        <f>(indicateurs!O109-indicateurs!O$216)/(indicateurs!O$217-indicateurs!O$216)</f>
        <v>0.84170573813905392</v>
      </c>
      <c r="P109" s="101">
        <f>(indicateurs!P109-indicateurs!P$216)/(indicateurs!P$217-indicateurs!P$216)</f>
        <v>0.36125626187055931</v>
      </c>
      <c r="Q109" s="96">
        <f>(indicateurs!Q109-indicateurs!Q$216)/(indicateurs!Q$217-indicateurs!Q$216)</f>
        <v>0.41990394529847169</v>
      </c>
      <c r="R109" s="9">
        <f>(indicateurs!R109-indicateurs!R$216)/(indicateurs!R$217-indicateurs!R$216)</f>
        <v>0.7</v>
      </c>
      <c r="S109" s="139">
        <f>(indicateurs!S109-indicateurs!S$216)/(indicateurs!S$217-indicateurs!S$216)</f>
        <v>5.2631578947368418E-2</v>
      </c>
      <c r="T109" s="96">
        <f>(indicateurs!T109-indicateurs!T$216)/(indicateurs!T$217-indicateurs!T$216)</f>
        <v>0.39157615588165007</v>
      </c>
      <c r="U109" s="139">
        <f>(indicateurs!U109-indicateurs!U$216)/(indicateurs!U$217-indicateurs!U$216)</f>
        <v>0.18367346938775511</v>
      </c>
      <c r="V109" s="96">
        <f>1-((indicateurs!V109-indicateurs!V$216)/(indicateurs!V$217-indicateurs!V$216))</f>
        <v>0.66578373691279447</v>
      </c>
      <c r="W109" s="139">
        <f>1-((indicateurs!W109-indicateurs!W$216)/(indicateurs!W$217-indicateurs!W$216))</f>
        <v>0.98156780659668907</v>
      </c>
      <c r="X109" s="106">
        <f>1-((indicateurs!X109-indicateurs!X$216)/(indicateurs!X$217-indicateurs!X$216))</f>
        <v>0.63791391520011587</v>
      </c>
      <c r="Y109" s="247">
        <f>(indicateurs!Y109-indicateurs!Y$216)/(indicateurs!Y$217-indicateurs!Y$216)</f>
        <v>0.78783553536480866</v>
      </c>
      <c r="Z109" s="187"/>
    </row>
    <row r="110" spans="1:26" ht="12">
      <c r="A110" s="141" t="s">
        <v>84</v>
      </c>
      <c r="B110" s="139">
        <f>(indicateurs!B110-indicateurs!B$216)/(indicateurs!B$217-indicateurs!B$216)</f>
        <v>0.55450313130357209</v>
      </c>
      <c r="C110" s="96">
        <f>(indicateurs!C110-indicateurs!C$216)/(indicateurs!C$217-indicateurs!C$216)</f>
        <v>0.52576733018731359</v>
      </c>
      <c r="D110" s="139">
        <f>(indicateurs!D110-indicateurs!D$216)/(indicateurs!D$217-indicateurs!D$216)</f>
        <v>0.34069692836739174</v>
      </c>
      <c r="E110" s="101">
        <f>(indicateurs!E110-indicateurs!E$216)/(indicateurs!E$217-indicateurs!E$216)</f>
        <v>0.39619948689279993</v>
      </c>
      <c r="F110" s="166" t="e">
        <f>1-((indicateurs!F110-indicateurs!F$216)/(indicateurs!F$217-indicateurs!F$216))</f>
        <v>#VALUE!</v>
      </c>
      <c r="G110" s="106">
        <f>1-((indicateurs!G110-indicateurs!G$216)/(indicateurs!G$217-indicateurs!G$216))</f>
        <v>0.48613818785435869</v>
      </c>
      <c r="H110" s="139">
        <f>(indicateurs!H110-indicateurs!H$216)/(indicateurs!H$217-indicateurs!H$216)</f>
        <v>0.30379746835443028</v>
      </c>
      <c r="I110" s="101">
        <f>1-((indicateurs!I110-indicateurs!I$216)/(indicateurs!I$217-indicateurs!I$216))</f>
        <v>0.32284957274687853</v>
      </c>
      <c r="J110" s="96">
        <f>1-((indicateurs!J110-indicateurs!J$216)/(indicateurs!J$217-indicateurs!J$216))</f>
        <v>0.98421468034727699</v>
      </c>
      <c r="K110" s="139">
        <f>1-((indicateurs!K110-indicateurs!K$216)/(indicateurs!K$217-indicateurs!K$216))</f>
        <v>0.95787270939080693</v>
      </c>
      <c r="L110" s="256">
        <f>(indicateurs!L110-indicateurs!L$216)/(indicateurs!L$217-indicateurs!L$216)</f>
        <v>0.3873140688773356</v>
      </c>
      <c r="M110" s="139">
        <f>(indicateurs!M110-indicateurs!M$216)/(indicateurs!M$217-indicateurs!M$216)</f>
        <v>0.92307692307692257</v>
      </c>
      <c r="N110" s="96">
        <f>(indicateurs!N110-indicateurs!N$216)/(indicateurs!N$217-indicateurs!N$216)</f>
        <v>0.55801050962035714</v>
      </c>
      <c r="O110" s="139">
        <f>(indicateurs!O110-indicateurs!O$216)/(indicateurs!O$217-indicateurs!O$216)</f>
        <v>0.42300108291055516</v>
      </c>
      <c r="P110" s="101">
        <f>(indicateurs!P110-indicateurs!P$216)/(indicateurs!P$217-indicateurs!P$216)</f>
        <v>0.6045386389532329</v>
      </c>
      <c r="Q110" s="96">
        <f>(indicateurs!Q110-indicateurs!Q$216)/(indicateurs!Q$217-indicateurs!Q$216)</f>
        <v>0.5934621324837801</v>
      </c>
      <c r="R110" s="9">
        <f>(indicateurs!R110-indicateurs!R$216)/(indicateurs!R$217-indicateurs!R$216)</f>
        <v>0.73333333333333328</v>
      </c>
      <c r="S110" s="139">
        <f>(indicateurs!S110-indicateurs!S$216)/(indicateurs!S$217-indicateurs!S$216)</f>
        <v>0.31578947368421051</v>
      </c>
      <c r="T110" s="96">
        <f>(indicateurs!T110-indicateurs!T$216)/(indicateurs!T$217-indicateurs!T$216)</f>
        <v>0.68980908663302742</v>
      </c>
      <c r="U110" s="139">
        <f>(indicateurs!U110-indicateurs!U$216)/(indicateurs!U$217-indicateurs!U$216)</f>
        <v>0.61224489795918369</v>
      </c>
      <c r="V110" s="96">
        <f>1-((indicateurs!V110-indicateurs!V$216)/(indicateurs!V$217-indicateurs!V$216))</f>
        <v>0.74889784300480233</v>
      </c>
      <c r="W110" s="139">
        <f>1-((indicateurs!W110-indicateurs!W$216)/(indicateurs!W$217-indicateurs!W$216))</f>
        <v>0.98910571120157009</v>
      </c>
      <c r="X110" s="106">
        <f>1-((indicateurs!X110-indicateurs!X$216)/(indicateurs!X$217-indicateurs!X$216))</f>
        <v>0.83172445622847613</v>
      </c>
      <c r="Y110" s="247">
        <f>(indicateurs!Y110-indicateurs!Y$216)/(indicateurs!Y$217-indicateurs!Y$216)</f>
        <v>0.3941224195803032</v>
      </c>
      <c r="Z110" s="187"/>
    </row>
    <row r="111" spans="1:26" ht="12">
      <c r="A111" s="141" t="s">
        <v>85</v>
      </c>
      <c r="B111" s="139">
        <f>(indicateurs!B111-indicateurs!B$216)/(indicateurs!B$217-indicateurs!B$216)</f>
        <v>0.53964658322486436</v>
      </c>
      <c r="C111" s="96">
        <f>(indicateurs!C111-indicateurs!C$216)/(indicateurs!C$217-indicateurs!C$216)</f>
        <v>0.69607521976539599</v>
      </c>
      <c r="D111" s="139">
        <f>(indicateurs!D111-indicateurs!D$216)/(indicateurs!D$217-indicateurs!D$216)</f>
        <v>0.57884345449989805</v>
      </c>
      <c r="E111" s="101">
        <f>(indicateurs!E111-indicateurs!E$216)/(indicateurs!E$217-indicateurs!E$216)</f>
        <v>0.3072235151969564</v>
      </c>
      <c r="F111" s="166">
        <f>1-((indicateurs!F111-indicateurs!F$216)/(indicateurs!F$217-indicateurs!F$216))</f>
        <v>0.25784420136504649</v>
      </c>
      <c r="G111" s="106">
        <f>1-((indicateurs!G111-indicateurs!G$216)/(indicateurs!G$217-indicateurs!G$216))</f>
        <v>0.87896053050260214</v>
      </c>
      <c r="H111" s="139">
        <f>(indicateurs!H111-indicateurs!H$216)/(indicateurs!H$217-indicateurs!H$216)</f>
        <v>0.56846950517836692</v>
      </c>
      <c r="I111" s="101">
        <f>1-((indicateurs!I111-indicateurs!I$216)/(indicateurs!I$217-indicateurs!I$216))</f>
        <v>0.36977060849311705</v>
      </c>
      <c r="J111" s="96">
        <f>1-((indicateurs!J111-indicateurs!J$216)/(indicateurs!J$217-indicateurs!J$216))</f>
        <v>0.49486977111286501</v>
      </c>
      <c r="K111" s="139">
        <f>1-((indicateurs!K111-indicateurs!K$216)/(indicateurs!K$217-indicateurs!K$216))</f>
        <v>0.61186478001137101</v>
      </c>
      <c r="L111" s="256">
        <f>(indicateurs!L111-indicateurs!L$216)/(indicateurs!L$217-indicateurs!L$216)</f>
        <v>0.25083162373197049</v>
      </c>
      <c r="M111" s="139">
        <f>(indicateurs!M111-indicateurs!M$216)/(indicateurs!M$217-indicateurs!M$216)</f>
        <v>1</v>
      </c>
      <c r="N111" s="96">
        <f>(indicateurs!N111-indicateurs!N$216)/(indicateurs!N$217-indicateurs!N$216)</f>
        <v>3.5146035077140187E-3</v>
      </c>
      <c r="O111" s="139">
        <f>(indicateurs!O111-indicateurs!O$216)/(indicateurs!O$217-indicateurs!O$216)</f>
        <v>0.95148135486153407</v>
      </c>
      <c r="P111" s="101">
        <f>(indicateurs!P111-indicateurs!P$216)/(indicateurs!P$217-indicateurs!P$216)</f>
        <v>0.82559600417784151</v>
      </c>
      <c r="Q111" s="96">
        <f>(indicateurs!Q111-indicateurs!Q$216)/(indicateurs!Q$217-indicateurs!Q$216)</f>
        <v>0.88212394918191461</v>
      </c>
      <c r="R111" s="9">
        <f>(indicateurs!R111-indicateurs!R$216)/(indicateurs!R$217-indicateurs!R$216)</f>
        <v>0.9</v>
      </c>
      <c r="S111" s="139">
        <f>(indicateurs!S111-indicateurs!S$216)/(indicateurs!S$217-indicateurs!S$216)</f>
        <v>0.55263157894736847</v>
      </c>
      <c r="T111" s="96">
        <f>(indicateurs!T111-indicateurs!T$216)/(indicateurs!T$217-indicateurs!T$216)</f>
        <v>0.42225214780142523</v>
      </c>
      <c r="U111" s="139">
        <f>(indicateurs!U111-indicateurs!U$216)/(indicateurs!U$217-indicateurs!U$216)</f>
        <v>0.7142857142857143</v>
      </c>
      <c r="V111" s="96">
        <f>1-((indicateurs!V111-indicateurs!V$216)/(indicateurs!V$217-indicateurs!V$216))</f>
        <v>0.67427301726644062</v>
      </c>
      <c r="W111" s="139">
        <f>1-((indicateurs!W111-indicateurs!W$216)/(indicateurs!W$217-indicateurs!W$216))</f>
        <v>0.98822710581164563</v>
      </c>
      <c r="X111" s="106">
        <f>1-((indicateurs!X111-indicateurs!X$216)/(indicateurs!X$217-indicateurs!X$216))</f>
        <v>0.94637734996786682</v>
      </c>
      <c r="Y111" s="247">
        <f>(indicateurs!Y111-indicateurs!Y$216)/(indicateurs!Y$217-indicateurs!Y$216)</f>
        <v>0.57278400433704568</v>
      </c>
      <c r="Z111" s="187"/>
    </row>
    <row r="112" spans="1:26" ht="12">
      <c r="A112" s="141" t="s">
        <v>86</v>
      </c>
      <c r="B112" s="139">
        <f>(indicateurs!B112-indicateurs!B$216)/(indicateurs!B$217-indicateurs!B$216)</f>
        <v>0.31715352398499247</v>
      </c>
      <c r="C112" s="96">
        <f>(indicateurs!C112-indicateurs!C$216)/(indicateurs!C$217-indicateurs!C$216)</f>
        <v>0.21550552762873526</v>
      </c>
      <c r="D112" s="139">
        <f>(indicateurs!D112-indicateurs!D$216)/(indicateurs!D$217-indicateurs!D$216)</f>
        <v>0.45144788205578218</v>
      </c>
      <c r="E112" s="101">
        <f>(indicateurs!E112-indicateurs!E$216)/(indicateurs!E$217-indicateurs!E$216)</f>
        <v>0.25407506442553845</v>
      </c>
      <c r="F112" s="166" t="e">
        <f>1-((indicateurs!F112-indicateurs!F$216)/(indicateurs!F$217-indicateurs!F$216))</f>
        <v>#VALUE!</v>
      </c>
      <c r="G112" s="106">
        <f>1-((indicateurs!G112-indicateurs!G$216)/(indicateurs!G$217-indicateurs!G$216))</f>
        <v>1</v>
      </c>
      <c r="H112" s="139">
        <f>(indicateurs!H112-indicateurs!H$216)/(indicateurs!H$217-indicateurs!H$216)</f>
        <v>0.30379746835443028</v>
      </c>
      <c r="I112" s="101">
        <f>1-((indicateurs!I112-indicateurs!I$216)/(indicateurs!I$217-indicateurs!I$216))</f>
        <v>0.75040116385069022</v>
      </c>
      <c r="J112" s="96">
        <f>1-((indicateurs!J112-indicateurs!J$216)/(indicateurs!J$217-indicateurs!J$216))</f>
        <v>0.671315748085622</v>
      </c>
      <c r="K112" s="139">
        <f>1-((indicateurs!K112-indicateurs!K$216)/(indicateurs!K$217-indicateurs!K$216))</f>
        <v>0.73942291875137256</v>
      </c>
      <c r="L112" s="256">
        <f>(indicateurs!L112-indicateurs!L$216)/(indicateurs!L$217-indicateurs!L$216)</f>
        <v>0.38232538030557423</v>
      </c>
      <c r="M112" s="139">
        <f>(indicateurs!M112-indicateurs!M$216)/(indicateurs!M$217-indicateurs!M$216)</f>
        <v>0.90170940170940128</v>
      </c>
      <c r="N112" s="96">
        <f>(indicateurs!N112-indicateurs!N$216)/(indicateurs!N$217-indicateurs!N$216)</f>
        <v>8.3876329031285474E-2</v>
      </c>
      <c r="O112" s="139">
        <f>(indicateurs!O112-indicateurs!O$216)/(indicateurs!O$217-indicateurs!O$216)</f>
        <v>0.72407710642921486</v>
      </c>
      <c r="P112" s="101">
        <f>(indicateurs!P112-indicateurs!P$216)/(indicateurs!P$217-indicateurs!P$216)</f>
        <v>0.41804894225550715</v>
      </c>
      <c r="Q112" s="96">
        <f>(indicateurs!Q112-indicateurs!Q$216)/(indicateurs!Q$217-indicateurs!Q$216)</f>
        <v>0.95107433637190386</v>
      </c>
      <c r="R112" s="9">
        <f>(indicateurs!R112-indicateurs!R$216)/(indicateurs!R$217-indicateurs!R$216)</f>
        <v>0.46666666666666667</v>
      </c>
      <c r="S112" s="139">
        <f>(indicateurs!S112-indicateurs!S$216)/(indicateurs!S$217-indicateurs!S$216)</f>
        <v>0.88157894736842102</v>
      </c>
      <c r="T112" s="96">
        <f>(indicateurs!T112-indicateurs!T$216)/(indicateurs!T$217-indicateurs!T$216)</f>
        <v>0.33686257042222822</v>
      </c>
      <c r="U112" s="139">
        <f>(indicateurs!U112-indicateurs!U$216)/(indicateurs!U$217-indicateurs!U$216)</f>
        <v>0.5714285714285714</v>
      </c>
      <c r="V112" s="96">
        <f>1-((indicateurs!V112-indicateurs!V$216)/(indicateurs!V$217-indicateurs!V$216))</f>
        <v>0.60334412500495649</v>
      </c>
      <c r="W112" s="139">
        <f>1-((indicateurs!W112-indicateurs!W$216)/(indicateurs!W$217-indicateurs!W$216))</f>
        <v>0.93117991836344949</v>
      </c>
      <c r="X112" s="106">
        <f>1-((indicateurs!X112-indicateurs!X$216)/(indicateurs!X$217-indicateurs!X$216))</f>
        <v>0.9205590469526691</v>
      </c>
      <c r="Y112" s="247">
        <f>(indicateurs!Y112-indicateurs!Y$216)/(indicateurs!Y$217-indicateurs!Y$216)</f>
        <v>0.80816563439930966</v>
      </c>
      <c r="Z112" s="187"/>
    </row>
    <row r="113" spans="1:26" ht="12">
      <c r="A113" s="141" t="s">
        <v>87</v>
      </c>
      <c r="B113" s="139">
        <f>(indicateurs!B113-indicateurs!B$216)/(indicateurs!B$217-indicateurs!B$216)</f>
        <v>0.92289227819113362</v>
      </c>
      <c r="C113" s="96">
        <f>(indicateurs!C113-indicateurs!C$216)/(indicateurs!C$217-indicateurs!C$216)</f>
        <v>0.7053578877897636</v>
      </c>
      <c r="D113" s="139">
        <f>(indicateurs!D113-indicateurs!D$216)/(indicateurs!D$217-indicateurs!D$216)</f>
        <v>0.52926764969440288</v>
      </c>
      <c r="E113" s="101">
        <f>(indicateurs!E113-indicateurs!E$216)/(indicateurs!E$217-indicateurs!E$216)</f>
        <v>0.76636080159085873</v>
      </c>
      <c r="F113" s="166" t="e">
        <f>1-((indicateurs!F113-indicateurs!F$216)/(indicateurs!F$217-indicateurs!F$216))</f>
        <v>#VALUE!</v>
      </c>
      <c r="G113" s="106">
        <f>1-((indicateurs!G113-indicateurs!G$216)/(indicateurs!G$217-indicateurs!G$216))</f>
        <v>0.85701114075358698</v>
      </c>
      <c r="H113" s="139">
        <f>(indicateurs!H113-indicateurs!H$216)/(indicateurs!H$217-indicateurs!H$216)</f>
        <v>0.62025316455696189</v>
      </c>
      <c r="I113" s="101">
        <f>1-((indicateurs!I113-indicateurs!I$216)/(indicateurs!I$217-indicateurs!I$216))</f>
        <v>0.26320256427898248</v>
      </c>
      <c r="J113" s="96">
        <f>1-((indicateurs!J113-indicateurs!J$216)/(indicateurs!J$217-indicateurs!J$216))</f>
        <v>0.96053670086819254</v>
      </c>
      <c r="K113" s="139">
        <f>1-((indicateurs!K113-indicateurs!K$216)/(indicateurs!K$217-indicateurs!K$216))</f>
        <v>0.96548154454930257</v>
      </c>
      <c r="L113" s="256">
        <f>(indicateurs!L113-indicateurs!L$216)/(indicateurs!L$217-indicateurs!L$216)</f>
        <v>0.55392147944078451</v>
      </c>
      <c r="M113" s="139">
        <f>(indicateurs!M113-indicateurs!M$216)/(indicateurs!M$217-indicateurs!M$216)</f>
        <v>0.87606837606837584</v>
      </c>
      <c r="N113" s="96">
        <f>(indicateurs!N113-indicateurs!N$216)/(indicateurs!N$217-indicateurs!N$216)</f>
        <v>0.73319907126174289</v>
      </c>
      <c r="O113" s="139">
        <f>(indicateurs!O113-indicateurs!O$216)/(indicateurs!O$217-indicateurs!O$216)</f>
        <v>0.70571610992794553</v>
      </c>
      <c r="P113" s="101">
        <f>(indicateurs!P113-indicateurs!P$216)/(indicateurs!P$217-indicateurs!P$216)</f>
        <v>0.17669929172460144</v>
      </c>
      <c r="Q113" s="96">
        <f>(indicateurs!Q113-indicateurs!Q$216)/(indicateurs!Q$217-indicateurs!Q$216)</f>
        <v>0.54436920916425557</v>
      </c>
      <c r="R113" s="9">
        <f>(indicateurs!R113-indicateurs!R$216)/(indicateurs!R$217-indicateurs!R$216)</f>
        <v>0.8</v>
      </c>
      <c r="S113" s="139">
        <f>(indicateurs!S113-indicateurs!S$216)/(indicateurs!S$217-indicateurs!S$216)</f>
        <v>0.42105263157894735</v>
      </c>
      <c r="T113" s="96">
        <f>(indicateurs!T113-indicateurs!T$216)/(indicateurs!T$217-indicateurs!T$216)</f>
        <v>0.92070584335156824</v>
      </c>
      <c r="U113" s="139">
        <f>(indicateurs!U113-indicateurs!U$216)/(indicateurs!U$217-indicateurs!U$216)</f>
        <v>0.83673469387755106</v>
      </c>
      <c r="V113" s="96">
        <f>1-((indicateurs!V113-indicateurs!V$216)/(indicateurs!V$217-indicateurs!V$216))</f>
        <v>0.95862212023852666</v>
      </c>
      <c r="W113" s="139">
        <f>1-((indicateurs!W113-indicateurs!W$216)/(indicateurs!W$217-indicateurs!W$216))</f>
        <v>0.96656062426729172</v>
      </c>
      <c r="X113" s="106">
        <f>1-((indicateurs!X113-indicateurs!X$216)/(indicateurs!X$217-indicateurs!X$216))</f>
        <v>0.80346811248465821</v>
      </c>
      <c r="Y113" s="247">
        <f>(indicateurs!Y113-indicateurs!Y$216)/(indicateurs!Y$217-indicateurs!Y$216)</f>
        <v>0.71717094456322217</v>
      </c>
      <c r="Z113" s="187"/>
    </row>
    <row r="114" spans="1:26" ht="12">
      <c r="A114" s="141" t="s">
        <v>88</v>
      </c>
      <c r="B114" s="139">
        <f>(indicateurs!B114-indicateurs!B$216)/(indicateurs!B$217-indicateurs!B$216)</f>
        <v>0.14062619081717539</v>
      </c>
      <c r="C114" s="96">
        <f>(indicateurs!C114-indicateurs!C$216)/(indicateurs!C$217-indicateurs!C$216)</f>
        <v>9.5503651121697675E-2</v>
      </c>
      <c r="D114" s="139">
        <f>(indicateurs!D114-indicateurs!D$216)/(indicateurs!D$217-indicateurs!D$216)</f>
        <v>0.30505655524863123</v>
      </c>
      <c r="E114" s="101">
        <f>(indicateurs!E114-indicateurs!E$216)/(indicateurs!E$217-indicateurs!E$216)</f>
        <v>1.8936760045267131E-2</v>
      </c>
      <c r="F114" s="166" t="e">
        <f>1-((indicateurs!F114-indicateurs!F$216)/(indicateurs!F$217-indicateurs!F$216))</f>
        <v>#VALUE!</v>
      </c>
      <c r="G114" s="106">
        <f>1-((indicateurs!G114-indicateurs!G$216)/(indicateurs!G$217-indicateurs!G$216))</f>
        <v>0.98979853616307278</v>
      </c>
      <c r="H114" s="139">
        <f>(indicateurs!H114-indicateurs!H$216)/(indicateurs!H$217-indicateurs!H$216)</f>
        <v>2.2871965189873358E-2</v>
      </c>
      <c r="I114" s="101">
        <f>1-((indicateurs!I114-indicateurs!I$216)/(indicateurs!I$217-indicateurs!I$216))</f>
        <v>0.59330149884830419</v>
      </c>
      <c r="J114" s="96">
        <f>1-((indicateurs!J114-indicateurs!J$216)/(indicateurs!J$217-indicateurs!J$216))</f>
        <v>0.66907499534333059</v>
      </c>
      <c r="K114" s="139">
        <f>1-((indicateurs!K114-indicateurs!K$216)/(indicateurs!K$217-indicateurs!K$216))</f>
        <v>0.63658105345973026</v>
      </c>
      <c r="L114" s="256">
        <f>(indicateurs!L114-indicateurs!L$216)/(indicateurs!L$217-indicateurs!L$216)</f>
        <v>0</v>
      </c>
      <c r="M114" s="139">
        <f>(indicateurs!M114-indicateurs!M$216)/(indicateurs!M$217-indicateurs!M$216)</f>
        <v>0.63247863247863223</v>
      </c>
      <c r="N114" s="96">
        <f>(indicateurs!N114-indicateurs!N$216)/(indicateurs!N$217-indicateurs!N$216)</f>
        <v>0.57569008923554288</v>
      </c>
      <c r="O114" s="139">
        <f>(indicateurs!O114-indicateurs!O$216)/(indicateurs!O$217-indicateurs!O$216)</f>
        <v>0.10603255776678493</v>
      </c>
      <c r="P114" s="101">
        <f>(indicateurs!P114-indicateurs!P$216)/(indicateurs!P$217-indicateurs!P$216)</f>
        <v>0.17195580264442423</v>
      </c>
      <c r="Q114" s="96">
        <f>(indicateurs!Q114-indicateurs!Q$216)/(indicateurs!Q$217-indicateurs!Q$216)</f>
        <v>0.13776228740300223</v>
      </c>
      <c r="R114" s="9">
        <f>(indicateurs!R114-indicateurs!R$216)/(indicateurs!R$217-indicateurs!R$216)</f>
        <v>0.4</v>
      </c>
      <c r="S114" s="139">
        <f>(indicateurs!S114-indicateurs!S$216)/(indicateurs!S$217-indicateurs!S$216)</f>
        <v>0.73684210526315785</v>
      </c>
      <c r="T114" s="96">
        <f>(indicateurs!T114-indicateurs!T$216)/(indicateurs!T$217-indicateurs!T$216)</f>
        <v>0.25256348177106691</v>
      </c>
      <c r="U114" s="139">
        <f>(indicateurs!U114-indicateurs!U$216)/(indicateurs!U$217-indicateurs!U$216)</f>
        <v>0.42857142857142855</v>
      </c>
      <c r="V114" s="96">
        <f>1-((indicateurs!V114-indicateurs!V$216)/(indicateurs!V$217-indicateurs!V$216))</f>
        <v>0.56549522610918057</v>
      </c>
      <c r="W114" s="139">
        <f>1-((indicateurs!W114-indicateurs!W$216)/(indicateurs!W$217-indicateurs!W$216))</f>
        <v>0.90923000662558928</v>
      </c>
      <c r="X114" s="106">
        <f>1-((indicateurs!X114-indicateurs!X$216)/(indicateurs!X$217-indicateurs!X$216))</f>
        <v>0.46411919250729594</v>
      </c>
      <c r="Y114" s="247">
        <f>(indicateurs!Y114-indicateurs!Y$216)/(indicateurs!Y$217-indicateurs!Y$216)</f>
        <v>0.65206908582642986</v>
      </c>
      <c r="Z114" s="187"/>
    </row>
    <row r="115" spans="1:26" ht="12">
      <c r="A115" s="141" t="s">
        <v>89</v>
      </c>
      <c r="B115" s="139">
        <f>(indicateurs!B115-indicateurs!B$216)/(indicateurs!B$217-indicateurs!B$216)</f>
        <v>0.61338175109368731</v>
      </c>
      <c r="C115" s="96">
        <f>(indicateurs!C115-indicateurs!C$216)/(indicateurs!C$217-indicateurs!C$216)</f>
        <v>0.59035486331947651</v>
      </c>
      <c r="D115" s="139">
        <f>(indicateurs!D115-indicateurs!D$216)/(indicateurs!D$217-indicateurs!D$216)</f>
        <v>0.73704131810755924</v>
      </c>
      <c r="E115" s="101">
        <f>(indicateurs!E115-indicateurs!E$216)/(indicateurs!E$217-indicateurs!E$216)</f>
        <v>0.55263106891540714</v>
      </c>
      <c r="F115" s="166" t="e">
        <f>1-((indicateurs!F115-indicateurs!F$216)/(indicateurs!F$217-indicateurs!F$216))</f>
        <v>#VALUE!</v>
      </c>
      <c r="G115" s="106">
        <f>1-((indicateurs!G115-indicateurs!G$216)/(indicateurs!G$217-indicateurs!G$216))</f>
        <v>0.86919881964486922</v>
      </c>
      <c r="H115" s="139">
        <f>(indicateurs!H115-indicateurs!H$216)/(indicateurs!H$217-indicateurs!H$216)</f>
        <v>0.68354430379746833</v>
      </c>
      <c r="I115" s="101">
        <f>1-((indicateurs!I115-indicateurs!I$216)/(indicateurs!I$217-indicateurs!I$216))</f>
        <v>0.41748703087023575</v>
      </c>
      <c r="J115" s="96">
        <f>1-((indicateurs!J115-indicateurs!J$216)/(indicateurs!J$217-indicateurs!J$216))</f>
        <v>1</v>
      </c>
      <c r="K115" s="139">
        <f>1-((indicateurs!K115-indicateurs!K$216)/(indicateurs!K$217-indicateurs!K$216))</f>
        <v>0.99847953818537982</v>
      </c>
      <c r="L115" s="256">
        <f>(indicateurs!L115-indicateurs!L$216)/(indicateurs!L$217-indicateurs!L$216)</f>
        <v>0.70076284481087003</v>
      </c>
      <c r="M115" s="139">
        <f>(indicateurs!M115-indicateurs!M$216)/(indicateurs!M$217-indicateurs!M$216)</f>
        <v>0.84188034188034178</v>
      </c>
      <c r="N115" s="96">
        <f>(indicateurs!N115-indicateurs!N$216)/(indicateurs!N$217-indicateurs!N$216)</f>
        <v>0.74444971283504291</v>
      </c>
      <c r="O115" s="139">
        <f>(indicateurs!O115-indicateurs!O$216)/(indicateurs!O$217-indicateurs!O$216)</f>
        <v>0.66508296839451519</v>
      </c>
      <c r="P115" s="101">
        <f>(indicateurs!P115-indicateurs!P$216)/(indicateurs!P$217-indicateurs!P$216)</f>
        <v>0.63098937720766168</v>
      </c>
      <c r="Q115" s="96">
        <f>(indicateurs!Q115-indicateurs!Q$216)/(indicateurs!Q$217-indicateurs!Q$216)</f>
        <v>0.77194313234024525</v>
      </c>
      <c r="R115" s="9">
        <f>(indicateurs!R115-indicateurs!R$216)/(indicateurs!R$217-indicateurs!R$216)</f>
        <v>0.8666666666666667</v>
      </c>
      <c r="S115" s="139">
        <f>(indicateurs!S115-indicateurs!S$216)/(indicateurs!S$217-indicateurs!S$216)</f>
        <v>0.43421052631578949</v>
      </c>
      <c r="T115" s="96">
        <f>(indicateurs!T115-indicateurs!T$216)/(indicateurs!T$217-indicateurs!T$216)</f>
        <v>0.70657890534808587</v>
      </c>
      <c r="U115" s="139">
        <f>(indicateurs!U115-indicateurs!U$216)/(indicateurs!U$217-indicateurs!U$216)</f>
        <v>0.89795918367346939</v>
      </c>
      <c r="V115" s="96">
        <f>1-((indicateurs!V115-indicateurs!V$216)/(indicateurs!V$217-indicateurs!V$216))</f>
        <v>0.60344201553780796</v>
      </c>
      <c r="W115" s="139">
        <f>1-((indicateurs!W115-indicateurs!W$216)/(indicateurs!W$217-indicateurs!W$216))</f>
        <v>0.98560956163733138</v>
      </c>
      <c r="X115" s="106">
        <f>1-((indicateurs!X115-indicateurs!X$216)/(indicateurs!X$217-indicateurs!X$216))</f>
        <v>0.82413480536333683</v>
      </c>
      <c r="Y115" s="247">
        <f>(indicateurs!Y115-indicateurs!Y$216)/(indicateurs!Y$217-indicateurs!Y$216)</f>
        <v>0.86969455323357836</v>
      </c>
      <c r="Z115" s="187"/>
    </row>
    <row r="116" spans="1:26" ht="12">
      <c r="A116" s="141" t="s">
        <v>90</v>
      </c>
      <c r="B116" s="139">
        <f>(indicateurs!B116-indicateurs!B$216)/(indicateurs!B$217-indicateurs!B$216)</f>
        <v>0.38275557801510823</v>
      </c>
      <c r="C116" s="96">
        <f>(indicateurs!C116-indicateurs!C$216)/(indicateurs!C$217-indicateurs!C$216)</f>
        <v>0.21018649757360874</v>
      </c>
      <c r="D116" s="139">
        <f>(indicateurs!D116-indicateurs!D$216)/(indicateurs!D$217-indicateurs!D$216)</f>
        <v>0.69194051635541287</v>
      </c>
      <c r="E116" s="101">
        <f>(indicateurs!E116-indicateurs!E$216)/(indicateurs!E$217-indicateurs!E$216)</f>
        <v>0.36716844947737687</v>
      </c>
      <c r="F116" s="166">
        <f>1-((indicateurs!F116-indicateurs!F$216)/(indicateurs!F$217-indicateurs!F$216))</f>
        <v>0.25784420136504649</v>
      </c>
      <c r="G116" s="106">
        <f>1-((indicateurs!G116-indicateurs!G$216)/(indicateurs!G$217-indicateurs!G$216))</f>
        <v>0.93490371301297537</v>
      </c>
      <c r="H116" s="139">
        <f>(indicateurs!H116-indicateurs!H$216)/(indicateurs!H$217-indicateurs!H$216)</f>
        <v>0.87341772151898722</v>
      </c>
      <c r="I116" s="101">
        <f>1-((indicateurs!I116-indicateurs!I$216)/(indicateurs!I$217-indicateurs!I$216))</f>
        <v>0</v>
      </c>
      <c r="J116" s="96">
        <f>1-((indicateurs!J116-indicateurs!J$216)/(indicateurs!J$217-indicateurs!J$216))</f>
        <v>0.98311416861735135</v>
      </c>
      <c r="K116" s="139">
        <f>1-((indicateurs!K116-indicateurs!K$216)/(indicateurs!K$217-indicateurs!K$216))</f>
        <v>0.86367117030147034</v>
      </c>
      <c r="L116" s="256">
        <f>(indicateurs!L116-indicateurs!L$216)/(indicateurs!L$217-indicateurs!L$216)</f>
        <v>0.63147144539240141</v>
      </c>
      <c r="M116" s="139">
        <f>(indicateurs!M116-indicateurs!M$216)/(indicateurs!M$217-indicateurs!M$216)</f>
        <v>0.84615384615384581</v>
      </c>
      <c r="N116" s="96">
        <f>(indicateurs!N116-indicateurs!N$216)/(indicateurs!N$217-indicateurs!N$216)</f>
        <v>0.98714212391622858</v>
      </c>
      <c r="O116" s="139">
        <f>(indicateurs!O116-indicateurs!O$216)/(indicateurs!O$217-indicateurs!O$216)</f>
        <v>0.65249242122667794</v>
      </c>
      <c r="P116" s="101">
        <f>(indicateurs!P116-indicateurs!P$216)/(indicateurs!P$217-indicateurs!P$216)</f>
        <v>0.82272591877984325</v>
      </c>
      <c r="Q116" s="96">
        <f>(indicateurs!Q116-indicateurs!Q$216)/(indicateurs!Q$217-indicateurs!Q$216)</f>
        <v>0.85033370250755802</v>
      </c>
      <c r="R116" s="9">
        <f>(indicateurs!R116-indicateurs!R$216)/(indicateurs!R$217-indicateurs!R$216)</f>
        <v>0.9</v>
      </c>
      <c r="S116" s="139">
        <f>(indicateurs!S116-indicateurs!S$216)/(indicateurs!S$217-indicateurs!S$216)</f>
        <v>0.86842105263157898</v>
      </c>
      <c r="T116" s="96">
        <f>(indicateurs!T116-indicateurs!T$216)/(indicateurs!T$217-indicateurs!T$216)</f>
        <v>0.65988073282972426</v>
      </c>
      <c r="U116" s="139">
        <f>(indicateurs!U116-indicateurs!U$216)/(indicateurs!U$217-indicateurs!U$216)</f>
        <v>0.77551020408163263</v>
      </c>
      <c r="V116" s="96">
        <f>1-((indicateurs!V116-indicateurs!V$216)/(indicateurs!V$217-indicateurs!V$216))</f>
        <v>0.97238222719308454</v>
      </c>
      <c r="W116" s="139">
        <f>1-((indicateurs!W116-indicateurs!W$216)/(indicateurs!W$217-indicateurs!W$216))</f>
        <v>0.97115081185617935</v>
      </c>
      <c r="X116" s="106">
        <f>1-((indicateurs!X116-indicateurs!X$216)/(indicateurs!X$217-indicateurs!X$216))</f>
        <v>0.9721717725107677</v>
      </c>
      <c r="Y116" s="247">
        <f>(indicateurs!Y116-indicateurs!Y$216)/(indicateurs!Y$217-indicateurs!Y$216)</f>
        <v>0.78229547960939472</v>
      </c>
      <c r="Z116" s="187"/>
    </row>
    <row r="117" spans="1:26" ht="12">
      <c r="A117" s="141" t="s">
        <v>91</v>
      </c>
      <c r="B117" s="139">
        <f>(indicateurs!B117-indicateurs!B$216)/(indicateurs!B$217-indicateurs!B$216)</f>
        <v>0.76601290286074675</v>
      </c>
      <c r="C117" s="96">
        <f>(indicateurs!C117-indicateurs!C$216)/(indicateurs!C$217-indicateurs!C$216)</f>
        <v>4.0121692782427609E-2</v>
      </c>
      <c r="D117" s="139">
        <f>(indicateurs!D117-indicateurs!D$216)/(indicateurs!D$217-indicateurs!D$216)</f>
        <v>0.80366348636770757</v>
      </c>
      <c r="E117" s="101">
        <f>(indicateurs!E117-indicateurs!E$216)/(indicateurs!E$217-indicateurs!E$216)</f>
        <v>0.59655444337469177</v>
      </c>
      <c r="F117" s="166" t="e">
        <f>1-((indicateurs!F117-indicateurs!F$216)/(indicateurs!F$217-indicateurs!F$216))</f>
        <v>#VALUE!</v>
      </c>
      <c r="G117" s="106">
        <f>1-((indicateurs!G117-indicateurs!G$216)/(indicateurs!G$217-indicateurs!G$216))</f>
        <v>0.97615453848105249</v>
      </c>
      <c r="H117" s="139">
        <f>(indicateurs!H117-indicateurs!H$216)/(indicateurs!H$217-indicateurs!H$216)</f>
        <v>0.68354430379746833</v>
      </c>
      <c r="I117" s="101">
        <f>1-((indicateurs!I117-indicateurs!I$216)/(indicateurs!I$217-indicateurs!I$216))</f>
        <v>0.58941300065507374</v>
      </c>
      <c r="J117" s="96">
        <f>1-((indicateurs!J117-indicateurs!J$216)/(indicateurs!J$217-indicateurs!J$216))</f>
        <v>0.99210734017363855</v>
      </c>
      <c r="K117" s="139">
        <f>1-((indicateurs!K117-indicateurs!K$216)/(indicateurs!K$217-indicateurs!K$216))</f>
        <v>0.98074424713078634</v>
      </c>
      <c r="L117" s="256">
        <f>(indicateurs!L117-indicateurs!L$216)/(indicateurs!L$217-indicateurs!L$216)</f>
        <v>0.84399534581947533</v>
      </c>
      <c r="M117" s="139">
        <f>(indicateurs!M117-indicateurs!M$216)/(indicateurs!M$217-indicateurs!M$216)</f>
        <v>0.86752136752136721</v>
      </c>
      <c r="N117" s="96">
        <f>(indicateurs!N117-indicateurs!N$216)/(indicateurs!N$217-indicateurs!N$216)</f>
        <v>0.79748845168060001</v>
      </c>
      <c r="O117" s="139">
        <f>(indicateurs!O117-indicateurs!O$216)/(indicateurs!O$217-indicateurs!O$216)</f>
        <v>0.79592361329640104</v>
      </c>
      <c r="P117" s="101">
        <f>(indicateurs!P117-indicateurs!P$216)/(indicateurs!P$217-indicateurs!P$216)</f>
        <v>0.72896018226298553</v>
      </c>
      <c r="Q117" s="96">
        <f>(indicateurs!Q117-indicateurs!Q$216)/(indicateurs!Q$217-indicateurs!Q$216)</f>
        <v>0.70000409861243151</v>
      </c>
      <c r="R117" s="9">
        <f>(indicateurs!R117-indicateurs!R$216)/(indicateurs!R$217-indicateurs!R$216)</f>
        <v>0.8</v>
      </c>
      <c r="S117" s="139">
        <f>(indicateurs!S117-indicateurs!S$216)/(indicateurs!S$217-indicateurs!S$216)</f>
        <v>0.64473684210526316</v>
      </c>
      <c r="T117" s="96">
        <f>(indicateurs!T117-indicateurs!T$216)/(indicateurs!T$217-indicateurs!T$216)</f>
        <v>0.64921376077199722</v>
      </c>
      <c r="U117" s="139">
        <f>(indicateurs!U117-indicateurs!U$216)/(indicateurs!U$217-indicateurs!U$216)</f>
        <v>0.95918367346938771</v>
      </c>
      <c r="V117" s="96">
        <f>1-((indicateurs!V117-indicateurs!V$216)/(indicateurs!V$217-indicateurs!V$216))</f>
        <v>0.89549311753137883</v>
      </c>
      <c r="W117" s="139">
        <f>1-((indicateurs!W117-indicateurs!W$216)/(indicateurs!W$217-indicateurs!W$216))</f>
        <v>0.98816175327540268</v>
      </c>
      <c r="X117" s="106">
        <f>1-((indicateurs!X117-indicateurs!X$216)/(indicateurs!X$217-indicateurs!X$216))</f>
        <v>0.91622872796772903</v>
      </c>
      <c r="Y117" s="247">
        <f>(indicateurs!Y117-indicateurs!Y$216)/(indicateurs!Y$217-indicateurs!Y$216)</f>
        <v>0.89305832942205676</v>
      </c>
      <c r="Z117" s="187"/>
    </row>
    <row r="118" spans="1:26" ht="12">
      <c r="A118" s="141" t="s">
        <v>92</v>
      </c>
      <c r="B118" s="139">
        <f>(indicateurs!B118-indicateurs!B$216)/(indicateurs!B$217-indicateurs!B$216)</f>
        <v>0.25052573658799582</v>
      </c>
      <c r="C118" s="96">
        <f>(indicateurs!C118-indicateurs!C$216)/(indicateurs!C$217-indicateurs!C$216)</f>
        <v>5.9190984892562928E-2</v>
      </c>
      <c r="D118" s="139">
        <f>(indicateurs!D118-indicateurs!D$216)/(indicateurs!D$217-indicateurs!D$216)</f>
        <v>0.4585117459966932</v>
      </c>
      <c r="E118" s="101">
        <f>(indicateurs!E118-indicateurs!E$216)/(indicateurs!E$217-indicateurs!E$216)</f>
        <v>0.14667832605861622</v>
      </c>
      <c r="F118" s="166" t="e">
        <f>1-((indicateurs!F118-indicateurs!F$216)/(indicateurs!F$217-indicateurs!F$216))</f>
        <v>#VALUE!</v>
      </c>
      <c r="G118" s="106">
        <f>1-((indicateurs!G118-indicateurs!G$216)/(indicateurs!G$217-indicateurs!G$216))</f>
        <v>0.7247979548189345</v>
      </c>
      <c r="H118" s="139">
        <f>(indicateurs!H118-indicateurs!H$216)/(indicateurs!H$217-indicateurs!H$216)</f>
        <v>5.0632911392405035E-2</v>
      </c>
      <c r="I118" s="101">
        <f>1-((indicateurs!I118-indicateurs!I$216)/(indicateurs!I$217-indicateurs!I$216))</f>
        <v>0.31629348124256185</v>
      </c>
      <c r="J118" s="96">
        <f>1-((indicateurs!J118-indicateurs!J$216)/(indicateurs!J$217-indicateurs!J$216))</f>
        <v>0.6764009471191792</v>
      </c>
      <c r="K118" s="139">
        <f>1-((indicateurs!K118-indicateurs!K$216)/(indicateurs!K$217-indicateurs!K$216))</f>
        <v>0.94727942039751789</v>
      </c>
      <c r="L118" s="256">
        <f>(indicateurs!L118-indicateurs!L$216)/(indicateurs!L$217-indicateurs!L$216)</f>
        <v>0.31427159400870913</v>
      </c>
      <c r="M118" s="139">
        <f>(indicateurs!M118-indicateurs!M$216)/(indicateurs!M$217-indicateurs!M$216)</f>
        <v>0.75213675213675169</v>
      </c>
      <c r="N118" s="96">
        <f>(indicateurs!N118-indicateurs!N$216)/(indicateurs!N$217-indicateurs!N$216)</f>
        <v>0.42461004525122842</v>
      </c>
      <c r="O118" s="139">
        <f>(indicateurs!O118-indicateurs!O$216)/(indicateurs!O$217-indicateurs!O$216)</f>
        <v>0.90147672518329469</v>
      </c>
      <c r="P118" s="101">
        <f>(indicateurs!P118-indicateurs!P$216)/(indicateurs!P$217-indicateurs!P$216)</f>
        <v>0.76764893942564016</v>
      </c>
      <c r="Q118" s="96">
        <f>(indicateurs!Q118-indicateurs!Q$216)/(indicateurs!Q$217-indicateurs!Q$216)</f>
        <v>0.7104854571406416</v>
      </c>
      <c r="R118" s="9">
        <f>(indicateurs!R118-indicateurs!R$216)/(indicateurs!R$217-indicateurs!R$216)</f>
        <v>0.73333333333333328</v>
      </c>
      <c r="S118" s="139">
        <f>(indicateurs!S118-indicateurs!S$216)/(indicateurs!S$217-indicateurs!S$216)</f>
        <v>0.92105263157894735</v>
      </c>
      <c r="T118" s="96">
        <f>(indicateurs!T118-indicateurs!T$216)/(indicateurs!T$217-indicateurs!T$216)</f>
        <v>0.1759176291200025</v>
      </c>
      <c r="U118" s="139">
        <f>(indicateurs!U118-indicateurs!U$216)/(indicateurs!U$217-indicateurs!U$216)</f>
        <v>0.51020408163265307</v>
      </c>
      <c r="V118" s="96">
        <f>1-((indicateurs!V118-indicateurs!V$216)/(indicateurs!V$217-indicateurs!V$216))</f>
        <v>0.51882225129358583</v>
      </c>
      <c r="W118" s="139">
        <f>1-((indicateurs!W118-indicateurs!W$216)/(indicateurs!W$217-indicateurs!W$216))</f>
        <v>0.98387170494383069</v>
      </c>
      <c r="X118" s="106">
        <f>1-((indicateurs!X118-indicateurs!X$216)/(indicateurs!X$217-indicateurs!X$216))</f>
        <v>0.91954960334200075</v>
      </c>
      <c r="Y118" s="247">
        <f>(indicateurs!Y118-indicateurs!Y$216)/(indicateurs!Y$217-indicateurs!Y$216)</f>
        <v>0.25376495716991143</v>
      </c>
      <c r="Z118" s="187"/>
    </row>
    <row r="119" spans="1:26" ht="12">
      <c r="A119" s="141" t="s">
        <v>93</v>
      </c>
      <c r="B119" s="139">
        <f>(indicateurs!B119-indicateurs!B$216)/(indicateurs!B$217-indicateurs!B$216)</f>
        <v>0.3855922621895656</v>
      </c>
      <c r="C119" s="96">
        <f>(indicateurs!C119-indicateurs!C$216)/(indicateurs!C$217-indicateurs!C$216)</f>
        <v>0.25138248032629523</v>
      </c>
      <c r="D119" s="139">
        <f>(indicateurs!D119-indicateurs!D$216)/(indicateurs!D$217-indicateurs!D$216)</f>
        <v>0.59625586713643819</v>
      </c>
      <c r="E119" s="101">
        <f>(indicateurs!E119-indicateurs!E$216)/(indicateurs!E$217-indicateurs!E$216)</f>
        <v>0.1988587040439293</v>
      </c>
      <c r="F119" s="166" t="e">
        <f>1-((indicateurs!F119-indicateurs!F$216)/(indicateurs!F$217-indicateurs!F$216))</f>
        <v>#VALUE!</v>
      </c>
      <c r="G119" s="106">
        <f>1-((indicateurs!G119-indicateurs!G$216)/(indicateurs!G$217-indicateurs!G$216))</f>
        <v>0.3293814185246362</v>
      </c>
      <c r="H119" s="139">
        <f>(indicateurs!H119-indicateurs!H$216)/(indicateurs!H$217-indicateurs!H$216)</f>
        <v>0.30379746835443028</v>
      </c>
      <c r="I119" s="101">
        <f>1-((indicateurs!I119-indicateurs!I$216)/(indicateurs!I$217-indicateurs!I$216))</f>
        <v>0.6245216198712582</v>
      </c>
      <c r="J119" s="96">
        <f>1-((indicateurs!J119-indicateurs!J$216)/(indicateurs!J$217-indicateurs!J$216))</f>
        <v>0.87371744277821628</v>
      </c>
      <c r="K119" s="139">
        <f>1-((indicateurs!K119-indicateurs!K$216)/(indicateurs!K$217-indicateurs!K$216))</f>
        <v>0.94053812369272483</v>
      </c>
      <c r="L119" s="256">
        <f>(indicateurs!L119-indicateurs!L$216)/(indicateurs!L$217-indicateurs!L$216)</f>
        <v>0.62479546786247642</v>
      </c>
      <c r="M119" s="139">
        <f>(indicateurs!M119-indicateurs!M$216)/(indicateurs!M$217-indicateurs!M$216)</f>
        <v>0.84615384615384581</v>
      </c>
      <c r="N119" s="96">
        <f>(indicateurs!N119-indicateurs!N$216)/(indicateurs!N$217-indicateurs!N$216)</f>
        <v>0.23977807654701405</v>
      </c>
      <c r="O119" s="139">
        <f>(indicateurs!O119-indicateurs!O$216)/(indicateurs!O$217-indicateurs!O$216)</f>
        <v>9.0078248265908226E-2</v>
      </c>
      <c r="P119" s="101">
        <f>(indicateurs!P119-indicateurs!P$216)/(indicateurs!P$217-indicateurs!P$216)</f>
        <v>0.74595084231971398</v>
      </c>
      <c r="Q119" s="96">
        <f>(indicateurs!Q119-indicateurs!Q$216)/(indicateurs!Q$217-indicateurs!Q$216)</f>
        <v>0.61263595005941907</v>
      </c>
      <c r="R119" s="9">
        <f>(indicateurs!R119-indicateurs!R$216)/(indicateurs!R$217-indicateurs!R$216)</f>
        <v>0.46666666666666667</v>
      </c>
      <c r="S119" s="139">
        <f>(indicateurs!S119-indicateurs!S$216)/(indicateurs!S$217-indicateurs!S$216)</f>
        <v>0.47368421052631576</v>
      </c>
      <c r="T119" s="96">
        <f>(indicateurs!T119-indicateurs!T$216)/(indicateurs!T$217-indicateurs!T$216)</f>
        <v>0.36290983592555476</v>
      </c>
      <c r="U119" s="139">
        <f>(indicateurs!U119-indicateurs!U$216)/(indicateurs!U$217-indicateurs!U$216)</f>
        <v>0.79591836734693877</v>
      </c>
      <c r="V119" s="96">
        <f>1-((indicateurs!V119-indicateurs!V$216)/(indicateurs!V$217-indicateurs!V$216))</f>
        <v>0.79453458479163674</v>
      </c>
      <c r="W119" s="139">
        <f>1-((indicateurs!W119-indicateurs!W$216)/(indicateurs!W$217-indicateurs!W$216))</f>
        <v>0.98343609724683012</v>
      </c>
      <c r="X119" s="106">
        <f>1-((indicateurs!X119-indicateurs!X$216)/(indicateurs!X$217-indicateurs!X$216))</f>
        <v>0.73069684199964713</v>
      </c>
      <c r="Y119" s="247">
        <f>(indicateurs!Y119-indicateurs!Y$216)/(indicateurs!Y$217-indicateurs!Y$216)</f>
        <v>9.3578115905044987E-2</v>
      </c>
      <c r="Z119" s="187"/>
    </row>
    <row r="120" spans="1:26" ht="12">
      <c r="A120" s="141" t="s">
        <v>111</v>
      </c>
      <c r="B120" s="139">
        <f>(indicateurs!B120-indicateurs!B$216)/(indicateurs!B$217-indicateurs!B$216)</f>
        <v>0.23124506640129666</v>
      </c>
      <c r="C120" s="96">
        <f>(indicateurs!C120-indicateurs!C$216)/(indicateurs!C$217-indicateurs!C$216)</f>
        <v>0.11789366705351977</v>
      </c>
      <c r="D120" s="139">
        <f>(indicateurs!D120-indicateurs!D$216)/(indicateurs!D$217-indicateurs!D$216)</f>
        <v>0.6364232791808595</v>
      </c>
      <c r="E120" s="101">
        <f>(indicateurs!E120-indicateurs!E$216)/(indicateurs!E$217-indicateurs!E$216)</f>
        <v>6.3403530299186453E-2</v>
      </c>
      <c r="F120" s="166">
        <f>1-((indicateurs!F120-indicateurs!F$216)/(indicateurs!F$217-indicateurs!F$216))</f>
        <v>0.25784420136504649</v>
      </c>
      <c r="G120" s="106">
        <f>1-((indicateurs!G120-indicateurs!G$216)/(indicateurs!G$217-indicateurs!G$216))</f>
        <v>0.75484709885404189</v>
      </c>
      <c r="H120" s="139">
        <f>(indicateurs!H120-indicateurs!H$216)/(indicateurs!H$217-indicateurs!H$216)</f>
        <v>0.39999440103356321</v>
      </c>
      <c r="I120" s="101">
        <f>1-((indicateurs!I120-indicateurs!I$216)/(indicateurs!I$217-indicateurs!I$216))</f>
        <v>1</v>
      </c>
      <c r="J120" s="172">
        <f>1-((indicateurs!J120-indicateurs!J$216)/(indicateurs!J$217-indicateurs!J$216))</f>
        <v>0.7658805847789053</v>
      </c>
      <c r="K120" s="139">
        <f>1-((indicateurs!K120-indicateurs!K$216)/(indicateurs!K$217-indicateurs!K$216))</f>
        <v>1</v>
      </c>
      <c r="L120" s="256">
        <f>(indicateurs!L120-indicateurs!L$216)/(indicateurs!L$217-indicateurs!L$216)</f>
        <v>0.51928148095603888</v>
      </c>
      <c r="M120" s="139">
        <f>(indicateurs!M120-indicateurs!M$216)/(indicateurs!M$217-indicateurs!M$216)</f>
        <v>0.50854700854700863</v>
      </c>
      <c r="N120" s="96">
        <f>(indicateurs!N120-indicateurs!N$216)/(indicateurs!N$217-indicateurs!N$216)</f>
        <v>0</v>
      </c>
      <c r="O120" s="139">
        <f>(indicateurs!O120-indicateurs!O$216)/(indicateurs!O$217-indicateurs!O$216)</f>
        <v>0.91301929635258172</v>
      </c>
      <c r="P120" s="101">
        <f>(indicateurs!P120-indicateurs!P$216)/(indicateurs!P$217-indicateurs!P$216)</f>
        <v>0.55582582002622338</v>
      </c>
      <c r="Q120" s="96">
        <f>(indicateurs!Q120-indicateurs!Q$216)/(indicateurs!Q$217-indicateurs!Q$216)</f>
        <v>0.4934094633668154</v>
      </c>
      <c r="R120" s="9">
        <f>(indicateurs!R120-indicateurs!R$216)/(indicateurs!R$217-indicateurs!R$216)</f>
        <v>0.56666666666666665</v>
      </c>
      <c r="S120" s="139">
        <f>(indicateurs!S120-indicateurs!S$216)/(indicateurs!S$217-indicateurs!S$216)</f>
        <v>5.2631578947368418E-2</v>
      </c>
      <c r="T120" s="96">
        <f>(indicateurs!T120-indicateurs!T$216)/(indicateurs!T$217-indicateurs!T$216)</f>
        <v>0.43420266094035687</v>
      </c>
      <c r="U120" s="139">
        <f>(indicateurs!U120-indicateurs!U$216)/(indicateurs!U$217-indicateurs!U$216)</f>
        <v>0</v>
      </c>
      <c r="V120" s="96">
        <f>1-((indicateurs!V120-indicateurs!V$216)/(indicateurs!V$217-indicateurs!V$216))</f>
        <v>0.89454145754391445</v>
      </c>
      <c r="W120" s="139">
        <f>1-((indicateurs!W120-indicateurs!W$216)/(indicateurs!W$217-indicateurs!W$216))</f>
        <v>0.87145488281831829</v>
      </c>
      <c r="X120" s="106">
        <f>1-((indicateurs!X120-indicateurs!X$216)/(indicateurs!X$217-indicateurs!X$216))</f>
        <v>0.93138375997412237</v>
      </c>
      <c r="Y120" s="247">
        <f>(indicateurs!Y120-indicateurs!Y$216)/(indicateurs!Y$217-indicateurs!Y$216)</f>
        <v>0.17508183717893477</v>
      </c>
      <c r="Z120" s="187"/>
    </row>
    <row r="121" spans="1:26" ht="12">
      <c r="A121" s="141" t="s">
        <v>95</v>
      </c>
      <c r="B121" s="139">
        <f>(indicateurs!B121-indicateurs!B$216)/(indicateurs!B$217-indicateurs!B$216)</f>
        <v>0.29356741033134415</v>
      </c>
      <c r="C121" s="96">
        <f>(indicateurs!C121-indicateurs!C$216)/(indicateurs!C$217-indicateurs!C$216)</f>
        <v>0</v>
      </c>
      <c r="D121" s="139">
        <f>(indicateurs!D121-indicateurs!D$216)/(indicateurs!D$217-indicateurs!D$216)</f>
        <v>0.4463301281910641</v>
      </c>
      <c r="E121" s="101">
        <f>(indicateurs!E121-indicateurs!E$216)/(indicateurs!E$217-indicateurs!E$216)</f>
        <v>8.7520433035110826E-2</v>
      </c>
      <c r="F121" s="166" t="e">
        <f>1-((indicateurs!F121-indicateurs!F$216)/(indicateurs!F$217-indicateurs!F$216))</f>
        <v>#VALUE!</v>
      </c>
      <c r="G121" s="106">
        <f>1-((indicateurs!G121-indicateurs!G$216)/(indicateurs!G$217-indicateurs!G$216))</f>
        <v>5.815911464533019E-2</v>
      </c>
      <c r="H121" s="139">
        <f>(indicateurs!H121-indicateurs!H$216)/(indicateurs!H$217-indicateurs!H$216)</f>
        <v>0.11392405063291142</v>
      </c>
      <c r="I121" s="101">
        <f>1-((indicateurs!I121-indicateurs!I$216)/(indicateurs!I$217-indicateurs!I$216))</f>
        <v>0.20084277940265705</v>
      </c>
      <c r="J121" s="96">
        <f>1-((indicateurs!J121-indicateurs!J$216)/(indicateurs!J$217-indicateurs!J$216))</f>
        <v>0.90528808208366218</v>
      </c>
      <c r="K121" s="139">
        <f>1-((indicateurs!K121-indicateurs!K$216)/(indicateurs!K$217-indicateurs!K$216))</f>
        <v>0.9504046778582268</v>
      </c>
      <c r="L121" s="256">
        <f>(indicateurs!L121-indicateurs!L$216)/(indicateurs!L$217-indicateurs!L$216)</f>
        <v>0.46833128568940613</v>
      </c>
      <c r="M121" s="139">
        <f>(indicateurs!M121-indicateurs!M$216)/(indicateurs!M$217-indicateurs!M$216)</f>
        <v>0.67521367521367492</v>
      </c>
      <c r="N121" s="96">
        <f>(indicateurs!N121-indicateurs!N$216)/(indicateurs!N$217-indicateurs!N$216)</f>
        <v>0.48729219115961425</v>
      </c>
      <c r="O121" s="139">
        <f>(indicateurs!O121-indicateurs!O$216)/(indicateurs!O$217-indicateurs!O$216)</f>
        <v>0.91773828642034017</v>
      </c>
      <c r="P121" s="101">
        <f>(indicateurs!P121-indicateurs!P$216)/(indicateurs!P$217-indicateurs!P$216)</f>
        <v>0.5188096332665515</v>
      </c>
      <c r="Q121" s="96">
        <f>(indicateurs!Q121-indicateurs!Q$216)/(indicateurs!Q$217-indicateurs!Q$216)</f>
        <v>0.62354419970761654</v>
      </c>
      <c r="R121" s="9">
        <f>(indicateurs!R121-indicateurs!R$216)/(indicateurs!R$217-indicateurs!R$216)</f>
        <v>0.73333333333333328</v>
      </c>
      <c r="S121" s="139">
        <f>(indicateurs!S121-indicateurs!S$216)/(indicateurs!S$217-indicateurs!S$216)</f>
        <v>0.48684210526315791</v>
      </c>
      <c r="T121" s="96">
        <f>(indicateurs!T121-indicateurs!T$216)/(indicateurs!T$217-indicateurs!T$216)</f>
        <v>0.17966676592176187</v>
      </c>
      <c r="U121" s="139">
        <f>(indicateurs!U121-indicateurs!U$216)/(indicateurs!U$217-indicateurs!U$216)</f>
        <v>0.75510204081632648</v>
      </c>
      <c r="V121" s="96">
        <f>1-((indicateurs!V121-indicateurs!V$216)/(indicateurs!V$217-indicateurs!V$216))</f>
        <v>0.94866446275271821</v>
      </c>
      <c r="W121" s="139">
        <f>1-((indicateurs!W121-indicateurs!W$216)/(indicateurs!W$217-indicateurs!W$216))</f>
        <v>0.97856994277776066</v>
      </c>
      <c r="X121" s="106">
        <f>1-((indicateurs!X121-indicateurs!X$216)/(indicateurs!X$217-indicateurs!X$216))</f>
        <v>0.92691379328430179</v>
      </c>
      <c r="Y121" s="247">
        <f>(indicateurs!Y121-indicateurs!Y$216)/(indicateurs!Y$217-indicateurs!Y$216)</f>
        <v>0.37470077436610216</v>
      </c>
      <c r="Z121" s="187"/>
    </row>
    <row r="122" spans="1:26" ht="12">
      <c r="A122" s="141" t="s">
        <v>96</v>
      </c>
      <c r="B122" s="139">
        <f>(indicateurs!B122-indicateurs!B$216)/(indicateurs!B$217-indicateurs!B$216)</f>
        <v>0.40645007179398535</v>
      </c>
      <c r="C122" s="96">
        <f>(indicateurs!C122-indicateurs!C$216)/(indicateurs!C$217-indicateurs!C$216)</f>
        <v>0.17682708570251726</v>
      </c>
      <c r="D122" s="139">
        <f>(indicateurs!D122-indicateurs!D$216)/(indicateurs!D$217-indicateurs!D$216)</f>
        <v>0.62081268023454028</v>
      </c>
      <c r="E122" s="101">
        <f>(indicateurs!E122-indicateurs!E$216)/(indicateurs!E$217-indicateurs!E$216)</f>
        <v>0.30905763132470093</v>
      </c>
      <c r="F122" s="166" t="e">
        <f>1-((indicateurs!F122-indicateurs!F$216)/(indicateurs!F$217-indicateurs!F$216))</f>
        <v>#VALUE!</v>
      </c>
      <c r="G122" s="106">
        <f>1-((indicateurs!G122-indicateurs!G$216)/(indicateurs!G$217-indicateurs!G$216))</f>
        <v>0.69161662619587727</v>
      </c>
      <c r="H122" s="139">
        <f>(indicateurs!H122-indicateurs!H$216)/(indicateurs!H$217-indicateurs!H$216)</f>
        <v>0.11392405063291142</v>
      </c>
      <c r="I122" s="101">
        <f>1-((indicateurs!I122-indicateurs!I$216)/(indicateurs!I$217-indicateurs!I$216))</f>
        <v>0.49551608373381972</v>
      </c>
      <c r="J122" s="96">
        <f>1-((indicateurs!J122-indicateurs!J$216)/(indicateurs!J$217-indicateurs!J$216))</f>
        <v>0.9684293606945541</v>
      </c>
      <c r="K122" s="139">
        <f>1-((indicateurs!K122-indicateurs!K$216)/(indicateurs!K$217-indicateurs!K$216))</f>
        <v>0.93100729664595938</v>
      </c>
      <c r="L122" s="256">
        <f>(indicateurs!L122-indicateurs!L$216)/(indicateurs!L$217-indicateurs!L$216)</f>
        <v>0.396743555368469</v>
      </c>
      <c r="M122" s="139">
        <f>(indicateurs!M122-indicateurs!M$216)/(indicateurs!M$217-indicateurs!M$216)</f>
        <v>0.84188034188034178</v>
      </c>
      <c r="N122" s="96">
        <f>(indicateurs!N122-indicateurs!N$216)/(indicateurs!N$217-indicateurs!N$216)</f>
        <v>0.44228962486641415</v>
      </c>
      <c r="O122" s="139">
        <f>(indicateurs!O122-indicateurs!O$216)/(indicateurs!O$217-indicateurs!O$216)</f>
        <v>0.80828721947878568</v>
      </c>
      <c r="P122" s="101">
        <f>(indicateurs!P122-indicateurs!P$216)/(indicateurs!P$217-indicateurs!P$216)</f>
        <v>0.86875864371715261</v>
      </c>
      <c r="Q122" s="96">
        <f>(indicateurs!Q122-indicateurs!Q$216)/(indicateurs!Q$217-indicateurs!Q$216)</f>
        <v>0.71317739785709988</v>
      </c>
      <c r="R122" s="9">
        <f>(indicateurs!R122-indicateurs!R$216)/(indicateurs!R$217-indicateurs!R$216)</f>
        <v>0.8</v>
      </c>
      <c r="S122" s="139">
        <f>(indicateurs!S122-indicateurs!S$216)/(indicateurs!S$217-indicateurs!S$216)</f>
        <v>0.86842105263157898</v>
      </c>
      <c r="T122" s="96">
        <f>(indicateurs!T122-indicateurs!T$216)/(indicateurs!T$217-indicateurs!T$216)</f>
        <v>0.36379611432815889</v>
      </c>
      <c r="U122" s="139">
        <f>(indicateurs!U122-indicateurs!U$216)/(indicateurs!U$217-indicateurs!U$216)</f>
        <v>0.77551020408163263</v>
      </c>
      <c r="V122" s="96">
        <f>1-((indicateurs!V122-indicateurs!V$216)/(indicateurs!V$217-indicateurs!V$216))</f>
        <v>0.63723919977431398</v>
      </c>
      <c r="W122" s="139">
        <f>1-((indicateurs!W122-indicateurs!W$216)/(indicateurs!W$217-indicateurs!W$216))</f>
        <v>0.98384339370280727</v>
      </c>
      <c r="X122" s="106">
        <f>1-((indicateurs!X122-indicateurs!X$216)/(indicateurs!X$217-indicateurs!X$216))</f>
        <v>0.77129238534569855</v>
      </c>
      <c r="Y122" s="247">
        <f>(indicateurs!Y122-indicateurs!Y$216)/(indicateurs!Y$217-indicateurs!Y$216)</f>
        <v>0.37322371472199228</v>
      </c>
      <c r="Z122" s="187"/>
    </row>
    <row r="123" spans="1:26" ht="12">
      <c r="A123" s="141" t="s">
        <v>97</v>
      </c>
      <c r="B123" s="139">
        <f>(indicateurs!B123-indicateurs!B$216)/(indicateurs!B$217-indicateurs!B$216)</f>
        <v>0.5423376186513289</v>
      </c>
      <c r="C123" s="96">
        <f>(indicateurs!C123-indicateurs!C$216)/(indicateurs!C$217-indicateurs!C$216)</f>
        <v>0.20518191216602483</v>
      </c>
      <c r="D123" s="139">
        <f>(indicateurs!D123-indicateurs!D$216)/(indicateurs!D$217-indicateurs!D$216)</f>
        <v>0.45806085972889632</v>
      </c>
      <c r="E123" s="101">
        <f>(indicateurs!E123-indicateurs!E$216)/(indicateurs!E$217-indicateurs!E$216)</f>
        <v>0.41643379941563563</v>
      </c>
      <c r="F123" s="166" t="e">
        <f>1-((indicateurs!F123-indicateurs!F$216)/(indicateurs!F$217-indicateurs!F$216))</f>
        <v>#VALUE!</v>
      </c>
      <c r="G123" s="106">
        <f>1-((indicateurs!G123-indicateurs!G$216)/(indicateurs!G$217-indicateurs!G$216))</f>
        <v>2.8569700323158864E-3</v>
      </c>
      <c r="H123" s="139">
        <f>(indicateurs!H123-indicateurs!H$216)/(indicateurs!H$217-indicateurs!H$216)</f>
        <v>0.62025316455696189</v>
      </c>
      <c r="I123" s="101">
        <f>1-((indicateurs!I123-indicateurs!I$216)/(indicateurs!I$217-indicateurs!I$216))</f>
        <v>0.51693502035919447</v>
      </c>
      <c r="J123" s="96">
        <f>1-((indicateurs!J123-indicateurs!J$216)/(indicateurs!J$217-indicateurs!J$216))</f>
        <v>1</v>
      </c>
      <c r="K123" s="139">
        <f>1-((indicateurs!K123-indicateurs!K$216)/(indicateurs!K$217-indicateurs!K$216))</f>
        <v>0.92761635074500748</v>
      </c>
      <c r="L123" s="256">
        <f>(indicateurs!L123-indicateurs!L$216)/(indicateurs!L$217-indicateurs!L$216)</f>
        <v>0.73323492498631504</v>
      </c>
      <c r="M123" s="139">
        <f>(indicateurs!M123-indicateurs!M$216)/(indicateurs!M$217-indicateurs!M$216)</f>
        <v>0.9529914529914526</v>
      </c>
      <c r="N123" s="96">
        <f>(indicateurs!N123-indicateurs!N$216)/(indicateurs!N$217-indicateurs!N$216)</f>
        <v>0.66087351829052854</v>
      </c>
      <c r="O123" s="139">
        <f>(indicateurs!O123-indicateurs!O$216)/(indicateurs!O$217-indicateurs!O$216)</f>
        <v>0.38833562259269666</v>
      </c>
      <c r="P123" s="101">
        <f>(indicateurs!P123-indicateurs!P$216)/(indicateurs!P$217-indicateurs!P$216)</f>
        <v>0.58612052378964308</v>
      </c>
      <c r="Q123" s="96">
        <f>(indicateurs!Q123-indicateurs!Q$216)/(indicateurs!Q$217-indicateurs!Q$216)</f>
        <v>0.54944176893048002</v>
      </c>
      <c r="R123" s="9">
        <f>(indicateurs!R123-indicateurs!R$216)/(indicateurs!R$217-indicateurs!R$216)</f>
        <v>0.83333333333333337</v>
      </c>
      <c r="S123" s="139">
        <f>(indicateurs!S123-indicateurs!S$216)/(indicateurs!S$217-indicateurs!S$216)</f>
        <v>0.55263157894736847</v>
      </c>
      <c r="T123" s="96">
        <f>(indicateurs!T123-indicateurs!T$216)/(indicateurs!T$217-indicateurs!T$216)</f>
        <v>0.62544097275742083</v>
      </c>
      <c r="U123" s="139">
        <f>(indicateurs!U123-indicateurs!U$216)/(indicateurs!U$217-indicateurs!U$216)</f>
        <v>0.65306122448979587</v>
      </c>
      <c r="V123" s="96">
        <f>1-((indicateurs!V123-indicateurs!V$216)/(indicateurs!V$217-indicateurs!V$216))</f>
        <v>0.66606218244718596</v>
      </c>
      <c r="W123" s="139">
        <f>1-((indicateurs!W123-indicateurs!W$216)/(indicateurs!W$217-indicateurs!W$216))</f>
        <v>0.98646305014295932</v>
      </c>
      <c r="X123" s="106">
        <f>1-((indicateurs!X123-indicateurs!X$216)/(indicateurs!X$217-indicateurs!X$216))</f>
        <v>0.80927552336076225</v>
      </c>
      <c r="Y123" s="247">
        <f>(indicateurs!Y123-indicateurs!Y$216)/(indicateurs!Y$217-indicateurs!Y$216)</f>
        <v>0.54663437784784108</v>
      </c>
      <c r="Z123" s="187"/>
    </row>
    <row r="124" spans="1:26" ht="12">
      <c r="A124" s="141" t="s">
        <v>98</v>
      </c>
      <c r="B124" s="139">
        <f>(indicateurs!B124-indicateurs!B$216)/(indicateurs!B$217-indicateurs!B$216)</f>
        <v>0.6422315788869406</v>
      </c>
      <c r="C124" s="96">
        <f>(indicateurs!C124-indicateurs!C$216)/(indicateurs!C$217-indicateurs!C$216)</f>
        <v>0.36468994108058272</v>
      </c>
      <c r="D124" s="139">
        <f>(indicateurs!D124-indicateurs!D$216)/(indicateurs!D$217-indicateurs!D$216)</f>
        <v>0.75243392753286675</v>
      </c>
      <c r="E124" s="101">
        <f>(indicateurs!E124-indicateurs!E$216)/(indicateurs!E$217-indicateurs!E$216)</f>
        <v>0.45225466205346254</v>
      </c>
      <c r="F124" s="166" t="e">
        <f>1-((indicateurs!F124-indicateurs!F$216)/(indicateurs!F$217-indicateurs!F$216))</f>
        <v>#VALUE!</v>
      </c>
      <c r="G124" s="106">
        <f>1-((indicateurs!G124-indicateurs!G$216)/(indicateurs!G$217-indicateurs!G$216))</f>
        <v>0.87047264919503575</v>
      </c>
      <c r="H124" s="139">
        <f>(indicateurs!H124-indicateurs!H$216)/(indicateurs!H$217-indicateurs!H$216)</f>
        <v>0.55696202531645567</v>
      </c>
      <c r="I124" s="101">
        <f>1-((indicateurs!I124-indicateurs!I$216)/(indicateurs!I$217-indicateurs!I$216))</f>
        <v>0.42532362417651703</v>
      </c>
      <c r="J124" s="96">
        <f>1-((indicateurs!J124-indicateurs!J$216)/(indicateurs!J$217-indicateurs!J$216))</f>
        <v>1</v>
      </c>
      <c r="K124" s="139">
        <f>1-((indicateurs!K124-indicateurs!K$216)/(indicateurs!K$217-indicateurs!K$216))</f>
        <v>0.99127197025330616</v>
      </c>
      <c r="L124" s="256">
        <f>(indicateurs!L124-indicateurs!L$216)/(indicateurs!L$217-indicateurs!L$216)</f>
        <v>0.7381659408578255</v>
      </c>
      <c r="M124" s="139">
        <f>(indicateurs!M124-indicateurs!M$216)/(indicateurs!M$217-indicateurs!M$216)</f>
        <v>0.87606837606837584</v>
      </c>
      <c r="N124" s="96">
        <f>(indicateurs!N124-indicateurs!N$216)/(indicateurs!N$217-indicateurs!N$216)</f>
        <v>0.78141610657588567</v>
      </c>
      <c r="O124" s="139">
        <f>(indicateurs!O124-indicateurs!O$216)/(indicateurs!O$217-indicateurs!O$216)</f>
        <v>0.89888607568399992</v>
      </c>
      <c r="P124" s="101">
        <f>(indicateurs!P124-indicateurs!P$216)/(indicateurs!P$217-indicateurs!P$216)</f>
        <v>0.98215603849284305</v>
      </c>
      <c r="Q124" s="96">
        <f>(indicateurs!Q124-indicateurs!Q$216)/(indicateurs!Q$217-indicateurs!Q$216)</f>
        <v>0.67458063208893038</v>
      </c>
      <c r="R124" s="9">
        <f>(indicateurs!R124-indicateurs!R$216)/(indicateurs!R$217-indicateurs!R$216)</f>
        <v>0.8</v>
      </c>
      <c r="S124" s="139">
        <f>(indicateurs!S124-indicateurs!S$216)/(indicateurs!S$217-indicateurs!S$216)</f>
        <v>0.93421052631578949</v>
      </c>
      <c r="T124" s="96">
        <f>(indicateurs!T124-indicateurs!T$216)/(indicateurs!T$217-indicateurs!T$216)</f>
        <v>0.77903047851203111</v>
      </c>
      <c r="U124" s="139">
        <f>(indicateurs!U124-indicateurs!U$216)/(indicateurs!U$217-indicateurs!U$216)</f>
        <v>0.97959183673469385</v>
      </c>
      <c r="V124" s="96">
        <f>1-((indicateurs!V124-indicateurs!V$216)/(indicateurs!V$217-indicateurs!V$216))</f>
        <v>1</v>
      </c>
      <c r="W124" s="139">
        <f>1-((indicateurs!W124-indicateurs!W$216)/(indicateurs!W$217-indicateurs!W$216))</f>
        <v>0.98363333888011129</v>
      </c>
      <c r="X124" s="106">
        <f>1-((indicateurs!X124-indicateurs!X$216)/(indicateurs!X$217-indicateurs!X$216))</f>
        <v>0.70407558427664352</v>
      </c>
      <c r="Y124" s="247">
        <f>(indicateurs!Y124-indicateurs!Y$216)/(indicateurs!Y$217-indicateurs!Y$216)</f>
        <v>0.79041119937343263</v>
      </c>
      <c r="Z124" s="187"/>
    </row>
    <row r="125" spans="1:26" ht="12">
      <c r="A125" s="141" t="s">
        <v>99</v>
      </c>
      <c r="B125" s="139">
        <f>(indicateurs!B125-indicateurs!B$216)/(indicateurs!B$217-indicateurs!B$216)</f>
        <v>0.6785225314781389</v>
      </c>
      <c r="C125" s="96">
        <f>(indicateurs!C125-indicateurs!C$216)/(indicateurs!C$217-indicateurs!C$216)</f>
        <v>0.93324594184938214</v>
      </c>
      <c r="D125" s="139">
        <f>(indicateurs!D125-indicateurs!D$216)/(indicateurs!D$217-indicateurs!D$216)</f>
        <v>0.78739774595943834</v>
      </c>
      <c r="E125" s="101">
        <f>(indicateurs!E125-indicateurs!E$216)/(indicateurs!E$217-indicateurs!E$216)</f>
        <v>0.71546200096700074</v>
      </c>
      <c r="F125" s="166" t="e">
        <f>1-((indicateurs!F125-indicateurs!F$216)/(indicateurs!F$217-indicateurs!F$216))</f>
        <v>#VALUE!</v>
      </c>
      <c r="G125" s="106">
        <f>1-((indicateurs!G125-indicateurs!G$216)/(indicateurs!G$217-indicateurs!G$216))</f>
        <v>0.79550276354472504</v>
      </c>
      <c r="H125" s="139">
        <f>(indicateurs!H125-indicateurs!H$216)/(indicateurs!H$217-indicateurs!H$216)</f>
        <v>0.55696202531645567</v>
      </c>
      <c r="I125" s="101">
        <f>1-((indicateurs!I125-indicateurs!I$216)/(indicateurs!I$217-indicateurs!I$216))</f>
        <v>0.27170338949356099</v>
      </c>
      <c r="J125" s="96">
        <f>1-((indicateurs!J125-indicateurs!J$216)/(indicateurs!J$217-indicateurs!J$216))</f>
        <v>0.99210734017363855</v>
      </c>
      <c r="K125" s="139">
        <f>1-((indicateurs!K125-indicateurs!K$216)/(indicateurs!K$217-indicateurs!K$216))</f>
        <v>0.94617047409057642</v>
      </c>
      <c r="L125" s="256">
        <f>(indicateurs!L125-indicateurs!L$216)/(indicateurs!L$217-indicateurs!L$216)</f>
        <v>0.60678077985502743</v>
      </c>
      <c r="M125" s="139">
        <f>(indicateurs!M125-indicateurs!M$216)/(indicateurs!M$217-indicateurs!M$216)</f>
        <v>0.9358974358974359</v>
      </c>
      <c r="N125" s="96">
        <f>(indicateurs!N125-indicateurs!N$216)/(indicateurs!N$217-indicateurs!N$216)</f>
        <v>0.91642380545548585</v>
      </c>
      <c r="O125" s="139">
        <f>(indicateurs!O125-indicateurs!O$216)/(indicateurs!O$217-indicateurs!O$216)</f>
        <v>0.83931704955095854</v>
      </c>
      <c r="P125" s="101">
        <f>(indicateurs!P125-indicateurs!P$216)/(indicateurs!P$217-indicateurs!P$216)</f>
        <v>0.50913261499298623</v>
      </c>
      <c r="Q125" s="96">
        <f>(indicateurs!Q125-indicateurs!Q$216)/(indicateurs!Q$217-indicateurs!Q$216)</f>
        <v>0.76874471204848349</v>
      </c>
      <c r="R125" s="9">
        <f>(indicateurs!R125-indicateurs!R$216)/(indicateurs!R$217-indicateurs!R$216)</f>
        <v>0.8666666666666667</v>
      </c>
      <c r="S125" s="139">
        <f>(indicateurs!S125-indicateurs!S$216)/(indicateurs!S$217-indicateurs!S$216)</f>
        <v>0.67105263157894735</v>
      </c>
      <c r="T125" s="96">
        <f>(indicateurs!T125-indicateurs!T$216)/(indicateurs!T$217-indicateurs!T$216)</f>
        <v>0</v>
      </c>
      <c r="U125" s="139">
        <f>(indicateurs!U125-indicateurs!U$216)/(indicateurs!U$217-indicateurs!U$216)</f>
        <v>1</v>
      </c>
      <c r="V125" s="96">
        <f>1-((indicateurs!V125-indicateurs!V$216)/(indicateurs!V$217-indicateurs!V$216))</f>
        <v>0.76787241831714859</v>
      </c>
      <c r="W125" s="139">
        <f>1-((indicateurs!W125-indicateurs!W$216)/(indicateurs!W$217-indicateurs!W$216))</f>
        <v>0.98372988288642149</v>
      </c>
      <c r="X125" s="106">
        <f>1-((indicateurs!X125-indicateurs!X$216)/(indicateurs!X$217-indicateurs!X$216))</f>
        <v>0.86401395420857241</v>
      </c>
      <c r="Y125" s="247">
        <f>(indicateurs!Y125-indicateurs!Y$216)/(indicateurs!Y$217-indicateurs!Y$216)</f>
        <v>0.85866181785952933</v>
      </c>
      <c r="Z125" s="187"/>
    </row>
    <row r="126" spans="1:26" ht="12">
      <c r="A126" s="141" t="s">
        <v>100</v>
      </c>
      <c r="B126" s="139">
        <f>(indicateurs!B126-indicateurs!B$216)/(indicateurs!B$217-indicateurs!B$216)</f>
        <v>8.6275624547322183E-2</v>
      </c>
      <c r="C126" s="96">
        <f>(indicateurs!C126-indicateurs!C$216)/(indicateurs!C$217-indicateurs!C$216)</f>
        <v>5.4324308351590855E-2</v>
      </c>
      <c r="D126" s="139">
        <f>(indicateurs!D126-indicateurs!D$216)/(indicateurs!D$217-indicateurs!D$216)</f>
        <v>0</v>
      </c>
      <c r="E126" s="101">
        <f>(indicateurs!E126-indicateurs!E$216)/(indicateurs!E$217-indicateurs!E$216)</f>
        <v>5.2805777371773298E-2</v>
      </c>
      <c r="F126" s="166" t="e">
        <f>1-((indicateurs!F126-indicateurs!F$216)/(indicateurs!F$217-indicateurs!F$216))</f>
        <v>#VALUE!</v>
      </c>
      <c r="G126" s="106">
        <f>1-((indicateurs!G126-indicateurs!G$216)/(indicateurs!G$217-indicateurs!G$216))</f>
        <v>0.48805355519797222</v>
      </c>
      <c r="H126" s="139">
        <f>(indicateurs!H126-indicateurs!H$216)/(indicateurs!H$217-indicateurs!H$216)</f>
        <v>0</v>
      </c>
      <c r="I126" s="101">
        <f>1-((indicateurs!I126-indicateurs!I$216)/(indicateurs!I$217-indicateurs!I$216))</f>
        <v>0.41596811989701643</v>
      </c>
      <c r="J126" s="96">
        <f>1-((indicateurs!J126-indicateurs!J$216)/(indicateurs!J$217-indicateurs!J$216))</f>
        <v>0</v>
      </c>
      <c r="K126" s="139">
        <f>1-((indicateurs!K126-indicateurs!K$216)/(indicateurs!K$217-indicateurs!K$216))</f>
        <v>0.31285003992572735</v>
      </c>
      <c r="L126" s="256">
        <f>(indicateurs!L126-indicateurs!L$216)/(indicateurs!L$217-indicateurs!L$216)</f>
        <v>0.48198108299453807</v>
      </c>
      <c r="M126" s="139">
        <f>(indicateurs!M126-indicateurs!M$216)/(indicateurs!M$217-indicateurs!M$216)</f>
        <v>0.58974358974358942</v>
      </c>
      <c r="N126" s="96">
        <f>(indicateurs!N126-indicateurs!N$216)/(indicateurs!N$217-indicateurs!N$216)</f>
        <v>0.52104411587951416</v>
      </c>
      <c r="O126" s="139">
        <f>(indicateurs!O126-indicateurs!O$216)/(indicateurs!O$217-indicateurs!O$216)</f>
        <v>0</v>
      </c>
      <c r="P126" s="101">
        <f>(indicateurs!P126-indicateurs!P$216)/(indicateurs!P$217-indicateurs!P$216)</f>
        <v>0</v>
      </c>
      <c r="Q126" s="96">
        <f>(indicateurs!Q126-indicateurs!Q$216)/(indicateurs!Q$217-indicateurs!Q$216)</f>
        <v>0.40386400138218798</v>
      </c>
      <c r="R126" s="9">
        <f>(indicateurs!R126-indicateurs!R$216)/(indicateurs!R$217-indicateurs!R$216)</f>
        <v>0</v>
      </c>
      <c r="S126" s="139">
        <f>(indicateurs!S126-indicateurs!S$216)/(indicateurs!S$217-indicateurs!S$216)</f>
        <v>0.36842105263157893</v>
      </c>
      <c r="T126" s="96">
        <f>(indicateurs!T126-indicateurs!T$216)/(indicateurs!T$217-indicateurs!T$216)</f>
        <v>0.76272922811349864</v>
      </c>
      <c r="U126" s="139">
        <f>(indicateurs!U126-indicateurs!U$216)/(indicateurs!U$217-indicateurs!U$216)</f>
        <v>0.32653061224489793</v>
      </c>
      <c r="V126" s="96">
        <f>1-((indicateurs!V126-indicateurs!V$216)/(indicateurs!V$217-indicateurs!V$216))</f>
        <v>0.47980003826582684</v>
      </c>
      <c r="W126" s="139">
        <f>1-((indicateurs!W126-indicateurs!W$216)/(indicateurs!W$217-indicateurs!W$216))</f>
        <v>0.97022433484439008</v>
      </c>
      <c r="X126" s="106">
        <f>1-((indicateurs!X126-indicateurs!X$216)/(indicateurs!X$217-indicateurs!X$216))</f>
        <v>0.7634219234504942</v>
      </c>
      <c r="Y126" s="247">
        <f>(indicateurs!Y126-indicateurs!Y$216)/(indicateurs!Y$217-indicateurs!Y$216)</f>
        <v>0.23477453191128742</v>
      </c>
      <c r="Z126" s="187"/>
    </row>
    <row r="127" spans="1:26" ht="12">
      <c r="A127" s="141" t="s">
        <v>101</v>
      </c>
      <c r="B127" s="139">
        <f>(indicateurs!B127-indicateurs!B$216)/(indicateurs!B$217-indicateurs!B$216)</f>
        <v>0.63960351002017546</v>
      </c>
      <c r="C127" s="96">
        <f>(indicateurs!C127-indicateurs!C$216)/(indicateurs!C$217-indicateurs!C$216)</f>
        <v>0.57799686076064483</v>
      </c>
      <c r="D127" s="139">
        <f>(indicateurs!D127-indicateurs!D$216)/(indicateurs!D$217-indicateurs!D$216)</f>
        <v>0.66836086115129789</v>
      </c>
      <c r="E127" s="101">
        <f>(indicateurs!E127-indicateurs!E$216)/(indicateurs!E$217-indicateurs!E$216)</f>
        <v>0.56157597097035894</v>
      </c>
      <c r="F127" s="166" t="e">
        <f>1-((indicateurs!F127-indicateurs!F$216)/(indicateurs!F$217-indicateurs!F$216))</f>
        <v>#VALUE!</v>
      </c>
      <c r="G127" s="106">
        <f>1-((indicateurs!G127-indicateurs!G$216)/(indicateurs!G$217-indicateurs!G$216))</f>
        <v>0.8143394356328002</v>
      </c>
      <c r="H127" s="139">
        <f>(indicateurs!H127-indicateurs!H$216)/(indicateurs!H$217-indicateurs!H$216)</f>
        <v>0.55696202531645567</v>
      </c>
      <c r="I127" s="101">
        <f>1-((indicateurs!I127-indicateurs!I$216)/(indicateurs!I$217-indicateurs!I$216))</f>
        <v>0.36788524977882553</v>
      </c>
      <c r="J127" s="96">
        <f>1-((indicateurs!J127-indicateurs!J$216)/(indicateurs!J$217-indicateurs!J$216))</f>
        <v>0.96053670086819254</v>
      </c>
      <c r="K127" s="139">
        <f>1-((indicateurs!K127-indicateurs!K$216)/(indicateurs!K$217-indicateurs!K$216))</f>
        <v>0.88373441306261713</v>
      </c>
      <c r="L127" s="256">
        <f>(indicateurs!L127-indicateurs!L$216)/(indicateurs!L$217-indicateurs!L$216)</f>
        <v>0.6026350952666113</v>
      </c>
      <c r="M127" s="139">
        <f>(indicateurs!M127-indicateurs!M$216)/(indicateurs!M$217-indicateurs!M$216)</f>
        <v>0.83760683760683718</v>
      </c>
      <c r="N127" s="96">
        <f>(indicateurs!N127-indicateurs!N$216)/(indicateurs!N$217-indicateurs!N$216)</f>
        <v>0.7460569473455142</v>
      </c>
      <c r="O127" s="139">
        <f>(indicateurs!O127-indicateurs!O$216)/(indicateurs!O$217-indicateurs!O$216)</f>
        <v>0.64926737933009315</v>
      </c>
      <c r="P127" s="101">
        <f>(indicateurs!P127-indicateurs!P$216)/(indicateurs!P$217-indicateurs!P$216)</f>
        <v>0.48305726482990924</v>
      </c>
      <c r="Q127" s="96">
        <f>(indicateurs!Q127-indicateurs!Q$216)/(indicateurs!Q$217-indicateurs!Q$216)</f>
        <v>0.64311288879788342</v>
      </c>
      <c r="R127" s="9">
        <f>(indicateurs!R127-indicateurs!R$216)/(indicateurs!R$217-indicateurs!R$216)</f>
        <v>0.96666666666666667</v>
      </c>
      <c r="S127" s="139">
        <f>(indicateurs!S127-indicateurs!S$216)/(indicateurs!S$217-indicateurs!S$216)</f>
        <v>1</v>
      </c>
      <c r="T127" s="96">
        <f>(indicateurs!T127-indicateurs!T$216)/(indicateurs!T$217-indicateurs!T$216)</f>
        <v>0.32095807953526484</v>
      </c>
      <c r="U127" s="139">
        <f>(indicateurs!U127-indicateurs!U$216)/(indicateurs!U$217-indicateurs!U$216)</f>
        <v>0.97959183673469385</v>
      </c>
      <c r="V127" s="96">
        <f>1-((indicateurs!V127-indicateurs!V$216)/(indicateurs!V$217-indicateurs!V$216))</f>
        <v>0.95795016282210832</v>
      </c>
      <c r="W127" s="139">
        <f>1-((indicateurs!W127-indicateurs!W$216)/(indicateurs!W$217-indicateurs!W$216))</f>
        <v>0.98106178229045971</v>
      </c>
      <c r="X127" s="106">
        <f>1-((indicateurs!X127-indicateurs!X$216)/(indicateurs!X$217-indicateurs!X$216))</f>
        <v>0.98016385295063058</v>
      </c>
      <c r="Y127" s="247">
        <f>(indicateurs!Y127-indicateurs!Y$216)/(indicateurs!Y$217-indicateurs!Y$216)</f>
        <v>0.6538211362137496</v>
      </c>
      <c r="Z127" s="187"/>
    </row>
    <row r="128" spans="1:26" ht="13.5" customHeight="1">
      <c r="A128" s="141" t="s">
        <v>102</v>
      </c>
      <c r="B128" s="244">
        <f>(indicateurs!B128-indicateurs!B$216)/(indicateurs!B$217-indicateurs!B$216)</f>
        <v>1</v>
      </c>
      <c r="C128" s="246">
        <f>(indicateurs!C128-indicateurs!C$216)/(indicateurs!C$217-indicateurs!C$216)</f>
        <v>1</v>
      </c>
      <c r="D128" s="244">
        <f>(indicateurs!D128-indicateurs!D$216)/(indicateurs!D$217-indicateurs!D$216)</f>
        <v>0.61854582096424704</v>
      </c>
      <c r="E128" s="112">
        <f>(indicateurs!E128-indicateurs!E$216)/(indicateurs!E$217-indicateurs!E$216)</f>
        <v>0.71427591512669519</v>
      </c>
      <c r="F128" s="79" t="e">
        <f>1-((indicateurs!F128-indicateurs!F$216)/(indicateurs!F$217-indicateurs!F$216))</f>
        <v>#VALUE!</v>
      </c>
      <c r="G128" s="190">
        <f>1-((indicateurs!G128-indicateurs!G$216)/(indicateurs!G$217-indicateurs!G$216))</f>
        <v>0.74607273708095367</v>
      </c>
      <c r="H128" s="244">
        <f>(indicateurs!H128-indicateurs!H$216)/(indicateurs!H$217-indicateurs!H$216)</f>
        <v>0.84499379746835457</v>
      </c>
      <c r="I128" s="112">
        <f>1-((indicateurs!I128-indicateurs!I$216)/(indicateurs!I$217-indicateurs!I$216))</f>
        <v>0.52333823768541565</v>
      </c>
      <c r="J128" s="246">
        <f>1-((indicateurs!J128-indicateurs!J$216)/(indicateurs!J$217-indicateurs!J$216))</f>
        <v>0.99992820897910439</v>
      </c>
      <c r="K128" s="244">
        <f>1-((indicateurs!K128-indicateurs!K$216)/(indicateurs!K$217-indicateurs!K$216))</f>
        <v>0.87354509028123661</v>
      </c>
      <c r="L128" s="246">
        <f>(indicateurs!L128-indicateurs!L$216)/(indicateurs!L$217-indicateurs!L$216)</f>
        <v>0.39789700937350053</v>
      </c>
      <c r="M128" s="244">
        <f>(indicateurs!M128-indicateurs!M$216)/(indicateurs!M$217-indicateurs!M$216)</f>
        <v>0.77350427350427309</v>
      </c>
      <c r="N128" s="246">
        <f>(indicateurs!N128-indicateurs!N$216)/(indicateurs!N$217-indicateurs!N$216)</f>
        <v>0.97428424783245726</v>
      </c>
      <c r="O128" s="244">
        <f>(indicateurs!O128-indicateurs!O$216)/(indicateurs!O$217-indicateurs!O$216)</f>
        <v>0.93186926624306421</v>
      </c>
      <c r="P128" s="112">
        <f>(indicateurs!P128-indicateurs!P$216)/(indicateurs!P$217-indicateurs!P$216)</f>
        <v>0.61900085365361912</v>
      </c>
      <c r="Q128" s="246">
        <f>(indicateurs!Q128-indicateurs!Q$216)/(indicateurs!Q$217-indicateurs!Q$216)</f>
        <v>0.61421447114495931</v>
      </c>
      <c r="R128" s="177">
        <f>(indicateurs!R128-indicateurs!R$216)/(indicateurs!R$217-indicateurs!R$216)</f>
        <v>0.8</v>
      </c>
      <c r="S128" s="244">
        <f>(indicateurs!S128-indicateurs!S$216)/(indicateurs!S$217-indicateurs!S$216)</f>
        <v>0.65789473684210531</v>
      </c>
      <c r="T128" s="246">
        <f>(indicateurs!T128-indicateurs!T$216)/(indicateurs!T$217-indicateurs!T$216)</f>
        <v>0.92718012152472273</v>
      </c>
      <c r="U128" s="244">
        <f>(indicateurs!U128-indicateurs!U$216)/(indicateurs!U$217-indicateurs!U$216)</f>
        <v>0.81632653061224492</v>
      </c>
      <c r="V128" s="246">
        <f>1-((indicateurs!V128-indicateurs!V$216)/(indicateurs!V$217-indicateurs!V$216))</f>
        <v>0.82592120567099447</v>
      </c>
      <c r="W128" s="244">
        <f>1-((indicateurs!W128-indicateurs!W$216)/(indicateurs!W$217-indicateurs!W$216))</f>
        <v>0.94723355943464016</v>
      </c>
      <c r="X128" s="190">
        <f>1-((indicateurs!X128-indicateurs!X$216)/(indicateurs!X$217-indicateurs!X$216))</f>
        <v>0.97825183748599676</v>
      </c>
      <c r="Y128" s="158">
        <f>(indicateurs!Y128-indicateurs!Y$216)/(indicateurs!Y$217-indicateurs!Y$216)</f>
        <v>0.82163178464259323</v>
      </c>
      <c r="Z128" s="187"/>
    </row>
    <row r="129" spans="1:26" ht="12">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row>
    <row r="130" spans="1:26" ht="13.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row>
    <row r="131" spans="1:26" ht="12">
      <c r="A131" s="7"/>
      <c r="B131" s="266" t="s">
        <v>1</v>
      </c>
      <c r="C131" s="267"/>
      <c r="D131" s="267"/>
      <c r="E131" s="267"/>
      <c r="F131" s="267"/>
      <c r="G131" s="267"/>
      <c r="H131" s="267"/>
      <c r="I131" s="267"/>
      <c r="J131" s="268"/>
      <c r="K131" s="266" t="s">
        <v>2</v>
      </c>
      <c r="L131" s="267"/>
      <c r="M131" s="267"/>
      <c r="N131" s="267"/>
      <c r="O131" s="267"/>
      <c r="P131" s="267"/>
      <c r="Q131" s="267"/>
      <c r="R131" s="267"/>
      <c r="S131" s="267"/>
      <c r="T131" s="267"/>
      <c r="U131" s="267"/>
      <c r="V131" s="267"/>
      <c r="W131" s="267"/>
      <c r="X131" s="267"/>
      <c r="Y131" s="267"/>
    </row>
    <row r="132" spans="1:26" ht="25.5" customHeight="1">
      <c r="A132" s="7"/>
      <c r="B132" s="269" t="s">
        <v>3</v>
      </c>
      <c r="C132" s="270"/>
      <c r="D132" s="269" t="s">
        <v>4</v>
      </c>
      <c r="E132" s="271"/>
      <c r="F132" s="271"/>
      <c r="G132" s="270"/>
      <c r="H132" s="269" t="s">
        <v>5</v>
      </c>
      <c r="I132" s="271"/>
      <c r="J132" s="270"/>
      <c r="K132" s="269" t="s">
        <v>6</v>
      </c>
      <c r="L132" s="270"/>
      <c r="M132" s="269" t="s">
        <v>7</v>
      </c>
      <c r="N132" s="270"/>
      <c r="O132" s="269" t="s">
        <v>8</v>
      </c>
      <c r="P132" s="271"/>
      <c r="Q132" s="270"/>
      <c r="R132" s="26" t="s">
        <v>9</v>
      </c>
      <c r="S132" s="269" t="s">
        <v>10</v>
      </c>
      <c r="T132" s="270"/>
      <c r="U132" s="269" t="s">
        <v>11</v>
      </c>
      <c r="V132" s="271"/>
      <c r="W132" s="272" t="s">
        <v>12</v>
      </c>
      <c r="X132" s="270"/>
      <c r="Y132" s="173" t="s">
        <v>13</v>
      </c>
      <c r="Z132" s="187"/>
    </row>
    <row r="133" spans="1:26" ht="51" customHeight="1">
      <c r="A133" s="7"/>
      <c r="B133" s="168" t="s">
        <v>14</v>
      </c>
      <c r="C133" s="253" t="s">
        <v>15</v>
      </c>
      <c r="D133" s="168" t="s">
        <v>16</v>
      </c>
      <c r="E133" s="111" t="s">
        <v>17</v>
      </c>
      <c r="F133" s="111" t="s">
        <v>18</v>
      </c>
      <c r="G133" s="253" t="s">
        <v>19</v>
      </c>
      <c r="H133" s="168" t="s">
        <v>20</v>
      </c>
      <c r="J133" s="253" t="s">
        <v>21</v>
      </c>
      <c r="K133" s="168" t="s">
        <v>22</v>
      </c>
      <c r="L133" s="253" t="s">
        <v>23</v>
      </c>
      <c r="M133" s="168" t="s">
        <v>24</v>
      </c>
      <c r="N133" s="253" t="s">
        <v>25</v>
      </c>
      <c r="O133" s="168" t="s">
        <v>26</v>
      </c>
      <c r="P133" s="111" t="s">
        <v>27</v>
      </c>
      <c r="Q133" s="253" t="s">
        <v>28</v>
      </c>
      <c r="R133" s="104" t="s">
        <v>29</v>
      </c>
      <c r="S133" s="168" t="s">
        <v>30</v>
      </c>
      <c r="T133" s="253" t="s">
        <v>31</v>
      </c>
      <c r="U133" s="168" t="s">
        <v>32</v>
      </c>
      <c r="V133" s="253" t="s">
        <v>33</v>
      </c>
      <c r="W133" s="168" t="s">
        <v>34</v>
      </c>
      <c r="X133" s="253" t="s">
        <v>35</v>
      </c>
      <c r="Y133" s="104" t="s">
        <v>36</v>
      </c>
      <c r="Z133" s="187"/>
    </row>
    <row r="134" spans="1:26" ht="12">
      <c r="A134" s="7"/>
      <c r="B134" s="41" t="s">
        <v>37</v>
      </c>
      <c r="C134" s="103"/>
      <c r="D134" s="41" t="s">
        <v>38</v>
      </c>
      <c r="G134" s="262"/>
      <c r="H134" s="41" t="s">
        <v>39</v>
      </c>
      <c r="J134" s="262"/>
      <c r="K134" s="41" t="s">
        <v>40</v>
      </c>
      <c r="L134" s="262"/>
      <c r="M134" s="41" t="s">
        <v>41</v>
      </c>
      <c r="N134" s="262"/>
      <c r="O134" s="41" t="s">
        <v>42</v>
      </c>
      <c r="Q134" s="262"/>
      <c r="R134" s="43"/>
      <c r="S134" s="41" t="s">
        <v>43</v>
      </c>
      <c r="T134" s="7"/>
      <c r="U134" s="41"/>
      <c r="V134" s="262" t="s">
        <v>44</v>
      </c>
      <c r="W134" s="41" t="s">
        <v>45</v>
      </c>
      <c r="X134" s="262"/>
      <c r="Y134" s="207" t="s">
        <v>46</v>
      </c>
      <c r="Z134" s="187"/>
    </row>
    <row r="135" spans="1:26" ht="13.5" customHeight="1">
      <c r="A135" s="13" t="s">
        <v>47</v>
      </c>
      <c r="B135" s="201" t="s">
        <v>48</v>
      </c>
      <c r="C135" s="3" t="s">
        <v>49</v>
      </c>
      <c r="D135" s="201" t="s">
        <v>50</v>
      </c>
      <c r="E135" s="205"/>
      <c r="F135" s="205"/>
      <c r="G135" s="133" t="s">
        <v>51</v>
      </c>
      <c r="H135" s="201" t="s">
        <v>52</v>
      </c>
      <c r="I135" s="205"/>
      <c r="J135" s="133" t="s">
        <v>53</v>
      </c>
      <c r="K135" s="201" t="s">
        <v>54</v>
      </c>
      <c r="L135" s="133" t="s">
        <v>55</v>
      </c>
      <c r="M135" s="201" t="s">
        <v>56</v>
      </c>
      <c r="N135" s="133" t="s">
        <v>57</v>
      </c>
      <c r="O135" s="201" t="s">
        <v>58</v>
      </c>
      <c r="P135" s="205"/>
      <c r="Q135" s="133" t="s">
        <v>59</v>
      </c>
      <c r="R135" s="102" t="s">
        <v>60</v>
      </c>
      <c r="S135" s="201" t="s">
        <v>61</v>
      </c>
      <c r="T135" s="133" t="s">
        <v>62</v>
      </c>
      <c r="U135" s="201"/>
      <c r="V135" s="133" t="s">
        <v>63</v>
      </c>
      <c r="W135" s="201" t="s">
        <v>64</v>
      </c>
      <c r="X135" s="133" t="s">
        <v>65</v>
      </c>
      <c r="Y135" s="110" t="s">
        <v>66</v>
      </c>
      <c r="Z135" s="187"/>
    </row>
    <row r="136" spans="1:26" ht="12">
      <c r="A136" s="13" t="s">
        <v>67</v>
      </c>
      <c r="B136" s="116">
        <f>(indicateurs!B136-indicateurs!B$225)/(indicateurs!B$226-indicateurs!B$225)</f>
        <v>0.66541424985344788</v>
      </c>
      <c r="C136" s="2"/>
      <c r="D136" s="116">
        <f>(indicateurs!D136-indicateurs!D$225)/(indicateurs!D$226-indicateurs!D$225)</f>
        <v>0.90149145143239129</v>
      </c>
      <c r="E136" s="107">
        <f>(indicateurs!E136-indicateurs!E$225)/(indicateurs!E$226-indicateurs!E$225)</f>
        <v>0.76839771996459572</v>
      </c>
      <c r="F136" s="107">
        <f>(indicateurs!F136-indicateurs!F$225)/(indicateurs!F$226-indicateurs!F$225)</f>
        <v>0.30424785843722935</v>
      </c>
      <c r="G136" s="258">
        <f>(indicateurs!G136-indicateurs!G$225)/(indicateurs!G$226-indicateurs!G$225)</f>
        <v>1.464879245601893E-2</v>
      </c>
      <c r="H136" s="116">
        <f>(indicateurs!H136-indicateurs!H$225)/(indicateurs!H$226-indicateurs!H$225)</f>
        <v>0.78227848101265829</v>
      </c>
      <c r="I136" s="109">
        <f>(indicateurs!I136-indicateurs!I$225)/(indicateurs!I$226-indicateurs!I$225)</f>
        <v>0.53703797489863048</v>
      </c>
      <c r="J136" s="2">
        <f>(indicateurs!J136-indicateurs!J$225)/(indicateurs!J$226-indicateurs!J$225)</f>
        <v>9.4711917916337804E-2</v>
      </c>
      <c r="K136" s="64">
        <f>(indicateurs!K136-indicateurs!K$225)/(indicateurs!K$226-indicateurs!K$225)</f>
        <v>0.30425227612236039</v>
      </c>
      <c r="L136" s="2">
        <f>(indicateurs!L136-indicateurs!L$225)/(indicateurs!L$226-indicateurs!L$225)</f>
        <v>0.44235594007010015</v>
      </c>
      <c r="M136" s="230">
        <f>(indicateurs!M136-indicateurs!M$225)/(indicateurs!M$226-indicateurs!M$225)</f>
        <v>0.91006043370067535</v>
      </c>
      <c r="N136" s="258">
        <f>(indicateurs!N136-indicateurs!N$225)/(indicateurs!N$226-indicateurs!N$225)</f>
        <v>0.94903581267217652</v>
      </c>
      <c r="O136" s="116">
        <f>(indicateurs!O136-indicateurs!O$225)/(indicateurs!O$226-indicateurs!O$225)</f>
        <v>0.66225281184379048</v>
      </c>
      <c r="P136" s="109">
        <f>(indicateurs!P136-indicateurs!P$225)/(indicateurs!P$226-indicateurs!P$225)</f>
        <v>0.79353975365224749</v>
      </c>
      <c r="Q136" s="2">
        <f>(indicateurs!Q136-indicateurs!Q$225)/(indicateurs!Q$226-indicateurs!Q$225)</f>
        <v>0.92444169989566738</v>
      </c>
      <c r="R136" s="78">
        <f>(indicateurs!R136-indicateurs!R$225)/(indicateurs!R$226-indicateurs!R$225)</f>
        <v>0.99741516701966249</v>
      </c>
      <c r="S136" s="116">
        <f>(indicateurs!S136-indicateurs!S$225)/(indicateurs!S$226-indicateurs!S$225)</f>
        <v>0.89473684210526316</v>
      </c>
      <c r="T136" s="258">
        <f>(indicateurs!T136-indicateurs!T$225)/(indicateurs!T$226-indicateurs!T$225)</f>
        <v>0.92963611649048505</v>
      </c>
      <c r="U136" s="116">
        <f>(indicateurs!U136-indicateurs!U$225)/(indicateurs!U$226-indicateurs!U$225)</f>
        <v>0.92338494595077303</v>
      </c>
      <c r="V136" s="258">
        <f>(indicateurs!V136-indicateurs!V$225)/(indicateurs!V$226-indicateurs!V$225)</f>
        <v>7.3744402902584008E-2</v>
      </c>
      <c r="W136" s="116">
        <f>(indicateurs!W136-indicateurs!W$225)/(indicateurs!W$226-indicateurs!W$225)</f>
        <v>3.927579865725371E-2</v>
      </c>
      <c r="X136" s="258">
        <f>(indicateurs!X136-indicateurs!X$225)/(indicateurs!X$226-indicateurs!X$225)</f>
        <v>4.7566094730006336E-2</v>
      </c>
      <c r="Y136" s="98">
        <f>(indicateurs!Y136-indicateurs!Y$225)/(indicateurs!Y$226-indicateurs!Y$225)</f>
        <v>0.92598141583488003</v>
      </c>
      <c r="Z136" s="187"/>
    </row>
    <row r="137" spans="1:26" ht="12">
      <c r="A137" s="13" t="s">
        <v>68</v>
      </c>
      <c r="B137" s="139">
        <f>(indicateurs!B137-indicateurs!B$225)/(indicateurs!B$226-indicateurs!B$225)</f>
        <v>0.5904233080097242</v>
      </c>
      <c r="C137" s="237"/>
      <c r="D137" s="139">
        <f>(indicateurs!D137-indicateurs!D$225)/(indicateurs!D$226-indicateurs!D$225)</f>
        <v>0.94340972545836399</v>
      </c>
      <c r="E137" s="138">
        <f>(indicateurs!E137-indicateurs!E$225)/(indicateurs!E$226-indicateurs!E$225)</f>
        <v>0.67687362016179009</v>
      </c>
      <c r="F137" s="138">
        <f>(indicateurs!F137-indicateurs!F$225)/(indicateurs!F$226-indicateurs!F$225)</f>
        <v>0.18523908027040933</v>
      </c>
      <c r="G137" s="96">
        <f>(indicateurs!G137-indicateurs!G$225)/(indicateurs!G$226-indicateurs!G$225)</f>
        <v>1.4030120142961181E-2</v>
      </c>
      <c r="H137" s="139">
        <f>(indicateurs!H137-indicateurs!H$225)/(indicateurs!H$226-indicateurs!H$225)</f>
        <v>0.49367088607594928</v>
      </c>
      <c r="I137" s="101">
        <f>(indicateurs!I137-indicateurs!I$225)/(indicateurs!I$226-indicateurs!I$225)</f>
        <v>0.59568708492362132</v>
      </c>
      <c r="J137" s="119">
        <f>(indicateurs!J137-indicateurs!J$225)/(indicateurs!J$226-indicateurs!J$225)</f>
        <v>0.12314119100572535</v>
      </c>
      <c r="K137" s="69">
        <f>(indicateurs!K137-indicateurs!K$225)/(indicateurs!K$226-indicateurs!K$225)</f>
        <v>0.19478666513977938</v>
      </c>
      <c r="L137" s="237">
        <f>(indicateurs!L137-indicateurs!L$225)/(indicateurs!L$226-indicateurs!L$225)</f>
        <v>0.45765116810333728</v>
      </c>
      <c r="M137" s="195">
        <f>(indicateurs!M137-indicateurs!M$225)/(indicateurs!M$226-indicateurs!M$225)</f>
        <v>0.83540703874866706</v>
      </c>
      <c r="N137" s="96">
        <f>(indicateurs!N137-indicateurs!N$225)/(indicateurs!N$226-indicateurs!N$225)</f>
        <v>0.80578512396694213</v>
      </c>
      <c r="O137" s="139">
        <f>(indicateurs!O137-indicateurs!O$225)/(indicateurs!O$226-indicateurs!O$225)</f>
        <v>0.83694804543357626</v>
      </c>
      <c r="P137" s="101">
        <f>(indicateurs!P137-indicateurs!P$225)/(indicateurs!P$226-indicateurs!P$225)</f>
        <v>0.456881278482279</v>
      </c>
      <c r="Q137" s="237">
        <f>(indicateurs!Q137-indicateurs!Q$225)/(indicateurs!Q$226-indicateurs!Q$225)</f>
        <v>0.83015990687322982</v>
      </c>
      <c r="R137" s="88">
        <f>(indicateurs!R137-indicateurs!R$225)/(indicateurs!R$226-indicateurs!R$225)</f>
        <v>0.90324589020603896</v>
      </c>
      <c r="S137" s="139">
        <f>(indicateurs!S137-indicateurs!S$225)/(indicateurs!S$226-indicateurs!S$225)</f>
        <v>0.53947368421052633</v>
      </c>
      <c r="T137" s="96">
        <f>(indicateurs!T137-indicateurs!T$225)/(indicateurs!T$226-indicateurs!T$225)</f>
        <v>0.74684557553466735</v>
      </c>
      <c r="U137" s="139">
        <f>(indicateurs!U137-indicateurs!U$225)/(indicateurs!U$226-indicateurs!U$225)</f>
        <v>0.90035163565361076</v>
      </c>
      <c r="V137" s="96">
        <f>(indicateurs!V137-indicateurs!V$225)/(indicateurs!V$226-indicateurs!V$225)</f>
        <v>0.3626840856243031</v>
      </c>
      <c r="W137" s="139">
        <f>(indicateurs!W137-indicateurs!W$225)/(indicateurs!W$226-indicateurs!W$225)</f>
        <v>8.9666410870313917E-3</v>
      </c>
      <c r="X137" s="96">
        <f>(indicateurs!X137-indicateurs!X$225)/(indicateurs!X$226-indicateurs!X$225)</f>
        <v>0.12914892413339937</v>
      </c>
      <c r="Y137" s="9">
        <f>(indicateurs!Y137-indicateurs!Y$225)/(indicateurs!Y$226-indicateurs!Y$225)</f>
        <v>0.88632687658799347</v>
      </c>
      <c r="Z137" s="187"/>
    </row>
    <row r="138" spans="1:26" ht="12">
      <c r="A138" s="13" t="s">
        <v>69</v>
      </c>
      <c r="B138" s="139">
        <f>(indicateurs!B138-indicateurs!B$225)/(indicateurs!B$226-indicateurs!B$225)</f>
        <v>0.56333364917430617</v>
      </c>
      <c r="C138" s="237"/>
      <c r="D138" s="139">
        <f>(indicateurs!D138-indicateurs!D$225)/(indicateurs!D$226-indicateurs!D$225)</f>
        <v>0.90142156841334675</v>
      </c>
      <c r="E138" s="138">
        <f>(indicateurs!E138-indicateurs!E$225)/(indicateurs!E$226-indicateurs!E$225)</f>
        <v>0.6328103898428622</v>
      </c>
      <c r="F138" s="138">
        <f>(indicateurs!F138-indicateurs!F$225)/(indicateurs!F$226-indicateurs!F$225)</f>
        <v>7.9455203344932057E-2</v>
      </c>
      <c r="G138" s="96">
        <f>(indicateurs!G138-indicateurs!G$225)/(indicateurs!G$226-indicateurs!G$225)</f>
        <v>5.8577349488516908E-2</v>
      </c>
      <c r="H138" s="139">
        <f>(indicateurs!H138-indicateurs!H$225)/(indicateurs!H$226-indicateurs!H$225)</f>
        <v>0.74683544303797478</v>
      </c>
      <c r="I138" s="101">
        <f>(indicateurs!I138-indicateurs!I$225)/(indicateurs!I$226-indicateurs!I$225)</f>
        <v>0.5116133655361127</v>
      </c>
      <c r="J138" s="237">
        <f>(indicateurs!J138-indicateurs!J$225)/(indicateurs!J$226-indicateurs!J$225)</f>
        <v>2.3677979479084451E-2</v>
      </c>
      <c r="K138" s="69">
        <f>(indicateurs!K138-indicateurs!K$225)/(indicateurs!K$226-indicateurs!K$225)</f>
        <v>9.4211764537990572E-2</v>
      </c>
      <c r="L138" s="237">
        <f>(indicateurs!L138-indicateurs!L$225)/(indicateurs!L$226-indicateurs!L$225)</f>
        <v>0.8800729199204762</v>
      </c>
      <c r="M138" s="195">
        <f>(indicateurs!M138-indicateurs!M$225)/(indicateurs!M$226-indicateurs!M$225)</f>
        <v>0.7891930323498042</v>
      </c>
      <c r="N138" s="96">
        <f>(indicateurs!N138-indicateurs!N$225)/(indicateurs!N$226-indicateurs!N$225)</f>
        <v>0.86451584841805373</v>
      </c>
      <c r="O138" s="139">
        <f>(indicateurs!O138-indicateurs!O$225)/(indicateurs!O$226-indicateurs!O$225)</f>
        <v>0.65493207451461977</v>
      </c>
      <c r="P138" s="101">
        <f>(indicateurs!P138-indicateurs!P$225)/(indicateurs!P$226-indicateurs!P$225)</f>
        <v>0.84009032296273833</v>
      </c>
      <c r="Q138" s="237">
        <f>(indicateurs!Q138-indicateurs!Q$225)/(indicateurs!Q$226-indicateurs!Q$225)</f>
        <v>0.95483019614296638</v>
      </c>
      <c r="R138" s="88">
        <f>(indicateurs!R138-indicateurs!R$225)/(indicateurs!R$226-indicateurs!R$225)</f>
        <v>0.9381983868244077</v>
      </c>
      <c r="S138" s="139">
        <f>(indicateurs!S138-indicateurs!S$225)/(indicateurs!S$226-indicateurs!S$225)</f>
        <v>0.26315789473684209</v>
      </c>
      <c r="T138" s="96">
        <f>(indicateurs!T138-indicateurs!T$225)/(indicateurs!T$226-indicateurs!T$225)</f>
        <v>0.91048248082832961</v>
      </c>
      <c r="U138" s="139">
        <f>(indicateurs!U138-indicateurs!U$225)/(indicateurs!U$226-indicateurs!U$225)</f>
        <v>0.70699130214971739</v>
      </c>
      <c r="V138" s="96">
        <f>(indicateurs!V138-indicateurs!V$225)/(indicateurs!V$226-indicateurs!V$225)</f>
        <v>0.21060949317699229</v>
      </c>
      <c r="W138" s="139">
        <f>(indicateurs!W138-indicateurs!W$225)/(indicateurs!W$226-indicateurs!W$225)</f>
        <v>6.2488851078963431E-2</v>
      </c>
      <c r="X138" s="96">
        <f>(indicateurs!X138-indicateurs!X$225)/(indicateurs!X$226-indicateurs!X$225)</f>
        <v>0.14888771825360034</v>
      </c>
      <c r="Y138" s="9">
        <f>(indicateurs!Y138-indicateurs!Y$225)/(indicateurs!Y$226-indicateurs!Y$225)</f>
        <v>0.8595959482307558</v>
      </c>
      <c r="Z138" s="187"/>
    </row>
    <row r="139" spans="1:26" ht="12">
      <c r="A139" s="13" t="s">
        <v>70</v>
      </c>
      <c r="B139" s="47">
        <f>(indicateurs!B139-indicateurs!B$225)/(indicateurs!B$226-indicateurs!B$225)</f>
        <v>0.24583204379834761</v>
      </c>
      <c r="C139" s="143"/>
      <c r="D139" s="47">
        <f>(indicateurs!D139-indicateurs!D$225)/(indicateurs!D$226-indicateurs!D$225)</f>
        <v>0.93632875107563496</v>
      </c>
      <c r="E139" s="55">
        <f>(indicateurs!E139-indicateurs!E$225)/(indicateurs!E$226-indicateurs!E$225)</f>
        <v>0.2621445564422446</v>
      </c>
      <c r="F139" s="46">
        <f>(indicateurs!F139-indicateurs!F$225)/(indicateurs!F$226-indicateurs!F$225)</f>
        <v>0.25643758546885576</v>
      </c>
      <c r="G139" s="119">
        <f>(indicateurs!G139-indicateurs!G$225)/(indicateurs!G$226-indicateurs!G$225)</f>
        <v>3.4789078801784709E-2</v>
      </c>
      <c r="H139" s="47">
        <f>(indicateurs!H139-indicateurs!H$225)/(indicateurs!H$226-indicateurs!H$225)</f>
        <v>0.30441708481683549</v>
      </c>
      <c r="I139" s="68">
        <f>(indicateurs!I139-indicateurs!I$225)/(indicateurs!I$226-indicateurs!I$225)</f>
        <v>0.58403188010298357</v>
      </c>
      <c r="J139" s="237">
        <f>(indicateurs!J139-indicateurs!J$225)/(indicateurs!J$226-indicateurs!J$225)</f>
        <v>0.52644041041831102</v>
      </c>
      <c r="K139" s="69">
        <f>(indicateurs!K139-indicateurs!K$225)/(indicateurs!K$226-indicateurs!K$225)</f>
        <v>0.2713687773564265</v>
      </c>
      <c r="L139" s="60">
        <f>(indicateurs!L139-indicateurs!L$225)/(indicateurs!L$226-indicateurs!L$225)</f>
        <v>0.56367570890759056</v>
      </c>
      <c r="M139" s="195">
        <f>(indicateurs!M139-indicateurs!M$225)/(indicateurs!M$226-indicateurs!M$225)</f>
        <v>0.30216850337717743</v>
      </c>
      <c r="N139" s="119">
        <f>(indicateurs!N139-indicateurs!N$225)/(indicateurs!N$226-indicateurs!N$225)</f>
        <v>0.81971049217687186</v>
      </c>
      <c r="O139" s="139">
        <f>(indicateurs!O139-indicateurs!O$225)/(indicateurs!O$226-indicateurs!O$225)</f>
        <v>0.17341479165028159</v>
      </c>
      <c r="P139" s="101">
        <f>(indicateurs!P139-indicateurs!P$225)/(indicateurs!P$226-indicateurs!P$225)</f>
        <v>0.3972146424899145</v>
      </c>
      <c r="Q139" s="237">
        <f>(indicateurs!Q139-indicateurs!Q$225)/(indicateurs!Q$226-indicateurs!Q$225)</f>
        <v>0.41312773374924178</v>
      </c>
      <c r="R139" s="88">
        <f>(indicateurs!R139-indicateurs!R$225)/(indicateurs!R$226-indicateurs!R$225)</f>
        <v>0.81084876431045538</v>
      </c>
      <c r="S139" s="139">
        <f>(indicateurs!S139-indicateurs!S$225)/(indicateurs!S$226-indicateurs!S$225)</f>
        <v>0.21052631578947367</v>
      </c>
      <c r="T139" s="96">
        <f>(indicateurs!T139-indicateurs!T$225)/(indicateurs!T$226-indicateurs!T$225)</f>
        <v>0.68862981799780065</v>
      </c>
      <c r="U139" s="139">
        <f>(indicateurs!U139-indicateurs!U$225)/(indicateurs!U$226-indicateurs!U$225)</f>
        <v>0.71095073741600889</v>
      </c>
      <c r="V139" s="96">
        <f>(indicateurs!V139-indicateurs!V$225)/(indicateurs!V$226-indicateurs!V$225)</f>
        <v>0.20198401226433585</v>
      </c>
      <c r="W139" s="139">
        <f>(indicateurs!W139-indicateurs!W$225)/(indicateurs!W$226-indicateurs!W$225)</f>
        <v>1</v>
      </c>
      <c r="X139" s="96">
        <f>(indicateurs!X139-indicateurs!X$225)/(indicateurs!X$226-indicateurs!X$225)</f>
        <v>0.34138004479094619</v>
      </c>
      <c r="Y139" s="9">
        <f>(indicateurs!Y139-indicateurs!Y$225)/(indicateurs!Y$226-indicateurs!Y$225)</f>
        <v>0.85800863767069513</v>
      </c>
      <c r="Z139" s="187"/>
    </row>
    <row r="140" spans="1:26" ht="12">
      <c r="A140" s="13" t="s">
        <v>71</v>
      </c>
      <c r="B140" s="139">
        <f>(indicateurs!B140-indicateurs!B$225)/(indicateurs!B$226-indicateurs!B$225)</f>
        <v>0.65481374039675488</v>
      </c>
      <c r="C140" s="237"/>
      <c r="D140" s="139">
        <f>(indicateurs!D140-indicateurs!D$225)/(indicateurs!D$226-indicateurs!D$225)</f>
        <v>0.89022394634679369</v>
      </c>
      <c r="E140" s="138">
        <f>(indicateurs!E140-indicateurs!E$225)/(indicateurs!E$226-indicateurs!E$225)</f>
        <v>0.73396121984341001</v>
      </c>
      <c r="F140" s="138">
        <f>(indicateurs!F140-indicateurs!F$225)/(indicateurs!F$226-indicateurs!F$225)</f>
        <v>0.54817487978262391</v>
      </c>
      <c r="G140" s="96">
        <f>(indicateurs!G140-indicateurs!G$225)/(indicateurs!G$226-indicateurs!G$225)</f>
        <v>1.7947941780299143E-2</v>
      </c>
      <c r="H140" s="139">
        <f>(indicateurs!H140-indicateurs!H$225)/(indicateurs!H$226-indicateurs!H$225)</f>
        <v>1</v>
      </c>
      <c r="I140" s="101">
        <f>(indicateurs!I140-indicateurs!I$225)/(indicateurs!I$226-indicateurs!I$225)</f>
        <v>0.62737158376418634</v>
      </c>
      <c r="J140" s="237">
        <f>(indicateurs!J140-indicateurs!J$225)/(indicateurs!J$226-indicateurs!J$225)</f>
        <v>1.499605367008682E-2</v>
      </c>
      <c r="K140" s="69">
        <f>(indicateurs!K140-indicateurs!K$225)/(indicateurs!K$226-indicateurs!K$225)</f>
        <v>8.237739809542452E-2</v>
      </c>
      <c r="L140" s="237">
        <f>(indicateurs!L140-indicateurs!L$225)/(indicateurs!L$226-indicateurs!L$225)</f>
        <v>0.3889727381922411</v>
      </c>
      <c r="M140" s="195">
        <f>(indicateurs!M140-indicateurs!M$225)/(indicateurs!M$226-indicateurs!M$225)</f>
        <v>0.84251688588695317</v>
      </c>
      <c r="N140" s="96">
        <f>(indicateurs!N140-indicateurs!N$225)/(indicateurs!N$226-indicateurs!N$225)</f>
        <v>0.97107438016528935</v>
      </c>
      <c r="O140" s="139">
        <f>(indicateurs!O140-indicateurs!O$225)/(indicateurs!O$226-indicateurs!O$225)</f>
        <v>0.92980193159105318</v>
      </c>
      <c r="P140" s="101">
        <f>(indicateurs!P140-indicateurs!P$225)/(indicateurs!P$226-indicateurs!P$225)</f>
        <v>0.52650395490924673</v>
      </c>
      <c r="Q140" s="237">
        <f>(indicateurs!Q140-indicateurs!Q$225)/(indicateurs!Q$226-indicateurs!Q$225)</f>
        <v>0.91541589224592823</v>
      </c>
      <c r="R140" s="88">
        <f>(indicateurs!R140-indicateurs!R$225)/(indicateurs!R$226-indicateurs!R$225)</f>
        <v>0.86680955754539901</v>
      </c>
      <c r="S140" s="139">
        <f>(indicateurs!S140-indicateurs!S$225)/(indicateurs!S$226-indicateurs!S$225)</f>
        <v>0.89473684210526316</v>
      </c>
      <c r="T140" s="96">
        <f>(indicateurs!T140-indicateurs!T$225)/(indicateurs!T$226-indicateurs!T$225)</f>
        <v>0.31574720331575751</v>
      </c>
      <c r="U140" s="139">
        <f>(indicateurs!U140-indicateurs!U$225)/(indicateurs!U$226-indicateurs!U$225)</f>
        <v>0.90783837878719598</v>
      </c>
      <c r="V140" s="96">
        <f>(indicateurs!V140-indicateurs!V$225)/(indicateurs!V$226-indicateurs!V$225)</f>
        <v>8.7764106949262288E-2</v>
      </c>
      <c r="W140" s="139">
        <f>(indicateurs!W140-indicateurs!W$225)/(indicateurs!W$226-indicateurs!W$225)</f>
        <v>6.6749996730482028E-2</v>
      </c>
      <c r="X140" s="96">
        <f>(indicateurs!X140-indicateurs!X$225)/(indicateurs!X$226-indicateurs!X$225)</f>
        <v>1.9185471856135561E-2</v>
      </c>
      <c r="Y140" s="9">
        <f>(indicateurs!Y140-indicateurs!Y$225)/(indicateurs!Y$226-indicateurs!Y$225)</f>
        <v>0.94568948300518019</v>
      </c>
      <c r="Z140" s="187"/>
    </row>
    <row r="141" spans="1:26" ht="12">
      <c r="A141" s="13" t="s">
        <v>72</v>
      </c>
      <c r="B141" s="139">
        <f>(indicateurs!B141-indicateurs!B$225)/(indicateurs!B$226-indicateurs!B$225)</f>
        <v>0.2795408402840599</v>
      </c>
      <c r="C141" s="237"/>
      <c r="D141" s="139">
        <f>(indicateurs!D141-indicateurs!D$225)/(indicateurs!D$226-indicateurs!D$225)</f>
        <v>0.69471504410007789</v>
      </c>
      <c r="E141" s="55">
        <f>(indicateurs!E141-indicateurs!E$225)/(indicateurs!E$226-indicateurs!E$225)</f>
        <v>0.29900282610562412</v>
      </c>
      <c r="F141" s="46">
        <f>(indicateurs!F141-indicateurs!F$225)/(indicateurs!F$226-indicateurs!F$225)</f>
        <v>0.25643758546885553</v>
      </c>
      <c r="G141" s="119">
        <f>(indicateurs!G141-indicateurs!G$225)/(indicateurs!G$226-indicateurs!G$225)</f>
        <v>0.10209456229052005</v>
      </c>
      <c r="H141" s="139">
        <f>(indicateurs!H141-indicateurs!H$225)/(indicateurs!H$226-indicateurs!H$225)</f>
        <v>0.24050632911392406</v>
      </c>
      <c r="I141" s="101">
        <f>(indicateurs!I141-indicateurs!I$225)/(indicateurs!I$226-indicateurs!I$225)</f>
        <v>0.54567103355937352</v>
      </c>
      <c r="J141" s="237">
        <f>(indicateurs!J141-indicateurs!J$225)/(indicateurs!J$226-indicateurs!J$225)</f>
        <v>0.73858800315706397</v>
      </c>
      <c r="K141" s="69">
        <f>(indicateurs!K141-indicateurs!K$225)/(indicateurs!K$226-indicateurs!K$225)</f>
        <v>0.15371627208247168</v>
      </c>
      <c r="L141" s="119">
        <f>(indicateurs!L141-indicateurs!L$225)/(indicateurs!L$226-indicateurs!L$225)</f>
        <v>0.41844568067963328</v>
      </c>
      <c r="M141" s="195">
        <f>(indicateurs!M141-indicateurs!M$225)/(indicateurs!M$226-indicateurs!M$225)</f>
        <v>0.71240668325630985</v>
      </c>
      <c r="N141" s="96">
        <f>(indicateurs!N141-indicateurs!N$225)/(indicateurs!N$226-indicateurs!N$225)</f>
        <v>0.62121212121212133</v>
      </c>
      <c r="O141" s="139">
        <f>(indicateurs!O141-indicateurs!O$225)/(indicateurs!O$226-indicateurs!O$225)</f>
        <v>0.63024536202021075</v>
      </c>
      <c r="P141" s="101">
        <f>(indicateurs!P141-indicateurs!P$225)/(indicateurs!P$226-indicateurs!P$225)</f>
        <v>0.26772251701409766</v>
      </c>
      <c r="Q141" s="237">
        <f>(indicateurs!Q141-indicateurs!Q$225)/(indicateurs!Q$226-indicateurs!Q$225)</f>
        <v>0.60139388183711062</v>
      </c>
      <c r="R141" s="88">
        <f>(indicateurs!R141-indicateurs!R$225)/(indicateurs!R$226-indicateurs!R$225)</f>
        <v>0.77693415289642476</v>
      </c>
      <c r="S141" s="139">
        <f>(indicateurs!S141-indicateurs!S$225)/(indicateurs!S$226-indicateurs!S$225)</f>
        <v>0</v>
      </c>
      <c r="T141" s="96">
        <f>(indicateurs!T141-indicateurs!T$225)/(indicateurs!T$226-indicateurs!T$225)</f>
        <v>0.84831867488795765</v>
      </c>
      <c r="U141" s="139">
        <f>(indicateurs!U141-indicateurs!U$225)/(indicateurs!U$226-indicateurs!U$225)</f>
        <v>0.62750633685497847</v>
      </c>
      <c r="V141" s="96">
        <f>(indicateurs!V141-indicateurs!V$225)/(indicateurs!V$226-indicateurs!V$225)</f>
        <v>1</v>
      </c>
      <c r="W141" s="139">
        <f>(indicateurs!W141-indicateurs!W$225)/(indicateurs!W$226-indicateurs!W$225)</f>
        <v>0.15209471330307028</v>
      </c>
      <c r="X141" s="96">
        <f>(indicateurs!X141-indicateurs!X$225)/(indicateurs!X$226-indicateurs!X$225)</f>
        <v>0.27943900742209887</v>
      </c>
      <c r="Y141" s="9">
        <f>(indicateurs!Y141-indicateurs!Y$225)/(indicateurs!Y$226-indicateurs!Y$225)</f>
        <v>0.78233331222790536</v>
      </c>
      <c r="Z141" s="187"/>
    </row>
    <row r="142" spans="1:26" ht="12">
      <c r="A142" s="13" t="s">
        <v>73</v>
      </c>
      <c r="B142" s="139">
        <f>(indicateurs!B142-indicateurs!B$225)/(indicateurs!B$226-indicateurs!B$225)</f>
        <v>0.35440752768399386</v>
      </c>
      <c r="C142" s="237"/>
      <c r="D142" s="139">
        <f>(indicateurs!D142-indicateurs!D$225)/(indicateurs!D$226-indicateurs!D$225)</f>
        <v>0.90434356463717847</v>
      </c>
      <c r="E142" s="138">
        <f>(indicateurs!E142-indicateurs!E$225)/(indicateurs!E$226-indicateurs!E$225)</f>
        <v>0.32009401074860711</v>
      </c>
      <c r="F142" s="138">
        <f>(indicateurs!F142-indicateurs!F$225)/(indicateurs!F$226-indicateurs!F$225)</f>
        <v>6.6260878723176264E-2</v>
      </c>
      <c r="G142" s="96">
        <f>(indicateurs!G142-indicateurs!G$225)/(indicateurs!G$226-indicateurs!G$225)</f>
        <v>3.3258180732135434E-2</v>
      </c>
      <c r="H142" s="139">
        <f>(indicateurs!H142-indicateurs!H$225)/(indicateurs!H$226-indicateurs!H$225)</f>
        <v>0.30379746835443028</v>
      </c>
      <c r="I142" s="101">
        <f>(indicateurs!I142-indicateurs!I$225)/(indicateurs!I$226-indicateurs!I$225)</f>
        <v>0.82162099353141826</v>
      </c>
      <c r="J142" s="237">
        <f>(indicateurs!J142-indicateurs!J$225)/(indicateurs!J$226-indicateurs!J$225)</f>
        <v>5.5248618784530384E-2</v>
      </c>
      <c r="K142" s="69">
        <f>(indicateurs!K142-indicateurs!K$225)/(indicateurs!K$226-indicateurs!K$225)</f>
        <v>0.18886799751833647</v>
      </c>
      <c r="L142" s="119">
        <f>(indicateurs!L142-indicateurs!L$225)/(indicateurs!L$226-indicateurs!L$225)</f>
        <v>0.41844568067963328</v>
      </c>
      <c r="M142" s="195">
        <f>(indicateurs!M142-indicateurs!M$225)/(indicateurs!M$226-indicateurs!M$225)</f>
        <v>0.62211162460007119</v>
      </c>
      <c r="N142" s="96">
        <f>(indicateurs!N142-indicateurs!N$225)/(indicateurs!N$226-indicateurs!N$225)</f>
        <v>0.80440771349862261</v>
      </c>
      <c r="O142" s="139">
        <f>(indicateurs!O142-indicateurs!O$225)/(indicateurs!O$226-indicateurs!O$225)</f>
        <v>0.99038407668582384</v>
      </c>
      <c r="P142" s="101">
        <f>(indicateurs!P142-indicateurs!P$225)/(indicateurs!P$226-indicateurs!P$225)</f>
        <v>0.64990618633331121</v>
      </c>
      <c r="Q142" s="237">
        <f>(indicateurs!Q142-indicateurs!Q$225)/(indicateurs!Q$226-indicateurs!Q$225)</f>
        <v>0.79315832305385481</v>
      </c>
      <c r="R142" s="88">
        <f>(indicateurs!R142-indicateurs!R$225)/(indicateurs!R$226-indicateurs!R$225)</f>
        <v>0.84099092414793564</v>
      </c>
      <c r="S142" s="139">
        <f>(indicateurs!S142-indicateurs!S$225)/(indicateurs!S$226-indicateurs!S$225)</f>
        <v>0.5</v>
      </c>
      <c r="T142" s="96">
        <f>(indicateurs!T142-indicateurs!T$225)/(indicateurs!T$226-indicateurs!T$225)</f>
        <v>0.46703938210654283</v>
      </c>
      <c r="U142" s="139">
        <f>(indicateurs!U142-indicateurs!U$225)/(indicateurs!U$226-indicateurs!U$225)</f>
        <v>0.76092013337937425</v>
      </c>
      <c r="V142" s="96">
        <f>(indicateurs!V142-indicateurs!V$225)/(indicateurs!V$226-indicateurs!V$225)</f>
        <v>0.15633120987527199</v>
      </c>
      <c r="W142" s="139">
        <f>(indicateurs!W142-indicateurs!W$225)/(indicateurs!W$226-indicateurs!W$225)</f>
        <v>2.5153980295845105E-2</v>
      </c>
      <c r="X142" s="96">
        <f>(indicateurs!X142-indicateurs!X$225)/(indicateurs!X$226-indicateurs!X$225)</f>
        <v>1.6067971488495616E-2</v>
      </c>
      <c r="Y142" s="9">
        <f>(indicateurs!Y142-indicateurs!Y$225)/(indicateurs!Y$226-indicateurs!Y$225)</f>
        <v>0.77767317089250321</v>
      </c>
      <c r="Z142" s="187"/>
    </row>
    <row r="143" spans="1:26" ht="12">
      <c r="A143" s="13" t="s">
        <v>74</v>
      </c>
      <c r="B143" s="139">
        <f>(indicateurs!B143-indicateurs!B$225)/(indicateurs!B$226-indicateurs!B$225)</f>
        <v>0.4808795528899471</v>
      </c>
      <c r="C143" s="237"/>
      <c r="D143" s="139">
        <f>(indicateurs!D143-indicateurs!D$225)/(indicateurs!D$226-indicateurs!D$225)</f>
        <v>0.98359756866071046</v>
      </c>
      <c r="E143" s="138">
        <f>(indicateurs!E143-indicateurs!E$225)/(indicateurs!E$226-indicateurs!E$225)</f>
        <v>0.70438284390504335</v>
      </c>
      <c r="F143" s="138">
        <f>(indicateurs!F143-indicateurs!F$225)/(indicateurs!F$226-indicateurs!F$225)</f>
        <v>0.31374765766019169</v>
      </c>
      <c r="G143" s="96">
        <f>(indicateurs!G143-indicateurs!G$225)/(indicateurs!G$226-indicateurs!G$225)</f>
        <v>2.5856379003384951E-2</v>
      </c>
      <c r="H143" s="139">
        <f>(indicateurs!H143-indicateurs!H$225)/(indicateurs!H$226-indicateurs!H$225)</f>
        <v>0.62025316455696189</v>
      </c>
      <c r="I143" s="101">
        <f>(indicateurs!I143-indicateurs!I$225)/(indicateurs!I$226-indicateurs!I$225)</f>
        <v>0.79732362611895069</v>
      </c>
      <c r="J143" s="237">
        <f>(indicateurs!J143-indicateurs!J$225)/(indicateurs!J$226-indicateurs!J$225)</f>
        <v>0</v>
      </c>
      <c r="K143" s="69">
        <f>(indicateurs!K143-indicateurs!K$225)/(indicateurs!K$226-indicateurs!K$225)</f>
        <v>3.8649781246635359E-2</v>
      </c>
      <c r="L143" s="237">
        <f>(indicateurs!L143-indicateurs!L$225)/(indicateurs!L$226-indicateurs!L$225)</f>
        <v>1</v>
      </c>
      <c r="M143" s="195">
        <f>(indicateurs!M143-indicateurs!M$225)/(indicateurs!M$226-indicateurs!M$225)</f>
        <v>0.73586917881265523</v>
      </c>
      <c r="N143" s="96">
        <f>(indicateurs!N143-indicateurs!N$225)/(indicateurs!N$226-indicateurs!N$225)</f>
        <v>0.80440771349862261</v>
      </c>
      <c r="O143" s="139">
        <f>(indicateurs!O143-indicateurs!O$225)/(indicateurs!O$226-indicateurs!O$225)</f>
        <v>0.74734239449252193</v>
      </c>
      <c r="P143" s="101">
        <f>(indicateurs!P143-indicateurs!P$225)/(indicateurs!P$226-indicateurs!P$225)</f>
        <v>0.79863148876178935</v>
      </c>
      <c r="Q143" s="237">
        <f>(indicateurs!Q143-indicateurs!Q$225)/(indicateurs!Q$226-indicateurs!Q$225)</f>
        <v>0.81320292364903579</v>
      </c>
      <c r="R143" s="88">
        <f>(indicateurs!R143-indicateurs!R$225)/(indicateurs!R$226-indicateurs!R$225)</f>
        <v>0.97357401967669843</v>
      </c>
      <c r="S143" s="139">
        <f>(indicateurs!S143-indicateurs!S$225)/(indicateurs!S$226-indicateurs!S$225)</f>
        <v>0.52631578947368418</v>
      </c>
      <c r="T143" s="96">
        <f>(indicateurs!T143-indicateurs!T$225)/(indicateurs!T$226-indicateurs!T$225)</f>
        <v>0.812283977318633</v>
      </c>
      <c r="U143" s="139">
        <f>(indicateurs!U143-indicateurs!U$225)/(indicateurs!U$226-indicateurs!U$225)</f>
        <v>0.8974895677065825</v>
      </c>
      <c r="V143" s="96">
        <f>(indicateurs!V143-indicateurs!V$225)/(indicateurs!V$226-indicateurs!V$225)</f>
        <v>0.11250609128969863</v>
      </c>
      <c r="W143" s="139">
        <f>(indicateurs!W143-indicateurs!W$225)/(indicateurs!W$226-indicateurs!W$225)</f>
        <v>2.4022013932449831E-2</v>
      </c>
      <c r="X143" s="96">
        <f>(indicateurs!X143-indicateurs!X$225)/(indicateurs!X$226-indicateurs!X$225)</f>
        <v>0.11422389919480533</v>
      </c>
      <c r="Y143" s="9">
        <f>(indicateurs!Y143-indicateurs!Y$225)/(indicateurs!Y$226-indicateurs!Y$225)</f>
        <v>1</v>
      </c>
      <c r="Z143" s="187"/>
    </row>
    <row r="144" spans="1:26" ht="12">
      <c r="A144" s="13" t="s">
        <v>75</v>
      </c>
      <c r="B144" s="139">
        <f>(indicateurs!B144-indicateurs!B$225)/(indicateurs!B$226-indicateurs!B$225)</f>
        <v>0.30377835294470457</v>
      </c>
      <c r="C144" s="237"/>
      <c r="D144" s="139">
        <f>(indicateurs!D144-indicateurs!D$225)/(indicateurs!D$226-indicateurs!D$225)</f>
        <v>0.92901276317063575</v>
      </c>
      <c r="E144" s="138">
        <f>(indicateurs!E144-indicateurs!E$225)/(indicateurs!E$226-indicateurs!E$225)</f>
        <v>0.31512659275571964</v>
      </c>
      <c r="F144" s="46">
        <f>(indicateurs!F144-indicateurs!F$225)/(indicateurs!F$226-indicateurs!F$225)</f>
        <v>0.25643758546885553</v>
      </c>
      <c r="G144" s="96">
        <f>(indicateurs!G144-indicateurs!G$225)/(indicateurs!G$226-indicateurs!G$225)</f>
        <v>0.1212303873368331</v>
      </c>
      <c r="H144" s="139">
        <f>(indicateurs!H144-indicateurs!H$225)/(indicateurs!H$226-indicateurs!H$225)</f>
        <v>0.17721518987341767</v>
      </c>
      <c r="I144" s="101">
        <f>(indicateurs!I144-indicateurs!I$225)/(indicateurs!I$226-indicateurs!I$225)</f>
        <v>0.56627354920628736</v>
      </c>
      <c r="J144" s="237">
        <f>(indicateurs!J144-indicateurs!J$225)/(indicateurs!J$226-indicateurs!J$225)</f>
        <v>0.8760852407261247</v>
      </c>
      <c r="K144" s="69">
        <f>(indicateurs!K144-indicateurs!K$225)/(indicateurs!K$226-indicateurs!K$225)</f>
        <v>7.4378200446719792E-2</v>
      </c>
      <c r="L144" s="237">
        <f>(indicateurs!L144-indicateurs!L$225)/(indicateurs!L$226-indicateurs!L$225)</f>
        <v>0.3716249580061472</v>
      </c>
      <c r="M144" s="195">
        <f>(indicateurs!M144-indicateurs!M$225)/(indicateurs!M$226-indicateurs!M$225)</f>
        <v>0.47067188055456749</v>
      </c>
      <c r="N144" s="96">
        <f>(indicateurs!N144-indicateurs!N$225)/(indicateurs!N$226-indicateurs!N$225)</f>
        <v>0.68333333333333324</v>
      </c>
      <c r="O144" s="139">
        <f>(indicateurs!O144-indicateurs!O$225)/(indicateurs!O$226-indicateurs!O$225)</f>
        <v>0.95034985745611589</v>
      </c>
      <c r="P144" s="101">
        <f>(indicateurs!P144-indicateurs!P$225)/(indicateurs!P$226-indicateurs!P$225)</f>
        <v>0.63047800340607207</v>
      </c>
      <c r="Q144" s="237">
        <f>(indicateurs!Q144-indicateurs!Q$225)/(indicateurs!Q$226-indicateurs!Q$225)</f>
        <v>0.83127567667135271</v>
      </c>
      <c r="R144" s="88">
        <f>(indicateurs!R144-indicateurs!R$225)/(indicateurs!R$226-indicateurs!R$225)</f>
        <v>0.79582270129110411</v>
      </c>
      <c r="S144" s="139">
        <f>(indicateurs!S144-indicateurs!S$225)/(indicateurs!S$226-indicateurs!S$225)</f>
        <v>0.13157894736842105</v>
      </c>
      <c r="T144" s="96">
        <f>(indicateurs!T144-indicateurs!T$225)/(indicateurs!T$226-indicateurs!T$225)</f>
        <v>0.39633432828986964</v>
      </c>
      <c r="U144" s="139">
        <f>(indicateurs!U144-indicateurs!U$225)/(indicateurs!U$226-indicateurs!U$225)</f>
        <v>0.46816861238873558</v>
      </c>
      <c r="V144" s="96">
        <f>(indicateurs!V144-indicateurs!V$225)/(indicateurs!V$226-indicateurs!V$225)</f>
        <v>4.1221502066901665E-2</v>
      </c>
      <c r="W144" s="139">
        <f>(indicateurs!W144-indicateurs!W$225)/(indicateurs!W$226-indicateurs!W$225)</f>
        <v>0.21909476197312194</v>
      </c>
      <c r="X144" s="96">
        <f>(indicateurs!X144-indicateurs!X$225)/(indicateurs!X$226-indicateurs!X$225)</f>
        <v>0.1324674703581222</v>
      </c>
      <c r="Y144" s="9">
        <f>(indicateurs!Y144-indicateurs!Y$225)/(indicateurs!Y$226-indicateurs!Y$225)</f>
        <v>0.67419099536035909</v>
      </c>
      <c r="Z144" s="187"/>
    </row>
    <row r="145" spans="1:26" ht="12">
      <c r="A145" s="13" t="s">
        <v>76</v>
      </c>
      <c r="B145" s="139">
        <f>(indicateurs!B145-indicateurs!B$225)/(indicateurs!B$226-indicateurs!B$225)</f>
        <v>0.52951894443101977</v>
      </c>
      <c r="C145" s="237"/>
      <c r="D145" s="139">
        <f>(indicateurs!D145-indicateurs!D$225)/(indicateurs!D$226-indicateurs!D$225)</f>
        <v>0.93692636085452363</v>
      </c>
      <c r="E145" s="138">
        <f>(indicateurs!E145-indicateurs!E$225)/(indicateurs!E$226-indicateurs!E$225)</f>
        <v>0.54012012323026393</v>
      </c>
      <c r="F145" s="138">
        <f>(indicateurs!F145-indicateurs!F$225)/(indicateurs!F$226-indicateurs!F$225)</f>
        <v>0.18795624382564743</v>
      </c>
      <c r="G145" s="96">
        <f>(indicateurs!G145-indicateurs!G$225)/(indicateurs!G$226-indicateurs!G$225)</f>
        <v>2.8303192114820623E-2</v>
      </c>
      <c r="H145" s="139">
        <f>(indicateurs!H145-indicateurs!H$225)/(indicateurs!H$226-indicateurs!H$225)</f>
        <v>0.62025316455696189</v>
      </c>
      <c r="I145" s="101">
        <f>(indicateurs!I145-indicateurs!I$225)/(indicateurs!I$226-indicateurs!I$225)</f>
        <v>0.65090619116343373</v>
      </c>
      <c r="J145" s="237">
        <f>(indicateurs!J145-indicateurs!J$225)/(indicateurs!J$226-indicateurs!J$225)</f>
        <v>5.5248618784530384E-2</v>
      </c>
      <c r="K145" s="69">
        <f>(indicateurs!K145-indicateurs!K$225)/(indicateurs!K$226-indicateurs!K$225)</f>
        <v>7.6870350556085057E-2</v>
      </c>
      <c r="L145" s="237">
        <f>(indicateurs!L145-indicateurs!L$225)/(indicateurs!L$226-indicateurs!L$225)</f>
        <v>0.60446978702041698</v>
      </c>
      <c r="M145" s="195">
        <f>(indicateurs!M145-indicateurs!M$225)/(indicateurs!M$226-indicateurs!M$225)</f>
        <v>0.79985780305723442</v>
      </c>
      <c r="N145" s="96">
        <f>(indicateurs!N145-indicateurs!N$225)/(indicateurs!N$226-indicateurs!N$225)</f>
        <v>0.76987720697927409</v>
      </c>
      <c r="O145" s="139">
        <f>(indicateurs!O145-indicateurs!O$225)/(indicateurs!O$226-indicateurs!O$225)</f>
        <v>0.83852452683999945</v>
      </c>
      <c r="P145" s="101">
        <f>(indicateurs!P145-indicateurs!P$225)/(indicateurs!P$226-indicateurs!P$225)</f>
        <v>1</v>
      </c>
      <c r="Q145" s="237">
        <f>(indicateurs!Q145-indicateurs!Q$225)/(indicateurs!Q$226-indicateurs!Q$225)</f>
        <v>0.94106349922922672</v>
      </c>
      <c r="R145" s="88">
        <f>(indicateurs!R145-indicateurs!R$225)/(indicateurs!R$226-indicateurs!R$225)</f>
        <v>0.96203070691767778</v>
      </c>
      <c r="S145" s="139">
        <f>(indicateurs!S145-indicateurs!S$225)/(indicateurs!S$226-indicateurs!S$225)</f>
        <v>0.73684210526315785</v>
      </c>
      <c r="T145" s="96">
        <f>(indicateurs!T145-indicateurs!T$225)/(indicateurs!T$226-indicateurs!T$225)</f>
        <v>0.69663239091661355</v>
      </c>
      <c r="U145" s="139">
        <f>(indicateurs!U145-indicateurs!U$225)/(indicateurs!U$226-indicateurs!U$225)</f>
        <v>0.93323849940860792</v>
      </c>
      <c r="V145" s="96">
        <f>(indicateurs!V145-indicateurs!V$225)/(indicateurs!V$226-indicateurs!V$225)</f>
        <v>8.516868802470226E-2</v>
      </c>
      <c r="W145" s="139">
        <f>(indicateurs!W145-indicateurs!W$225)/(indicateurs!W$226-indicateurs!W$225)</f>
        <v>8.7161430468346984E-2</v>
      </c>
      <c r="X145" s="96">
        <f>(indicateurs!X145-indicateurs!X$225)/(indicateurs!X$226-indicateurs!X$225)</f>
        <v>4.9813111368348179E-2</v>
      </c>
      <c r="Y145" s="9">
        <f>(indicateurs!Y145-indicateurs!Y$225)/(indicateurs!Y$226-indicateurs!Y$225)</f>
        <v>0.96747401958003643</v>
      </c>
      <c r="Z145" s="187"/>
    </row>
    <row r="146" spans="1:26" ht="12">
      <c r="A146" s="13" t="s">
        <v>77</v>
      </c>
      <c r="B146" s="139">
        <f>(indicateurs!B146-indicateurs!B$225)/(indicateurs!B$226-indicateurs!B$225)</f>
        <v>0.65011590416711063</v>
      </c>
      <c r="C146" s="237"/>
      <c r="D146" s="139">
        <f>(indicateurs!D146-indicateurs!D$225)/(indicateurs!D$226-indicateurs!D$225)</f>
        <v>0.86930326319731777</v>
      </c>
      <c r="E146" s="138">
        <f>(indicateurs!E146-indicateurs!E$225)/(indicateurs!E$226-indicateurs!E$225)</f>
        <v>0.62413751321714606</v>
      </c>
      <c r="F146" s="138">
        <f>(indicateurs!F146-indicateurs!F$225)/(indicateurs!F$226-indicateurs!F$225)</f>
        <v>0.11426944837751196</v>
      </c>
      <c r="G146" s="96">
        <f>(indicateurs!G146-indicateurs!G$225)/(indicateurs!G$226-indicateurs!G$225)</f>
        <v>6.258987101379096E-2</v>
      </c>
      <c r="H146" s="139">
        <f>(indicateurs!H146-indicateurs!H$225)/(indicateurs!H$226-indicateurs!H$225)</f>
        <v>0.55696202531645567</v>
      </c>
      <c r="I146" s="101">
        <f>(indicateurs!I146-indicateurs!I$225)/(indicateurs!I$226-indicateurs!I$225)</f>
        <v>0.56378421124148625</v>
      </c>
      <c r="J146" s="237">
        <f>(indicateurs!J146-indicateurs!J$225)/(indicateurs!J$226-indicateurs!J$225)</f>
        <v>5.5248618784530384E-2</v>
      </c>
      <c r="K146" s="69">
        <f>(indicateurs!K146-indicateurs!K$225)/(indicateurs!K$226-indicateurs!K$225)</f>
        <v>0.18613185343433547</v>
      </c>
      <c r="L146" s="237">
        <f>(indicateurs!L146-indicateurs!L$225)/(indicateurs!L$226-indicateurs!L$225)</f>
        <v>0.75285196627779349</v>
      </c>
      <c r="M146" s="195">
        <f>(indicateurs!M146-indicateurs!M$225)/(indicateurs!M$226-indicateurs!M$225)</f>
        <v>0.89228581585495903</v>
      </c>
      <c r="N146" s="96">
        <f>(indicateurs!N146-indicateurs!N$225)/(indicateurs!N$226-indicateurs!N$225)</f>
        <v>0.80716253443526176</v>
      </c>
      <c r="O146" s="139">
        <f>(indicateurs!O146-indicateurs!O$225)/(indicateurs!O$226-indicateurs!O$225)</f>
        <v>0.64574119687013909</v>
      </c>
      <c r="P146" s="101">
        <f>(indicateurs!P146-indicateurs!P$225)/(indicateurs!P$226-indicateurs!P$225)</f>
        <v>0.42827318452950736</v>
      </c>
      <c r="Q146" s="237">
        <f>(indicateurs!Q146-indicateurs!Q$225)/(indicateurs!Q$226-indicateurs!Q$225)</f>
        <v>0.88566907687034579</v>
      </c>
      <c r="R146" s="88">
        <f>(indicateurs!R146-indicateurs!R$225)/(indicateurs!R$226-indicateurs!R$225)</f>
        <v>0.87626131600904422</v>
      </c>
      <c r="S146" s="139">
        <f>(indicateurs!S146-indicateurs!S$225)/(indicateurs!S$226-indicateurs!S$225)</f>
        <v>0.15789473684210525</v>
      </c>
      <c r="T146" s="96">
        <f>(indicateurs!T146-indicateurs!T$225)/(indicateurs!T$226-indicateurs!T$225)</f>
        <v>0.82962271722191749</v>
      </c>
      <c r="U146" s="139">
        <f>(indicateurs!U146-indicateurs!U$225)/(indicateurs!U$226-indicateurs!U$225)</f>
        <v>0.68927963651394908</v>
      </c>
      <c r="V146" s="96">
        <f>(indicateurs!V146-indicateurs!V$225)/(indicateurs!V$226-indicateurs!V$225)</f>
        <v>4.7440573446736613E-2</v>
      </c>
      <c r="W146" s="139">
        <f>(indicateurs!W146-indicateurs!W$225)/(indicateurs!W$226-indicateurs!W$225)</f>
        <v>4.6115436236790958E-2</v>
      </c>
      <c r="X146" s="96">
        <f>(indicateurs!X146-indicateurs!X$225)/(indicateurs!X$226-indicateurs!X$225)</f>
        <v>0.17283814014147778</v>
      </c>
      <c r="Y146" s="9">
        <f>(indicateurs!Y146-indicateurs!Y$225)/(indicateurs!Y$226-indicateurs!Y$225)</f>
        <v>0.85144624750394404</v>
      </c>
      <c r="Z146" s="187"/>
    </row>
    <row r="147" spans="1:26" ht="12">
      <c r="A147" s="13" t="s">
        <v>78</v>
      </c>
      <c r="B147" s="139">
        <f>(indicateurs!B147-indicateurs!B$225)/(indicateurs!B$226-indicateurs!B$225)</f>
        <v>0.64362067426045355</v>
      </c>
      <c r="C147" s="237"/>
      <c r="D147" s="139">
        <f>(indicateurs!D147-indicateurs!D$225)/(indicateurs!D$226-indicateurs!D$225)</f>
        <v>0.93667150712272196</v>
      </c>
      <c r="E147" s="138">
        <f>(indicateurs!E147-indicateurs!E$225)/(indicateurs!E$226-indicateurs!E$225)</f>
        <v>0.6631034191232571</v>
      </c>
      <c r="F147" s="138">
        <f>(indicateurs!F147-indicateurs!F$225)/(indicateurs!F$226-indicateurs!F$225)</f>
        <v>0.12072506289234715</v>
      </c>
      <c r="G147" s="96">
        <f>(indicateurs!G147-indicateurs!G$225)/(indicateurs!G$226-indicateurs!G$225)</f>
        <v>4.1781933081136424E-2</v>
      </c>
      <c r="H147" s="139">
        <f>(indicateurs!H147-indicateurs!H$225)/(indicateurs!H$226-indicateurs!H$225)</f>
        <v>0.55696202531645567</v>
      </c>
      <c r="I147" s="101">
        <f>(indicateurs!I147-indicateurs!I$225)/(indicateurs!I$226-indicateurs!I$225)</f>
        <v>0.59590766724354172</v>
      </c>
      <c r="J147" s="237">
        <f>(indicateurs!J147-indicateurs!J$225)/(indicateurs!J$226-indicateurs!J$225)</f>
        <v>0.12628255722178375</v>
      </c>
      <c r="K147" s="69">
        <f>(indicateurs!K147-indicateurs!K$225)/(indicateurs!K$226-indicateurs!K$225)</f>
        <v>0.1093283879099817</v>
      </c>
      <c r="L147" s="237">
        <f>(indicateurs!L147-indicateurs!L$225)/(indicateurs!L$226-indicateurs!L$225)</f>
        <v>0.74652865903865717</v>
      </c>
      <c r="M147" s="195">
        <f>(indicateurs!M147-indicateurs!M$225)/(indicateurs!M$226-indicateurs!M$225)</f>
        <v>0.82118734447209374</v>
      </c>
      <c r="N147" s="96">
        <f>(indicateurs!N147-indicateurs!N$225)/(indicateurs!N$226-indicateurs!N$225)</f>
        <v>0.75068870523415976</v>
      </c>
      <c r="O147" s="139">
        <f>(indicateurs!O147-indicateurs!O$225)/(indicateurs!O$226-indicateurs!O$225)</f>
        <v>0.89499510931968662</v>
      </c>
      <c r="P147" s="101">
        <f>(indicateurs!P147-indicateurs!P$225)/(indicateurs!P$226-indicateurs!P$225)</f>
        <v>0.6600146199446757</v>
      </c>
      <c r="Q147" s="237">
        <f>(indicateurs!Q147-indicateurs!Q$225)/(indicateurs!Q$226-indicateurs!Q$225)</f>
        <v>0.93292396610113049</v>
      </c>
      <c r="R147" s="88">
        <f>(indicateurs!R147-indicateurs!R$225)/(indicateurs!R$226-indicateurs!R$225)</f>
        <v>0.91888823060963443</v>
      </c>
      <c r="S147" s="139">
        <f>(indicateurs!S147-indicateurs!S$225)/(indicateurs!S$226-indicateurs!S$225)</f>
        <v>0.26315789473684209</v>
      </c>
      <c r="T147" s="96">
        <f>(indicateurs!T147-indicateurs!T$225)/(indicateurs!T$226-indicateurs!T$225)</f>
        <v>0.64953603463916509</v>
      </c>
      <c r="U147" s="139">
        <f>(indicateurs!U147-indicateurs!U$225)/(indicateurs!U$226-indicateurs!U$225)</f>
        <v>0.97221652362904065</v>
      </c>
      <c r="V147" s="96">
        <f>(indicateurs!V147-indicateurs!V$225)/(indicateurs!V$226-indicateurs!V$225)</f>
        <v>0.11142214890314407</v>
      </c>
      <c r="W147" s="139">
        <f>(indicateurs!W147-indicateurs!W$225)/(indicateurs!W$226-indicateurs!W$225)</f>
        <v>2.3617331651196064E-2</v>
      </c>
      <c r="X147" s="96">
        <f>(indicateurs!X147-indicateurs!X$225)/(indicateurs!X$226-indicateurs!X$225)</f>
        <v>0.1686759151398376</v>
      </c>
      <c r="Y147" s="9">
        <f>(indicateurs!Y147-indicateurs!Y$225)/(indicateurs!Y$226-indicateurs!Y$225)</f>
        <v>0.83655855831528247</v>
      </c>
      <c r="Z147" s="187"/>
    </row>
    <row r="148" spans="1:26" ht="12">
      <c r="A148" s="13" t="s">
        <v>79</v>
      </c>
      <c r="B148" s="139">
        <f>(indicateurs!B148-indicateurs!B$225)/(indicateurs!B$226-indicateurs!B$225)</f>
        <v>0.52061410144249176</v>
      </c>
      <c r="C148" s="237"/>
      <c r="D148" s="139">
        <f>(indicateurs!D148-indicateurs!D$225)/(indicateurs!D$226-indicateurs!D$225)</f>
        <v>0.88480688495482984</v>
      </c>
      <c r="E148" s="138">
        <f>(indicateurs!E148-indicateurs!E$225)/(indicateurs!E$226-indicateurs!E$225)</f>
        <v>0.49617853718517552</v>
      </c>
      <c r="F148" s="46">
        <f>(indicateurs!F148-indicateurs!F$225)/(indicateurs!F$226-indicateurs!F$225)</f>
        <v>0.25643758546885553</v>
      </c>
      <c r="G148" s="96">
        <f>(indicateurs!G148-indicateurs!G$225)/(indicateurs!G$226-indicateurs!G$225)</f>
        <v>0.13098146030928773</v>
      </c>
      <c r="H148" s="139">
        <f>(indicateurs!H148-indicateurs!H$225)/(indicateurs!H$226-indicateurs!H$225)</f>
        <v>0.17721518987341767</v>
      </c>
      <c r="I148" s="101">
        <f>(indicateurs!I148-indicateurs!I$225)/(indicateurs!I$226-indicateurs!I$225)</f>
        <v>0.90800315714048885</v>
      </c>
      <c r="J148" s="237">
        <f>(indicateurs!J148-indicateurs!J$225)/(indicateurs!J$226-indicateurs!J$225)</f>
        <v>0.11049723756906077</v>
      </c>
      <c r="K148" s="69">
        <f>(indicateurs!K148-indicateurs!K$225)/(indicateurs!K$226-indicateurs!K$225)</f>
        <v>0.11069755013021344</v>
      </c>
      <c r="L148" s="119">
        <f>(indicateurs!L148-indicateurs!L$225)/(indicateurs!L$226-indicateurs!L$225)</f>
        <v>0.70219962588513463</v>
      </c>
      <c r="M148" s="195">
        <f>(indicateurs!M148-indicateurs!M$225)/(indicateurs!M$226-indicateurs!M$225)</f>
        <v>0.82829719161037996</v>
      </c>
      <c r="N148" s="96">
        <f>(indicateurs!N148-indicateurs!N$225)/(indicateurs!N$226-indicateurs!N$225)</f>
        <v>0.87190082644628109</v>
      </c>
      <c r="O148" s="139">
        <f>(indicateurs!O148-indicateurs!O$225)/(indicateurs!O$226-indicateurs!O$225)</f>
        <v>0.50440302475111698</v>
      </c>
      <c r="P148" s="101">
        <f>(indicateurs!P148-indicateurs!P$225)/(indicateurs!P$226-indicateurs!P$225)</f>
        <v>0.72702957877402352</v>
      </c>
      <c r="Q148" s="237">
        <f>(indicateurs!Q148-indicateurs!Q$225)/(indicateurs!Q$226-indicateurs!Q$225)</f>
        <v>0.71674998452416472</v>
      </c>
      <c r="R148" s="88">
        <f>(indicateurs!R148-indicateurs!R$225)/(indicateurs!R$226-indicateurs!R$225)</f>
        <v>0.74764869285492652</v>
      </c>
      <c r="S148" s="139">
        <f>(indicateurs!S148-indicateurs!S$225)/(indicateurs!S$226-indicateurs!S$225)</f>
        <v>0.47368421052631576</v>
      </c>
      <c r="T148" s="96">
        <f>(indicateurs!T148-indicateurs!T$225)/(indicateurs!T$226-indicateurs!T$225)</f>
        <v>0.55670752711953653</v>
      </c>
      <c r="U148" s="139">
        <f>(indicateurs!U148-indicateurs!U$225)/(indicateurs!U$226-indicateurs!U$225)</f>
        <v>0.34516618510163144</v>
      </c>
      <c r="V148" s="96">
        <f>(indicateurs!V148-indicateurs!V$225)/(indicateurs!V$226-indicateurs!V$225)</f>
        <v>0.42097176518638879</v>
      </c>
      <c r="W148" s="139">
        <f>(indicateurs!W148-indicateurs!W$225)/(indicateurs!W$226-indicateurs!W$225)</f>
        <v>3.2882947851444251E-2</v>
      </c>
      <c r="X148" s="96">
        <f>(indicateurs!X148-indicateurs!X$225)/(indicateurs!X$226-indicateurs!X$225)</f>
        <v>7.2613424807856292E-2</v>
      </c>
      <c r="Y148" s="9">
        <f>(indicateurs!Y148-indicateurs!Y$225)/(indicateurs!Y$226-indicateurs!Y$225)</f>
        <v>0.51831114770869824</v>
      </c>
      <c r="Z148" s="187"/>
    </row>
    <row r="149" spans="1:26" ht="12">
      <c r="A149" s="13" t="s">
        <v>80</v>
      </c>
      <c r="B149" s="139">
        <f>(indicateurs!B149-indicateurs!B$225)/(indicateurs!B$226-indicateurs!B$225)</f>
        <v>0.29691837376114577</v>
      </c>
      <c r="C149" s="237"/>
      <c r="D149" s="139">
        <f>(indicateurs!D149-indicateurs!D$225)/(indicateurs!D$226-indicateurs!D$225)</f>
        <v>0.85379495250258053</v>
      </c>
      <c r="E149" s="138">
        <f>(indicateurs!E149-indicateurs!E$225)/(indicateurs!E$226-indicateurs!E$225)</f>
        <v>0.37624030856856516</v>
      </c>
      <c r="F149" s="138">
        <f>(indicateurs!F149-indicateurs!F$225)/(indicateurs!F$226-indicateurs!F$225)</f>
        <v>0.11708610799486781</v>
      </c>
      <c r="G149" s="96">
        <f>(indicateurs!G149-indicateurs!G$225)/(indicateurs!G$226-indicateurs!G$225)</f>
        <v>5.5409618166047003E-2</v>
      </c>
      <c r="H149" s="139">
        <f>(indicateurs!H149-indicateurs!H$225)/(indicateurs!H$226-indicateurs!H$225)</f>
        <v>5.0632911392405035E-2</v>
      </c>
      <c r="I149" s="101">
        <f>(indicateurs!I149-indicateurs!I$225)/(indicateurs!I$226-indicateurs!I$225)</f>
        <v>0.62938228825136033</v>
      </c>
      <c r="J149" s="237">
        <f>(indicateurs!J149-indicateurs!J$225)/(indicateurs!J$226-indicateurs!J$225)</f>
        <v>0.52091554853985789</v>
      </c>
      <c r="K149" s="69">
        <f>(indicateurs!K149-indicateurs!K$225)/(indicateurs!K$226-indicateurs!K$225)</f>
        <v>6.9685195131024127E-2</v>
      </c>
      <c r="L149" s="119">
        <f>(indicateurs!L149-indicateurs!L$225)/(indicateurs!L$226-indicateurs!L$225)</f>
        <v>0.54870363976291969</v>
      </c>
      <c r="M149" s="195">
        <f>(indicateurs!M149-indicateurs!M$225)/(indicateurs!M$226-indicateurs!M$225)</f>
        <v>0.38073231425524384</v>
      </c>
      <c r="N149" s="96">
        <f>(indicateurs!N149-indicateurs!N$225)/(indicateurs!N$226-indicateurs!N$225)</f>
        <v>0.48898071625344358</v>
      </c>
      <c r="O149" s="139">
        <f>(indicateurs!O149-indicateurs!O$225)/(indicateurs!O$226-indicateurs!O$225)</f>
        <v>0.81599604951840377</v>
      </c>
      <c r="P149" s="101">
        <f>(indicateurs!P149-indicateurs!P$225)/(indicateurs!P$226-indicateurs!P$225)</f>
        <v>0.61534746435834353</v>
      </c>
      <c r="Q149" s="237">
        <f>(indicateurs!Q149-indicateurs!Q$225)/(indicateurs!Q$226-indicateurs!Q$225)</f>
        <v>0.88093120728103691</v>
      </c>
      <c r="R149" s="88">
        <f>(indicateurs!R149-indicateurs!R$225)/(indicateurs!R$226-indicateurs!R$225)</f>
        <v>0.88822374432343509</v>
      </c>
      <c r="S149" s="139">
        <f>(indicateurs!S149-indicateurs!S$225)/(indicateurs!S$226-indicateurs!S$225)</f>
        <v>0.61842105263157898</v>
      </c>
      <c r="T149" s="96">
        <f>(indicateurs!T149-indicateurs!T$225)/(indicateurs!T$226-indicateurs!T$225)</f>
        <v>0.49852468414101841</v>
      </c>
      <c r="U149" s="139">
        <f>(indicateurs!U149-indicateurs!U$225)/(indicateurs!U$226-indicateurs!U$225)</f>
        <v>0.46892298312628528</v>
      </c>
      <c r="V149" s="96">
        <f>(indicateurs!V149-indicateurs!V$225)/(indicateurs!V$226-indicateurs!V$225)</f>
        <v>9.959859864214278E-2</v>
      </c>
      <c r="W149" s="139">
        <f>(indicateurs!W149-indicateurs!W$225)/(indicateurs!W$226-indicateurs!W$225)</f>
        <v>4.7911302129664969E-2</v>
      </c>
      <c r="X149" s="96">
        <f>(indicateurs!X149-indicateurs!X$225)/(indicateurs!X$226-indicateurs!X$225)</f>
        <v>0.11989970059632983</v>
      </c>
      <c r="Y149" s="9">
        <f>(indicateurs!Y149-indicateurs!Y$225)/(indicateurs!Y$226-indicateurs!Y$225)</f>
        <v>0.41566334516315512</v>
      </c>
      <c r="Z149" s="187"/>
    </row>
    <row r="150" spans="1:26" ht="12">
      <c r="A150" s="13" t="s">
        <v>81</v>
      </c>
      <c r="B150" s="47">
        <f>(indicateurs!B150-indicateurs!B$225)/(indicateurs!B$226-indicateurs!B$225)</f>
        <v>0.62947635514721556</v>
      </c>
      <c r="C150" s="143"/>
      <c r="D150" s="47">
        <f>(indicateurs!D150-indicateurs!D$225)/(indicateurs!D$226-indicateurs!D$225)</f>
        <v>1</v>
      </c>
      <c r="E150" s="55">
        <f>(indicateurs!E150-indicateurs!E$225)/(indicateurs!E$226-indicateurs!E$225)</f>
        <v>0.85644137634003714</v>
      </c>
      <c r="F150" s="138">
        <f>(indicateurs!F150-indicateurs!F$225)/(indicateurs!F$226-indicateurs!F$225)</f>
        <v>0.23380645380910331</v>
      </c>
      <c r="G150" s="96">
        <f>(indicateurs!G150-indicateurs!G$225)/(indicateurs!G$226-indicateurs!G$225)</f>
        <v>3.100010405598249E-2</v>
      </c>
      <c r="H150" s="139">
        <f>(indicateurs!H150-indicateurs!H$225)/(indicateurs!H$226-indicateurs!H$225)</f>
        <v>0.43037974683544306</v>
      </c>
      <c r="I150" s="101">
        <f>(indicateurs!I150-indicateurs!I$225)/(indicateurs!I$226-indicateurs!I$225)</f>
        <v>0.58403188010298357</v>
      </c>
      <c r="J150" s="237">
        <f>(indicateurs!J150-indicateurs!J$225)/(indicateurs!J$226-indicateurs!J$225)</f>
        <v>3.1570639305445937E-2</v>
      </c>
      <c r="K150" s="47">
        <f>(indicateurs!K150-indicateurs!K$225)/(indicateurs!K$226-indicateurs!K$225)</f>
        <v>0.23525666861933162</v>
      </c>
      <c r="L150" s="119">
        <f>(indicateurs!L150-indicateurs!L$225)/(indicateurs!L$226-indicateurs!L$225)</f>
        <v>0.39221358578637494</v>
      </c>
      <c r="M150" s="195">
        <f>(indicateurs!M150-indicateurs!M$225)/(indicateurs!M$226-indicateurs!M$225)</f>
        <v>0.91006043370067535</v>
      </c>
      <c r="N150" s="96">
        <f>(indicateurs!N150-indicateurs!N$225)/(indicateurs!N$226-indicateurs!N$225)</f>
        <v>0.79476584022038566</v>
      </c>
      <c r="O150" s="139">
        <f>(indicateurs!O150-indicateurs!O$225)/(indicateurs!O$226-indicateurs!O$225)</f>
        <v>0.57923038196601251</v>
      </c>
      <c r="P150" s="101">
        <f>(indicateurs!P150-indicateurs!P$225)/(indicateurs!P$226-indicateurs!P$225)</f>
        <v>0.64250941778535609</v>
      </c>
      <c r="Q150" s="237">
        <f>(indicateurs!Q150-indicateurs!Q$225)/(indicateurs!Q$226-indicateurs!Q$225)</f>
        <v>0.76375273091829587</v>
      </c>
      <c r="R150" s="88">
        <f>(indicateurs!R150-indicateurs!R$225)/(indicateurs!R$226-indicateurs!R$225)</f>
        <v>0.97533917255241975</v>
      </c>
      <c r="S150" s="139">
        <f>(indicateurs!S150-indicateurs!S$225)/(indicateurs!S$226-indicateurs!S$225)</f>
        <v>0.32894736842105265</v>
      </c>
      <c r="T150" s="96">
        <f>(indicateurs!T150-indicateurs!T$225)/(indicateurs!T$226-indicateurs!T$225)</f>
        <v>0.77780709075103083</v>
      </c>
      <c r="U150" s="139">
        <f>(indicateurs!U150-indicateurs!U$225)/(indicateurs!U$226-indicateurs!U$225)</f>
        <v>1</v>
      </c>
      <c r="V150" s="96">
        <f>(indicateurs!V150-indicateurs!V$225)/(indicateurs!V$226-indicateurs!V$225)</f>
        <v>7.7367598440893762E-2</v>
      </c>
      <c r="W150" s="139">
        <f>(indicateurs!W150-indicateurs!W$225)/(indicateurs!W$226-indicateurs!W$225)</f>
        <v>0</v>
      </c>
      <c r="X150" s="96">
        <f>(indicateurs!X150-indicateurs!X$225)/(indicateurs!X$226-indicateurs!X$225)</f>
        <v>7.4508567041426501E-3</v>
      </c>
      <c r="Y150" s="9">
        <f>(indicateurs!Y150-indicateurs!Y$225)/(indicateurs!Y$226-indicateurs!Y$225)</f>
        <v>0.92473498365674112</v>
      </c>
      <c r="Z150" s="187"/>
    </row>
    <row r="151" spans="1:26" ht="12">
      <c r="A151" s="13" t="s">
        <v>82</v>
      </c>
      <c r="B151" s="139">
        <f>(indicateurs!B151-indicateurs!B$225)/(indicateurs!B$226-indicateurs!B$225)</f>
        <v>0.54960992401661524</v>
      </c>
      <c r="C151" s="237"/>
      <c r="D151" s="139">
        <f>(indicateurs!D151-indicateurs!D$225)/(indicateurs!D$226-indicateurs!D$225)</f>
        <v>0.91959067277737316</v>
      </c>
      <c r="E151" s="138">
        <f>(indicateurs!E151-indicateurs!E$225)/(indicateurs!E$226-indicateurs!E$225)</f>
        <v>0.78943131774042496</v>
      </c>
      <c r="F151" s="138">
        <f>(indicateurs!F151-indicateurs!F$225)/(indicateurs!F$226-indicateurs!F$225)</f>
        <v>8.5405654880829254E-2</v>
      </c>
      <c r="G151" s="96">
        <f>(indicateurs!G151-indicateurs!G$225)/(indicateurs!G$226-indicateurs!G$225)</f>
        <v>0.10384698550328078</v>
      </c>
      <c r="H151" s="139">
        <f>(indicateurs!H151-indicateurs!H$225)/(indicateurs!H$226-indicateurs!H$225)</f>
        <v>0.74683544303797478</v>
      </c>
      <c r="I151" s="101">
        <f>(indicateurs!I151-indicateurs!I$225)/(indicateurs!I$226-indicateurs!I$225)</f>
        <v>0.38722236220367884</v>
      </c>
      <c r="J151" s="237">
        <f>(indicateurs!J151-indicateurs!J$225)/(indicateurs!J$226-indicateurs!J$225)</f>
        <v>1.5785319652722968E-2</v>
      </c>
      <c r="K151" s="69">
        <f>(indicateurs!K151-indicateurs!K$225)/(indicateurs!K$226-indicateurs!K$225)</f>
        <v>7.823257966844209E-2</v>
      </c>
      <c r="L151" s="119">
        <f>(indicateurs!L151-indicateurs!L$225)/(indicateurs!L$226-indicateurs!L$225)</f>
        <v>0.50277329379599212</v>
      </c>
      <c r="M151" s="195">
        <f>(indicateurs!M151-indicateurs!M$225)/(indicateurs!M$226-indicateurs!M$225)</f>
        <v>0.85318165659438339</v>
      </c>
      <c r="N151" s="96">
        <f>(indicateurs!N151-indicateurs!N$225)/(indicateurs!N$226-indicateurs!N$225)</f>
        <v>0.94490358126721763</v>
      </c>
      <c r="O151" s="139">
        <f>(indicateurs!O151-indicateurs!O$225)/(indicateurs!O$226-indicateurs!O$225)</f>
        <v>0.67040972719652958</v>
      </c>
      <c r="P151" s="101">
        <f>(indicateurs!P151-indicateurs!P$225)/(indicateurs!P$226-indicateurs!P$225)</f>
        <v>0.88609681041520549</v>
      </c>
      <c r="Q151" s="237">
        <f>(indicateurs!Q151-indicateurs!Q$225)/(indicateurs!Q$226-indicateurs!Q$225)</f>
        <v>0.79315379354181925</v>
      </c>
      <c r="R151" s="88">
        <f>(indicateurs!R151-indicateurs!R$225)/(indicateurs!R$226-indicateurs!R$225)</f>
        <v>1</v>
      </c>
      <c r="S151" s="139">
        <f>(indicateurs!S151-indicateurs!S$225)/(indicateurs!S$226-indicateurs!S$225)</f>
        <v>0.73684210526315785</v>
      </c>
      <c r="T151" s="96">
        <f>(indicateurs!T151-indicateurs!T$225)/(indicateurs!T$226-indicateurs!T$225)</f>
        <v>0.36457913725467278</v>
      </c>
      <c r="U151" s="139">
        <f>(indicateurs!U151-indicateurs!U$225)/(indicateurs!U$226-indicateurs!U$225)</f>
        <v>0.79567674203467809</v>
      </c>
      <c r="V151" s="96">
        <f>(indicateurs!V151-indicateurs!V$225)/(indicateurs!V$226-indicateurs!V$225)</f>
        <v>3.95815500792858E-2</v>
      </c>
      <c r="W151" s="139">
        <f>(indicateurs!W151-indicateurs!W$225)/(indicateurs!W$226-indicateurs!W$225)</f>
        <v>3.8925335497676933E-2</v>
      </c>
      <c r="X151" s="96">
        <f>(indicateurs!X151-indicateurs!X$225)/(indicateurs!X$226-indicateurs!X$225)</f>
        <v>0</v>
      </c>
      <c r="Y151" s="9">
        <f>(indicateurs!Y151-indicateurs!Y$225)/(indicateurs!Y$226-indicateurs!Y$225)</f>
        <v>0.80074771739553552</v>
      </c>
      <c r="Z151" s="187"/>
    </row>
    <row r="152" spans="1:26" ht="12">
      <c r="A152" s="13" t="s">
        <v>83</v>
      </c>
      <c r="B152" s="47">
        <f>(indicateurs!B152-indicateurs!B$225)/(indicateurs!B$226-indicateurs!B$225)</f>
        <v>0.57227114807050561</v>
      </c>
      <c r="C152" s="237"/>
      <c r="D152" s="47">
        <f>(indicateurs!D152-indicateurs!D$225)/(indicateurs!D$226-indicateurs!D$225)</f>
        <v>0.88345051469365887</v>
      </c>
      <c r="E152" s="55">
        <f>(indicateurs!E152-indicateurs!E$225)/(indicateurs!E$226-indicateurs!E$225)</f>
        <v>0.64539735632891126</v>
      </c>
      <c r="F152" s="46">
        <f>(indicateurs!F152-indicateurs!F$225)/(indicateurs!F$226-indicateurs!F$225)</f>
        <v>0.25643758546885553</v>
      </c>
      <c r="G152" s="96">
        <f>(indicateurs!G152-indicateurs!G$225)/(indicateurs!G$226-indicateurs!G$225)</f>
        <v>2.6530978624831034E-2</v>
      </c>
      <c r="H152" s="139">
        <f>(indicateurs!H152-indicateurs!H$225)/(indicateurs!H$226-indicateurs!H$225)</f>
        <v>0.14556962025316447</v>
      </c>
      <c r="I152" s="101">
        <f>(indicateurs!I152-indicateurs!I$225)/(indicateurs!I$226-indicateurs!I$225)</f>
        <v>0.58403188010298357</v>
      </c>
      <c r="J152" s="119">
        <f>(indicateurs!J152-indicateurs!J$225)/(indicateurs!J$226-indicateurs!J$225)</f>
        <v>0.31901382545711282</v>
      </c>
      <c r="K152" s="69">
        <f>(indicateurs!K152-indicateurs!K$225)/(indicateurs!K$226-indicateurs!K$225)</f>
        <v>0.41268970940972205</v>
      </c>
      <c r="L152" s="119">
        <f>(indicateurs!L152-indicateurs!L$225)/(indicateurs!L$226-indicateurs!L$225)</f>
        <v>0.47292702935815145</v>
      </c>
      <c r="M152" s="195">
        <f>(indicateurs!M152-indicateurs!M$225)/(indicateurs!M$226-indicateurs!M$225)</f>
        <v>0.90295058656238925</v>
      </c>
      <c r="N152" s="96">
        <f>(indicateurs!N152-indicateurs!N$225)/(indicateurs!N$226-indicateurs!N$225)</f>
        <v>0.99586776859504156</v>
      </c>
      <c r="O152" s="139">
        <f>(indicateurs!O152-indicateurs!O$225)/(indicateurs!O$226-indicateurs!O$225)</f>
        <v>0.83537211990979165</v>
      </c>
      <c r="P152" s="101">
        <f>(indicateurs!P152-indicateurs!P$225)/(indicateurs!P$226-indicateurs!P$225)</f>
        <v>0.25688757327586492</v>
      </c>
      <c r="Q152" s="237">
        <f>(indicateurs!Q152-indicateurs!Q$225)/(indicateurs!Q$226-indicateurs!Q$225)</f>
        <v>0.67372263986000724</v>
      </c>
      <c r="R152" s="88">
        <f>(indicateurs!R152-indicateurs!R$225)/(indicateurs!R$226-indicateurs!R$225)</f>
        <v>0.74045549620659079</v>
      </c>
      <c r="S152" s="139">
        <f>(indicateurs!S152-indicateurs!S$225)/(indicateurs!S$226-indicateurs!S$225)</f>
        <v>5.2631578947368418E-2</v>
      </c>
      <c r="T152" s="96">
        <f>(indicateurs!T152-indicateurs!T$225)/(indicateurs!T$226-indicateurs!T$225)</f>
        <v>0.45590074697436644</v>
      </c>
      <c r="U152" s="139">
        <f>(indicateurs!U152-indicateurs!U$225)/(indicateurs!U$226-indicateurs!U$225)</f>
        <v>0.10658022363960758</v>
      </c>
      <c r="V152" s="96">
        <f>(indicateurs!V152-indicateurs!V$225)/(indicateurs!V$226-indicateurs!V$225)</f>
        <v>0.33421626308720553</v>
      </c>
      <c r="W152" s="139">
        <f>(indicateurs!W152-indicateurs!W$225)/(indicateurs!W$226-indicateurs!W$225)</f>
        <v>7.8563570376759068E-2</v>
      </c>
      <c r="X152" s="96">
        <f>(indicateurs!X152-indicateurs!X$225)/(indicateurs!X$226-indicateurs!X$225)</f>
        <v>0.21914952078791469</v>
      </c>
      <c r="Y152" s="9">
        <f>(indicateurs!Y152-indicateurs!Y$225)/(indicateurs!Y$226-indicateurs!Y$225)</f>
        <v>0.96753501579711454</v>
      </c>
      <c r="Z152" s="187"/>
    </row>
    <row r="153" spans="1:26" ht="12">
      <c r="A153" s="13" t="s">
        <v>84</v>
      </c>
      <c r="B153" s="139">
        <f>(indicateurs!B153-indicateurs!B$225)/(indicateurs!B$226-indicateurs!B$225)</f>
        <v>0.59274073314314657</v>
      </c>
      <c r="C153" s="237"/>
      <c r="D153" s="139">
        <f>(indicateurs!D153-indicateurs!D$225)/(indicateurs!D$226-indicateurs!D$225)</f>
        <v>0.84021525268813002</v>
      </c>
      <c r="E153" s="138">
        <f>(indicateurs!E153-indicateurs!E$225)/(indicateurs!E$226-indicateurs!E$225)</f>
        <v>0.49747502516878755</v>
      </c>
      <c r="F153" s="138">
        <f>(indicateurs!F153-indicateurs!F$225)/(indicateurs!F$226-indicateurs!F$225)</f>
        <v>6.2147845690321953E-2</v>
      </c>
      <c r="G153" s="96">
        <f>(indicateurs!G153-indicateurs!G$225)/(indicateurs!G$226-indicateurs!G$225)</f>
        <v>7.9082408397928974E-2</v>
      </c>
      <c r="H153" s="139">
        <f>(indicateurs!H153-indicateurs!H$225)/(indicateurs!H$226-indicateurs!H$225)</f>
        <v>0.30379746835443028</v>
      </c>
      <c r="I153" s="101">
        <f>(indicateurs!I153-indicateurs!I$225)/(indicateurs!I$226-indicateurs!I$225)</f>
        <v>0.67715042725312147</v>
      </c>
      <c r="J153" s="237">
        <f>(indicateurs!J153-indicateurs!J$225)/(indicateurs!J$226-indicateurs!J$225)</f>
        <v>1.5785319652722968E-2</v>
      </c>
      <c r="K153" s="69">
        <f>(indicateurs!K153-indicateurs!K$225)/(indicateurs!K$226-indicateurs!K$225)</f>
        <v>9.7900520381473677E-2</v>
      </c>
      <c r="L153" s="237">
        <f>(indicateurs!L153-indicateurs!L$225)/(indicateurs!L$226-indicateurs!L$225)</f>
        <v>0.60368692365666399</v>
      </c>
      <c r="M153" s="195">
        <f>(indicateurs!M153-indicateurs!M$225)/(indicateurs!M$226-indicateurs!M$225)</f>
        <v>0.92783505154639168</v>
      </c>
      <c r="N153" s="96">
        <f>(indicateurs!N153-indicateurs!N$225)/(indicateurs!N$226-indicateurs!N$225)</f>
        <v>0.71074380165289264</v>
      </c>
      <c r="O153" s="139">
        <f>(indicateurs!O153-indicateurs!O$225)/(indicateurs!O$226-indicateurs!O$225)</f>
        <v>0.39288798264341718</v>
      </c>
      <c r="P153" s="101">
        <f>(indicateurs!P153-indicateurs!P$225)/(indicateurs!P$226-indicateurs!P$225)</f>
        <v>0.53574568570426317</v>
      </c>
      <c r="Q153" s="237">
        <f>(indicateurs!Q153-indicateurs!Q$225)/(indicateurs!Q$226-indicateurs!Q$225)</f>
        <v>0.73646242090339398</v>
      </c>
      <c r="R153" s="88">
        <f>(indicateurs!R153-indicateurs!R$225)/(indicateurs!R$226-indicateurs!R$225)</f>
        <v>0.90742181425817448</v>
      </c>
      <c r="S153" s="139">
        <f>(indicateurs!S153-indicateurs!S$225)/(indicateurs!S$226-indicateurs!S$225)</f>
        <v>0.31578947368421051</v>
      </c>
      <c r="T153" s="96">
        <f>(indicateurs!T153-indicateurs!T$225)/(indicateurs!T$226-indicateurs!T$225)</f>
        <v>0.7880248646270579</v>
      </c>
      <c r="U153" s="139">
        <f>(indicateurs!U153-indicateurs!U$225)/(indicateurs!U$226-indicateurs!U$225)</f>
        <v>0.65334134811208289</v>
      </c>
      <c r="V153" s="96">
        <f>(indicateurs!V153-indicateurs!V$225)/(indicateurs!V$226-indicateurs!V$225)</f>
        <v>0.25110215699519767</v>
      </c>
      <c r="W153" s="139">
        <f>(indicateurs!W153-indicateurs!W$225)/(indicateurs!W$226-indicateurs!W$225)</f>
        <v>2.9763128334616577E-2</v>
      </c>
      <c r="X153" s="96">
        <f>(indicateurs!X153-indicateurs!X$225)/(indicateurs!X$226-indicateurs!X$225)</f>
        <v>8.0856647162484946E-2</v>
      </c>
      <c r="Y153" s="9">
        <f>(indicateurs!Y153-indicateurs!Y$225)/(indicateurs!Y$226-indicateurs!Y$225)</f>
        <v>0.58488539538853168</v>
      </c>
      <c r="Z153" s="187"/>
    </row>
    <row r="154" spans="1:26" ht="12">
      <c r="A154" s="13" t="s">
        <v>85</v>
      </c>
      <c r="B154" s="139">
        <f>(indicateurs!B154-indicateurs!B$225)/(indicateurs!B$226-indicateurs!B$225)</f>
        <v>0.56135016633427515</v>
      </c>
      <c r="C154" s="237"/>
      <c r="D154" s="139">
        <f>(indicateurs!D154-indicateurs!D$225)/(indicateurs!D$226-indicateurs!D$225)</f>
        <v>0.79302585903482614</v>
      </c>
      <c r="E154" s="138">
        <f>(indicateurs!E154-indicateurs!E$225)/(indicateurs!E$226-indicateurs!E$225)</f>
        <v>0.55434778930544759</v>
      </c>
      <c r="F154" s="46">
        <f>(indicateurs!F154-indicateurs!F$225)/(indicateurs!F$226-indicateurs!F$225)</f>
        <v>0.25643758546885553</v>
      </c>
      <c r="G154" s="96">
        <f>(indicateurs!G154-indicateurs!G$225)/(indicateurs!G$226-indicateurs!G$225)</f>
        <v>3.3952814001994965E-2</v>
      </c>
      <c r="H154" s="139">
        <f>(indicateurs!H154-indicateurs!H$225)/(indicateurs!H$226-indicateurs!H$225)</f>
        <v>0.56846950517836692</v>
      </c>
      <c r="I154" s="101">
        <f>(indicateurs!I154-indicateurs!I$225)/(indicateurs!I$226-indicateurs!I$225)</f>
        <v>0.63022939150688295</v>
      </c>
      <c r="J154" s="237">
        <f>(indicateurs!J154-indicateurs!J$225)/(indicateurs!J$226-indicateurs!J$225)</f>
        <v>0.50513022888713499</v>
      </c>
      <c r="K154" s="47">
        <f>(indicateurs!K154-indicateurs!K$225)/(indicateurs!K$226-indicateurs!K$225)</f>
        <v>0.62095137821964586</v>
      </c>
      <c r="L154" s="237">
        <f>(indicateurs!L154-indicateurs!L$225)/(indicateurs!L$226-indicateurs!L$225)</f>
        <v>0.29017690744395003</v>
      </c>
      <c r="M154" s="195">
        <f>(indicateurs!M154-indicateurs!M$225)/(indicateurs!M$226-indicateurs!M$225)</f>
        <v>1</v>
      </c>
      <c r="N154" s="96">
        <f>(indicateurs!N154-indicateurs!N$225)/(indicateurs!N$226-indicateurs!N$225)</f>
        <v>0.15013774104683195</v>
      </c>
      <c r="O154" s="47">
        <f>(indicateurs!O154-indicateurs!O$225)/(indicateurs!O$226-indicateurs!O$225)</f>
        <v>1</v>
      </c>
      <c r="P154" s="68">
        <f>(indicateurs!P154-indicateurs!P$225)/(indicateurs!P$226-indicateurs!P$225)</f>
        <v>0.75831140484613169</v>
      </c>
      <c r="Q154" s="237">
        <f>(indicateurs!Q154-indicateurs!Q$225)/(indicateurs!Q$226-indicateurs!Q$225)</f>
        <v>0.91596547303958797</v>
      </c>
      <c r="R154" s="88">
        <f>(indicateurs!R154-indicateurs!R$225)/(indicateurs!R$226-indicateurs!R$225)</f>
        <v>0.68326989125046622</v>
      </c>
      <c r="S154" s="139">
        <f>(indicateurs!S154-indicateurs!S$225)/(indicateurs!S$226-indicateurs!S$225)</f>
        <v>0.55263157894736847</v>
      </c>
      <c r="T154" s="96">
        <f>(indicateurs!T154-indicateurs!T$225)/(indicateurs!T$226-indicateurs!T$225)</f>
        <v>0.41325594861543391</v>
      </c>
      <c r="U154" s="139">
        <f>(indicateurs!U154-indicateurs!U$225)/(indicateurs!U$226-indicateurs!U$225)</f>
        <v>0.72942818416193178</v>
      </c>
      <c r="V154" s="96">
        <f>(indicateurs!V154-indicateurs!V$225)/(indicateurs!V$226-indicateurs!V$225)</f>
        <v>0.32572698273355943</v>
      </c>
      <c r="W154" s="139">
        <f>(indicateurs!W154-indicateurs!W$225)/(indicateurs!W$226-indicateurs!W$225)</f>
        <v>8.5979300424953095E-3</v>
      </c>
      <c r="X154" s="96">
        <f>(indicateurs!X154-indicateurs!X$225)/(indicateurs!X$226-indicateurs!X$225)</f>
        <v>3.8545925901586439E-2</v>
      </c>
      <c r="Y154" s="9">
        <f>(indicateurs!Y154-indicateurs!Y$225)/(indicateurs!Y$226-indicateurs!Y$225)</f>
        <v>0.56726034952691395</v>
      </c>
      <c r="Z154" s="187"/>
    </row>
    <row r="155" spans="1:26" ht="12">
      <c r="A155" s="13" t="s">
        <v>86</v>
      </c>
      <c r="B155" s="139">
        <f>(indicateurs!B155-indicateurs!B$225)/(indicateurs!B$226-indicateurs!B$225)</f>
        <v>0.37925298301402771</v>
      </c>
      <c r="C155" s="237"/>
      <c r="D155" s="139">
        <f>(indicateurs!D155-indicateurs!D$225)/(indicateurs!D$226-indicateurs!D$225)</f>
        <v>0.81549379887884654</v>
      </c>
      <c r="E155" s="138">
        <f>(indicateurs!E155-indicateurs!E$225)/(indicateurs!E$226-indicateurs!E$225)</f>
        <v>0.58752432987864089</v>
      </c>
      <c r="F155" s="138">
        <f>(indicateurs!F155-indicateurs!F$225)/(indicateurs!F$226-indicateurs!F$225)</f>
        <v>0.67090019320698879</v>
      </c>
      <c r="G155" s="96">
        <f>(indicateurs!G155-indicateurs!G$225)/(indicateurs!G$226-indicateurs!G$225)</f>
        <v>4.4067120672756635E-5</v>
      </c>
      <c r="H155" s="139">
        <f>(indicateurs!H155-indicateurs!H$225)/(indicateurs!H$226-indicateurs!H$225)</f>
        <v>0.30379746835443028</v>
      </c>
      <c r="I155" s="101">
        <f>(indicateurs!I155-indicateurs!I$225)/(indicateurs!I$226-indicateurs!I$225)</f>
        <v>0.24959883614930978</v>
      </c>
      <c r="J155" s="237">
        <f>(indicateurs!J155-indicateurs!J$225)/(indicateurs!J$226-indicateurs!J$225)</f>
        <v>0.32868425191437806</v>
      </c>
      <c r="K155" s="47">
        <f>(indicateurs!K155-indicateurs!K$225)/(indicateurs!K$226-indicateurs!K$225)</f>
        <v>0.47344692335328215</v>
      </c>
      <c r="L155" s="237">
        <f>(indicateurs!L155-indicateurs!L$225)/(indicateurs!L$226-indicateurs!L$225)</f>
        <v>0.51784118252685618</v>
      </c>
      <c r="M155" s="195">
        <f>(indicateurs!M155-indicateurs!M$225)/(indicateurs!M$226-indicateurs!M$225)</f>
        <v>0.83185211517952395</v>
      </c>
      <c r="N155" s="96">
        <f>(indicateurs!N155-indicateurs!N$225)/(indicateurs!N$226-indicateurs!N$225)</f>
        <v>0.25068870523415976</v>
      </c>
      <c r="O155" s="139">
        <f>(indicateurs!O155-indicateurs!O$225)/(indicateurs!O$226-indicateurs!O$225)</f>
        <v>0.80543021097097633</v>
      </c>
      <c r="P155" s="101">
        <f>(indicateurs!P155-indicateurs!P$225)/(indicateurs!P$226-indicateurs!P$225)</f>
        <v>0.56058456947431923</v>
      </c>
      <c r="Q155" s="237">
        <f>(indicateurs!Q155-indicateurs!Q$225)/(indicateurs!Q$226-indicateurs!Q$225)</f>
        <v>0.97787937305513906</v>
      </c>
      <c r="R155" s="88">
        <f>(indicateurs!R155-indicateurs!R$225)/(indicateurs!R$226-indicateurs!R$225)</f>
        <v>0.68571702130691281</v>
      </c>
      <c r="S155" s="139">
        <f>(indicateurs!S155-indicateurs!S$225)/(indicateurs!S$226-indicateurs!S$225)</f>
        <v>0.88157894736842102</v>
      </c>
      <c r="T155" s="96">
        <f>(indicateurs!T155-indicateurs!T$225)/(indicateurs!T$226-indicateurs!T$225)</f>
        <v>0.83563517539401289</v>
      </c>
      <c r="U155" s="139">
        <f>(indicateurs!U155-indicateurs!U$225)/(indicateurs!U$226-indicateurs!U$225)</f>
        <v>0.62346013622181684</v>
      </c>
      <c r="V155" s="96">
        <f>(indicateurs!V155-indicateurs!V$225)/(indicateurs!V$226-indicateurs!V$225)</f>
        <v>0.39665587499504351</v>
      </c>
      <c r="W155" s="139">
        <f>(indicateurs!W155-indicateurs!W$225)/(indicateurs!W$226-indicateurs!W$225)</f>
        <v>0.11180642113443599</v>
      </c>
      <c r="X155" s="96">
        <f>(indicateurs!X155-indicateurs!X$225)/(indicateurs!X$226-indicateurs!X$225)</f>
        <v>6.2350427574488346E-2</v>
      </c>
      <c r="Y155" s="9">
        <f>(indicateurs!Y155-indicateurs!Y$225)/(indicateurs!Y$226-indicateurs!Y$225)</f>
        <v>0.92845453209380635</v>
      </c>
      <c r="Z155" s="187"/>
    </row>
    <row r="156" spans="1:26" ht="12">
      <c r="A156" s="13" t="s">
        <v>87</v>
      </c>
      <c r="B156" s="139">
        <f>(indicateurs!B156-indicateurs!B$225)/(indicateurs!B$226-indicateurs!B$225)</f>
        <v>0.81160584347896791</v>
      </c>
      <c r="C156" s="237"/>
      <c r="D156" s="139">
        <f>(indicateurs!D156-indicateurs!D$225)/(indicateurs!D$226-indicateurs!D$225)</f>
        <v>0.89942719731435528</v>
      </c>
      <c r="E156" s="138">
        <f>(indicateurs!E156-indicateurs!E$225)/(indicateurs!E$226-indicateurs!E$225)</f>
        <v>0.93501754891644573</v>
      </c>
      <c r="F156" s="138">
        <f>(indicateurs!F156-indicateurs!F$225)/(indicateurs!F$226-indicateurs!F$225)</f>
        <v>5.3752048990215899E-2</v>
      </c>
      <c r="G156" s="96">
        <f>(indicateurs!G156-indicateurs!G$225)/(indicateurs!G$226-indicateurs!G$225)</f>
        <v>1.7744971886226108E-2</v>
      </c>
      <c r="H156" s="139">
        <f>(indicateurs!H156-indicateurs!H$225)/(indicateurs!H$226-indicateurs!H$225)</f>
        <v>0.62025316455696189</v>
      </c>
      <c r="I156" s="101">
        <f>(indicateurs!I156-indicateurs!I$225)/(indicateurs!I$226-indicateurs!I$225)</f>
        <v>0.73679743572101752</v>
      </c>
      <c r="J156" s="237">
        <f>(indicateurs!J156-indicateurs!J$225)/(indicateurs!J$226-indicateurs!J$225)</f>
        <v>3.9463299131807419E-2</v>
      </c>
      <c r="K156" s="69">
        <f>(indicateurs!K156-indicateurs!K$225)/(indicateurs!K$226-indicateurs!K$225)</f>
        <v>7.7879018867818908E-2</v>
      </c>
      <c r="L156" s="119">
        <f>(indicateurs!L156-indicateurs!L$225)/(indicateurs!L$226-indicateurs!L$225)</f>
        <v>0.60508483687185521</v>
      </c>
      <c r="M156" s="195">
        <f>(indicateurs!M156-indicateurs!M$225)/(indicateurs!M$226-indicateurs!M$225)</f>
        <v>0.83540703874866706</v>
      </c>
      <c r="N156" s="96">
        <f>(indicateurs!N156-indicateurs!N$225)/(indicateurs!N$226-indicateurs!N$225)</f>
        <v>0.83057851239669434</v>
      </c>
      <c r="O156" s="139">
        <f>(indicateurs!O156-indicateurs!O$225)/(indicateurs!O$226-indicateurs!O$225)</f>
        <v>0.76398238720673539</v>
      </c>
      <c r="P156" s="101">
        <f>(indicateurs!P156-indicateurs!P$225)/(indicateurs!P$226-indicateurs!P$225)</f>
        <v>9.481461806249783E-2</v>
      </c>
      <c r="Q156" s="237">
        <f>(indicateurs!Q156-indicateurs!Q$225)/(indicateurs!Q$226-indicateurs!Q$225)</f>
        <v>0.78801581705602775</v>
      </c>
      <c r="R156" s="88">
        <f>(indicateurs!R156-indicateurs!R$225)/(indicateurs!R$226-indicateurs!R$225)</f>
        <v>0.92400011373895852</v>
      </c>
      <c r="S156" s="139">
        <f>(indicateurs!S156-indicateurs!S$225)/(indicateurs!S$226-indicateurs!S$225)</f>
        <v>0.42105263157894735</v>
      </c>
      <c r="T156" s="96">
        <f>(indicateurs!T156-indicateurs!T$225)/(indicateurs!T$226-indicateurs!T$225)</f>
        <v>0.90787281693042876</v>
      </c>
      <c r="U156" s="139">
        <f>(indicateurs!U156-indicateurs!U$225)/(indicateurs!U$226-indicateurs!U$225)</f>
        <v>0.83899847141410389</v>
      </c>
      <c r="V156" s="96">
        <f>(indicateurs!V156-indicateurs!V$225)/(indicateurs!V$226-indicateurs!V$225)</f>
        <v>4.1377879761473293E-2</v>
      </c>
      <c r="W156" s="139">
        <f>(indicateurs!W156-indicateurs!W$225)/(indicateurs!W$226-indicateurs!W$225)</f>
        <v>9.6710189134590119E-2</v>
      </c>
      <c r="X156" s="96">
        <f>(indicateurs!X156-indicateurs!X$225)/(indicateurs!X$226-indicateurs!X$225)</f>
        <v>0.11737080034305372</v>
      </c>
      <c r="Y156" s="9">
        <f>(indicateurs!Y156-indicateurs!Y$225)/(indicateurs!Y$226-indicateurs!Y$225)</f>
        <v>0.90048415015526184</v>
      </c>
      <c r="Z156" s="187"/>
    </row>
    <row r="157" spans="1:26" ht="12">
      <c r="A157" s="13" t="s">
        <v>88</v>
      </c>
      <c r="B157" s="139">
        <f>(indicateurs!B157-indicateurs!B$225)/(indicateurs!B$226-indicateurs!B$225)</f>
        <v>0.34558746875996915</v>
      </c>
      <c r="C157" s="237"/>
      <c r="D157" s="139">
        <f>(indicateurs!D157-indicateurs!D$225)/(indicateurs!D$226-indicateurs!D$225)</f>
        <v>0.76532716959675684</v>
      </c>
      <c r="E157" s="55">
        <f>(indicateurs!E157-indicateurs!E$225)/(indicateurs!E$226-indicateurs!E$225)</f>
        <v>0.371596703331739</v>
      </c>
      <c r="F157" s="138">
        <f>(indicateurs!F157-indicateurs!F$225)/(indicateurs!F$226-indicateurs!F$225)</f>
        <v>1</v>
      </c>
      <c r="G157" s="96">
        <f>(indicateurs!G157-indicateurs!G$225)/(indicateurs!G$226-indicateurs!G$225)</f>
        <v>3.5863141874772002E-3</v>
      </c>
      <c r="H157" s="139">
        <f>(indicateurs!H157-indicateurs!H$225)/(indicateurs!H$226-indicateurs!H$225)</f>
        <v>2.2871965189873358E-2</v>
      </c>
      <c r="I157" s="101">
        <f>(indicateurs!I157-indicateurs!I$225)/(indicateurs!I$226-indicateurs!I$225)</f>
        <v>0.40669850115169581</v>
      </c>
      <c r="J157" s="237">
        <f>(indicateurs!J157-indicateurs!J$225)/(indicateurs!J$226-indicateurs!J$225)</f>
        <v>0.33092500465666935</v>
      </c>
      <c r="K157" s="69">
        <f>(indicateurs!K157-indicateurs!K$225)/(indicateurs!K$226-indicateurs!K$225)</f>
        <v>0.63213357649710278</v>
      </c>
      <c r="L157" s="119">
        <f>(indicateurs!L157-indicateurs!L$225)/(indicateurs!L$226-indicateurs!L$225)</f>
        <v>0</v>
      </c>
      <c r="M157" s="195">
        <f>(indicateurs!M157-indicateurs!M$225)/(indicateurs!M$226-indicateurs!M$225)</f>
        <v>0.46924991112691045</v>
      </c>
      <c r="N157" s="96">
        <f>(indicateurs!N157-indicateurs!N$225)/(indicateurs!N$226-indicateurs!N$225)</f>
        <v>0.74043277672714869</v>
      </c>
      <c r="O157" s="139">
        <f>(indicateurs!O157-indicateurs!O$225)/(indicateurs!O$226-indicateurs!O$225)</f>
        <v>8.5417656276737905E-2</v>
      </c>
      <c r="P157" s="101">
        <f>(indicateurs!P157-indicateurs!P$225)/(indicateurs!P$226-indicateurs!P$225)</f>
        <v>7.297128869532897E-2</v>
      </c>
      <c r="Q157" s="237">
        <f>(indicateurs!Q157-indicateurs!Q$225)/(indicateurs!Q$226-indicateurs!Q$225)</f>
        <v>0.46546020597201065</v>
      </c>
      <c r="R157" s="88">
        <f>(indicateurs!R157-indicateurs!R$225)/(indicateurs!R$226-indicateurs!R$225)</f>
        <v>0.73397590813387803</v>
      </c>
      <c r="S157" s="139">
        <f>(indicateurs!S157-indicateurs!S$225)/(indicateurs!S$226-indicateurs!S$225)</f>
        <v>0.73684210526315785</v>
      </c>
      <c r="T157" s="96">
        <f>(indicateurs!T157-indicateurs!T$225)/(indicateurs!T$226-indicateurs!T$225)</f>
        <v>0.35943168755274207</v>
      </c>
      <c r="U157" s="139">
        <f>(indicateurs!U157-indicateurs!U$225)/(indicateurs!U$226-indicateurs!U$225)</f>
        <v>0.31599177415531499</v>
      </c>
      <c r="V157" s="96">
        <f>(indicateurs!V157-indicateurs!V$225)/(indicateurs!V$226-indicateurs!V$225)</f>
        <v>0.43450477389081937</v>
      </c>
      <c r="W157" s="139">
        <f>(indicateurs!W157-indicateurs!W$225)/(indicateurs!W$226-indicateurs!W$225)</f>
        <v>0.83349064467571443</v>
      </c>
      <c r="X157" s="96">
        <f>(indicateurs!X157-indicateurs!X$225)/(indicateurs!X$226-indicateurs!X$225)</f>
        <v>1</v>
      </c>
      <c r="Y157" s="9">
        <f>(indicateurs!Y157-indicateurs!Y$225)/(indicateurs!Y$226-indicateurs!Y$225)</f>
        <v>0.93109129437428795</v>
      </c>
      <c r="Z157" s="187"/>
    </row>
    <row r="158" spans="1:26" ht="12">
      <c r="A158" s="13" t="s">
        <v>89</v>
      </c>
      <c r="B158" s="139">
        <f>(indicateurs!B158-indicateurs!B$225)/(indicateurs!B$226-indicateurs!B$225)</f>
        <v>0.59755328086511261</v>
      </c>
      <c r="C158" s="237"/>
      <c r="D158" s="139">
        <f>(indicateurs!D158-indicateurs!D$225)/(indicateurs!D$226-indicateurs!D$225)</f>
        <v>0.96730596456019902</v>
      </c>
      <c r="E158" s="138">
        <f>(indicateurs!E158-indicateurs!E$225)/(indicateurs!E$226-indicateurs!E$225)</f>
        <v>0.7565814871682921</v>
      </c>
      <c r="F158" s="138">
        <f>(indicateurs!F158-indicateurs!F$225)/(indicateurs!F$226-indicateurs!F$225)</f>
        <v>0</v>
      </c>
      <c r="G158" s="96">
        <f>(indicateurs!G158-indicateurs!G$225)/(indicateurs!G$226-indicateurs!G$225)</f>
        <v>1.9681765576271926E-2</v>
      </c>
      <c r="H158" s="139">
        <f>(indicateurs!H158-indicateurs!H$225)/(indicateurs!H$226-indicateurs!H$225)</f>
        <v>0.68354430379746833</v>
      </c>
      <c r="I158" s="101">
        <f>(indicateurs!I158-indicateurs!I$225)/(indicateurs!I$226-indicateurs!I$225)</f>
        <v>0.58251296912976425</v>
      </c>
      <c r="J158" s="237">
        <f>(indicateurs!J158-indicateurs!J$225)/(indicateurs!J$226-indicateurs!J$225)</f>
        <v>0</v>
      </c>
      <c r="K158" s="69">
        <f>(indicateurs!K158-indicateurs!K$225)/(indicateurs!K$226-indicateurs!K$225)</f>
        <v>1.1407869382330059E-2</v>
      </c>
      <c r="L158" s="119">
        <f>(indicateurs!L158-indicateurs!L$225)/(indicateurs!L$226-indicateurs!L$225)</f>
        <v>0.76548931098738804</v>
      </c>
      <c r="M158" s="195">
        <f>(indicateurs!M158-indicateurs!M$225)/(indicateurs!M$226-indicateurs!M$225)</f>
        <v>0.83896196231781006</v>
      </c>
      <c r="N158" s="96">
        <f>(indicateurs!N158-indicateurs!N$225)/(indicateurs!N$226-indicateurs!N$225)</f>
        <v>0.8686046710579669</v>
      </c>
      <c r="O158" s="139">
        <f>(indicateurs!O158-indicateurs!O$225)/(indicateurs!O$226-indicateurs!O$225)</f>
        <v>0.70039604997039828</v>
      </c>
      <c r="P158" s="101">
        <f>(indicateurs!P158-indicateurs!P$225)/(indicateurs!P$226-indicateurs!P$225)</f>
        <v>0.65659215567528395</v>
      </c>
      <c r="Q158" s="237">
        <f>(indicateurs!Q158-indicateurs!Q$225)/(indicateurs!Q$226-indicateurs!Q$225)</f>
        <v>0.93682085628914891</v>
      </c>
      <c r="R158" s="88">
        <f>(indicateurs!R158-indicateurs!R$225)/(indicateurs!R$226-indicateurs!R$225)</f>
        <v>0.92360280686253071</v>
      </c>
      <c r="S158" s="139">
        <f>(indicateurs!S158-indicateurs!S$225)/(indicateurs!S$226-indicateurs!S$225)</f>
        <v>0.43421052631578949</v>
      </c>
      <c r="T158" s="96">
        <f>(indicateurs!T158-indicateurs!T$225)/(indicateurs!T$226-indicateurs!T$225)</f>
        <v>0.67214199236136341</v>
      </c>
      <c r="U158" s="139">
        <f>(indicateurs!U158-indicateurs!U$225)/(indicateurs!U$226-indicateurs!U$225)</f>
        <v>0.86448489090114056</v>
      </c>
      <c r="V158" s="96">
        <f>(indicateurs!V158-indicateurs!V$225)/(indicateurs!V$226-indicateurs!V$225)</f>
        <v>0.39655798446219209</v>
      </c>
      <c r="W158" s="139">
        <f>(indicateurs!W158-indicateurs!W$225)/(indicateurs!W$226-indicateurs!W$225)</f>
        <v>3.4344815307411798E-2</v>
      </c>
      <c r="X158" s="96">
        <f>(indicateurs!X158-indicateurs!X$225)/(indicateurs!X$226-indicateurs!X$225)</f>
        <v>0.17489294466109434</v>
      </c>
      <c r="Y158" s="9">
        <f>(indicateurs!Y158-indicateurs!Y$225)/(indicateurs!Y$226-indicateurs!Y$225)</f>
        <v>0.92850180285451922</v>
      </c>
      <c r="Z158" s="187"/>
    </row>
    <row r="159" spans="1:26" ht="12">
      <c r="A159" s="13" t="s">
        <v>90</v>
      </c>
      <c r="B159" s="139">
        <f>(indicateurs!B159-indicateurs!B$225)/(indicateurs!B$226-indicateurs!B$225)</f>
        <v>0.45724737727725207</v>
      </c>
      <c r="C159" s="143"/>
      <c r="D159" s="139">
        <f>(indicateurs!D159-indicateurs!D$225)/(indicateurs!D$226-indicateurs!D$225)</f>
        <v>0.9050772404425399</v>
      </c>
      <c r="E159" s="55">
        <f>(indicateurs!E159-indicateurs!E$225)/(indicateurs!E$226-indicateurs!E$225)</f>
        <v>0.53226616869833709</v>
      </c>
      <c r="F159" s="46">
        <f>(indicateurs!F159-indicateurs!F$225)/(indicateurs!F$226-indicateurs!F$225)</f>
        <v>0.25643758546885553</v>
      </c>
      <c r="G159" s="96">
        <f>(indicateurs!G159-indicateurs!G$225)/(indicateurs!G$226-indicateurs!G$225)</f>
        <v>1.1421388996265039E-2</v>
      </c>
      <c r="H159" s="139">
        <f>(indicateurs!H159-indicateurs!H$225)/(indicateurs!H$226-indicateurs!H$225)</f>
        <v>0.87341772151898722</v>
      </c>
      <c r="I159" s="101">
        <f>(indicateurs!I159-indicateurs!I$225)/(indicateurs!I$226-indicateurs!I$225)</f>
        <v>1</v>
      </c>
      <c r="J159" s="119">
        <f>(indicateurs!J159-indicateurs!J$225)/(indicateurs!J$226-indicateurs!J$225)</f>
        <v>1.6885831382648698E-2</v>
      </c>
      <c r="K159" s="69">
        <f>(indicateurs!K159-indicateurs!K$225)/(indicateurs!K$226-indicateurs!K$225)</f>
        <v>0.28854208036237988</v>
      </c>
      <c r="L159" s="119">
        <f>(indicateurs!L159-indicateurs!L$225)/(indicateurs!L$226-indicateurs!L$225)</f>
        <v>0.596698933048185</v>
      </c>
      <c r="M159" s="195">
        <f>(indicateurs!M159-indicateurs!M$225)/(indicateurs!M$226-indicateurs!M$225)</f>
        <v>0.85318165659438339</v>
      </c>
      <c r="N159" s="96">
        <f>(indicateurs!N159-indicateurs!N$225)/(indicateurs!N$226-indicateurs!N$225)</f>
        <v>0.95867768595041325</v>
      </c>
      <c r="O159" s="139">
        <f>(indicateurs!O159-indicateurs!O$225)/(indicateurs!O$226-indicateurs!O$225)</f>
        <v>0.68055714551110646</v>
      </c>
      <c r="P159" s="101">
        <f>(indicateurs!P159-indicateurs!P$225)/(indicateurs!P$226-indicateurs!P$225)</f>
        <v>0.8206825078104647</v>
      </c>
      <c r="Q159" s="237">
        <f>(indicateurs!Q159-indicateurs!Q$225)/(indicateurs!Q$226-indicateurs!Q$225)</f>
        <v>1</v>
      </c>
      <c r="R159" s="88">
        <f>(indicateurs!R159-indicateurs!R$225)/(indicateurs!R$226-indicateurs!R$225)</f>
        <v>0.86637160840986904</v>
      </c>
      <c r="S159" s="139">
        <f>(indicateurs!S159-indicateurs!S$225)/(indicateurs!S$226-indicateurs!S$225)</f>
        <v>0.86842105263157898</v>
      </c>
      <c r="T159" s="96">
        <f>(indicateurs!T159-indicateurs!T$225)/(indicateurs!T$226-indicateurs!T$225)</f>
        <v>0.49454093403099803</v>
      </c>
      <c r="U159" s="139">
        <f>(indicateurs!U159-indicateurs!U$225)/(indicateurs!U$226-indicateurs!U$225)</f>
        <v>0.83185870096692927</v>
      </c>
      <c r="V159" s="96">
        <f>(indicateurs!V159-indicateurs!V$225)/(indicateurs!V$226-indicateurs!V$225)</f>
        <v>2.7617772806915495E-2</v>
      </c>
      <c r="W159" s="139">
        <f>(indicateurs!W159-indicateurs!W$225)/(indicateurs!W$226-indicateurs!W$225)</f>
        <v>5.3229163654248873E-2</v>
      </c>
      <c r="X159" s="96">
        <f>(indicateurs!X159-indicateurs!X$225)/(indicateurs!X$226-indicateurs!X$225)</f>
        <v>7.2274002833286083E-2</v>
      </c>
      <c r="Y159" s="9">
        <f>(indicateurs!Y159-indicateurs!Y$225)/(indicateurs!Y$226-indicateurs!Y$225)</f>
        <v>0.87792208420654294</v>
      </c>
      <c r="Z159" s="187"/>
    </row>
    <row r="160" spans="1:26" ht="12">
      <c r="A160" s="13" t="s">
        <v>91</v>
      </c>
      <c r="B160" s="139">
        <f>(indicateurs!B160-indicateurs!B$225)/(indicateurs!B$226-indicateurs!B$225)</f>
        <v>0.63571183898534811</v>
      </c>
      <c r="C160" s="237"/>
      <c r="D160" s="139">
        <f>(indicateurs!D160-indicateurs!D$225)/(indicateurs!D$226-indicateurs!D$225)</f>
        <v>0.98836081650600904</v>
      </c>
      <c r="E160" s="138">
        <f>(indicateurs!E160-indicateurs!E$225)/(indicateurs!E$226-indicateurs!E$225)</f>
        <v>0.57332093236689419</v>
      </c>
      <c r="F160" s="138">
        <f>(indicateurs!F160-indicateurs!F$225)/(indicateurs!F$226-indicateurs!F$225)</f>
        <v>0.12869921888365743</v>
      </c>
      <c r="G160" s="96">
        <f>(indicateurs!G160-indicateurs!G$225)/(indicateurs!G$226-indicateurs!G$225)</f>
        <v>4.8177764288893339E-3</v>
      </c>
      <c r="H160" s="139">
        <f>(indicateurs!H160-indicateurs!H$225)/(indicateurs!H$226-indicateurs!H$225)</f>
        <v>0.68354430379746833</v>
      </c>
      <c r="I160" s="101">
        <f>(indicateurs!I160-indicateurs!I$225)/(indicateurs!I$226-indicateurs!I$225)</f>
        <v>0.41058699934492626</v>
      </c>
      <c r="J160" s="237">
        <f>(indicateurs!J160-indicateurs!J$225)/(indicateurs!J$226-indicateurs!J$225)</f>
        <v>7.8926598263614842E-3</v>
      </c>
      <c r="K160" s="69">
        <f>(indicateurs!K160-indicateurs!K$225)/(indicateurs!K$226-indicateurs!K$225)</f>
        <v>5.4935551048585572E-2</v>
      </c>
      <c r="L160" s="237">
        <f>(indicateurs!L160-indicateurs!L$225)/(indicateurs!L$226-indicateurs!L$225)</f>
        <v>0.83190786366883029</v>
      </c>
      <c r="M160" s="195">
        <f>(indicateurs!M160-indicateurs!M$225)/(indicateurs!M$226-indicateurs!M$225)</f>
        <v>0.8674013508709566</v>
      </c>
      <c r="N160" s="96">
        <f>(indicateurs!N160-indicateurs!N$225)/(indicateurs!N$226-indicateurs!N$225)</f>
        <v>0.91460055096418746</v>
      </c>
      <c r="O160" s="139">
        <f>(indicateurs!O160-indicateurs!O$225)/(indicateurs!O$226-indicateurs!O$225)</f>
        <v>0.81840595933033289</v>
      </c>
      <c r="P160" s="101">
        <f>(indicateurs!P160-indicateurs!P$225)/(indicateurs!P$226-indicateurs!P$225)</f>
        <v>0.67549168895051404</v>
      </c>
      <c r="Q160" s="237">
        <f>(indicateurs!Q160-indicateurs!Q$225)/(indicateurs!Q$226-indicateurs!Q$225)</f>
        <v>0.7732420586330212</v>
      </c>
      <c r="R160" s="88">
        <f>(indicateurs!R160-indicateurs!R$225)/(indicateurs!R$226-indicateurs!R$225)</f>
        <v>0.87867893223621318</v>
      </c>
      <c r="S160" s="139">
        <f>(indicateurs!S160-indicateurs!S$225)/(indicateurs!S$226-indicateurs!S$225)</f>
        <v>0.64473684210526316</v>
      </c>
      <c r="T160" s="96">
        <f>(indicateurs!T160-indicateurs!T$225)/(indicateurs!T$226-indicateurs!T$225)</f>
        <v>0.68189739307361852</v>
      </c>
      <c r="U160" s="139">
        <f>(indicateurs!U160-indicateurs!U$225)/(indicateurs!U$226-indicateurs!U$225)</f>
        <v>0.92006470390431561</v>
      </c>
      <c r="V160" s="96">
        <f>(indicateurs!V160-indicateurs!V$225)/(indicateurs!V$226-indicateurs!V$225)</f>
        <v>0.10450688246862115</v>
      </c>
      <c r="W160" s="139">
        <f>(indicateurs!W160-indicateurs!W$225)/(indicateurs!W$226-indicateurs!W$225)</f>
        <v>1.282256051789047E-2</v>
      </c>
      <c r="X160" s="96">
        <f>(indicateurs!X160-indicateurs!X$225)/(indicateurs!X$226-indicateurs!X$225)</f>
        <v>7.4945486989731303E-2</v>
      </c>
      <c r="Y160" s="9">
        <f>(indicateurs!Y160-indicateurs!Y$225)/(indicateurs!Y$226-indicateurs!Y$225)</f>
        <v>0.92680387872035808</v>
      </c>
      <c r="Z160" s="187"/>
    </row>
    <row r="161" spans="1:26" ht="12">
      <c r="A161" s="13" t="s">
        <v>92</v>
      </c>
      <c r="B161" s="139">
        <f>(indicateurs!B161-indicateurs!B$225)/(indicateurs!B$226-indicateurs!B$225)</f>
        <v>0.33347686769235091</v>
      </c>
      <c r="C161" s="237"/>
      <c r="D161" s="139">
        <f>(indicateurs!D161-indicateurs!D$225)/(indicateurs!D$226-indicateurs!D$225)</f>
        <v>0.90948672866685798</v>
      </c>
      <c r="E161" s="138">
        <f>(indicateurs!E161-indicateurs!E$225)/(indicateurs!E$226-indicateurs!E$225)</f>
        <v>0.32206559881601304</v>
      </c>
      <c r="F161" s="138">
        <f>(indicateurs!F161-indicateurs!F$225)/(indicateurs!F$226-indicateurs!F$225)</f>
        <v>0.1681747941797441</v>
      </c>
      <c r="G161" s="96">
        <f>(indicateurs!G161-indicateurs!G$225)/(indicateurs!G$226-indicateurs!G$225)</f>
        <v>3.6916907743854907E-2</v>
      </c>
      <c r="H161" s="139">
        <f>(indicateurs!H161-indicateurs!H$225)/(indicateurs!H$226-indicateurs!H$225)</f>
        <v>5.0632911392405035E-2</v>
      </c>
      <c r="I161" s="101">
        <f>(indicateurs!I161-indicateurs!I$225)/(indicateurs!I$226-indicateurs!I$225)</f>
        <v>0.68370651875743815</v>
      </c>
      <c r="J161" s="237">
        <f>(indicateurs!J161-indicateurs!J$225)/(indicateurs!J$226-indicateurs!J$225)</f>
        <v>0.3235990528808208</v>
      </c>
      <c r="K161" s="69">
        <f>(indicateurs!K161-indicateurs!K$225)/(indicateurs!K$226-indicateurs!K$225)</f>
        <v>0.15815379169199287</v>
      </c>
      <c r="L161" s="237">
        <f>(indicateurs!L161-indicateurs!L$225)/(indicateurs!L$226-indicateurs!L$225)</f>
        <v>0.37012107187243715</v>
      </c>
      <c r="M161" s="195">
        <f>(indicateurs!M161-indicateurs!M$225)/(indicateurs!M$226-indicateurs!M$225)</f>
        <v>0.52577319587628846</v>
      </c>
      <c r="N161" s="96">
        <f>(indicateurs!N161-indicateurs!N$225)/(indicateurs!N$226-indicateurs!N$225)</f>
        <v>0.63636363636363635</v>
      </c>
      <c r="O161" s="139">
        <f>(indicateurs!O161-indicateurs!O$225)/(indicateurs!O$226-indicateurs!O$225)</f>
        <v>0.93513416264509197</v>
      </c>
      <c r="P161" s="101">
        <f>(indicateurs!P161-indicateurs!P$225)/(indicateurs!P$226-indicateurs!P$225)</f>
        <v>0.73810773912840966</v>
      </c>
      <c r="Q161" s="237">
        <f>(indicateurs!Q161-indicateurs!Q$225)/(indicateurs!Q$226-indicateurs!Q$225)</f>
        <v>0.86452078517581021</v>
      </c>
      <c r="R161" s="88">
        <f>(indicateurs!R161-indicateurs!R$225)/(indicateurs!R$226-indicateurs!R$225)</f>
        <v>0.81037538706189216</v>
      </c>
      <c r="S161" s="139">
        <f>(indicateurs!S161-indicateurs!S$225)/(indicateurs!S$226-indicateurs!S$225)</f>
        <v>0.92105263157894735</v>
      </c>
      <c r="T161" s="96">
        <f>(indicateurs!T161-indicateurs!T$225)/(indicateurs!T$226-indicateurs!T$225)</f>
        <v>0.28910500667154532</v>
      </c>
      <c r="U161" s="139">
        <f>(indicateurs!U161-indicateurs!U$225)/(indicateurs!U$226-indicateurs!U$225)</f>
        <v>0.34187784687132061</v>
      </c>
      <c r="V161" s="96">
        <f>(indicateurs!V161-indicateurs!V$225)/(indicateurs!V$226-indicateurs!V$225)</f>
        <v>0.48117774870641417</v>
      </c>
      <c r="W161" s="139">
        <f>(indicateurs!W161-indicateurs!W$225)/(indicateurs!W$226-indicateurs!W$225)</f>
        <v>4.3684950764779309E-2</v>
      </c>
      <c r="X161" s="96">
        <f>(indicateurs!X161-indicateurs!X$225)/(indicateurs!X$226-indicateurs!X$225)</f>
        <v>6.0341551178181393E-2</v>
      </c>
      <c r="Y161" s="9">
        <f>(indicateurs!Y161-indicateurs!Y$225)/(indicateurs!Y$226-indicateurs!Y$225)</f>
        <v>0.62915609548944296</v>
      </c>
      <c r="Z161" s="187"/>
    </row>
    <row r="162" spans="1:26" ht="12">
      <c r="A162" s="13" t="s">
        <v>93</v>
      </c>
      <c r="B162" s="139">
        <f>(indicateurs!B162-indicateurs!B$225)/(indicateurs!B$226-indicateurs!B$225)</f>
        <v>0.48385827539809328</v>
      </c>
      <c r="C162" s="237"/>
      <c r="D162" s="139">
        <f>(indicateurs!D162-indicateurs!D$225)/(indicateurs!D$226-indicateurs!D$225)</f>
        <v>0.9233289341902855</v>
      </c>
      <c r="E162" s="138">
        <f>(indicateurs!E162-indicateurs!E$225)/(indicateurs!E$226-indicateurs!E$225)</f>
        <v>0.44449083321420529</v>
      </c>
      <c r="F162" s="138">
        <f>(indicateurs!F162-indicateurs!F$225)/(indicateurs!F$226-indicateurs!F$225)</f>
        <v>0.11769002780917177</v>
      </c>
      <c r="G162" s="96">
        <f>(indicateurs!G162-indicateurs!G$225)/(indicateurs!G$226-indicateurs!G$225)</f>
        <v>0.14599471786056825</v>
      </c>
      <c r="H162" s="139">
        <f>(indicateurs!H162-indicateurs!H$225)/(indicateurs!H$226-indicateurs!H$225)</f>
        <v>0.30379746835443028</v>
      </c>
      <c r="I162" s="101">
        <f>(indicateurs!I162-indicateurs!I$225)/(indicateurs!I$226-indicateurs!I$225)</f>
        <v>0.37547838012874174</v>
      </c>
      <c r="J162" s="237">
        <f>(indicateurs!J162-indicateurs!J$225)/(indicateurs!J$226-indicateurs!J$225)</f>
        <v>0.12628255722178375</v>
      </c>
      <c r="K162" s="69">
        <f>(indicateurs!K162-indicateurs!K$225)/(indicateurs!K$226-indicateurs!K$225)</f>
        <v>0.11432213013634168</v>
      </c>
      <c r="L162" s="119">
        <f>(indicateurs!L162-indicateurs!L$225)/(indicateurs!L$226-indicateurs!L$225)</f>
        <v>0.68250515241169341</v>
      </c>
      <c r="M162" s="195">
        <f>(indicateurs!M162-indicateurs!M$225)/(indicateurs!M$226-indicateurs!M$225)</f>
        <v>0.76786349093494477</v>
      </c>
      <c r="N162" s="96">
        <f>(indicateurs!N162-indicateurs!N$225)/(indicateurs!N$226-indicateurs!N$225)</f>
        <v>0.58126721763085398</v>
      </c>
      <c r="O162" s="139">
        <f>(indicateurs!O162-indicateurs!O$225)/(indicateurs!O$226-indicateurs!O$225)</f>
        <v>0</v>
      </c>
      <c r="P162" s="101">
        <f>(indicateurs!P162-indicateurs!P$225)/(indicateurs!P$226-indicateurs!P$225)</f>
        <v>0.7300402745750324</v>
      </c>
      <c r="Q162" s="237">
        <f>(indicateurs!Q162-indicateurs!Q$225)/(indicateurs!Q$226-indicateurs!Q$225)</f>
        <v>0.83831906788681687</v>
      </c>
      <c r="R162" s="88">
        <f>(indicateurs!R162-indicateurs!R$225)/(indicateurs!R$226-indicateurs!R$225)</f>
        <v>0.66655360123834639</v>
      </c>
      <c r="S162" s="139">
        <f>(indicateurs!S162-indicateurs!S$225)/(indicateurs!S$226-indicateurs!S$225)</f>
        <v>0.47368421052631576</v>
      </c>
      <c r="T162" s="96">
        <f>(indicateurs!T162-indicateurs!T$225)/(indicateurs!T$226-indicateurs!T$225)</f>
        <v>0.49465683090056622</v>
      </c>
      <c r="U162" s="139">
        <f>(indicateurs!U162-indicateurs!U$225)/(indicateurs!U$226-indicateurs!U$225)</f>
        <v>0.75718568809331133</v>
      </c>
      <c r="V162" s="96">
        <f>(indicateurs!V162-indicateurs!V$225)/(indicateurs!V$226-indicateurs!V$225)</f>
        <v>0.20546541520836326</v>
      </c>
      <c r="W162" s="139">
        <f>(indicateurs!W162-indicateurs!W$225)/(indicateurs!W$226-indicateurs!W$225)</f>
        <v>4.0586632072775845E-2</v>
      </c>
      <c r="X162" s="96">
        <f>(indicateurs!X162-indicateurs!X$225)/(indicateurs!X$226-indicateurs!X$225)</f>
        <v>0.16233211411578524</v>
      </c>
      <c r="Y162" s="9">
        <f>(indicateurs!Y162-indicateurs!Y$225)/(indicateurs!Y$226-indicateurs!Y$225)</f>
        <v>0.40412924279987517</v>
      </c>
      <c r="Z162" s="187"/>
    </row>
    <row r="163" spans="1:26" ht="12">
      <c r="A163" s="13" t="s">
        <v>111</v>
      </c>
      <c r="B163" s="139">
        <f>(indicateurs!B163-indicateurs!B$225)/(indicateurs!B$226-indicateurs!B$225)</f>
        <v>0.40639510848133037</v>
      </c>
      <c r="C163" s="143"/>
      <c r="D163" s="139">
        <f>(indicateurs!D163-indicateurs!D$225)/(indicateurs!D$226-indicateurs!D$225)</f>
        <v>0.90849389380320456</v>
      </c>
      <c r="E163" s="55">
        <f>(indicateurs!E163-indicateurs!E$225)/(indicateurs!E$226-indicateurs!E$225)</f>
        <v>0.43880907816192904</v>
      </c>
      <c r="F163" s="46">
        <f>(indicateurs!F163-indicateurs!F$225)/(indicateurs!F$226-indicateurs!F$225)</f>
        <v>0.25643758546885553</v>
      </c>
      <c r="G163" s="96">
        <f>(indicateurs!G163-indicateurs!G$225)/(indicateurs!G$226-indicateurs!G$225)</f>
        <v>3.4971512591969178E-2</v>
      </c>
      <c r="H163" s="47">
        <f>(indicateurs!H163-indicateurs!H$225)/(indicateurs!H$226-indicateurs!H$225)</f>
        <v>0.39999440103356321</v>
      </c>
      <c r="I163" s="68">
        <f>(indicateurs!I163-indicateurs!I$225)/(indicateurs!I$226-indicateurs!I$225)</f>
        <v>0</v>
      </c>
      <c r="J163" s="118">
        <f>(indicateurs!J163-indicateurs!J$225)/(indicateurs!J$226-indicateurs!J$225)</f>
        <v>0.23411941522109472</v>
      </c>
      <c r="K163" s="69">
        <f>(indicateurs!K163-indicateurs!K$225)/(indicateurs!K$226-indicateurs!K$225)</f>
        <v>0</v>
      </c>
      <c r="L163" s="219">
        <f>(indicateurs!L163-indicateurs!L$225)/(indicateurs!L$226-indicateurs!L$225)</f>
        <v>0.56367570890759056</v>
      </c>
      <c r="M163" s="195">
        <f>(indicateurs!M163-indicateurs!M$225)/(indicateurs!M$226-indicateurs!M$225)</f>
        <v>0</v>
      </c>
      <c r="N163" s="119">
        <f>(indicateurs!N163-indicateurs!N$225)/(indicateurs!N$226-indicateurs!N$225)</f>
        <v>0.17213329379318593</v>
      </c>
      <c r="O163" s="139">
        <f>(indicateurs!O163-indicateurs!O$225)/(indicateurs!O$226-indicateurs!O$225)</f>
        <v>0.93552494022456634</v>
      </c>
      <c r="P163" s="101">
        <f>(indicateurs!P163-indicateurs!P$225)/(indicateurs!P$226-indicateurs!P$225)</f>
        <v>0.44809435516166235</v>
      </c>
      <c r="Q163" s="237">
        <f>(indicateurs!Q163-indicateurs!Q$225)/(indicateurs!Q$226-indicateurs!Q$225)</f>
        <v>0.68198748948775822</v>
      </c>
      <c r="R163" s="88">
        <f>(indicateurs!R163-indicateurs!R$225)/(indicateurs!R$226-indicateurs!R$225)</f>
        <v>0.66043887504586196</v>
      </c>
      <c r="S163" s="27">
        <f>(indicateurs!S163-indicateurs!S$225)/(indicateurs!S$226-indicateurs!S$225)</f>
        <v>5.2631578947368418E-2</v>
      </c>
      <c r="T163" s="96">
        <f>(indicateurs!T163-indicateurs!T$225)/(indicateurs!T$226-indicateurs!T$225)</f>
        <v>0.40379683975002595</v>
      </c>
      <c r="U163" s="139">
        <f>(indicateurs!U163-indicateurs!U$225)/(indicateurs!U$226-indicateurs!U$225)</f>
        <v>0</v>
      </c>
      <c r="V163" s="96">
        <f>(indicateurs!V163-indicateurs!V$225)/(indicateurs!V$226-indicateurs!V$225)</f>
        <v>0.10545854245608556</v>
      </c>
      <c r="W163" s="139">
        <f>(indicateurs!W163-indicateurs!W$225)/(indicateurs!W$226-indicateurs!W$225)</f>
        <v>0.48793319677059377</v>
      </c>
      <c r="X163" s="96">
        <f>(indicateurs!X163-indicateurs!X$225)/(indicateurs!X$226-indicateurs!X$225)</f>
        <v>1.9822425609466267E-2</v>
      </c>
      <c r="Y163" s="9">
        <f>(indicateurs!Y163-indicateurs!Y$225)/(indicateurs!Y$226-indicateurs!Y$225)</f>
        <v>0.41974248920648105</v>
      </c>
      <c r="Z163" s="187"/>
    </row>
    <row r="164" spans="1:26" ht="12">
      <c r="A164" s="13" t="s">
        <v>95</v>
      </c>
      <c r="B164" s="139">
        <f>(indicateurs!B164-indicateurs!B$225)/(indicateurs!B$226-indicateurs!B$225)</f>
        <v>0.3329793330143741</v>
      </c>
      <c r="C164" s="237"/>
      <c r="D164" s="139">
        <f>(indicateurs!D164-indicateurs!D$225)/(indicateurs!D$226-indicateurs!D$225)</f>
        <v>0.91091152410751286</v>
      </c>
      <c r="E164" s="138">
        <f>(indicateurs!E164-indicateurs!E$225)/(indicateurs!E$226-indicateurs!E$225)</f>
        <v>0.26663139473237968</v>
      </c>
      <c r="F164" s="46">
        <f>(indicateurs!F164-indicateurs!F$225)/(indicateurs!F$226-indicateurs!F$225)</f>
        <v>0.25643758546885553</v>
      </c>
      <c r="G164" s="96">
        <f>(indicateurs!G164-indicateurs!G$225)/(indicateurs!G$226-indicateurs!G$225)</f>
        <v>8.995641121263942E-2</v>
      </c>
      <c r="H164" s="139">
        <f>(indicateurs!H164-indicateurs!H$225)/(indicateurs!H$226-indicateurs!H$225)</f>
        <v>0.11392405063291142</v>
      </c>
      <c r="I164" s="101">
        <f>(indicateurs!I164-indicateurs!I$225)/(indicateurs!I$226-indicateurs!I$225)</f>
        <v>0.79915722059734295</v>
      </c>
      <c r="J164" s="237">
        <f>(indicateurs!J164-indicateurs!J$225)/(indicateurs!J$226-indicateurs!J$225)</f>
        <v>9.4711917916337804E-2</v>
      </c>
      <c r="K164" s="69">
        <f>(indicateurs!K164-indicateurs!K$225)/(indicateurs!K$226-indicateurs!K$225)</f>
        <v>0.12432604499283456</v>
      </c>
      <c r="L164" s="118">
        <f>(indicateurs!L164-indicateurs!L$225)/(indicateurs!L$226-indicateurs!L$225)</f>
        <v>0.51158904307057695</v>
      </c>
      <c r="M164" s="195">
        <f>(indicateurs!M164-indicateurs!M$225)/(indicateurs!M$226-indicateurs!M$225)</f>
        <v>0.44649840028439403</v>
      </c>
      <c r="N164" s="96">
        <f>(indicateurs!N164-indicateurs!N$225)/(indicateurs!N$226-indicateurs!N$225)</f>
        <v>0.73278236914600547</v>
      </c>
      <c r="O164" s="139">
        <f>(indicateurs!O164-indicateurs!O$225)/(indicateurs!O$226-indicateurs!O$225)</f>
        <v>0.98301146289556762</v>
      </c>
      <c r="P164" s="101">
        <f>(indicateurs!P164-indicateurs!P$225)/(indicateurs!P$226-indicateurs!P$225)</f>
        <v>0.40913012623495054</v>
      </c>
      <c r="Q164" s="237">
        <f>(indicateurs!Q164-indicateurs!Q$225)/(indicateurs!Q$226-indicateurs!Q$225)</f>
        <v>0.80583793707903917</v>
      </c>
      <c r="R164" s="88">
        <f>(indicateurs!R164-indicateurs!R$225)/(indicateurs!R$226-indicateurs!R$225)</f>
        <v>0.82310850029984706</v>
      </c>
      <c r="S164" s="139">
        <f>(indicateurs!S164-indicateurs!S$225)/(indicateurs!S$226-indicateurs!S$225)</f>
        <v>0.48684210526315791</v>
      </c>
      <c r="T164" s="96">
        <f>(indicateurs!T164-indicateurs!T$225)/(indicateurs!T$226-indicateurs!T$225)</f>
        <v>0.26624620698120899</v>
      </c>
      <c r="U164" s="139">
        <f>(indicateurs!U164-indicateurs!U$225)/(indicateurs!U$226-indicateurs!U$225)</f>
        <v>0.68215989708772118</v>
      </c>
      <c r="V164" s="96">
        <f>(indicateurs!V164-indicateurs!V$225)/(indicateurs!V$226-indicateurs!V$225)</f>
        <v>5.1335537247281821E-2</v>
      </c>
      <c r="W164" s="139">
        <f>(indicateurs!W164-indicateurs!W$225)/(indicateurs!W$226-indicateurs!W$225)</f>
        <v>5.5204149674736469E-2</v>
      </c>
      <c r="X164" s="96">
        <f>(indicateurs!X164-indicateurs!X$225)/(indicateurs!X$226-indicateurs!X$225)</f>
        <v>5.5846329236124946E-2</v>
      </c>
      <c r="Y164" s="9">
        <f>(indicateurs!Y164-indicateurs!Y$225)/(indicateurs!Y$226-indicateurs!Y$225)</f>
        <v>0.6224748137607824</v>
      </c>
      <c r="Z164" s="187"/>
    </row>
    <row r="165" spans="1:26" ht="12">
      <c r="A165" s="13" t="s">
        <v>96</v>
      </c>
      <c r="B165" s="139">
        <f>(indicateurs!B165-indicateurs!B$225)/(indicateurs!B$226-indicateurs!B$225)</f>
        <v>0.38587209519892784</v>
      </c>
      <c r="C165" s="237"/>
      <c r="D165" s="139">
        <f>(indicateurs!D165-indicateurs!D$225)/(indicateurs!D$226-indicateurs!D$225)</f>
        <v>0.96002256261614627</v>
      </c>
      <c r="E165" s="138">
        <f>(indicateurs!E165-indicateurs!E$225)/(indicateurs!E$226-indicateurs!E$225)</f>
        <v>0.41608771806262246</v>
      </c>
      <c r="F165" s="46">
        <f>(indicateurs!F165-indicateurs!F$225)/(indicateurs!F$226-indicateurs!F$225)</f>
        <v>0.25643758546885553</v>
      </c>
      <c r="G165" s="96">
        <f>(indicateurs!G165-indicateurs!G$225)/(indicateurs!G$226-indicateurs!G$225)</f>
        <v>6.5169120540494591E-2</v>
      </c>
      <c r="H165" s="139">
        <f>(indicateurs!H165-indicateurs!H$225)/(indicateurs!H$226-indicateurs!H$225)</f>
        <v>0.11392405063291142</v>
      </c>
      <c r="I165" s="101">
        <f>(indicateurs!I165-indicateurs!I$225)/(indicateurs!I$226-indicateurs!I$225)</f>
        <v>0.50448391626618028</v>
      </c>
      <c r="J165" s="237">
        <f>(indicateurs!J165-indicateurs!J$225)/(indicateurs!J$226-indicateurs!J$225)</f>
        <v>3.1570639305445937E-2</v>
      </c>
      <c r="K165" s="69">
        <f>(indicateurs!K165-indicateurs!K$225)/(indicateurs!K$226-indicateurs!K$225)</f>
        <v>0.130068990004062</v>
      </c>
      <c r="L165" s="237">
        <f>(indicateurs!L165-indicateurs!L$225)/(indicateurs!L$226-indicateurs!L$225)</f>
        <v>0.5122084860610705</v>
      </c>
      <c r="M165" s="195">
        <f>(indicateurs!M165-indicateurs!M$225)/(indicateurs!M$226-indicateurs!M$225)</f>
        <v>0.7483114113046565</v>
      </c>
      <c r="N165" s="96">
        <f>(indicateurs!N165-indicateurs!N$225)/(indicateurs!N$226-indicateurs!N$225)</f>
        <v>0.68732782369146006</v>
      </c>
      <c r="O165" s="139">
        <f>(indicateurs!O165-indicateurs!O$225)/(indicateurs!O$226-indicateurs!O$225)</f>
        <v>0.85967566268067908</v>
      </c>
      <c r="P165" s="101">
        <f>(indicateurs!P165-indicateurs!P$225)/(indicateurs!P$226-indicateurs!P$225)</f>
        <v>0.77202555199641865</v>
      </c>
      <c r="Q165" s="237">
        <f>(indicateurs!Q165-indicateurs!Q$225)/(indicateurs!Q$226-indicateurs!Q$225)</f>
        <v>0.84573689876389369</v>
      </c>
      <c r="R165" s="88">
        <f>(indicateurs!R165-indicateurs!R$225)/(indicateurs!R$226-indicateurs!R$225)</f>
        <v>0.90933479833131448</v>
      </c>
      <c r="S165" s="139">
        <f>(indicateurs!S165-indicateurs!S$225)/(indicateurs!S$226-indicateurs!S$225)</f>
        <v>0.86842105263157898</v>
      </c>
      <c r="T165" s="96">
        <f>(indicateurs!T165-indicateurs!T$225)/(indicateurs!T$226-indicateurs!T$225)</f>
        <v>0.47611551948599762</v>
      </c>
      <c r="U165" s="139">
        <f>(indicateurs!U165-indicateurs!U$225)/(indicateurs!U$226-indicateurs!U$225)</f>
        <v>0.80972474304115272</v>
      </c>
      <c r="V165" s="96">
        <f>(indicateurs!V165-indicateurs!V$225)/(indicateurs!V$226-indicateurs!V$225)</f>
        <v>0.36276080022568602</v>
      </c>
      <c r="W165" s="139">
        <f>(indicateurs!W165-indicateurs!W$225)/(indicateurs!W$226-indicateurs!W$225)</f>
        <v>1.4739363051686837E-2</v>
      </c>
      <c r="X165" s="96">
        <f>(indicateurs!X165-indicateurs!X$225)/(indicateurs!X$226-indicateurs!X$225)</f>
        <v>8.4007905757435178E-2</v>
      </c>
      <c r="Y165" s="9">
        <f>(indicateurs!Y165-indicateurs!Y$225)/(indicateurs!Y$226-indicateurs!Y$225)</f>
        <v>0.7510940189651909</v>
      </c>
      <c r="Z165" s="187"/>
    </row>
    <row r="166" spans="1:26" ht="12">
      <c r="A166" s="13" t="s">
        <v>97</v>
      </c>
      <c r="B166" s="139">
        <f>(indicateurs!B166-indicateurs!B$225)/(indicateurs!B$226-indicateurs!B$225)</f>
        <v>0.55210687682516701</v>
      </c>
      <c r="C166" s="237"/>
      <c r="D166" s="139">
        <f>(indicateurs!D166-indicateurs!D$225)/(indicateurs!D$226-indicateurs!D$225)</f>
        <v>0.85526637872627442</v>
      </c>
      <c r="E166" s="138">
        <f>(indicateurs!E166-indicateurs!E$225)/(indicateurs!E$226-indicateurs!E$225)</f>
        <v>0.55311527056641607</v>
      </c>
      <c r="F166" s="138">
        <f>(indicateurs!F166-indicateurs!F$225)/(indicateurs!F$226-indicateurs!F$225)</f>
        <v>0.18985154158084028</v>
      </c>
      <c r="G166" s="96">
        <f>(indicateurs!G166-indicateurs!G$225)/(indicateurs!G$226-indicateurs!G$225)</f>
        <v>0.18605774406979031</v>
      </c>
      <c r="H166" s="139">
        <f>(indicateurs!H166-indicateurs!H$225)/(indicateurs!H$226-indicateurs!H$225)</f>
        <v>0.62025316455696189</v>
      </c>
      <c r="I166" s="101">
        <f>(indicateurs!I166-indicateurs!I$225)/(indicateurs!I$226-indicateurs!I$225)</f>
        <v>0.48306497964080558</v>
      </c>
      <c r="J166" s="237">
        <f>(indicateurs!J166-indicateurs!J$225)/(indicateurs!J$226-indicateurs!J$225)</f>
        <v>0</v>
      </c>
      <c r="K166" s="69">
        <f>(indicateurs!K166-indicateurs!K$225)/(indicateurs!K$226-indicateurs!K$225)</f>
        <v>0.14297455423397981</v>
      </c>
      <c r="L166" s="237">
        <f>(indicateurs!L166-indicateurs!L$225)/(indicateurs!L$226-indicateurs!L$225)</f>
        <v>0.92829161468020405</v>
      </c>
      <c r="M166" s="195">
        <f>(indicateurs!M166-indicateurs!M$225)/(indicateurs!M$226-indicateurs!M$225)</f>
        <v>0.942054745822965</v>
      </c>
      <c r="N166" s="96">
        <f>(indicateurs!N166-indicateurs!N$225)/(indicateurs!N$226-indicateurs!N$225)</f>
        <v>0.83623936991614201</v>
      </c>
      <c r="O166" s="139">
        <f>(indicateurs!O166-indicateurs!O$225)/(indicateurs!O$226-indicateurs!O$225)</f>
        <v>0.3522963679563868</v>
      </c>
      <c r="P166" s="101">
        <f>(indicateurs!P166-indicateurs!P$225)/(indicateurs!P$226-indicateurs!P$225)</f>
        <v>0.51476446231935535</v>
      </c>
      <c r="Q166" s="237">
        <f>(indicateurs!Q166-indicateurs!Q$225)/(indicateurs!Q$226-indicateurs!Q$225)</f>
        <v>0.75995548999506191</v>
      </c>
      <c r="R166" s="88">
        <f>(indicateurs!R166-indicateurs!R$225)/(indicateurs!R$226-indicateurs!R$225)</f>
        <v>0.97396252319923859</v>
      </c>
      <c r="S166" s="139">
        <f>(indicateurs!S166-indicateurs!S$225)/(indicateurs!S$226-indicateurs!S$225)</f>
        <v>0.55263157894736847</v>
      </c>
      <c r="T166" s="96">
        <f>(indicateurs!T166-indicateurs!T$225)/(indicateurs!T$226-indicateurs!T$225)</f>
        <v>0.51754480241370082</v>
      </c>
      <c r="U166" s="139">
        <f>(indicateurs!U166-indicateurs!U$225)/(indicateurs!U$226-indicateurs!U$225)</f>
        <v>0.60248451451690854</v>
      </c>
      <c r="V166" s="96">
        <f>(indicateurs!V166-indicateurs!V$225)/(indicateurs!V$226-indicateurs!V$225)</f>
        <v>0.33393781755281399</v>
      </c>
      <c r="W166" s="139">
        <f>(indicateurs!W166-indicateurs!W$225)/(indicateurs!W$226-indicateurs!W$225)</f>
        <v>2.4789025616323564E-2</v>
      </c>
      <c r="X166" s="96">
        <f>(indicateurs!X166-indicateurs!X$225)/(indicateurs!X$226-indicateurs!X$225)</f>
        <v>7.2662774638477021E-2</v>
      </c>
      <c r="Y166" s="9">
        <f>(indicateurs!Y166-indicateurs!Y$225)/(indicateurs!Y$226-indicateurs!Y$225)</f>
        <v>0.82324809175454849</v>
      </c>
      <c r="Z166" s="187"/>
    </row>
    <row r="167" spans="1:26" ht="12">
      <c r="A167" s="13" t="s">
        <v>98</v>
      </c>
      <c r="B167" s="139">
        <f>(indicateurs!B167-indicateurs!B$225)/(indicateurs!B$226-indicateurs!B$225)</f>
        <v>0.5626738710482867</v>
      </c>
      <c r="C167" s="237"/>
      <c r="D167" s="139">
        <f>(indicateurs!D167-indicateurs!D$225)/(indicateurs!D$226-indicateurs!D$225)</f>
        <v>0.97054390207909946</v>
      </c>
      <c r="E167" s="138">
        <f>(indicateurs!E167-indicateurs!E$225)/(indicateurs!E$226-indicateurs!E$225)</f>
        <v>0.55013372429913654</v>
      </c>
      <c r="F167" s="138">
        <f>(indicateurs!F167-indicateurs!F$225)/(indicateurs!F$226-indicateurs!F$225)</f>
        <v>0.15998279322499862</v>
      </c>
      <c r="G167" s="96">
        <f>(indicateurs!G167-indicateurs!G$225)/(indicateurs!G$226-indicateurs!G$225)</f>
        <v>2.1286829277953941E-2</v>
      </c>
      <c r="H167" s="139">
        <f>(indicateurs!H167-indicateurs!H$225)/(indicateurs!H$226-indicateurs!H$225)</f>
        <v>0.55696202531645567</v>
      </c>
      <c r="I167" s="101">
        <f>(indicateurs!I167-indicateurs!I$225)/(indicateurs!I$226-indicateurs!I$225)</f>
        <v>0.57467637582348297</v>
      </c>
      <c r="J167" s="237">
        <f>(indicateurs!J167-indicateurs!J$225)/(indicateurs!J$226-indicateurs!J$225)</f>
        <v>0</v>
      </c>
      <c r="K167" s="69">
        <f>(indicateurs!K167-indicateurs!K$225)/(indicateurs!K$226-indicateurs!K$225)</f>
        <v>2.4532632247963166E-2</v>
      </c>
      <c r="L167" s="237">
        <f>(indicateurs!L167-indicateurs!L$225)/(indicateurs!L$226-indicateurs!L$225)</f>
        <v>0.67910305118450964</v>
      </c>
      <c r="M167" s="195">
        <f>(indicateurs!M167-indicateurs!M$225)/(indicateurs!M$226-indicateurs!M$225)</f>
        <v>0.91006043370067535</v>
      </c>
      <c r="N167" s="96">
        <f>(indicateurs!N167-indicateurs!N$225)/(indicateurs!N$226-indicateurs!N$225)</f>
        <v>0.89531680440771355</v>
      </c>
      <c r="O167" s="139">
        <f>(indicateurs!O167-indicateurs!O$225)/(indicateurs!O$226-indicateurs!O$225)</f>
        <v>0.89965855931094563</v>
      </c>
      <c r="P167" s="101">
        <f>(indicateurs!P167-indicateurs!P$225)/(indicateurs!P$226-indicateurs!P$225)</f>
        <v>0.88595122492145773</v>
      </c>
      <c r="Q167" s="237">
        <f>(indicateurs!Q167-indicateurs!Q$225)/(indicateurs!Q$226-indicateurs!Q$225)</f>
        <v>0.81292813325220392</v>
      </c>
      <c r="R167" s="88">
        <f>(indicateurs!R167-indicateurs!R$225)/(indicateurs!R$226-indicateurs!R$225)</f>
        <v>0.7959362513172662</v>
      </c>
      <c r="S167" s="139">
        <f>(indicateurs!S167-indicateurs!S$225)/(indicateurs!S$226-indicateurs!S$225)</f>
        <v>0.93421052631578949</v>
      </c>
      <c r="T167" s="96">
        <f>(indicateurs!T167-indicateurs!T$225)/(indicateurs!T$226-indicateurs!T$225)</f>
        <v>0.74395471830762905</v>
      </c>
      <c r="U167" s="139">
        <f>(indicateurs!U167-indicateurs!U$225)/(indicateurs!U$226-indicateurs!U$225)</f>
        <v>0.90669032327412058</v>
      </c>
      <c r="V167" s="96">
        <f>(indicateurs!V167-indicateurs!V$225)/(indicateurs!V$226-indicateurs!V$225)</f>
        <v>0</v>
      </c>
      <c r="W167" s="139">
        <f>(indicateurs!W167-indicateurs!W$225)/(indicateurs!W$226-indicateurs!W$225)</f>
        <v>3.0652176165297709E-2</v>
      </c>
      <c r="X167" s="96">
        <f>(indicateurs!X167-indicateurs!X$225)/(indicateurs!X$226-indicateurs!X$225)</f>
        <v>0.12532138140903068</v>
      </c>
      <c r="Y167" s="9">
        <f>(indicateurs!Y167-indicateurs!Y$225)/(indicateurs!Y$226-indicateurs!Y$225)</f>
        <v>0.89257290499116959</v>
      </c>
      <c r="Z167" s="187"/>
    </row>
    <row r="168" spans="1:26" ht="12">
      <c r="A168" s="13" t="s">
        <v>99</v>
      </c>
      <c r="B168" s="139">
        <f>(indicateurs!B168-indicateurs!B$225)/(indicateurs!B$226-indicateurs!B$225)</f>
        <v>0.64935405596226026</v>
      </c>
      <c r="C168" s="237"/>
      <c r="D168" s="139">
        <f>(indicateurs!D168-indicateurs!D$225)/(indicateurs!D$226-indicateurs!D$225)</f>
        <v>0.99246690566264117</v>
      </c>
      <c r="E168" s="138">
        <f>(indicateurs!E168-indicateurs!E$225)/(indicateurs!E$226-indicateurs!E$225)</f>
        <v>0.83293227686067894</v>
      </c>
      <c r="F168" s="138">
        <f>(indicateurs!F168-indicateurs!F$225)/(indicateurs!F$226-indicateurs!F$225)</f>
        <v>0.13502991308560147</v>
      </c>
      <c r="G168" s="96">
        <f>(indicateurs!G168-indicateurs!G$225)/(indicateurs!G$226-indicateurs!G$225)</f>
        <v>2.428345436124623E-2</v>
      </c>
      <c r="H168" s="139">
        <f>(indicateurs!H168-indicateurs!H$225)/(indicateurs!H$226-indicateurs!H$225)</f>
        <v>0.55696202531645567</v>
      </c>
      <c r="I168" s="101">
        <f>(indicateurs!I168-indicateurs!I$225)/(indicateurs!I$226-indicateurs!I$225)</f>
        <v>0.72829661050643901</v>
      </c>
      <c r="J168" s="237">
        <f>(indicateurs!J168-indicateurs!J$225)/(indicateurs!J$226-indicateurs!J$225)</f>
        <v>7.8926598263614842E-3</v>
      </c>
      <c r="K168" s="69">
        <f>(indicateurs!K168-indicateurs!K$225)/(indicateurs!K$226-indicateurs!K$225)</f>
        <v>0.1254946379515382</v>
      </c>
      <c r="L168" s="118">
        <f>(indicateurs!L168-indicateurs!L$225)/(indicateurs!L$226-indicateurs!L$225)</f>
        <v>0.66282652473813364</v>
      </c>
      <c r="M168" s="195">
        <f>(indicateurs!M168-indicateurs!M$225)/(indicateurs!M$226-indicateurs!M$225)</f>
        <v>0.97049413437611043</v>
      </c>
      <c r="N168" s="96">
        <f>(indicateurs!N168-indicateurs!N$225)/(indicateurs!N$226-indicateurs!N$225)</f>
        <v>0.96085097374396167</v>
      </c>
      <c r="O168" s="139">
        <f>(indicateurs!O168-indicateurs!O$225)/(indicateurs!O$226-indicateurs!O$225)</f>
        <v>0.91813872551778097</v>
      </c>
      <c r="P168" s="101">
        <f>(indicateurs!P168-indicateurs!P$225)/(indicateurs!P$226-indicateurs!P$225)</f>
        <v>0.52912298748933295</v>
      </c>
      <c r="Q168" s="237">
        <f>(indicateurs!Q168-indicateurs!Q$225)/(indicateurs!Q$226-indicateurs!Q$225)</f>
        <v>0.94024214771342707</v>
      </c>
      <c r="R168" s="88">
        <f>(indicateurs!R168-indicateurs!R$225)/(indicateurs!R$226-indicateurs!R$225)</f>
        <v>0.84280245286121336</v>
      </c>
      <c r="S168" s="139">
        <f>(indicateurs!S168-indicateurs!S$225)/(indicateurs!S$226-indicateurs!S$225)</f>
        <v>0.67105263157894735</v>
      </c>
      <c r="T168" s="96">
        <f>(indicateurs!T168-indicateurs!T$225)/(indicateurs!T$226-indicateurs!T$225)</f>
        <v>5.9578252472779489E-3</v>
      </c>
      <c r="U168" s="139">
        <f>(indicateurs!U168-indicateurs!U$225)/(indicateurs!U$226-indicateurs!U$225)</f>
        <v>0.97616694089672174</v>
      </c>
      <c r="V168" s="96">
        <f>(indicateurs!V168-indicateurs!V$225)/(indicateurs!V$226-indicateurs!V$225)</f>
        <v>0.23212758168285139</v>
      </c>
      <c r="W168" s="139">
        <f>(indicateurs!W168-indicateurs!W$225)/(indicateurs!W$226-indicateurs!W$225)</f>
        <v>1.7531681621474213E-2</v>
      </c>
      <c r="X168" s="96">
        <f>(indicateurs!X168-indicateurs!X$225)/(indicateurs!X$226-indicateurs!X$225)</f>
        <v>0.23802572145844494</v>
      </c>
      <c r="Y168" s="9">
        <f>(indicateurs!Y168-indicateurs!Y$225)/(indicateurs!Y$226-indicateurs!Y$225)</f>
        <v>0.907018194005208</v>
      </c>
      <c r="Z168" s="187"/>
    </row>
    <row r="169" spans="1:26" ht="12">
      <c r="A169" s="13" t="s">
        <v>100</v>
      </c>
      <c r="B169" s="47">
        <f>(indicateurs!B169-indicateurs!B$225)/(indicateurs!B$226-indicateurs!B$225)</f>
        <v>0.26125838239497101</v>
      </c>
      <c r="C169" s="143"/>
      <c r="D169" s="47">
        <f>(indicateurs!D169-indicateurs!D$225)/(indicateurs!D$226-indicateurs!D$225)</f>
        <v>0.74735119345648404</v>
      </c>
      <c r="E169" s="55">
        <f>(indicateurs!E169-indicateurs!E$225)/(indicateurs!E$226-indicateurs!E$225)</f>
        <v>0.27899457104990238</v>
      </c>
      <c r="F169" s="138">
        <f>(indicateurs!F169-indicateurs!F$225)/(indicateurs!F$226-indicateurs!F$225)</f>
        <v>0.95143445135952864</v>
      </c>
      <c r="G169" s="96">
        <f>(indicateurs!G169-indicateurs!G$225)/(indicateurs!G$226-indicateurs!G$225)</f>
        <v>8.933448269656119E-2</v>
      </c>
      <c r="H169" s="139">
        <f>(indicateurs!H169-indicateurs!H$225)/(indicateurs!H$226-indicateurs!H$225)</f>
        <v>0</v>
      </c>
      <c r="I169" s="101">
        <f>(indicateurs!I169-indicateurs!I$225)/(indicateurs!I$226-indicateurs!I$225)</f>
        <v>0.58403188010298357</v>
      </c>
      <c r="J169" s="237">
        <f>(indicateurs!J169-indicateurs!J$225)/(indicateurs!J$226-indicateurs!J$225)</f>
        <v>1</v>
      </c>
      <c r="K169" s="47">
        <f>(indicateurs!K169-indicateurs!K$225)/(indicateurs!K$226-indicateurs!K$225)</f>
        <v>1</v>
      </c>
      <c r="L169" s="119">
        <f>(indicateurs!L169-indicateurs!L$225)/(indicateurs!L$226-indicateurs!L$225)</f>
        <v>0.52649961376021182</v>
      </c>
      <c r="M169" s="195">
        <f>(indicateurs!M169-indicateurs!M$225)/(indicateurs!M$226-indicateurs!M$225)</f>
        <v>0.38037682189832883</v>
      </c>
      <c r="N169" s="96">
        <f>(indicateurs!N169-indicateurs!N$225)/(indicateurs!N$226-indicateurs!N$225)</f>
        <v>0.67809917355371907</v>
      </c>
      <c r="O169" s="139">
        <f>(indicateurs!O169-indicateurs!O$225)/(indicateurs!O$226-indicateurs!O$225)</f>
        <v>5.1458432217744619E-2</v>
      </c>
      <c r="P169" s="101">
        <f>(indicateurs!P169-indicateurs!P$225)/(indicateurs!P$226-indicateurs!P$225)</f>
        <v>0</v>
      </c>
      <c r="Q169" s="237">
        <f>(indicateurs!Q169-indicateurs!Q$225)/(indicateurs!Q$226-indicateurs!Q$225)</f>
        <v>0.6746164635683779</v>
      </c>
      <c r="R169" s="88">
        <f>(indicateurs!R169-indicateurs!R$225)/(indicateurs!R$226-indicateurs!R$225)</f>
        <v>0.40961940864767182</v>
      </c>
      <c r="S169" s="139">
        <f>(indicateurs!S169-indicateurs!S$225)/(indicateurs!S$226-indicateurs!S$225)</f>
        <v>0.36842105263157893</v>
      </c>
      <c r="T169" s="96">
        <f>(indicateurs!T169-indicateurs!T$225)/(indicateurs!T$226-indicateurs!T$225)</f>
        <v>0.77295378649212398</v>
      </c>
      <c r="U169" s="139">
        <f>(indicateurs!U169-indicateurs!U$225)/(indicateurs!U$226-indicateurs!U$225)</f>
        <v>0.19329868521808977</v>
      </c>
      <c r="V169" s="96">
        <f>(indicateurs!V169-indicateurs!V$225)/(indicateurs!V$226-indicateurs!V$225)</f>
        <v>0.52019996173417316</v>
      </c>
      <c r="W169" s="139">
        <f>(indicateurs!W169-indicateurs!W$225)/(indicateurs!W$226-indicateurs!W$225)</f>
        <v>0.1316792753046051</v>
      </c>
      <c r="X169" s="96">
        <f>(indicateurs!X169-indicateurs!X$225)/(indicateurs!X$226-indicateurs!X$225)</f>
        <v>0.20580871071334103</v>
      </c>
      <c r="Y169" s="9">
        <f>(indicateurs!Y169-indicateurs!Y$225)/(indicateurs!Y$226-indicateurs!Y$225)</f>
        <v>0.4540857039006459</v>
      </c>
      <c r="Z169" s="187"/>
    </row>
    <row r="170" spans="1:26" ht="12">
      <c r="A170" s="13" t="s">
        <v>101</v>
      </c>
      <c r="B170" s="139">
        <f>(indicateurs!B170-indicateurs!B$225)/(indicateurs!B$226-indicateurs!B$225)</f>
        <v>0.66905006972852898</v>
      </c>
      <c r="C170" s="237"/>
      <c r="D170" s="139">
        <f>(indicateurs!D170-indicateurs!D$225)/(indicateurs!D$226-indicateurs!D$225)</f>
        <v>0.927874648708922</v>
      </c>
      <c r="E170" s="138">
        <f>(indicateurs!E170-indicateurs!E$225)/(indicateurs!E$226-indicateurs!E$225)</f>
        <v>0.75498129805409009</v>
      </c>
      <c r="F170" s="138">
        <f>(indicateurs!F170-indicateurs!F$225)/(indicateurs!F$226-indicateurs!F$225)</f>
        <v>0.11734692257450295</v>
      </c>
      <c r="G170" s="96">
        <f>(indicateurs!G170-indicateurs!G$225)/(indicateurs!G$226-indicateurs!G$225)</f>
        <v>3.9692229939924981E-2</v>
      </c>
      <c r="H170" s="139">
        <f>(indicateurs!H170-indicateurs!H$225)/(indicateurs!H$226-indicateurs!H$225)</f>
        <v>0.55696202531645567</v>
      </c>
      <c r="I170" s="101">
        <f>(indicateurs!I170-indicateurs!I$225)/(indicateurs!I$226-indicateurs!I$225)</f>
        <v>0.63211475022117447</v>
      </c>
      <c r="J170" s="237">
        <f>(indicateurs!J170-indicateurs!J$225)/(indicateurs!J$226-indicateurs!J$225)</f>
        <v>3.9463299131807419E-2</v>
      </c>
      <c r="K170" s="69">
        <f>(indicateurs!K170-indicateurs!K$225)/(indicateurs!K$226-indicateurs!K$225)</f>
        <v>0.25405098330679526</v>
      </c>
      <c r="L170" s="237">
        <f>(indicateurs!L170-indicateurs!L$225)/(indicateurs!L$226-indicateurs!L$225)</f>
        <v>0.58430700082339726</v>
      </c>
      <c r="M170" s="195">
        <f>(indicateurs!M170-indicateurs!M$225)/(indicateurs!M$226-indicateurs!M$225)</f>
        <v>0.81407749733380763</v>
      </c>
      <c r="N170" s="96">
        <f>(indicateurs!N170-indicateurs!N$225)/(indicateurs!N$226-indicateurs!N$225)</f>
        <v>0.85877720907162947</v>
      </c>
      <c r="O170" s="139">
        <f>(indicateurs!O170-indicateurs!O$225)/(indicateurs!O$226-indicateurs!O$225)</f>
        <v>0.70538651557033016</v>
      </c>
      <c r="P170" s="101">
        <f>(indicateurs!P170-indicateurs!P$225)/(indicateurs!P$226-indicateurs!P$225)</f>
        <v>0.39562240010993327</v>
      </c>
      <c r="Q170" s="237">
        <f>(indicateurs!Q170-indicateurs!Q$225)/(indicateurs!Q$226-indicateurs!Q$225)</f>
        <v>0.86305473311360192</v>
      </c>
      <c r="R170" s="88">
        <f>(indicateurs!R170-indicateurs!R$225)/(indicateurs!R$226-indicateurs!R$225)</f>
        <v>0.93839072700555348</v>
      </c>
      <c r="S170" s="139">
        <f>(indicateurs!S170-indicateurs!S$225)/(indicateurs!S$226-indicateurs!S$225)</f>
        <v>1</v>
      </c>
      <c r="T170" s="96">
        <f>(indicateurs!T170-indicateurs!T$225)/(indicateurs!T$226-indicateurs!T$225)</f>
        <v>0.34998176277865978</v>
      </c>
      <c r="U170" s="139">
        <f>(indicateurs!U170-indicateurs!U$225)/(indicateurs!U$226-indicateurs!U$225)</f>
        <v>0.93050985172721723</v>
      </c>
      <c r="V170" s="96">
        <f>(indicateurs!V170-indicateurs!V$225)/(indicateurs!V$226-indicateurs!V$225)</f>
        <v>4.2049837177891652E-2</v>
      </c>
      <c r="W170" s="139">
        <f>(indicateurs!W170-indicateurs!W$225)/(indicateurs!W$226-indicateurs!W$225)</f>
        <v>3.9048151884745363E-2</v>
      </c>
      <c r="X170" s="96">
        <f>(indicateurs!X170-indicateurs!X$225)/(indicateurs!X$226-indicateurs!X$225)</f>
        <v>0.10220365259219737</v>
      </c>
      <c r="Y170" s="9">
        <f>(indicateurs!Y170-indicateurs!Y$225)/(indicateurs!Y$226-indicateurs!Y$225)</f>
        <v>0.77901082942380595</v>
      </c>
      <c r="Z170" s="187"/>
    </row>
    <row r="171" spans="1:26" ht="12">
      <c r="A171" s="13" t="s">
        <v>102</v>
      </c>
      <c r="B171" s="139">
        <f>(indicateurs!B171-indicateurs!B$225)/(indicateurs!B$226-indicateurs!B$225)</f>
        <v>1</v>
      </c>
      <c r="C171" s="237"/>
      <c r="D171" s="139">
        <f>(indicateurs!D171-indicateurs!D$225)/(indicateurs!D$226-indicateurs!D$225)</f>
        <v>0.89773433439216888</v>
      </c>
      <c r="E171" s="138">
        <f>(indicateurs!E171-indicateurs!E$225)/(indicateurs!E$226-indicateurs!E$225)</f>
        <v>1</v>
      </c>
      <c r="F171" s="138">
        <f>(indicateurs!F171-indicateurs!F$225)/(indicateurs!F$226-indicateurs!F$225)</f>
        <v>0.55599294160580515</v>
      </c>
      <c r="G171" s="96">
        <f>(indicateurs!G171-indicateurs!G$225)/(indicateurs!G$226-indicateurs!G$225)</f>
        <v>3.3867514623389119E-2</v>
      </c>
      <c r="H171" s="47">
        <f>(indicateurs!H171-indicateurs!H$225)/(indicateurs!H$226-indicateurs!H$225)</f>
        <v>0.84499379746835457</v>
      </c>
      <c r="I171" s="68">
        <f>(indicateurs!I171-indicateurs!I$225)/(indicateurs!I$226-indicateurs!I$225)</f>
        <v>0.4766617623145844</v>
      </c>
      <c r="J171" s="237">
        <f>(indicateurs!J171-indicateurs!J$225)/(indicateurs!J$226-indicateurs!J$225)</f>
        <v>7.1791020895580111E-5</v>
      </c>
      <c r="K171" s="69">
        <f>(indicateurs!K171-indicateurs!K$225)/(indicateurs!K$226-indicateurs!K$225)</f>
        <v>0.23529276526019977</v>
      </c>
      <c r="L171" s="237">
        <f>(indicateurs!L171-indicateurs!L$225)/(indicateurs!L$226-indicateurs!L$225)</f>
        <v>0.39639991347541448</v>
      </c>
      <c r="M171" s="195">
        <f>(indicateurs!M171-indicateurs!M$225)/(indicateurs!M$226-indicateurs!M$225)</f>
        <v>0.68965517241379337</v>
      </c>
      <c r="N171" s="96">
        <f>(indicateurs!N171-indicateurs!N$225)/(indicateurs!N$226-indicateurs!N$225)</f>
        <v>1</v>
      </c>
      <c r="O171" s="139">
        <f>(indicateurs!O171-indicateurs!O$225)/(indicateurs!O$226-indicateurs!O$225)</f>
        <v>0.94596323631995494</v>
      </c>
      <c r="P171" s="101">
        <f>(indicateurs!P171-indicateurs!P$225)/(indicateurs!P$226-indicateurs!P$225)</f>
        <v>0.512749329089633</v>
      </c>
      <c r="Q171" s="237">
        <f>(indicateurs!Q171-indicateurs!Q$225)/(indicateurs!Q$226-indicateurs!Q$225)</f>
        <v>0.87665383808202224</v>
      </c>
      <c r="R171" s="88">
        <f>(indicateurs!R171-indicateurs!R$225)/(indicateurs!R$226-indicateurs!R$225)</f>
        <v>0.90324589488873697</v>
      </c>
      <c r="S171" s="139">
        <f>(indicateurs!S171-indicateurs!S$225)/(indicateurs!S$226-indicateurs!S$225)</f>
        <v>0.65789473684210531</v>
      </c>
      <c r="T171" s="96">
        <f>(indicateurs!T171-indicateurs!T$225)/(indicateurs!T$226-indicateurs!T$225)</f>
        <v>1</v>
      </c>
      <c r="U171" s="139">
        <f>(indicateurs!U171-indicateurs!U$225)/(indicateurs!U$226-indicateurs!U$225)</f>
        <v>0.80144997698913634</v>
      </c>
      <c r="V171" s="96">
        <f>(indicateurs!V171-indicateurs!V$225)/(indicateurs!V$226-indicateurs!V$225)</f>
        <v>0.17407879432900553</v>
      </c>
      <c r="W171" s="139">
        <f>(indicateurs!W171-indicateurs!W$225)/(indicateurs!W$226-indicateurs!W$225)</f>
        <v>0.20781489235002878</v>
      </c>
      <c r="X171" s="96">
        <f>(indicateurs!X171-indicateurs!X$225)/(indicateurs!X$226-indicateurs!X$225)</f>
        <v>2.0289740377847271E-2</v>
      </c>
      <c r="Y171" s="9">
        <f>(indicateurs!Y171-indicateurs!Y$225)/(indicateurs!Y$226-indicateurs!Y$225)</f>
        <v>0.87328803530639165</v>
      </c>
      <c r="Z171" s="187"/>
    </row>
    <row r="173" spans="1:26" ht="13.5" customHeight="1">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row>
    <row r="174" spans="1:26" ht="12">
      <c r="A174" s="7"/>
      <c r="B174" s="266" t="s">
        <v>1</v>
      </c>
      <c r="C174" s="267"/>
      <c r="D174" s="267"/>
      <c r="E174" s="267"/>
      <c r="F174" s="267"/>
      <c r="G174" s="267"/>
      <c r="H174" s="267"/>
      <c r="I174" s="267"/>
      <c r="J174" s="268"/>
      <c r="K174" s="266" t="s">
        <v>2</v>
      </c>
      <c r="L174" s="267"/>
      <c r="M174" s="267"/>
      <c r="N174" s="267"/>
      <c r="O174" s="267"/>
      <c r="P174" s="267"/>
      <c r="Q174" s="267"/>
      <c r="R174" s="267"/>
      <c r="S174" s="267"/>
      <c r="T174" s="267"/>
      <c r="U174" s="267"/>
      <c r="V174" s="267"/>
      <c r="W174" s="267"/>
      <c r="X174" s="267"/>
      <c r="Y174" s="267"/>
    </row>
    <row r="175" spans="1:26" ht="25.5" customHeight="1">
      <c r="A175" s="7"/>
      <c r="B175" s="269" t="s">
        <v>3</v>
      </c>
      <c r="C175" s="270"/>
      <c r="D175" s="269" t="s">
        <v>4</v>
      </c>
      <c r="E175" s="271"/>
      <c r="F175" s="271"/>
      <c r="G175" s="270"/>
      <c r="H175" s="269" t="s">
        <v>5</v>
      </c>
      <c r="I175" s="271"/>
      <c r="J175" s="270"/>
      <c r="K175" s="269" t="s">
        <v>6</v>
      </c>
      <c r="L175" s="270"/>
      <c r="M175" s="269" t="s">
        <v>7</v>
      </c>
      <c r="N175" s="270"/>
      <c r="O175" s="269" t="s">
        <v>8</v>
      </c>
      <c r="P175" s="271"/>
      <c r="Q175" s="270"/>
      <c r="R175" s="26" t="s">
        <v>9</v>
      </c>
      <c r="S175" s="269" t="s">
        <v>10</v>
      </c>
      <c r="T175" s="270"/>
      <c r="U175" s="269" t="s">
        <v>11</v>
      </c>
      <c r="V175" s="271"/>
      <c r="W175" s="272" t="s">
        <v>12</v>
      </c>
      <c r="X175" s="270"/>
      <c r="Y175" s="173" t="s">
        <v>13</v>
      </c>
      <c r="Z175" s="187"/>
    </row>
    <row r="176" spans="1:26" ht="51" customHeight="1">
      <c r="A176" s="7"/>
      <c r="B176" s="168" t="s">
        <v>14</v>
      </c>
      <c r="C176" s="253" t="s">
        <v>15</v>
      </c>
      <c r="D176" s="168" t="s">
        <v>16</v>
      </c>
      <c r="E176" s="111" t="s">
        <v>17</v>
      </c>
      <c r="F176" s="111" t="s">
        <v>18</v>
      </c>
      <c r="G176" s="253" t="s">
        <v>19</v>
      </c>
      <c r="H176" s="168" t="s">
        <v>20</v>
      </c>
      <c r="J176" s="253" t="s">
        <v>21</v>
      </c>
      <c r="K176" s="168" t="s">
        <v>22</v>
      </c>
      <c r="L176" s="253" t="s">
        <v>23</v>
      </c>
      <c r="M176" s="168" t="s">
        <v>24</v>
      </c>
      <c r="N176" s="253" t="s">
        <v>25</v>
      </c>
      <c r="O176" s="168" t="s">
        <v>26</v>
      </c>
      <c r="P176" s="111" t="s">
        <v>27</v>
      </c>
      <c r="Q176" s="253" t="s">
        <v>28</v>
      </c>
      <c r="R176" s="104" t="s">
        <v>29</v>
      </c>
      <c r="S176" s="168" t="s">
        <v>30</v>
      </c>
      <c r="T176" s="253" t="s">
        <v>31</v>
      </c>
      <c r="U176" s="168" t="s">
        <v>32</v>
      </c>
      <c r="V176" s="253" t="s">
        <v>33</v>
      </c>
      <c r="W176" s="168" t="s">
        <v>34</v>
      </c>
      <c r="X176" s="253" t="s">
        <v>35</v>
      </c>
      <c r="Y176" s="104" t="s">
        <v>36</v>
      </c>
      <c r="Z176" s="187"/>
    </row>
    <row r="177" spans="1:26" ht="12">
      <c r="A177" s="7"/>
      <c r="B177" s="41" t="s">
        <v>37</v>
      </c>
      <c r="C177" s="103"/>
      <c r="D177" s="41" t="s">
        <v>38</v>
      </c>
      <c r="G177" s="262"/>
      <c r="H177" s="41" t="s">
        <v>39</v>
      </c>
      <c r="J177" s="262"/>
      <c r="K177" s="41" t="s">
        <v>40</v>
      </c>
      <c r="L177" s="262"/>
      <c r="M177" s="41" t="s">
        <v>41</v>
      </c>
      <c r="N177" s="262"/>
      <c r="O177" s="41" t="s">
        <v>42</v>
      </c>
      <c r="Q177" s="262"/>
      <c r="R177" s="43"/>
      <c r="S177" s="41" t="s">
        <v>43</v>
      </c>
      <c r="T177" s="7"/>
      <c r="U177" s="41"/>
      <c r="V177" s="262" t="s">
        <v>44</v>
      </c>
      <c r="W177" s="41" t="s">
        <v>45</v>
      </c>
      <c r="X177" s="262"/>
      <c r="Y177" s="207" t="s">
        <v>46</v>
      </c>
      <c r="Z177" s="187"/>
    </row>
    <row r="178" spans="1:26" ht="13.5" customHeight="1">
      <c r="A178" s="13" t="s">
        <v>47</v>
      </c>
      <c r="B178" s="201" t="s">
        <v>48</v>
      </c>
      <c r="C178" s="3" t="s">
        <v>49</v>
      </c>
      <c r="D178" s="201" t="s">
        <v>50</v>
      </c>
      <c r="E178" s="205"/>
      <c r="F178" s="205"/>
      <c r="G178" s="133" t="s">
        <v>51</v>
      </c>
      <c r="H178" s="201" t="s">
        <v>52</v>
      </c>
      <c r="I178" s="205"/>
      <c r="J178" s="133" t="s">
        <v>53</v>
      </c>
      <c r="K178" s="201" t="s">
        <v>54</v>
      </c>
      <c r="L178" s="133" t="s">
        <v>55</v>
      </c>
      <c r="M178" s="201" t="s">
        <v>56</v>
      </c>
      <c r="N178" s="133" t="s">
        <v>57</v>
      </c>
      <c r="O178" s="201" t="s">
        <v>58</v>
      </c>
      <c r="P178" s="205"/>
      <c r="Q178" s="133" t="s">
        <v>59</v>
      </c>
      <c r="R178" s="102" t="s">
        <v>60</v>
      </c>
      <c r="S178" s="201" t="s">
        <v>61</v>
      </c>
      <c r="T178" s="133" t="s">
        <v>62</v>
      </c>
      <c r="U178" s="201"/>
      <c r="V178" s="133" t="s">
        <v>63</v>
      </c>
      <c r="W178" s="201" t="s">
        <v>64</v>
      </c>
      <c r="X178" s="133" t="s">
        <v>65</v>
      </c>
      <c r="Y178" s="110" t="s">
        <v>66</v>
      </c>
      <c r="Z178" s="187"/>
    </row>
    <row r="179" spans="1:26" ht="12">
      <c r="A179" s="13" t="s">
        <v>67</v>
      </c>
      <c r="B179" s="116">
        <f>(indicateurs!B179-indicateurs!B$225)/(indicateurs!B$226-indicateurs!B$225)</f>
        <v>0.10476370210985328</v>
      </c>
      <c r="C179" s="2"/>
      <c r="D179" s="116">
        <f>(indicateurs!D179-indicateurs!D$225)/(indicateurs!D$226-indicateurs!D$225)</f>
        <v>0.56454144875922485</v>
      </c>
      <c r="E179" s="107">
        <f>(indicateurs!E179-indicateurs!E$225)/(indicateurs!E$226-indicateurs!E$225)</f>
        <v>0.1728788984717933</v>
      </c>
      <c r="F179" s="107">
        <f>(indicateurs!F179-indicateurs!F$225)/(indicateurs!F$226-indicateurs!F$225)</f>
        <v>0.30424785843722935</v>
      </c>
      <c r="G179" s="258">
        <f>(indicateurs!G179-indicateurs!G$225)/(indicateurs!G$226-indicateurs!G$225)</f>
        <v>4.7621982568052279E-2</v>
      </c>
      <c r="H179" s="116">
        <f>(indicateurs!H179-indicateurs!H$225)/(indicateurs!H$226-indicateurs!H$225)</f>
        <v>0.78227848101265829</v>
      </c>
      <c r="I179" s="109">
        <f>(indicateurs!I179-indicateurs!I$225)/(indicateurs!I$226-indicateurs!I$225)</f>
        <v>0.53703797489863048</v>
      </c>
      <c r="J179" s="2">
        <f>(indicateurs!J179-indicateurs!J$225)/(indicateurs!J$226-indicateurs!J$225)</f>
        <v>9.4711917916337804E-2</v>
      </c>
      <c r="K179" s="64">
        <f>(indicateurs!K179-indicateurs!K$225)/(indicateurs!K$226-indicateurs!K$225)</f>
        <v>0.30425227612236039</v>
      </c>
      <c r="L179" s="2">
        <f>(indicateurs!L179-indicateurs!L$225)/(indicateurs!L$226-indicateurs!L$225)</f>
        <v>0.44235594007010015</v>
      </c>
      <c r="M179" s="230">
        <f>(indicateurs!M179-indicateurs!M$225)/(indicateurs!M$226-indicateurs!M$225)</f>
        <v>0.91006043370067535</v>
      </c>
      <c r="N179" s="258">
        <f>(indicateurs!N179-indicateurs!N$225)/(indicateurs!N$226-indicateurs!N$225)</f>
        <v>0.71212121212121215</v>
      </c>
      <c r="O179" s="116">
        <f>(indicateurs!O179-indicateurs!O$225)/(indicateurs!O$226-indicateurs!O$225)</f>
        <v>0.66225281184379048</v>
      </c>
      <c r="P179" s="109">
        <f>(indicateurs!P179-indicateurs!P$225)/(indicateurs!P$226-indicateurs!P$225)</f>
        <v>0.79353975365224749</v>
      </c>
      <c r="Q179" s="2">
        <f>(indicateurs!Q179-indicateurs!Q$225)/(indicateurs!Q$226-indicateurs!Q$225)</f>
        <v>0.47828929389436725</v>
      </c>
      <c r="R179" s="78">
        <f>(indicateurs!R179-indicateurs!R$225)/(indicateurs!R$226-indicateurs!R$225)</f>
        <v>0.89777311980769781</v>
      </c>
      <c r="S179" s="116">
        <f>(indicateurs!S179-indicateurs!S$225)/(indicateurs!S$226-indicateurs!S$225)</f>
        <v>0.89473684210526316</v>
      </c>
      <c r="T179" s="258">
        <f>(indicateurs!T179-indicateurs!T$225)/(indicateurs!T$226-indicateurs!T$225)</f>
        <v>0.88928175570022172</v>
      </c>
      <c r="U179" s="116">
        <f>(indicateurs!U179-indicateurs!U$225)/(indicateurs!U$226-indicateurs!U$225)</f>
        <v>0.7880535724796971</v>
      </c>
      <c r="V179" s="258">
        <f>(indicateurs!V179-indicateurs!V$225)/(indicateurs!V$226-indicateurs!V$225)</f>
        <v>7.3744402902584008E-2</v>
      </c>
      <c r="W179" s="116">
        <f>(indicateurs!W179-indicateurs!W$225)/(indicateurs!W$226-indicateurs!W$225)</f>
        <v>3.927579865725371E-2</v>
      </c>
      <c r="X179" s="258">
        <f>(indicateurs!X179-indicateurs!X$225)/(indicateurs!X$226-indicateurs!X$225)</f>
        <v>3.6505298157658635E-2</v>
      </c>
      <c r="Y179" s="98">
        <f>(indicateurs!Y179-indicateurs!Y$225)/(indicateurs!Y$226-indicateurs!Y$225)</f>
        <v>0.69457806911810127</v>
      </c>
      <c r="Z179" s="187"/>
    </row>
    <row r="180" spans="1:26" ht="12">
      <c r="A180" s="13" t="s">
        <v>68</v>
      </c>
      <c r="B180" s="139">
        <f>(indicateurs!B180-indicateurs!B$225)/(indicateurs!B$226-indicateurs!B$225)</f>
        <v>0.14743818243243167</v>
      </c>
      <c r="C180" s="237"/>
      <c r="D180" s="139">
        <f>(indicateurs!D180-indicateurs!D$225)/(indicateurs!D$226-indicateurs!D$225)</f>
        <v>0.47104162127024229</v>
      </c>
      <c r="E180" s="138">
        <f>(indicateurs!E180-indicateurs!E$225)/(indicateurs!E$226-indicateurs!E$225)</f>
        <v>0.16506731760491006</v>
      </c>
      <c r="F180" s="138">
        <f>(indicateurs!F180-indicateurs!F$225)/(indicateurs!F$226-indicateurs!F$225)</f>
        <v>0.18523908027040933</v>
      </c>
      <c r="G180" s="96">
        <f>(indicateurs!G180-indicateurs!G$225)/(indicateurs!G$226-indicateurs!G$225)</f>
        <v>6.5711986602844441E-2</v>
      </c>
      <c r="H180" s="139">
        <f>(indicateurs!H180-indicateurs!H$225)/(indicateurs!H$226-indicateurs!H$225)</f>
        <v>0.49367088607594928</v>
      </c>
      <c r="I180" s="101">
        <f>(indicateurs!I180-indicateurs!I$225)/(indicateurs!I$226-indicateurs!I$225)</f>
        <v>0.59568708492362132</v>
      </c>
      <c r="J180" s="119">
        <f>(indicateurs!J180-indicateurs!J$225)/(indicateurs!J$226-indicateurs!J$225)</f>
        <v>0.12314119100572535</v>
      </c>
      <c r="K180" s="69">
        <f>(indicateurs!K180-indicateurs!K$225)/(indicateurs!K$226-indicateurs!K$225)</f>
        <v>0.19478666513977938</v>
      </c>
      <c r="L180" s="237">
        <f>(indicateurs!L180-indicateurs!L$225)/(indicateurs!L$226-indicateurs!L$225)</f>
        <v>0.45765116810333728</v>
      </c>
      <c r="M180" s="195">
        <f>(indicateurs!M180-indicateurs!M$225)/(indicateurs!M$226-indicateurs!M$225)</f>
        <v>0.83540703874866706</v>
      </c>
      <c r="N180" s="96">
        <f>(indicateurs!N180-indicateurs!N$225)/(indicateurs!N$226-indicateurs!N$225)</f>
        <v>0.40358126721763082</v>
      </c>
      <c r="O180" s="139">
        <f>(indicateurs!O180-indicateurs!O$225)/(indicateurs!O$226-indicateurs!O$225)</f>
        <v>0.83694804543357626</v>
      </c>
      <c r="P180" s="101">
        <f>(indicateurs!P180-indicateurs!P$225)/(indicateurs!P$226-indicateurs!P$225)</f>
        <v>0.456881278482279</v>
      </c>
      <c r="Q180" s="237">
        <f>(indicateurs!Q180-indicateurs!Q$225)/(indicateurs!Q$226-indicateurs!Q$225)</f>
        <v>0.29769613919492505</v>
      </c>
      <c r="R180" s="88">
        <f>(indicateurs!R180-indicateurs!R$225)/(indicateurs!R$226-indicateurs!R$225)</f>
        <v>0.85057167666338596</v>
      </c>
      <c r="S180" s="139">
        <f>(indicateurs!S180-indicateurs!S$225)/(indicateurs!S$226-indicateurs!S$225)</f>
        <v>0.53947368421052633</v>
      </c>
      <c r="T180" s="96">
        <f>(indicateurs!T180-indicateurs!T$225)/(indicateurs!T$226-indicateurs!T$225)</f>
        <v>0.60480555272257064</v>
      </c>
      <c r="U180" s="139">
        <f>(indicateurs!U180-indicateurs!U$225)/(indicateurs!U$226-indicateurs!U$225)</f>
        <v>0.86693432708457885</v>
      </c>
      <c r="V180" s="96">
        <f>(indicateurs!V180-indicateurs!V$225)/(indicateurs!V$226-indicateurs!V$225)</f>
        <v>0.3626840856243031</v>
      </c>
      <c r="W180" s="139">
        <f>(indicateurs!W180-indicateurs!W$225)/(indicateurs!W$226-indicateurs!W$225)</f>
        <v>8.9666410870313917E-3</v>
      </c>
      <c r="X180" s="96">
        <f>(indicateurs!X180-indicateurs!X$225)/(indicateurs!X$226-indicateurs!X$225)</f>
        <v>9.5963828702490955E-2</v>
      </c>
      <c r="Y180" s="9">
        <f>(indicateurs!Y180-indicateurs!Y$225)/(indicateurs!Y$226-indicateurs!Y$225)</f>
        <v>0.78905672325399601</v>
      </c>
      <c r="Z180" s="187"/>
    </row>
    <row r="181" spans="1:26" ht="12">
      <c r="A181" s="13" t="s">
        <v>69</v>
      </c>
      <c r="B181" s="139">
        <f>(indicateurs!B181-indicateurs!B$225)/(indicateurs!B$226-indicateurs!B$225)</f>
        <v>0.13793577586061634</v>
      </c>
      <c r="C181" s="237"/>
      <c r="D181" s="139">
        <f>(indicateurs!D181-indicateurs!D$225)/(indicateurs!D$226-indicateurs!D$225)</f>
        <v>0.3197109435224692</v>
      </c>
      <c r="E181" s="138">
        <f>(indicateurs!E181-indicateurs!E$225)/(indicateurs!E$226-indicateurs!E$225)</f>
        <v>0.23767501645138803</v>
      </c>
      <c r="F181" s="138">
        <f>(indicateurs!F181-indicateurs!F$225)/(indicateurs!F$226-indicateurs!F$225)</f>
        <v>7.9455203344932057E-2</v>
      </c>
      <c r="G181" s="96">
        <f>(indicateurs!G181-indicateurs!G$225)/(indicateurs!G$226-indicateurs!G$225)</f>
        <v>0.20247646464215682</v>
      </c>
      <c r="H181" s="139">
        <f>(indicateurs!H181-indicateurs!H$225)/(indicateurs!H$226-indicateurs!H$225)</f>
        <v>0.74683544303797478</v>
      </c>
      <c r="I181" s="101">
        <f>(indicateurs!I181-indicateurs!I$225)/(indicateurs!I$226-indicateurs!I$225)</f>
        <v>0.5116133655361127</v>
      </c>
      <c r="J181" s="237">
        <f>(indicateurs!J181-indicateurs!J$225)/(indicateurs!J$226-indicateurs!J$225)</f>
        <v>2.3677979479084451E-2</v>
      </c>
      <c r="K181" s="69">
        <f>(indicateurs!K181-indicateurs!K$225)/(indicateurs!K$226-indicateurs!K$225)</f>
        <v>9.4211764537990572E-2</v>
      </c>
      <c r="L181" s="237">
        <f>(indicateurs!L181-indicateurs!L$225)/(indicateurs!L$226-indicateurs!L$225)</f>
        <v>0.8800729199204762</v>
      </c>
      <c r="M181" s="195">
        <f>(indicateurs!M181-indicateurs!M$225)/(indicateurs!M$226-indicateurs!M$225)</f>
        <v>0.7891930323498042</v>
      </c>
      <c r="N181" s="96">
        <f>(indicateurs!N181-indicateurs!N$225)/(indicateurs!N$226-indicateurs!N$225)</f>
        <v>0.62992196700304814</v>
      </c>
      <c r="O181" s="139">
        <f>(indicateurs!O181-indicateurs!O$225)/(indicateurs!O$226-indicateurs!O$225)</f>
        <v>0.65493207451461977</v>
      </c>
      <c r="P181" s="101">
        <f>(indicateurs!P181-indicateurs!P$225)/(indicateurs!P$226-indicateurs!P$225)</f>
        <v>0.84009032296273833</v>
      </c>
      <c r="Q181" s="237">
        <f>(indicateurs!Q181-indicateurs!Q$225)/(indicateurs!Q$226-indicateurs!Q$225)</f>
        <v>0.3755946871843498</v>
      </c>
      <c r="R181" s="88">
        <f>(indicateurs!R181-indicateurs!R$225)/(indicateurs!R$226-indicateurs!R$225)</f>
        <v>0.84283828839009567</v>
      </c>
      <c r="S181" s="139">
        <f>(indicateurs!S181-indicateurs!S$225)/(indicateurs!S$226-indicateurs!S$225)</f>
        <v>0.26315789473684209</v>
      </c>
      <c r="T181" s="96">
        <f>(indicateurs!T181-indicateurs!T$225)/(indicateurs!T$226-indicateurs!T$225)</f>
        <v>0.77737853501703369</v>
      </c>
      <c r="U181" s="139">
        <f>(indicateurs!U181-indicateurs!U$225)/(indicateurs!U$226-indicateurs!U$225)</f>
        <v>0.63734095814610481</v>
      </c>
      <c r="V181" s="96">
        <f>(indicateurs!V181-indicateurs!V$225)/(indicateurs!V$226-indicateurs!V$225)</f>
        <v>0.21060949317699229</v>
      </c>
      <c r="W181" s="139">
        <f>(indicateurs!W181-indicateurs!W$225)/(indicateurs!W$226-indicateurs!W$225)</f>
        <v>6.2488851078963431E-2</v>
      </c>
      <c r="X181" s="96">
        <f>(indicateurs!X181-indicateurs!X$225)/(indicateurs!X$226-indicateurs!X$225)</f>
        <v>0.30875838828789287</v>
      </c>
      <c r="Y181" s="9">
        <f>(indicateurs!Y181-indicateurs!Y$225)/(indicateurs!Y$226-indicateurs!Y$225)</f>
        <v>0.65698155729235064</v>
      </c>
      <c r="Z181" s="187"/>
    </row>
    <row r="182" spans="1:26" ht="12">
      <c r="A182" s="13" t="s">
        <v>70</v>
      </c>
      <c r="B182" s="47">
        <f>(indicateurs!B182-indicateurs!B$225)/(indicateurs!B$226-indicateurs!B$225)</f>
        <v>0</v>
      </c>
      <c r="C182" s="143"/>
      <c r="D182" s="47">
        <f>(indicateurs!D182-indicateurs!D$225)/(indicateurs!D$226-indicateurs!D$225)</f>
        <v>0.63142977236395381</v>
      </c>
      <c r="E182" s="55">
        <f>(indicateurs!E182-indicateurs!E$225)/(indicateurs!E$226-indicateurs!E$225)</f>
        <v>0</v>
      </c>
      <c r="F182" s="46">
        <f>(indicateurs!F182-indicateurs!F$225)/(indicateurs!F$226-indicateurs!F$225)</f>
        <v>0.25643758546885576</v>
      </c>
      <c r="G182" s="119">
        <f>(indicateurs!G182-indicateurs!G$225)/(indicateurs!G$226-indicateurs!G$225)</f>
        <v>6.8885820956741506E-2</v>
      </c>
      <c r="H182" s="47">
        <f>(indicateurs!H182-indicateurs!H$225)/(indicateurs!H$226-indicateurs!H$225)</f>
        <v>0.30441708481683549</v>
      </c>
      <c r="I182" s="68">
        <f>(indicateurs!I182-indicateurs!I$225)/(indicateurs!I$226-indicateurs!I$225)</f>
        <v>0.58403188010298357</v>
      </c>
      <c r="J182" s="237">
        <f>(indicateurs!J182-indicateurs!J$225)/(indicateurs!J$226-indicateurs!J$225)</f>
        <v>0.52644041041831102</v>
      </c>
      <c r="K182" s="69">
        <f>(indicateurs!K182-indicateurs!K$225)/(indicateurs!K$226-indicateurs!K$225)</f>
        <v>0.2713687773564265</v>
      </c>
      <c r="L182" s="60">
        <f>(indicateurs!L182-indicateurs!L$225)/(indicateurs!L$226-indicateurs!L$225)</f>
        <v>0.56367570890759056</v>
      </c>
      <c r="M182" s="195">
        <f>(indicateurs!M182-indicateurs!M$225)/(indicateurs!M$226-indicateurs!M$225)</f>
        <v>0.30216850337717743</v>
      </c>
      <c r="N182" s="119">
        <f>(indicateurs!N182-indicateurs!N$225)/(indicateurs!N$226-indicateurs!N$225)</f>
        <v>0.56712128386105098</v>
      </c>
      <c r="O182" s="139">
        <f>(indicateurs!O182-indicateurs!O$225)/(indicateurs!O$226-indicateurs!O$225)</f>
        <v>0.17341479165028159</v>
      </c>
      <c r="P182" s="101">
        <f>(indicateurs!P182-indicateurs!P$225)/(indicateurs!P$226-indicateurs!P$225)</f>
        <v>0.3972146424899145</v>
      </c>
      <c r="Q182" s="237">
        <f>(indicateurs!Q182-indicateurs!Q$225)/(indicateurs!Q$226-indicateurs!Q$225)</f>
        <v>0</v>
      </c>
      <c r="R182" s="88">
        <f>(indicateurs!R182-indicateurs!R$225)/(indicateurs!R$226-indicateurs!R$225)</f>
        <v>0.66190990998779997</v>
      </c>
      <c r="S182" s="139">
        <f>(indicateurs!S182-indicateurs!S$225)/(indicateurs!S$226-indicateurs!S$225)</f>
        <v>0.21052631578947367</v>
      </c>
      <c r="T182" s="96">
        <f>(indicateurs!T182-indicateurs!T$225)/(indicateurs!T$226-indicateurs!T$225)</f>
        <v>0.63289252767842641</v>
      </c>
      <c r="U182" s="139">
        <f>(indicateurs!U182-indicateurs!U$225)/(indicateurs!U$226-indicateurs!U$225)</f>
        <v>0.63605638566150724</v>
      </c>
      <c r="V182" s="96">
        <f>(indicateurs!V182-indicateurs!V$225)/(indicateurs!V$226-indicateurs!V$225)</f>
        <v>0.20198401226433585</v>
      </c>
      <c r="W182" s="139">
        <f>(indicateurs!W182-indicateurs!W$225)/(indicateurs!W$226-indicateurs!W$225)</f>
        <v>1</v>
      </c>
      <c r="X182" s="96">
        <f>(indicateurs!X182-indicateurs!X$225)/(indicateurs!X$226-indicateurs!X$225)</f>
        <v>0.34625280432721622</v>
      </c>
      <c r="Y182" s="9">
        <f>(indicateurs!Y182-indicateurs!Y$225)/(indicateurs!Y$226-indicateurs!Y$225)</f>
        <v>0.6174067191367496</v>
      </c>
      <c r="Z182" s="187"/>
    </row>
    <row r="183" spans="1:26" ht="12">
      <c r="A183" s="13" t="s">
        <v>71</v>
      </c>
      <c r="B183" s="139">
        <f>(indicateurs!B183-indicateurs!B$225)/(indicateurs!B$226-indicateurs!B$225)</f>
        <v>0.11134252066583886</v>
      </c>
      <c r="C183" s="237"/>
      <c r="D183" s="139">
        <f>(indicateurs!D183-indicateurs!D$225)/(indicateurs!D$226-indicateurs!D$225)</f>
        <v>0.47987823726768936</v>
      </c>
      <c r="E183" s="138">
        <f>(indicateurs!E183-indicateurs!E$225)/(indicateurs!E$226-indicateurs!E$225)</f>
        <v>0.14301627773012285</v>
      </c>
      <c r="F183" s="138">
        <f>(indicateurs!F183-indicateurs!F$225)/(indicateurs!F$226-indicateurs!F$225)</f>
        <v>0.54817487978262391</v>
      </c>
      <c r="G183" s="96">
        <f>(indicateurs!G183-indicateurs!G$225)/(indicateurs!G$226-indicateurs!G$225)</f>
        <v>5.295195705813157E-2</v>
      </c>
      <c r="H183" s="139">
        <f>(indicateurs!H183-indicateurs!H$225)/(indicateurs!H$226-indicateurs!H$225)</f>
        <v>1</v>
      </c>
      <c r="I183" s="101">
        <f>(indicateurs!I183-indicateurs!I$225)/(indicateurs!I$226-indicateurs!I$225)</f>
        <v>0.62737158376418634</v>
      </c>
      <c r="J183" s="237">
        <f>(indicateurs!J183-indicateurs!J$225)/(indicateurs!J$226-indicateurs!J$225)</f>
        <v>1.499605367008682E-2</v>
      </c>
      <c r="K183" s="69">
        <f>(indicateurs!K183-indicateurs!K$225)/(indicateurs!K$226-indicateurs!K$225)</f>
        <v>8.237739809542452E-2</v>
      </c>
      <c r="L183" s="237">
        <f>(indicateurs!L183-indicateurs!L$225)/(indicateurs!L$226-indicateurs!L$225)</f>
        <v>0.3889727381922411</v>
      </c>
      <c r="M183" s="195">
        <f>(indicateurs!M183-indicateurs!M$225)/(indicateurs!M$226-indicateurs!M$225)</f>
        <v>0.84251688588695317</v>
      </c>
      <c r="N183" s="96">
        <f>(indicateurs!N183-indicateurs!N$225)/(indicateurs!N$226-indicateurs!N$225)</f>
        <v>0.74380165289256195</v>
      </c>
      <c r="O183" s="139">
        <f>(indicateurs!O183-indicateurs!O$225)/(indicateurs!O$226-indicateurs!O$225)</f>
        <v>0.92980193159105318</v>
      </c>
      <c r="P183" s="101">
        <f>(indicateurs!P183-indicateurs!P$225)/(indicateurs!P$226-indicateurs!P$225)</f>
        <v>0.52650395490924673</v>
      </c>
      <c r="Q183" s="237">
        <f>(indicateurs!Q183-indicateurs!Q$225)/(indicateurs!Q$226-indicateurs!Q$225)</f>
        <v>0.57591084712444041</v>
      </c>
      <c r="R183" s="88">
        <f>(indicateurs!R183-indicateurs!R$225)/(indicateurs!R$226-indicateurs!R$225)</f>
        <v>0.75710214923772567</v>
      </c>
      <c r="S183" s="139">
        <f>(indicateurs!S183-indicateurs!S$225)/(indicateurs!S$226-indicateurs!S$225)</f>
        <v>0.89473684210526316</v>
      </c>
      <c r="T183" s="96">
        <f>(indicateurs!T183-indicateurs!T$225)/(indicateurs!T$226-indicateurs!T$225)</f>
        <v>0.20746623736920147</v>
      </c>
      <c r="U183" s="139">
        <f>(indicateurs!U183-indicateurs!U$225)/(indicateurs!U$226-indicateurs!U$225)</f>
        <v>0.7675561053462322</v>
      </c>
      <c r="V183" s="96">
        <f>(indicateurs!V183-indicateurs!V$225)/(indicateurs!V$226-indicateurs!V$225)</f>
        <v>8.7764106949262288E-2</v>
      </c>
      <c r="W183" s="139">
        <f>(indicateurs!W183-indicateurs!W$225)/(indicateurs!W$226-indicateurs!W$225)</f>
        <v>6.6749996730482028E-2</v>
      </c>
      <c r="X183" s="96">
        <f>(indicateurs!X183-indicateurs!X$225)/(indicateurs!X$226-indicateurs!X$225)</f>
        <v>6.558233597469495E-3</v>
      </c>
      <c r="Y183" s="9">
        <f>(indicateurs!Y183-indicateurs!Y$225)/(indicateurs!Y$226-indicateurs!Y$225)</f>
        <v>0.69639738009967278</v>
      </c>
      <c r="Z183" s="187"/>
    </row>
    <row r="184" spans="1:26" ht="12">
      <c r="A184" s="13" t="s">
        <v>72</v>
      </c>
      <c r="B184" s="139">
        <f>(indicateurs!B184-indicateurs!B$225)/(indicateurs!B$226-indicateurs!B$225)</f>
        <v>9.5906699052020015E-3</v>
      </c>
      <c r="C184" s="237"/>
      <c r="D184" s="139">
        <f>(indicateurs!D184-indicateurs!D$225)/(indicateurs!D$226-indicateurs!D$225)</f>
        <v>0.51092184080420067</v>
      </c>
      <c r="E184" s="55">
        <f>(indicateurs!E184-indicateurs!E$225)/(indicateurs!E$226-indicateurs!E$225)</f>
        <v>1.0529964095544922E-2</v>
      </c>
      <c r="F184" s="46">
        <f>(indicateurs!F184-indicateurs!F$225)/(indicateurs!F$226-indicateurs!F$225)</f>
        <v>0.25643758546885553</v>
      </c>
      <c r="G184" s="119">
        <f>(indicateurs!G184-indicateurs!G$225)/(indicateurs!G$226-indicateurs!G$225)</f>
        <v>9.0463550389041664E-2</v>
      </c>
      <c r="H184" s="139">
        <f>(indicateurs!H184-indicateurs!H$225)/(indicateurs!H$226-indicateurs!H$225)</f>
        <v>0.24050632911392406</v>
      </c>
      <c r="I184" s="101">
        <f>(indicateurs!I184-indicateurs!I$225)/(indicateurs!I$226-indicateurs!I$225)</f>
        <v>0.54567103355937352</v>
      </c>
      <c r="J184" s="237">
        <f>(indicateurs!J184-indicateurs!J$225)/(indicateurs!J$226-indicateurs!J$225)</f>
        <v>0.73858800315706397</v>
      </c>
      <c r="K184" s="69">
        <f>(indicateurs!K184-indicateurs!K$225)/(indicateurs!K$226-indicateurs!K$225)</f>
        <v>0.15371627208247168</v>
      </c>
      <c r="L184" s="119">
        <f>(indicateurs!L184-indicateurs!L$225)/(indicateurs!L$226-indicateurs!L$225)</f>
        <v>0.41844568067963328</v>
      </c>
      <c r="M184" s="195">
        <f>(indicateurs!M184-indicateurs!M$225)/(indicateurs!M$226-indicateurs!M$225)</f>
        <v>0.71240668325630985</v>
      </c>
      <c r="N184" s="96">
        <f>(indicateurs!N184-indicateurs!N$225)/(indicateurs!N$226-indicateurs!N$225)</f>
        <v>0.35123966942148765</v>
      </c>
      <c r="O184" s="139">
        <f>(indicateurs!O184-indicateurs!O$225)/(indicateurs!O$226-indicateurs!O$225)</f>
        <v>0.63024536202021075</v>
      </c>
      <c r="P184" s="101">
        <f>(indicateurs!P184-indicateurs!P$225)/(indicateurs!P$226-indicateurs!P$225)</f>
        <v>0.26772251701409766</v>
      </c>
      <c r="Q184" s="237">
        <f>(indicateurs!Q184-indicateurs!Q$225)/(indicateurs!Q$226-indicateurs!Q$225)</f>
        <v>0.1526505949514084</v>
      </c>
      <c r="R184" s="88">
        <f>(indicateurs!R184-indicateurs!R$225)/(indicateurs!R$226-indicateurs!R$225)</f>
        <v>0.36728100802776298</v>
      </c>
      <c r="S184" s="139">
        <f>(indicateurs!S184-indicateurs!S$225)/(indicateurs!S$226-indicateurs!S$225)</f>
        <v>0</v>
      </c>
      <c r="T184" s="96">
        <f>(indicateurs!T184-indicateurs!T$225)/(indicateurs!T$226-indicateurs!T$225)</f>
        <v>0.76668799073949012</v>
      </c>
      <c r="U184" s="139">
        <f>(indicateurs!U184-indicateurs!U$225)/(indicateurs!U$226-indicateurs!U$225)</f>
        <v>0.77118681389274124</v>
      </c>
      <c r="V184" s="96">
        <f>(indicateurs!V184-indicateurs!V$225)/(indicateurs!V$226-indicateurs!V$225)</f>
        <v>1</v>
      </c>
      <c r="W184" s="139">
        <f>(indicateurs!W184-indicateurs!W$225)/(indicateurs!W$226-indicateurs!W$225)</f>
        <v>0.15209471330307028</v>
      </c>
      <c r="X184" s="96">
        <f>(indicateurs!X184-indicateurs!X$225)/(indicateurs!X$226-indicateurs!X$225)</f>
        <v>0.29181355728810771</v>
      </c>
      <c r="Y184" s="9">
        <f>(indicateurs!Y184-indicateurs!Y$225)/(indicateurs!Y$226-indicateurs!Y$225)</f>
        <v>0.46786115626637076</v>
      </c>
      <c r="Z184" s="187"/>
    </row>
    <row r="185" spans="1:26" ht="12">
      <c r="A185" s="13" t="s">
        <v>73</v>
      </c>
      <c r="B185" s="139">
        <f>(indicateurs!B185-indicateurs!B$225)/(indicateurs!B$226-indicateurs!B$225)</f>
        <v>8.9882548705793458E-2</v>
      </c>
      <c r="C185" s="237"/>
      <c r="D185" s="139">
        <f>(indicateurs!D185-indicateurs!D$225)/(indicateurs!D$226-indicateurs!D$225)</f>
        <v>0.11001705761010207</v>
      </c>
      <c r="E185" s="138">
        <f>(indicateurs!E185-indicateurs!E$225)/(indicateurs!E$226-indicateurs!E$225)</f>
        <v>7.4013197782516096E-2</v>
      </c>
      <c r="F185" s="138">
        <f>(indicateurs!F185-indicateurs!F$225)/(indicateurs!F$226-indicateurs!F$225)</f>
        <v>6.6260878723176264E-2</v>
      </c>
      <c r="G185" s="96">
        <f>(indicateurs!G185-indicateurs!G$225)/(indicateurs!G$226-indicateurs!G$225)</f>
        <v>0.38906772011992896</v>
      </c>
      <c r="H185" s="139">
        <f>(indicateurs!H185-indicateurs!H$225)/(indicateurs!H$226-indicateurs!H$225)</f>
        <v>0.30379746835443028</v>
      </c>
      <c r="I185" s="101">
        <f>(indicateurs!I185-indicateurs!I$225)/(indicateurs!I$226-indicateurs!I$225)</f>
        <v>0.82162099353141826</v>
      </c>
      <c r="J185" s="237">
        <f>(indicateurs!J185-indicateurs!J$225)/(indicateurs!J$226-indicateurs!J$225)</f>
        <v>5.5248618784530384E-2</v>
      </c>
      <c r="K185" s="69">
        <f>(indicateurs!K185-indicateurs!K$225)/(indicateurs!K$226-indicateurs!K$225)</f>
        <v>0.18886799751833647</v>
      </c>
      <c r="L185" s="119">
        <f>(indicateurs!L185-indicateurs!L$225)/(indicateurs!L$226-indicateurs!L$225)</f>
        <v>0.41844568067963328</v>
      </c>
      <c r="M185" s="195">
        <f>(indicateurs!M185-indicateurs!M$225)/(indicateurs!M$226-indicateurs!M$225)</f>
        <v>0.62211162460007119</v>
      </c>
      <c r="N185" s="96">
        <f>(indicateurs!N185-indicateurs!N$225)/(indicateurs!N$226-indicateurs!N$225)</f>
        <v>0.41873278236914602</v>
      </c>
      <c r="O185" s="139">
        <f>(indicateurs!O185-indicateurs!O$225)/(indicateurs!O$226-indicateurs!O$225)</f>
        <v>0.99038407668582384</v>
      </c>
      <c r="P185" s="101">
        <f>(indicateurs!P185-indicateurs!P$225)/(indicateurs!P$226-indicateurs!P$225)</f>
        <v>0.64990618633331121</v>
      </c>
      <c r="Q185" s="237">
        <f>(indicateurs!Q185-indicateurs!Q$225)/(indicateurs!Q$226-indicateurs!Q$225)</f>
        <v>0.35892004354371082</v>
      </c>
      <c r="R185" s="88">
        <f>(indicateurs!R185-indicateurs!R$225)/(indicateurs!R$226-indicateurs!R$225)</f>
        <v>0.6498516788265265</v>
      </c>
      <c r="S185" s="139">
        <f>(indicateurs!S185-indicateurs!S$225)/(indicateurs!S$226-indicateurs!S$225)</f>
        <v>0.5</v>
      </c>
      <c r="T185" s="96">
        <f>(indicateurs!T185-indicateurs!T$225)/(indicateurs!T$226-indicateurs!T$225)</f>
        <v>0.23155236203131591</v>
      </c>
      <c r="U185" s="139">
        <f>(indicateurs!U185-indicateurs!U$225)/(indicateurs!U$226-indicateurs!U$225)</f>
        <v>0.66277124198066639</v>
      </c>
      <c r="V185" s="96">
        <f>(indicateurs!V185-indicateurs!V$225)/(indicateurs!V$226-indicateurs!V$225)</f>
        <v>0.15633120987527199</v>
      </c>
      <c r="W185" s="139">
        <f>(indicateurs!W185-indicateurs!W$225)/(indicateurs!W$226-indicateurs!W$225)</f>
        <v>2.5153980295845105E-2</v>
      </c>
      <c r="X185" s="96">
        <f>(indicateurs!X185-indicateurs!X$225)/(indicateurs!X$226-indicateurs!X$225)</f>
        <v>0.1524037571336492</v>
      </c>
      <c r="Y185" s="9">
        <f>(indicateurs!Y185-indicateurs!Y$225)/(indicateurs!Y$226-indicateurs!Y$225)</f>
        <v>0.3049490696521811</v>
      </c>
      <c r="Z185" s="187"/>
    </row>
    <row r="186" spans="1:26" ht="12">
      <c r="A186" s="13" t="s">
        <v>74</v>
      </c>
      <c r="B186" s="139">
        <f>(indicateurs!B186-indicateurs!B$225)/(indicateurs!B$226-indicateurs!B$225)</f>
        <v>0.12753007613992823</v>
      </c>
      <c r="C186" s="237"/>
      <c r="D186" s="139">
        <f>(indicateurs!D186-indicateurs!D$225)/(indicateurs!D$226-indicateurs!D$225)</f>
        <v>0.66741546803188878</v>
      </c>
      <c r="E186" s="138">
        <f>(indicateurs!E186-indicateurs!E$225)/(indicateurs!E$226-indicateurs!E$225)</f>
        <v>0.19654998002705823</v>
      </c>
      <c r="F186" s="138">
        <f>(indicateurs!F186-indicateurs!F$225)/(indicateurs!F$226-indicateurs!F$225)</f>
        <v>0.31374765766019169</v>
      </c>
      <c r="G186" s="96">
        <f>(indicateurs!G186-indicateurs!G$225)/(indicateurs!G$226-indicateurs!G$225)</f>
        <v>5.7712971672728326E-2</v>
      </c>
      <c r="H186" s="139">
        <f>(indicateurs!H186-indicateurs!H$225)/(indicateurs!H$226-indicateurs!H$225)</f>
        <v>0.62025316455696189</v>
      </c>
      <c r="I186" s="101">
        <f>(indicateurs!I186-indicateurs!I$225)/(indicateurs!I$226-indicateurs!I$225)</f>
        <v>0.79732362611895069</v>
      </c>
      <c r="J186" s="237">
        <f>(indicateurs!J186-indicateurs!J$225)/(indicateurs!J$226-indicateurs!J$225)</f>
        <v>0</v>
      </c>
      <c r="K186" s="69">
        <f>(indicateurs!K186-indicateurs!K$225)/(indicateurs!K$226-indicateurs!K$225)</f>
        <v>3.8649781246635359E-2</v>
      </c>
      <c r="L186" s="237">
        <f>(indicateurs!L186-indicateurs!L$225)/(indicateurs!L$226-indicateurs!L$225)</f>
        <v>1</v>
      </c>
      <c r="M186" s="195">
        <f>(indicateurs!M186-indicateurs!M$225)/(indicateurs!M$226-indicateurs!M$225)</f>
        <v>0.73586917881265523</v>
      </c>
      <c r="N186" s="96">
        <f>(indicateurs!N186-indicateurs!N$225)/(indicateurs!N$226-indicateurs!N$225)</f>
        <v>0.56749311294765836</v>
      </c>
      <c r="O186" s="139">
        <f>(indicateurs!O186-indicateurs!O$225)/(indicateurs!O$226-indicateurs!O$225)</f>
        <v>0.74734239449252193</v>
      </c>
      <c r="P186" s="101">
        <f>(indicateurs!P186-indicateurs!P$225)/(indicateurs!P$226-indicateurs!P$225)</f>
        <v>0.79863148876178935</v>
      </c>
      <c r="Q186" s="237">
        <f>(indicateurs!Q186-indicateurs!Q$225)/(indicateurs!Q$226-indicateurs!Q$225)</f>
        <v>0.39473489520974064</v>
      </c>
      <c r="R186" s="88">
        <f>(indicateurs!R186-indicateurs!R$225)/(indicateurs!R$226-indicateurs!R$225)</f>
        <v>0.88668861621869777</v>
      </c>
      <c r="S186" s="139">
        <f>(indicateurs!S186-indicateurs!S$225)/(indicateurs!S$226-indicateurs!S$225)</f>
        <v>0.52631578947368418</v>
      </c>
      <c r="T186" s="96">
        <f>(indicateurs!T186-indicateurs!T$225)/(indicateurs!T$226-indicateurs!T$225)</f>
        <v>0.71518248640568927</v>
      </c>
      <c r="U186" s="139">
        <f>(indicateurs!U186-indicateurs!U$225)/(indicateurs!U$226-indicateurs!U$225)</f>
        <v>0.94029602306850579</v>
      </c>
      <c r="V186" s="96">
        <f>(indicateurs!V186-indicateurs!V$225)/(indicateurs!V$226-indicateurs!V$225)</f>
        <v>0.11250609128969863</v>
      </c>
      <c r="W186" s="139">
        <f>(indicateurs!W186-indicateurs!W$225)/(indicateurs!W$226-indicateurs!W$225)</f>
        <v>2.4022013932449831E-2</v>
      </c>
      <c r="X186" s="96">
        <f>(indicateurs!X186-indicateurs!X$225)/(indicateurs!X$226-indicateurs!X$225)</f>
        <v>0.28942707802757339</v>
      </c>
      <c r="Y186" s="9">
        <f>(indicateurs!Y186-indicateurs!Y$225)/(indicateurs!Y$226-indicateurs!Y$225)</f>
        <v>0.89324865892480887</v>
      </c>
      <c r="Z186" s="187"/>
    </row>
    <row r="187" spans="1:26" ht="12">
      <c r="A187" s="13" t="s">
        <v>75</v>
      </c>
      <c r="B187" s="139">
        <f>(indicateurs!B187-indicateurs!B$225)/(indicateurs!B$226-indicateurs!B$225)</f>
        <v>4.8464190305408467E-2</v>
      </c>
      <c r="C187" s="237"/>
      <c r="D187" s="139">
        <f>(indicateurs!D187-indicateurs!D$225)/(indicateurs!D$226-indicateurs!D$225)</f>
        <v>0.25307360132920687</v>
      </c>
      <c r="E187" s="138">
        <f>(indicateurs!E187-indicateurs!E$225)/(indicateurs!E$226-indicateurs!E$225)</f>
        <v>4.9623219425442337E-2</v>
      </c>
      <c r="F187" s="46">
        <f>(indicateurs!F187-indicateurs!F$225)/(indicateurs!F$226-indicateurs!F$225)</f>
        <v>0.25643758546885553</v>
      </c>
      <c r="G187" s="96">
        <f>(indicateurs!G187-indicateurs!G$225)/(indicateurs!G$226-indicateurs!G$225)</f>
        <v>0.47262583709941586</v>
      </c>
      <c r="H187" s="139">
        <f>(indicateurs!H187-indicateurs!H$225)/(indicateurs!H$226-indicateurs!H$225)</f>
        <v>0.17721518987341767</v>
      </c>
      <c r="I187" s="101">
        <f>(indicateurs!I187-indicateurs!I$225)/(indicateurs!I$226-indicateurs!I$225)</f>
        <v>0.56627354920628736</v>
      </c>
      <c r="J187" s="237">
        <f>(indicateurs!J187-indicateurs!J$225)/(indicateurs!J$226-indicateurs!J$225)</f>
        <v>0.8760852407261247</v>
      </c>
      <c r="K187" s="69">
        <f>(indicateurs!K187-indicateurs!K$225)/(indicateurs!K$226-indicateurs!K$225)</f>
        <v>7.4378200446719792E-2</v>
      </c>
      <c r="L187" s="237">
        <f>(indicateurs!L187-indicateurs!L$225)/(indicateurs!L$226-indicateurs!L$225)</f>
        <v>0.3716249580061472</v>
      </c>
      <c r="M187" s="195">
        <f>(indicateurs!M187-indicateurs!M$225)/(indicateurs!M$226-indicateurs!M$225)</f>
        <v>0.47067188055456749</v>
      </c>
      <c r="N187" s="96">
        <f>(indicateurs!N187-indicateurs!N$225)/(indicateurs!N$226-indicateurs!N$225)</f>
        <v>0.26143250688705233</v>
      </c>
      <c r="O187" s="139">
        <f>(indicateurs!O187-indicateurs!O$225)/(indicateurs!O$226-indicateurs!O$225)</f>
        <v>0.95034985745611589</v>
      </c>
      <c r="P187" s="101">
        <f>(indicateurs!P187-indicateurs!P$225)/(indicateurs!P$226-indicateurs!P$225)</f>
        <v>0.63047800340607207</v>
      </c>
      <c r="Q187" s="237">
        <f>(indicateurs!Q187-indicateurs!Q$225)/(indicateurs!Q$226-indicateurs!Q$225)</f>
        <v>0.54302357007079594</v>
      </c>
      <c r="R187" s="88">
        <f>(indicateurs!R187-indicateurs!R$225)/(indicateurs!R$226-indicateurs!R$225)</f>
        <v>0.64119160956938925</v>
      </c>
      <c r="S187" s="139">
        <f>(indicateurs!S187-indicateurs!S$225)/(indicateurs!S$226-indicateurs!S$225)</f>
        <v>0.13157894736842105</v>
      </c>
      <c r="T187" s="96">
        <f>(indicateurs!T187-indicateurs!T$225)/(indicateurs!T$226-indicateurs!T$225)</f>
        <v>0.24482906177892094</v>
      </c>
      <c r="U187" s="139">
        <f>(indicateurs!U187-indicateurs!U$225)/(indicateurs!U$226-indicateurs!U$225)</f>
        <v>0.39283121726160897</v>
      </c>
      <c r="V187" s="96">
        <f>(indicateurs!V187-indicateurs!V$225)/(indicateurs!V$226-indicateurs!V$225)</f>
        <v>4.1221502066901665E-2</v>
      </c>
      <c r="W187" s="139">
        <f>(indicateurs!W187-indicateurs!W$225)/(indicateurs!W$226-indicateurs!W$225)</f>
        <v>0.21909476197312194</v>
      </c>
      <c r="X187" s="96">
        <f>(indicateurs!X187-indicateurs!X$225)/(indicateurs!X$226-indicateurs!X$225)</f>
        <v>0.19506019544705064</v>
      </c>
      <c r="Y187" s="9">
        <f>(indicateurs!Y187-indicateurs!Y$225)/(indicateurs!Y$226-indicateurs!Y$225)</f>
        <v>6.1839848553756779E-2</v>
      </c>
      <c r="Z187" s="187"/>
    </row>
    <row r="188" spans="1:26" ht="12">
      <c r="A188" s="13" t="s">
        <v>76</v>
      </c>
      <c r="B188" s="139">
        <f>(indicateurs!B188-indicateurs!B$225)/(indicateurs!B$226-indicateurs!B$225)</f>
        <v>0.13030323203536537</v>
      </c>
      <c r="C188" s="237"/>
      <c r="D188" s="139">
        <f>(indicateurs!D188-indicateurs!D$225)/(indicateurs!D$226-indicateurs!D$225)</f>
        <v>0.40982010209388986</v>
      </c>
      <c r="E188" s="138">
        <f>(indicateurs!E188-indicateurs!E$225)/(indicateurs!E$226-indicateurs!E$225)</f>
        <v>0.16880770187323405</v>
      </c>
      <c r="F188" s="138">
        <f>(indicateurs!F188-indicateurs!F$225)/(indicateurs!F$226-indicateurs!F$225)</f>
        <v>0.18795624382564743</v>
      </c>
      <c r="G188" s="96">
        <f>(indicateurs!G188-indicateurs!G$225)/(indicateurs!G$226-indicateurs!G$225)</f>
        <v>0.11048286434527618</v>
      </c>
      <c r="H188" s="139">
        <f>(indicateurs!H188-indicateurs!H$225)/(indicateurs!H$226-indicateurs!H$225)</f>
        <v>0.62025316455696189</v>
      </c>
      <c r="I188" s="101">
        <f>(indicateurs!I188-indicateurs!I$225)/(indicateurs!I$226-indicateurs!I$225)</f>
        <v>0.65090619116343373</v>
      </c>
      <c r="J188" s="237">
        <f>(indicateurs!J188-indicateurs!J$225)/(indicateurs!J$226-indicateurs!J$225)</f>
        <v>5.5248618784530384E-2</v>
      </c>
      <c r="K188" s="69">
        <f>(indicateurs!K188-indicateurs!K$225)/(indicateurs!K$226-indicateurs!K$225)</f>
        <v>7.6870350556085057E-2</v>
      </c>
      <c r="L188" s="237">
        <f>(indicateurs!L188-indicateurs!L$225)/(indicateurs!L$226-indicateurs!L$225)</f>
        <v>0.60446978702041698</v>
      </c>
      <c r="M188" s="195">
        <f>(indicateurs!M188-indicateurs!M$225)/(indicateurs!M$226-indicateurs!M$225)</f>
        <v>0.79985780305723442</v>
      </c>
      <c r="N188" s="96">
        <f>(indicateurs!N188-indicateurs!N$225)/(indicateurs!N$226-indicateurs!N$225)</f>
        <v>0.50211213639844221</v>
      </c>
      <c r="O188" s="139">
        <f>(indicateurs!O188-indicateurs!O$225)/(indicateurs!O$226-indicateurs!O$225)</f>
        <v>0.83852452683999945</v>
      </c>
      <c r="P188" s="101">
        <f>(indicateurs!P188-indicateurs!P$225)/(indicateurs!P$226-indicateurs!P$225)</f>
        <v>1</v>
      </c>
      <c r="Q188" s="237">
        <f>(indicateurs!Q188-indicateurs!Q$225)/(indicateurs!Q$226-indicateurs!Q$225)</f>
        <v>0.65844912527573329</v>
      </c>
      <c r="R188" s="88">
        <f>(indicateurs!R188-indicateurs!R$225)/(indicateurs!R$226-indicateurs!R$225)</f>
        <v>0.81466227439393624</v>
      </c>
      <c r="S188" s="139">
        <f>(indicateurs!S188-indicateurs!S$225)/(indicateurs!S$226-indicateurs!S$225)</f>
        <v>0.73684210526315785</v>
      </c>
      <c r="T188" s="96">
        <f>(indicateurs!T188-indicateurs!T$225)/(indicateurs!T$226-indicateurs!T$225)</f>
        <v>0.3988388802762754</v>
      </c>
      <c r="U188" s="139">
        <f>(indicateurs!U188-indicateurs!U$225)/(indicateurs!U$226-indicateurs!U$225)</f>
        <v>0.88796813667639407</v>
      </c>
      <c r="V188" s="96">
        <f>(indicateurs!V188-indicateurs!V$225)/(indicateurs!V$226-indicateurs!V$225)</f>
        <v>8.516868802470226E-2</v>
      </c>
      <c r="W188" s="139">
        <f>(indicateurs!W188-indicateurs!W$225)/(indicateurs!W$226-indicateurs!W$225)</f>
        <v>8.7161430468346984E-2</v>
      </c>
      <c r="X188" s="96">
        <f>(indicateurs!X188-indicateurs!X$225)/(indicateurs!X$226-indicateurs!X$225)</f>
        <v>0.13494198092268106</v>
      </c>
      <c r="Y188" s="9">
        <f>(indicateurs!Y188-indicateurs!Y$225)/(indicateurs!Y$226-indicateurs!Y$225)</f>
        <v>0.57626858646783119</v>
      </c>
      <c r="Z188" s="187"/>
    </row>
    <row r="189" spans="1:26" ht="12">
      <c r="A189" s="13" t="s">
        <v>77</v>
      </c>
      <c r="B189" s="139">
        <f>(indicateurs!B189-indicateurs!B$225)/(indicateurs!B$226-indicateurs!B$225)</f>
        <v>0.14001977735036539</v>
      </c>
      <c r="C189" s="237"/>
      <c r="D189" s="139">
        <f>(indicateurs!D189-indicateurs!D$225)/(indicateurs!D$226-indicateurs!D$225)</f>
        <v>0.42157923828969507</v>
      </c>
      <c r="E189" s="138">
        <f>(indicateurs!E189-indicateurs!E$225)/(indicateurs!E$226-indicateurs!E$225)</f>
        <v>0.1666841639271146</v>
      </c>
      <c r="F189" s="138">
        <f>(indicateurs!F189-indicateurs!F$225)/(indicateurs!F$226-indicateurs!F$225)</f>
        <v>0.11426944837751196</v>
      </c>
      <c r="G189" s="96">
        <f>(indicateurs!G189-indicateurs!G$225)/(indicateurs!G$226-indicateurs!G$225)</f>
        <v>0.16781838504754396</v>
      </c>
      <c r="H189" s="139">
        <f>(indicateurs!H189-indicateurs!H$225)/(indicateurs!H$226-indicateurs!H$225)</f>
        <v>0.55696202531645567</v>
      </c>
      <c r="I189" s="101">
        <f>(indicateurs!I189-indicateurs!I$225)/(indicateurs!I$226-indicateurs!I$225)</f>
        <v>0.56378421124148625</v>
      </c>
      <c r="J189" s="237">
        <f>(indicateurs!J189-indicateurs!J$225)/(indicateurs!J$226-indicateurs!J$225)</f>
        <v>5.5248618784530384E-2</v>
      </c>
      <c r="K189" s="69">
        <f>(indicateurs!K189-indicateurs!K$225)/(indicateurs!K$226-indicateurs!K$225)</f>
        <v>0.18613185343433547</v>
      </c>
      <c r="L189" s="237">
        <f>(indicateurs!L189-indicateurs!L$225)/(indicateurs!L$226-indicateurs!L$225)</f>
        <v>0.75285196627779349</v>
      </c>
      <c r="M189" s="195">
        <f>(indicateurs!M189-indicateurs!M$225)/(indicateurs!M$226-indicateurs!M$225)</f>
        <v>0.89228581585495903</v>
      </c>
      <c r="N189" s="96">
        <f>(indicateurs!N189-indicateurs!N$225)/(indicateurs!N$226-indicateurs!N$225)</f>
        <v>0.46418732782369143</v>
      </c>
      <c r="O189" s="139">
        <f>(indicateurs!O189-indicateurs!O$225)/(indicateurs!O$226-indicateurs!O$225)</f>
        <v>0.64574119687013909</v>
      </c>
      <c r="P189" s="101">
        <f>(indicateurs!P189-indicateurs!P$225)/(indicateurs!P$226-indicateurs!P$225)</f>
        <v>0.42827318452950736</v>
      </c>
      <c r="Q189" s="237">
        <f>(indicateurs!Q189-indicateurs!Q$225)/(indicateurs!Q$226-indicateurs!Q$225)</f>
        <v>0.32365930218337635</v>
      </c>
      <c r="R189" s="88">
        <f>(indicateurs!R189-indicateurs!R$225)/(indicateurs!R$226-indicateurs!R$225)</f>
        <v>0.66787205629433644</v>
      </c>
      <c r="S189" s="139">
        <f>(indicateurs!S189-indicateurs!S$225)/(indicateurs!S$226-indicateurs!S$225)</f>
        <v>0.15789473684210525</v>
      </c>
      <c r="T189" s="96">
        <f>(indicateurs!T189-indicateurs!T$225)/(indicateurs!T$226-indicateurs!T$225)</f>
        <v>0.64718690263871814</v>
      </c>
      <c r="U189" s="139">
        <f>(indicateurs!U189-indicateurs!U$225)/(indicateurs!U$226-indicateurs!U$225)</f>
        <v>0.48743748519725022</v>
      </c>
      <c r="V189" s="96">
        <f>(indicateurs!V189-indicateurs!V$225)/(indicateurs!V$226-indicateurs!V$225)</f>
        <v>4.7440573446736613E-2</v>
      </c>
      <c r="W189" s="139">
        <f>(indicateurs!W189-indicateurs!W$225)/(indicateurs!W$226-indicateurs!W$225)</f>
        <v>4.6115436236790958E-2</v>
      </c>
      <c r="X189" s="96">
        <f>(indicateurs!X189-indicateurs!X$225)/(indicateurs!X$226-indicateurs!X$225)</f>
        <v>0.22121633130853086</v>
      </c>
      <c r="Y189" s="9">
        <f>(indicateurs!Y189-indicateurs!Y$225)/(indicateurs!Y$226-indicateurs!Y$225)</f>
        <v>0.55919206074368422</v>
      </c>
      <c r="Z189" s="187"/>
    </row>
    <row r="190" spans="1:26" ht="12">
      <c r="A190" s="13" t="s">
        <v>78</v>
      </c>
      <c r="B190" s="139">
        <f>(indicateurs!B190-indicateurs!B$225)/(indicateurs!B$226-indicateurs!B$225)</f>
        <v>0.13364659736848136</v>
      </c>
      <c r="C190" s="237"/>
      <c r="D190" s="139">
        <f>(indicateurs!D190-indicateurs!D$225)/(indicateurs!D$226-indicateurs!D$225)</f>
        <v>0.39817689393339606</v>
      </c>
      <c r="E190" s="138">
        <f>(indicateurs!E190-indicateurs!E$225)/(indicateurs!E$226-indicateurs!E$225)</f>
        <v>0.1352757887083238</v>
      </c>
      <c r="F190" s="138">
        <f>(indicateurs!F190-indicateurs!F$225)/(indicateurs!F$226-indicateurs!F$225)</f>
        <v>0.12072506289234715</v>
      </c>
      <c r="G190" s="96">
        <f>(indicateurs!G190-indicateurs!G$225)/(indicateurs!G$226-indicateurs!G$225)</f>
        <v>0.19403199675865657</v>
      </c>
      <c r="H190" s="139">
        <f>(indicateurs!H190-indicateurs!H$225)/(indicateurs!H$226-indicateurs!H$225)</f>
        <v>0.55696202531645567</v>
      </c>
      <c r="I190" s="101">
        <f>(indicateurs!I190-indicateurs!I$225)/(indicateurs!I$226-indicateurs!I$225)</f>
        <v>0.59590766724354172</v>
      </c>
      <c r="J190" s="237">
        <f>(indicateurs!J190-indicateurs!J$225)/(indicateurs!J$226-indicateurs!J$225)</f>
        <v>0.12628255722178375</v>
      </c>
      <c r="K190" s="69">
        <f>(indicateurs!K190-indicateurs!K$225)/(indicateurs!K$226-indicateurs!K$225)</f>
        <v>0.1093283879099817</v>
      </c>
      <c r="L190" s="237">
        <f>(indicateurs!L190-indicateurs!L$225)/(indicateurs!L$226-indicateurs!L$225)</f>
        <v>0.74652865903865717</v>
      </c>
      <c r="M190" s="195">
        <f>(indicateurs!M190-indicateurs!M$225)/(indicateurs!M$226-indicateurs!M$225)</f>
        <v>0.82118734447209374</v>
      </c>
      <c r="N190" s="96">
        <f>(indicateurs!N190-indicateurs!N$225)/(indicateurs!N$226-indicateurs!N$225)</f>
        <v>0.38429752066115702</v>
      </c>
      <c r="O190" s="139">
        <f>(indicateurs!O190-indicateurs!O$225)/(indicateurs!O$226-indicateurs!O$225)</f>
        <v>0.89499510931968662</v>
      </c>
      <c r="P190" s="101">
        <f>(indicateurs!P190-indicateurs!P$225)/(indicateurs!P$226-indicateurs!P$225)</f>
        <v>0.6600146199446757</v>
      </c>
      <c r="Q190" s="237">
        <f>(indicateurs!Q190-indicateurs!Q$225)/(indicateurs!Q$226-indicateurs!Q$225)</f>
        <v>0.36689500440117462</v>
      </c>
      <c r="R190" s="88">
        <f>(indicateurs!R190-indicateurs!R$225)/(indicateurs!R$226-indicateurs!R$225)</f>
        <v>0.8843299827573613</v>
      </c>
      <c r="S190" s="139">
        <f>(indicateurs!S190-indicateurs!S$225)/(indicateurs!S$226-indicateurs!S$225)</f>
        <v>0.26315789473684209</v>
      </c>
      <c r="T190" s="96">
        <f>(indicateurs!T190-indicateurs!T$225)/(indicateurs!T$226-indicateurs!T$225)</f>
        <v>0.50258585231864439</v>
      </c>
      <c r="U190" s="139">
        <f>(indicateurs!U190-indicateurs!U$225)/(indicateurs!U$226-indicateurs!U$225)</f>
        <v>0.91540381491576139</v>
      </c>
      <c r="V190" s="96">
        <f>(indicateurs!V190-indicateurs!V$225)/(indicateurs!V$226-indicateurs!V$225)</f>
        <v>0.11142214890314407</v>
      </c>
      <c r="W190" s="139">
        <f>(indicateurs!W190-indicateurs!W$225)/(indicateurs!W$226-indicateurs!W$225)</f>
        <v>2.3617331651196064E-2</v>
      </c>
      <c r="X190" s="96">
        <f>(indicateurs!X190-indicateurs!X$225)/(indicateurs!X$226-indicateurs!X$225)</f>
        <v>5.408932833880932E-2</v>
      </c>
      <c r="Y190" s="9">
        <f>(indicateurs!Y190-indicateurs!Y$225)/(indicateurs!Y$226-indicateurs!Y$225)</f>
        <v>0.54371035194100859</v>
      </c>
      <c r="Z190" s="187"/>
    </row>
    <row r="191" spans="1:26" ht="12">
      <c r="A191" s="13" t="s">
        <v>79</v>
      </c>
      <c r="B191" s="139">
        <f>(indicateurs!B191-indicateurs!B$225)/(indicateurs!B$226-indicateurs!B$225)</f>
        <v>9.7628153104688906E-2</v>
      </c>
      <c r="C191" s="237"/>
      <c r="D191" s="139">
        <f>(indicateurs!D191-indicateurs!D$225)/(indicateurs!D$226-indicateurs!D$225)</f>
        <v>0.49071110286144443</v>
      </c>
      <c r="E191" s="138">
        <f>(indicateurs!E191-indicateurs!E$225)/(indicateurs!E$226-indicateurs!E$225)</f>
        <v>0.11917132748332034</v>
      </c>
      <c r="F191" s="46">
        <f>(indicateurs!F191-indicateurs!F$225)/(indicateurs!F$226-indicateurs!F$225)</f>
        <v>0.25643758546885553</v>
      </c>
      <c r="G191" s="96">
        <f>(indicateurs!G191-indicateurs!G$225)/(indicateurs!G$226-indicateurs!G$225)</f>
        <v>0.15608349310613406</v>
      </c>
      <c r="H191" s="139">
        <f>(indicateurs!H191-indicateurs!H$225)/(indicateurs!H$226-indicateurs!H$225)</f>
        <v>0.17721518987341767</v>
      </c>
      <c r="I191" s="101">
        <f>(indicateurs!I191-indicateurs!I$225)/(indicateurs!I$226-indicateurs!I$225)</f>
        <v>0.90800315714048885</v>
      </c>
      <c r="J191" s="237">
        <f>(indicateurs!J191-indicateurs!J$225)/(indicateurs!J$226-indicateurs!J$225)</f>
        <v>0.11049723756906077</v>
      </c>
      <c r="K191" s="69">
        <f>(indicateurs!K191-indicateurs!K$225)/(indicateurs!K$226-indicateurs!K$225)</f>
        <v>0.11069755013021344</v>
      </c>
      <c r="L191" s="119">
        <f>(indicateurs!L191-indicateurs!L$225)/(indicateurs!L$226-indicateurs!L$225)</f>
        <v>0.70219962588513463</v>
      </c>
      <c r="M191" s="195">
        <f>(indicateurs!M191-indicateurs!M$225)/(indicateurs!M$226-indicateurs!M$225)</f>
        <v>0.82829719161037996</v>
      </c>
      <c r="N191" s="96">
        <f>(indicateurs!N191-indicateurs!N$225)/(indicateurs!N$226-indicateurs!N$225)</f>
        <v>0.61845730027548207</v>
      </c>
      <c r="O191" s="139">
        <f>(indicateurs!O191-indicateurs!O$225)/(indicateurs!O$226-indicateurs!O$225)</f>
        <v>0.50440302475111698</v>
      </c>
      <c r="P191" s="101">
        <f>(indicateurs!P191-indicateurs!P$225)/(indicateurs!P$226-indicateurs!P$225)</f>
        <v>0.72702957877402352</v>
      </c>
      <c r="Q191" s="237">
        <f>(indicateurs!Q191-indicateurs!Q$225)/(indicateurs!Q$226-indicateurs!Q$225)</f>
        <v>0.28195457503363386</v>
      </c>
      <c r="R191" s="88">
        <f>(indicateurs!R191-indicateurs!R$225)/(indicateurs!R$226-indicateurs!R$225)</f>
        <v>0.55782948069766392</v>
      </c>
      <c r="S191" s="139">
        <f>(indicateurs!S191-indicateurs!S$225)/(indicateurs!S$226-indicateurs!S$225)</f>
        <v>0.47368421052631576</v>
      </c>
      <c r="T191" s="96">
        <f>(indicateurs!T191-indicateurs!T$225)/(indicateurs!T$226-indicateurs!T$225)</f>
        <v>0.40778023311992195</v>
      </c>
      <c r="U191" s="139">
        <f>(indicateurs!U191-indicateurs!U$225)/(indicateurs!U$226-indicateurs!U$225)</f>
        <v>9.1871262425047048E-2</v>
      </c>
      <c r="V191" s="96">
        <f>(indicateurs!V191-indicateurs!V$225)/(indicateurs!V$226-indicateurs!V$225)</f>
        <v>0.42097176518638879</v>
      </c>
      <c r="W191" s="139">
        <f>(indicateurs!W191-indicateurs!W$225)/(indicateurs!W$226-indicateurs!W$225)</f>
        <v>3.2882947851444251E-2</v>
      </c>
      <c r="X191" s="96">
        <f>(indicateurs!X191-indicateurs!X$225)/(indicateurs!X$226-indicateurs!X$225)</f>
        <v>5.2416243747606457E-2</v>
      </c>
      <c r="Y191" s="9">
        <f>(indicateurs!Y191-indicateurs!Y$225)/(indicateurs!Y$226-indicateurs!Y$225)</f>
        <v>0.19766529503973665</v>
      </c>
      <c r="Z191" s="187"/>
    </row>
    <row r="192" spans="1:26" ht="12">
      <c r="A192" s="13" t="s">
        <v>80</v>
      </c>
      <c r="B192" s="139">
        <f>(indicateurs!B192-indicateurs!B$225)/(indicateurs!B$226-indicateurs!B$225)</f>
        <v>6.5709347013761243E-2</v>
      </c>
      <c r="C192" s="237"/>
      <c r="D192" s="139">
        <f>(indicateurs!D192-indicateurs!D$225)/(indicateurs!D$226-indicateurs!D$225)</f>
        <v>0.15135924892059069</v>
      </c>
      <c r="E192" s="138">
        <f>(indicateurs!E192-indicateurs!E$225)/(indicateurs!E$226-indicateurs!E$225)</f>
        <v>6.3751343735290456E-2</v>
      </c>
      <c r="F192" s="138">
        <f>(indicateurs!F192-indicateurs!F$225)/(indicateurs!F$226-indicateurs!F$225)</f>
        <v>0.11708610799486781</v>
      </c>
      <c r="G192" s="96">
        <f>(indicateurs!G192-indicateurs!G$225)/(indicateurs!G$226-indicateurs!G$225)</f>
        <v>0.38304024712931328</v>
      </c>
      <c r="H192" s="139">
        <f>(indicateurs!H192-indicateurs!H$225)/(indicateurs!H$226-indicateurs!H$225)</f>
        <v>5.0632911392405035E-2</v>
      </c>
      <c r="I192" s="101">
        <f>(indicateurs!I192-indicateurs!I$225)/(indicateurs!I$226-indicateurs!I$225)</f>
        <v>0.62938228825136033</v>
      </c>
      <c r="J192" s="237">
        <f>(indicateurs!J192-indicateurs!J$225)/(indicateurs!J$226-indicateurs!J$225)</f>
        <v>0.52091554853985789</v>
      </c>
      <c r="K192" s="69">
        <f>(indicateurs!K192-indicateurs!K$225)/(indicateurs!K$226-indicateurs!K$225)</f>
        <v>6.9685195131024127E-2</v>
      </c>
      <c r="L192" s="119">
        <f>(indicateurs!L192-indicateurs!L$225)/(indicateurs!L$226-indicateurs!L$225)</f>
        <v>0.54870363976291969</v>
      </c>
      <c r="M192" s="195">
        <f>(indicateurs!M192-indicateurs!M$225)/(indicateurs!M$226-indicateurs!M$225)</f>
        <v>0.38073231425524384</v>
      </c>
      <c r="N192" s="96">
        <f>(indicateurs!N192-indicateurs!N$225)/(indicateurs!N$226-indicateurs!N$225)</f>
        <v>0.40082644628099179</v>
      </c>
      <c r="O192" s="139">
        <f>(indicateurs!O192-indicateurs!O$225)/(indicateurs!O$226-indicateurs!O$225)</f>
        <v>0.81599604951840377</v>
      </c>
      <c r="P192" s="101">
        <f>(indicateurs!P192-indicateurs!P$225)/(indicateurs!P$226-indicateurs!P$225)</f>
        <v>0.61534746435834353</v>
      </c>
      <c r="Q192" s="237">
        <f>(indicateurs!Q192-indicateurs!Q$225)/(indicateurs!Q$226-indicateurs!Q$225)</f>
        <v>0.28188361267840678</v>
      </c>
      <c r="R192" s="88">
        <f>(indicateurs!R192-indicateurs!R$225)/(indicateurs!R$226-indicateurs!R$225)</f>
        <v>0.566112598884986</v>
      </c>
      <c r="S192" s="139">
        <f>(indicateurs!S192-indicateurs!S$225)/(indicateurs!S$226-indicateurs!S$225)</f>
        <v>0.61842105263157898</v>
      </c>
      <c r="T192" s="96">
        <f>(indicateurs!T192-indicateurs!T$225)/(indicateurs!T$226-indicateurs!T$225)</f>
        <v>0.18534325074014971</v>
      </c>
      <c r="U192" s="139">
        <f>(indicateurs!U192-indicateurs!U$225)/(indicateurs!U$226-indicateurs!U$225)</f>
        <v>0.4965245060536973</v>
      </c>
      <c r="V192" s="96">
        <f>(indicateurs!V192-indicateurs!V$225)/(indicateurs!V$226-indicateurs!V$225)</f>
        <v>9.959859864214278E-2</v>
      </c>
      <c r="W192" s="139">
        <f>(indicateurs!W192-indicateurs!W$225)/(indicateurs!W$226-indicateurs!W$225)</f>
        <v>4.7911302129664969E-2</v>
      </c>
      <c r="X192" s="96">
        <f>(indicateurs!X192-indicateurs!X$225)/(indicateurs!X$226-indicateurs!X$225)</f>
        <v>5.7042450880095304E-2</v>
      </c>
      <c r="Y192" s="9">
        <f>(indicateurs!Y192-indicateurs!Y$225)/(indicateurs!Y$226-indicateurs!Y$225)</f>
        <v>0</v>
      </c>
      <c r="Z192" s="187"/>
    </row>
    <row r="193" spans="1:26" ht="12">
      <c r="A193" s="13" t="s">
        <v>81</v>
      </c>
      <c r="B193" s="47">
        <f>(indicateurs!B193-indicateurs!B$225)/(indicateurs!B$226-indicateurs!B$225)</f>
        <v>0.13383248220001243</v>
      </c>
      <c r="C193" s="143"/>
      <c r="D193" s="47">
        <f>(indicateurs!D193-indicateurs!D$225)/(indicateurs!D$226-indicateurs!D$225)</f>
        <v>0.84806616514459643</v>
      </c>
      <c r="E193" s="55">
        <f>(indicateurs!E193-indicateurs!E$225)/(indicateurs!E$226-indicateurs!E$225)</f>
        <v>0.18699239599647186</v>
      </c>
      <c r="F193" s="138">
        <f>(indicateurs!F193-indicateurs!F$225)/(indicateurs!F$226-indicateurs!F$225)</f>
        <v>0.23380645380910331</v>
      </c>
      <c r="G193" s="96">
        <f>(indicateurs!G193-indicateurs!G$225)/(indicateurs!G$226-indicateurs!G$225)</f>
        <v>6.3161531869857804E-2</v>
      </c>
      <c r="H193" s="139">
        <f>(indicateurs!H193-indicateurs!H$225)/(indicateurs!H$226-indicateurs!H$225)</f>
        <v>0.43037974683544306</v>
      </c>
      <c r="I193" s="101">
        <f>(indicateurs!I193-indicateurs!I$225)/(indicateurs!I$226-indicateurs!I$225)</f>
        <v>0.58403188010298357</v>
      </c>
      <c r="J193" s="237">
        <f>(indicateurs!J193-indicateurs!J$225)/(indicateurs!J$226-indicateurs!J$225)</f>
        <v>3.1570639305445937E-2</v>
      </c>
      <c r="K193" s="47">
        <f>(indicateurs!K193-indicateurs!K$225)/(indicateurs!K$226-indicateurs!K$225)</f>
        <v>0.23525666861933162</v>
      </c>
      <c r="L193" s="119">
        <f>(indicateurs!L193-indicateurs!L$225)/(indicateurs!L$226-indicateurs!L$225)</f>
        <v>0.39221358578637494</v>
      </c>
      <c r="M193" s="195">
        <f>(indicateurs!M193-indicateurs!M$225)/(indicateurs!M$226-indicateurs!M$225)</f>
        <v>0.91006043370067535</v>
      </c>
      <c r="N193" s="96">
        <f>(indicateurs!N193-indicateurs!N$225)/(indicateurs!N$226-indicateurs!N$225)</f>
        <v>0.69283746556473835</v>
      </c>
      <c r="O193" s="139">
        <f>(indicateurs!O193-indicateurs!O$225)/(indicateurs!O$226-indicateurs!O$225)</f>
        <v>0.57923038196601251</v>
      </c>
      <c r="P193" s="101">
        <f>(indicateurs!P193-indicateurs!P$225)/(indicateurs!P$226-indicateurs!P$225)</f>
        <v>0.64250941778535609</v>
      </c>
      <c r="Q193" s="237">
        <f>(indicateurs!Q193-indicateurs!Q$225)/(indicateurs!Q$226-indicateurs!Q$225)</f>
        <v>0.44820880446549338</v>
      </c>
      <c r="R193" s="88">
        <f>(indicateurs!R193-indicateurs!R$225)/(indicateurs!R$226-indicateurs!R$225)</f>
        <v>0.92240036509809487</v>
      </c>
      <c r="S193" s="139">
        <f>(indicateurs!S193-indicateurs!S$225)/(indicateurs!S$226-indicateurs!S$225)</f>
        <v>0.32894736842105265</v>
      </c>
      <c r="T193" s="96">
        <f>(indicateurs!T193-indicateurs!T$225)/(indicateurs!T$226-indicateurs!T$225)</f>
        <v>0.69138954868615377</v>
      </c>
      <c r="U193" s="139">
        <f>(indicateurs!U193-indicateurs!U$225)/(indicateurs!U$226-indicateurs!U$225)</f>
        <v>0.95792985007541653</v>
      </c>
      <c r="V193" s="96">
        <f>(indicateurs!V193-indicateurs!V$225)/(indicateurs!V$226-indicateurs!V$225)</f>
        <v>7.7367598440893762E-2</v>
      </c>
      <c r="W193" s="139">
        <f>(indicateurs!W193-indicateurs!W$225)/(indicateurs!W$226-indicateurs!W$225)</f>
        <v>0</v>
      </c>
      <c r="X193" s="96">
        <f>(indicateurs!X193-indicateurs!X$225)/(indicateurs!X$226-indicateurs!X$225)</f>
        <v>0.2014388831960395</v>
      </c>
      <c r="Y193" s="9">
        <f>(indicateurs!Y193-indicateurs!Y$225)/(indicateurs!Y$226-indicateurs!Y$225)</f>
        <v>0.60216900227999837</v>
      </c>
      <c r="Z193" s="187"/>
    </row>
    <row r="194" spans="1:26" ht="12">
      <c r="A194" s="13" t="s">
        <v>82</v>
      </c>
      <c r="B194" s="139">
        <f>(indicateurs!B194-indicateurs!B$225)/(indicateurs!B$226-indicateurs!B$225)</f>
        <v>0.11469620232807691</v>
      </c>
      <c r="C194" s="237"/>
      <c r="D194" s="139">
        <f>(indicateurs!D194-indicateurs!D$225)/(indicateurs!D$226-indicateurs!D$225)</f>
        <v>0.41593447340195228</v>
      </c>
      <c r="E194" s="138">
        <f>(indicateurs!E194-indicateurs!E$225)/(indicateurs!E$226-indicateurs!E$225)</f>
        <v>0.16813423374691261</v>
      </c>
      <c r="F194" s="138">
        <f>(indicateurs!F194-indicateurs!F$225)/(indicateurs!F$226-indicateurs!F$225)</f>
        <v>8.5405654880829254E-2</v>
      </c>
      <c r="G194" s="96">
        <f>(indicateurs!G194-indicateurs!G$225)/(indicateurs!G$226-indicateurs!G$225)</f>
        <v>0.3111697787715767</v>
      </c>
      <c r="H194" s="139">
        <f>(indicateurs!H194-indicateurs!H$225)/(indicateurs!H$226-indicateurs!H$225)</f>
        <v>0.74683544303797478</v>
      </c>
      <c r="I194" s="101">
        <f>(indicateurs!I194-indicateurs!I$225)/(indicateurs!I$226-indicateurs!I$225)</f>
        <v>0.38722236220367884</v>
      </c>
      <c r="J194" s="237">
        <f>(indicateurs!J194-indicateurs!J$225)/(indicateurs!J$226-indicateurs!J$225)</f>
        <v>1.5785319652722968E-2</v>
      </c>
      <c r="K194" s="69">
        <f>(indicateurs!K194-indicateurs!K$225)/(indicateurs!K$226-indicateurs!K$225)</f>
        <v>7.823257966844209E-2</v>
      </c>
      <c r="L194" s="119">
        <f>(indicateurs!L194-indicateurs!L$225)/(indicateurs!L$226-indicateurs!L$225)</f>
        <v>0.50277329379599212</v>
      </c>
      <c r="M194" s="195">
        <f>(indicateurs!M194-indicateurs!M$225)/(indicateurs!M$226-indicateurs!M$225)</f>
        <v>0.85318165659438339</v>
      </c>
      <c r="N194" s="96">
        <f>(indicateurs!N194-indicateurs!N$225)/(indicateurs!N$226-indicateurs!N$225)</f>
        <v>0.80578512396694213</v>
      </c>
      <c r="O194" s="139">
        <f>(indicateurs!O194-indicateurs!O$225)/(indicateurs!O$226-indicateurs!O$225)</f>
        <v>0.67040972719652958</v>
      </c>
      <c r="P194" s="101">
        <f>(indicateurs!P194-indicateurs!P$225)/(indicateurs!P$226-indicateurs!P$225)</f>
        <v>0.88609681041520549</v>
      </c>
      <c r="Q194" s="237">
        <f>(indicateurs!Q194-indicateurs!Q$225)/(indicateurs!Q$226-indicateurs!Q$225)</f>
        <v>0.39187677311523406</v>
      </c>
      <c r="R194" s="88">
        <f>(indicateurs!R194-indicateurs!R$225)/(indicateurs!R$226-indicateurs!R$225)</f>
        <v>0.92161954650725053</v>
      </c>
      <c r="S194" s="139">
        <f>(indicateurs!S194-indicateurs!S$225)/(indicateurs!S$226-indicateurs!S$225)</f>
        <v>0.73684210526315785</v>
      </c>
      <c r="T194" s="96">
        <f>(indicateurs!T194-indicateurs!T$225)/(indicateurs!T$226-indicateurs!T$225)</f>
        <v>0.41655809210760347</v>
      </c>
      <c r="U194" s="139">
        <f>(indicateurs!U194-indicateurs!U$225)/(indicateurs!U$226-indicateurs!U$225)</f>
        <v>0.79949029739667443</v>
      </c>
      <c r="V194" s="96">
        <f>(indicateurs!V194-indicateurs!V$225)/(indicateurs!V$226-indicateurs!V$225)</f>
        <v>3.95815500792858E-2</v>
      </c>
      <c r="W194" s="139">
        <f>(indicateurs!W194-indicateurs!W$225)/(indicateurs!W$226-indicateurs!W$225)</f>
        <v>3.8925335497676933E-2</v>
      </c>
      <c r="X194" s="96">
        <f>(indicateurs!X194-indicateurs!X$225)/(indicateurs!X$226-indicateurs!X$225)</f>
        <v>0.13401055865572345</v>
      </c>
      <c r="Y194" s="9">
        <f>(indicateurs!Y194-indicateurs!Y$225)/(indicateurs!Y$226-indicateurs!Y$225)</f>
        <v>0.68978815375799762</v>
      </c>
      <c r="Z194" s="187"/>
    </row>
    <row r="195" spans="1:26" ht="12">
      <c r="A195" s="13" t="s">
        <v>83</v>
      </c>
      <c r="B195" s="47">
        <f>(indicateurs!B195-indicateurs!B$225)/(indicateurs!B$226-indicateurs!B$225)</f>
        <v>6.2958438683189427E-2</v>
      </c>
      <c r="C195" s="237"/>
      <c r="D195" s="47">
        <f>(indicateurs!D195-indicateurs!D$225)/(indicateurs!D$226-indicateurs!D$225)</f>
        <v>0.20016002164602925</v>
      </c>
      <c r="E195" s="55">
        <f>(indicateurs!E195-indicateurs!E$225)/(indicateurs!E$226-indicateurs!E$225)</f>
        <v>9.0479757992093526E-2</v>
      </c>
      <c r="F195" s="46">
        <f>(indicateurs!F195-indicateurs!F$225)/(indicateurs!F$226-indicateurs!F$225)</f>
        <v>0.25643758546885553</v>
      </c>
      <c r="G195" s="96">
        <f>(indicateurs!G195-indicateurs!G$225)/(indicateurs!G$226-indicateurs!G$225)</f>
        <v>7.2449921753691082E-2</v>
      </c>
      <c r="H195" s="139">
        <f>(indicateurs!H195-indicateurs!H$225)/(indicateurs!H$226-indicateurs!H$225)</f>
        <v>0.14556962025316447</v>
      </c>
      <c r="I195" s="101">
        <f>(indicateurs!I195-indicateurs!I$225)/(indicateurs!I$226-indicateurs!I$225)</f>
        <v>0.58403188010298357</v>
      </c>
      <c r="J195" s="119">
        <f>(indicateurs!J195-indicateurs!J$225)/(indicateurs!J$226-indicateurs!J$225)</f>
        <v>0.31901382545711282</v>
      </c>
      <c r="K195" s="69">
        <f>(indicateurs!K195-indicateurs!K$225)/(indicateurs!K$226-indicateurs!K$225)</f>
        <v>0.41268970940972205</v>
      </c>
      <c r="L195" s="119">
        <f>(indicateurs!L195-indicateurs!L$225)/(indicateurs!L$226-indicateurs!L$225)</f>
        <v>0.47292702935815145</v>
      </c>
      <c r="M195" s="195">
        <f>(indicateurs!M195-indicateurs!M$225)/(indicateurs!M$226-indicateurs!M$225)</f>
        <v>0.90295058656238925</v>
      </c>
      <c r="N195" s="96">
        <f>(indicateurs!N195-indicateurs!N$225)/(indicateurs!N$226-indicateurs!N$225)</f>
        <v>0.86363636363636365</v>
      </c>
      <c r="O195" s="139">
        <f>(indicateurs!O195-indicateurs!O$225)/(indicateurs!O$226-indicateurs!O$225)</f>
        <v>0.83537211990979165</v>
      </c>
      <c r="P195" s="101">
        <f>(indicateurs!P195-indicateurs!P$225)/(indicateurs!P$226-indicateurs!P$225)</f>
        <v>0.25688757327586492</v>
      </c>
      <c r="Q195" s="237">
        <f>(indicateurs!Q195-indicateurs!Q$225)/(indicateurs!Q$226-indicateurs!Q$225)</f>
        <v>0.16020431118955492</v>
      </c>
      <c r="R195" s="88">
        <f>(indicateurs!R195-indicateurs!R$225)/(indicateurs!R$226-indicateurs!R$225)</f>
        <v>0.51034002376082188</v>
      </c>
      <c r="S195" s="139">
        <f>(indicateurs!S195-indicateurs!S$225)/(indicateurs!S$226-indicateurs!S$225)</f>
        <v>5.2631578947368418E-2</v>
      </c>
      <c r="T195" s="96">
        <f>(indicateurs!T195-indicateurs!T$225)/(indicateurs!T$226-indicateurs!T$225)</f>
        <v>0.31854795361328453</v>
      </c>
      <c r="U195" s="139">
        <f>(indicateurs!U195-indicateurs!U$225)/(indicateurs!U$226-indicateurs!U$225)</f>
        <v>0.10267783298422968</v>
      </c>
      <c r="V195" s="96">
        <f>(indicateurs!V195-indicateurs!V$225)/(indicateurs!V$226-indicateurs!V$225)</f>
        <v>0.33421626308720553</v>
      </c>
      <c r="W195" s="139">
        <f>(indicateurs!W195-indicateurs!W$225)/(indicateurs!W$226-indicateurs!W$225)</f>
        <v>7.8563570376759068E-2</v>
      </c>
      <c r="X195" s="96">
        <f>(indicateurs!X195-indicateurs!X$225)/(indicateurs!X$226-indicateurs!X$225)</f>
        <v>0.39640416420137697</v>
      </c>
      <c r="Y195" s="9">
        <f>(indicateurs!Y195-indicateurs!Y$225)/(indicateurs!Y$226-indicateurs!Y$225)</f>
        <v>0.6205794489698957</v>
      </c>
      <c r="Z195" s="187"/>
    </row>
    <row r="196" spans="1:26" ht="12">
      <c r="A196" s="13" t="s">
        <v>84</v>
      </c>
      <c r="B196" s="139">
        <f>(indicateurs!B196-indicateurs!B$225)/(indicateurs!B$226-indicateurs!B$225)</f>
        <v>9.4482805552118951E-2</v>
      </c>
      <c r="C196" s="237"/>
      <c r="D196" s="139">
        <f>(indicateurs!D196-indicateurs!D$225)/(indicateurs!D$226-indicateurs!D$225)</f>
        <v>0.40353105860335114</v>
      </c>
      <c r="E196" s="138">
        <f>(indicateurs!E196-indicateurs!E$225)/(indicateurs!E$226-indicateurs!E$225)</f>
        <v>0.15952078257633068</v>
      </c>
      <c r="F196" s="138">
        <f>(indicateurs!F196-indicateurs!F$225)/(indicateurs!F$226-indicateurs!F$225)</f>
        <v>6.2147845690321953E-2</v>
      </c>
      <c r="G196" s="96">
        <f>(indicateurs!G196-indicateurs!G$225)/(indicateurs!G$226-indicateurs!G$225)</f>
        <v>0.14571971683925197</v>
      </c>
      <c r="H196" s="139">
        <f>(indicateurs!H196-indicateurs!H$225)/(indicateurs!H$226-indicateurs!H$225)</f>
        <v>0.30379746835443028</v>
      </c>
      <c r="I196" s="101">
        <f>(indicateurs!I196-indicateurs!I$225)/(indicateurs!I$226-indicateurs!I$225)</f>
        <v>0.67715042725312147</v>
      </c>
      <c r="J196" s="237">
        <f>(indicateurs!J196-indicateurs!J$225)/(indicateurs!J$226-indicateurs!J$225)</f>
        <v>1.5785319652722968E-2</v>
      </c>
      <c r="K196" s="69">
        <f>(indicateurs!K196-indicateurs!K$225)/(indicateurs!K$226-indicateurs!K$225)</f>
        <v>9.7900520381473677E-2</v>
      </c>
      <c r="L196" s="237">
        <f>(indicateurs!L196-indicateurs!L$225)/(indicateurs!L$226-indicateurs!L$225)</f>
        <v>0.60368692365666399</v>
      </c>
      <c r="M196" s="195">
        <f>(indicateurs!M196-indicateurs!M$225)/(indicateurs!M$226-indicateurs!M$225)</f>
        <v>0.92783505154639168</v>
      </c>
      <c r="N196" s="96">
        <f>(indicateurs!N196-indicateurs!N$225)/(indicateurs!N$226-indicateurs!N$225)</f>
        <v>0.58539944903581265</v>
      </c>
      <c r="O196" s="139">
        <f>(indicateurs!O196-indicateurs!O$225)/(indicateurs!O$226-indicateurs!O$225)</f>
        <v>0.39288798264341718</v>
      </c>
      <c r="P196" s="101">
        <f>(indicateurs!P196-indicateurs!P$225)/(indicateurs!P$226-indicateurs!P$225)</f>
        <v>0.53574568570426317</v>
      </c>
      <c r="Q196" s="237">
        <f>(indicateurs!Q196-indicateurs!Q$225)/(indicateurs!Q$226-indicateurs!Q$225)</f>
        <v>0.34125494660460426</v>
      </c>
      <c r="R196" s="88">
        <f>(indicateurs!R196-indicateurs!R$225)/(indicateurs!R$226-indicateurs!R$225)</f>
        <v>0.49614553337883383</v>
      </c>
      <c r="S196" s="139">
        <f>(indicateurs!S196-indicateurs!S$225)/(indicateurs!S$226-indicateurs!S$225)</f>
        <v>0.31578947368421051</v>
      </c>
      <c r="T196" s="96">
        <f>(indicateurs!T196-indicateurs!T$225)/(indicateurs!T$226-indicateurs!T$225)</f>
        <v>0.64870171396433107</v>
      </c>
      <c r="U196" s="139">
        <f>(indicateurs!U196-indicateurs!U$225)/(indicateurs!U$226-indicateurs!U$225)</f>
        <v>0.62511227148527115</v>
      </c>
      <c r="V196" s="96">
        <f>(indicateurs!V196-indicateurs!V$225)/(indicateurs!V$226-indicateurs!V$225)</f>
        <v>0.25110215699519767</v>
      </c>
      <c r="W196" s="139">
        <f>(indicateurs!W196-indicateurs!W$225)/(indicateurs!W$226-indicateurs!W$225)</f>
        <v>2.9763128334616577E-2</v>
      </c>
      <c r="X196" s="96">
        <f>(indicateurs!X196-indicateurs!X$225)/(indicateurs!X$226-indicateurs!X$225)</f>
        <v>0.19853598006010792</v>
      </c>
      <c r="Y196" s="9">
        <f>(indicateurs!Y196-indicateurs!Y$225)/(indicateurs!Y$226-indicateurs!Y$225)</f>
        <v>0.38844576785625795</v>
      </c>
      <c r="Z196" s="187"/>
    </row>
    <row r="197" spans="1:26" ht="12">
      <c r="A197" s="13" t="s">
        <v>85</v>
      </c>
      <c r="B197" s="139">
        <f>(indicateurs!B197-indicateurs!B$225)/(indicateurs!B$226-indicateurs!B$225)</f>
        <v>8.2723620818293944E-2</v>
      </c>
      <c r="C197" s="237"/>
      <c r="D197" s="139">
        <f>(indicateurs!D197-indicateurs!D$225)/(indicateurs!D$226-indicateurs!D$225)</f>
        <v>0.60939057940688368</v>
      </c>
      <c r="E197" s="138">
        <f>(indicateurs!E197-indicateurs!E$225)/(indicateurs!E$226-indicateurs!E$225)</f>
        <v>0.14551769949755566</v>
      </c>
      <c r="F197" s="46">
        <f>(indicateurs!F197-indicateurs!F$225)/(indicateurs!F$226-indicateurs!F$225)</f>
        <v>0.25643758546885553</v>
      </c>
      <c r="G197" s="96">
        <f>(indicateurs!G197-indicateurs!G$225)/(indicateurs!G$226-indicateurs!G$225)</f>
        <v>7.1776800146306122E-2</v>
      </c>
      <c r="H197" s="139">
        <f>(indicateurs!H197-indicateurs!H$225)/(indicateurs!H$226-indicateurs!H$225)</f>
        <v>0.56846950517836692</v>
      </c>
      <c r="I197" s="101">
        <f>(indicateurs!I197-indicateurs!I$225)/(indicateurs!I$226-indicateurs!I$225)</f>
        <v>0.63022939150688295</v>
      </c>
      <c r="J197" s="237">
        <f>(indicateurs!J197-indicateurs!J$225)/(indicateurs!J$226-indicateurs!J$225)</f>
        <v>0.50513022888713499</v>
      </c>
      <c r="K197" s="47">
        <f>(indicateurs!K197-indicateurs!K$225)/(indicateurs!K$226-indicateurs!K$225)</f>
        <v>0.62095137821964586</v>
      </c>
      <c r="L197" s="237">
        <f>(indicateurs!L197-indicateurs!L$225)/(indicateurs!L$226-indicateurs!L$225)</f>
        <v>0.29017690744395003</v>
      </c>
      <c r="M197" s="195">
        <f>(indicateurs!M197-indicateurs!M$225)/(indicateurs!M$226-indicateurs!M$225)</f>
        <v>1</v>
      </c>
      <c r="N197" s="96">
        <f>(indicateurs!N197-indicateurs!N$225)/(indicateurs!N$226-indicateurs!N$225)</f>
        <v>0</v>
      </c>
      <c r="O197" s="47">
        <f>(indicateurs!O197-indicateurs!O$225)/(indicateurs!O$226-indicateurs!O$225)</f>
        <v>1</v>
      </c>
      <c r="P197" s="68">
        <f>(indicateurs!P197-indicateurs!P$225)/(indicateurs!P$226-indicateurs!P$225)</f>
        <v>0.75831140484613169</v>
      </c>
      <c r="Q197" s="237">
        <f>(indicateurs!Q197-indicateurs!Q$225)/(indicateurs!Q$226-indicateurs!Q$225)</f>
        <v>0.57265261813344648</v>
      </c>
      <c r="R197" s="88">
        <f>(indicateurs!R197-indicateurs!R$225)/(indicateurs!R$226-indicateurs!R$225)</f>
        <v>0.79343232112492423</v>
      </c>
      <c r="S197" s="139">
        <f>(indicateurs!S197-indicateurs!S$225)/(indicateurs!S$226-indicateurs!S$225)</f>
        <v>0.55263157894736847</v>
      </c>
      <c r="T197" s="96">
        <f>(indicateurs!T197-indicateurs!T$225)/(indicateurs!T$226-indicateurs!T$225)</f>
        <v>0.40784778434473079</v>
      </c>
      <c r="U197" s="139">
        <f>(indicateurs!U197-indicateurs!U$225)/(indicateurs!U$226-indicateurs!U$225)</f>
        <v>0.75668405912270698</v>
      </c>
      <c r="V197" s="96">
        <f>(indicateurs!V197-indicateurs!V$225)/(indicateurs!V$226-indicateurs!V$225)</f>
        <v>0.32572698273355943</v>
      </c>
      <c r="W197" s="139">
        <f>(indicateurs!W197-indicateurs!W$225)/(indicateurs!W$226-indicateurs!W$225)</f>
        <v>8.5979300424953095E-3</v>
      </c>
      <c r="X197" s="96">
        <f>(indicateurs!X197-indicateurs!X$225)/(indicateurs!X$226-indicateurs!X$225)</f>
        <v>5.8917693403349479E-2</v>
      </c>
      <c r="Y197" s="9">
        <f>(indicateurs!Y197-indicateurs!Y$225)/(indicateurs!Y$226-indicateurs!Y$225)</f>
        <v>0.36541225236252628</v>
      </c>
      <c r="Z197" s="187"/>
    </row>
    <row r="198" spans="1:26" ht="12">
      <c r="A198" s="13" t="s">
        <v>86</v>
      </c>
      <c r="B198" s="139">
        <f>(indicateurs!B198-indicateurs!B$225)/(indicateurs!B$226-indicateurs!B$225)</f>
        <v>5.5330277113525193E-2</v>
      </c>
      <c r="C198" s="237"/>
      <c r="D198" s="139">
        <f>(indicateurs!D198-indicateurs!D$225)/(indicateurs!D$226-indicateurs!D$225)</f>
        <v>0.41808993931082944</v>
      </c>
      <c r="E198" s="138">
        <f>(indicateurs!E198-indicateurs!E$225)/(indicateurs!E$226-indicateurs!E$225)</f>
        <v>9.3556738140883611E-2</v>
      </c>
      <c r="F198" s="138">
        <f>(indicateurs!F198-indicateurs!F$225)/(indicateurs!F$226-indicateurs!F$225)</f>
        <v>0.67090019320698879</v>
      </c>
      <c r="G198" s="96">
        <f>(indicateurs!G198-indicateurs!G$225)/(indicateurs!G$226-indicateurs!G$225)</f>
        <v>0</v>
      </c>
      <c r="H198" s="139">
        <f>(indicateurs!H198-indicateurs!H$225)/(indicateurs!H$226-indicateurs!H$225)</f>
        <v>0.30379746835443028</v>
      </c>
      <c r="I198" s="101">
        <f>(indicateurs!I198-indicateurs!I$225)/(indicateurs!I$226-indicateurs!I$225)</f>
        <v>0.24959883614930978</v>
      </c>
      <c r="J198" s="237">
        <f>(indicateurs!J198-indicateurs!J$225)/(indicateurs!J$226-indicateurs!J$225)</f>
        <v>0.32868425191437806</v>
      </c>
      <c r="K198" s="47">
        <f>(indicateurs!K198-indicateurs!K$225)/(indicateurs!K$226-indicateurs!K$225)</f>
        <v>0.47344692335328215</v>
      </c>
      <c r="L198" s="237">
        <f>(indicateurs!L198-indicateurs!L$225)/(indicateurs!L$226-indicateurs!L$225)</f>
        <v>0.51784118252685618</v>
      </c>
      <c r="M198" s="195">
        <f>(indicateurs!M198-indicateurs!M$225)/(indicateurs!M$226-indicateurs!M$225)</f>
        <v>0.83185211517952395</v>
      </c>
      <c r="N198" s="96">
        <f>(indicateurs!N198-indicateurs!N$225)/(indicateurs!N$226-indicateurs!N$225)</f>
        <v>0.13636363636363635</v>
      </c>
      <c r="O198" s="139">
        <f>(indicateurs!O198-indicateurs!O$225)/(indicateurs!O$226-indicateurs!O$225)</f>
        <v>0.80543021097097633</v>
      </c>
      <c r="P198" s="101">
        <f>(indicateurs!P198-indicateurs!P$225)/(indicateurs!P$226-indicateurs!P$225)</f>
        <v>0.56058456947431923</v>
      </c>
      <c r="Q198" s="237">
        <f>(indicateurs!Q198-indicateurs!Q$225)/(indicateurs!Q$226-indicateurs!Q$225)</f>
        <v>0.6040708234501907</v>
      </c>
      <c r="R198" s="88">
        <f>(indicateurs!R198-indicateurs!R$225)/(indicateurs!R$226-indicateurs!R$225)</f>
        <v>0</v>
      </c>
      <c r="S198" s="139">
        <f>(indicateurs!S198-indicateurs!S$225)/(indicateurs!S$226-indicateurs!S$225)</f>
        <v>0.88157894736842102</v>
      </c>
      <c r="T198" s="96">
        <f>(indicateurs!T198-indicateurs!T$225)/(indicateurs!T$226-indicateurs!T$225)</f>
        <v>0.25773781964354803</v>
      </c>
      <c r="U198" s="139">
        <f>(indicateurs!U198-indicateurs!U$225)/(indicateurs!U$226-indicateurs!U$225)</f>
        <v>0.48301626236664075</v>
      </c>
      <c r="V198" s="96">
        <f>(indicateurs!V198-indicateurs!V$225)/(indicateurs!V$226-indicateurs!V$225)</f>
        <v>0.39665587499504351</v>
      </c>
      <c r="W198" s="139">
        <f>(indicateurs!W198-indicateurs!W$225)/(indicateurs!W$226-indicateurs!W$225)</f>
        <v>0.11180642113443599</v>
      </c>
      <c r="X198" s="96">
        <f>(indicateurs!X198-indicateurs!X$225)/(indicateurs!X$226-indicateurs!X$225)</f>
        <v>0.16439046994183659</v>
      </c>
      <c r="Y198" s="9">
        <f>(indicateurs!Y198-indicateurs!Y$225)/(indicateurs!Y$226-indicateurs!Y$225)</f>
        <v>0.47956911234193034</v>
      </c>
      <c r="Z198" s="187"/>
    </row>
    <row r="199" spans="1:26" ht="12">
      <c r="A199" s="13" t="s">
        <v>87</v>
      </c>
      <c r="B199" s="139">
        <f>(indicateurs!B199-indicateurs!B$225)/(indicateurs!B$226-indicateurs!B$225)</f>
        <v>0.18081738768748171</v>
      </c>
      <c r="C199" s="237"/>
      <c r="D199" s="139">
        <f>(indicateurs!D199-indicateurs!D$225)/(indicateurs!D$226-indicateurs!D$225)</f>
        <v>0.44050715623075826</v>
      </c>
      <c r="E199" s="138">
        <f>(indicateurs!E199-indicateurs!E$225)/(indicateurs!E$226-indicateurs!E$225)</f>
        <v>0.23464105586207656</v>
      </c>
      <c r="F199" s="138">
        <f>(indicateurs!F199-indicateurs!F$225)/(indicateurs!F$226-indicateurs!F$225)</f>
        <v>5.3752048990215899E-2</v>
      </c>
      <c r="G199" s="96">
        <f>(indicateurs!G199-indicateurs!G$225)/(indicateurs!G$226-indicateurs!G$225)</f>
        <v>3.8134088014928645E-2</v>
      </c>
      <c r="H199" s="139">
        <f>(indicateurs!H199-indicateurs!H$225)/(indicateurs!H$226-indicateurs!H$225)</f>
        <v>0.62025316455696189</v>
      </c>
      <c r="I199" s="101">
        <f>(indicateurs!I199-indicateurs!I$225)/(indicateurs!I$226-indicateurs!I$225)</f>
        <v>0.73679743572101752</v>
      </c>
      <c r="J199" s="237">
        <f>(indicateurs!J199-indicateurs!J$225)/(indicateurs!J$226-indicateurs!J$225)</f>
        <v>3.9463299131807419E-2</v>
      </c>
      <c r="K199" s="69">
        <f>(indicateurs!K199-indicateurs!K$225)/(indicateurs!K$226-indicateurs!K$225)</f>
        <v>7.7879018867818908E-2</v>
      </c>
      <c r="L199" s="119">
        <f>(indicateurs!L199-indicateurs!L$225)/(indicateurs!L$226-indicateurs!L$225)</f>
        <v>0.60508483687185521</v>
      </c>
      <c r="M199" s="195">
        <f>(indicateurs!M199-indicateurs!M$225)/(indicateurs!M$226-indicateurs!M$225)</f>
        <v>0.83540703874866706</v>
      </c>
      <c r="N199" s="96">
        <f>(indicateurs!N199-indicateurs!N$225)/(indicateurs!N$226-indicateurs!N$225)</f>
        <v>0.6267217630853994</v>
      </c>
      <c r="O199" s="139">
        <f>(indicateurs!O199-indicateurs!O$225)/(indicateurs!O$226-indicateurs!O$225)</f>
        <v>0.76398238720673539</v>
      </c>
      <c r="P199" s="101">
        <f>(indicateurs!P199-indicateurs!P$225)/(indicateurs!P$226-indicateurs!P$225)</f>
        <v>9.481461806249783E-2</v>
      </c>
      <c r="Q199" s="237">
        <f>(indicateurs!Q199-indicateurs!Q$225)/(indicateurs!Q$226-indicateurs!Q$225)</f>
        <v>0.22073671003422735</v>
      </c>
      <c r="R199" s="88">
        <f>(indicateurs!R199-indicateurs!R$225)/(indicateurs!R$226-indicateurs!R$225)</f>
        <v>0.80493258650526556</v>
      </c>
      <c r="S199" s="139">
        <f>(indicateurs!S199-indicateurs!S$225)/(indicateurs!S$226-indicateurs!S$225)</f>
        <v>0.42105263157894735</v>
      </c>
      <c r="T199" s="96">
        <f>(indicateurs!T199-indicateurs!T$225)/(indicateurs!T$226-indicateurs!T$225)</f>
        <v>0.77460586479101401</v>
      </c>
      <c r="U199" s="139">
        <f>(indicateurs!U199-indicateurs!U$225)/(indicateurs!U$226-indicateurs!U$225)</f>
        <v>0.80974150428488234</v>
      </c>
      <c r="V199" s="96">
        <f>(indicateurs!V199-indicateurs!V$225)/(indicateurs!V$226-indicateurs!V$225)</f>
        <v>4.1377879761473293E-2</v>
      </c>
      <c r="W199" s="139">
        <f>(indicateurs!W199-indicateurs!W$225)/(indicateurs!W$226-indicateurs!W$225)</f>
        <v>9.6710189134590119E-2</v>
      </c>
      <c r="X199" s="96">
        <f>(indicateurs!X199-indicateurs!X$225)/(indicateurs!X$226-indicateurs!X$225)</f>
        <v>9.3682415817760809E-2</v>
      </c>
      <c r="Y199" s="9">
        <f>(indicateurs!Y199-indicateurs!Y$225)/(indicateurs!Y$226-indicateurs!Y$225)</f>
        <v>0.74296508722369858</v>
      </c>
      <c r="Z199" s="187"/>
    </row>
    <row r="200" spans="1:26" ht="12">
      <c r="A200" s="13" t="s">
        <v>88</v>
      </c>
      <c r="B200" s="139">
        <f>(indicateurs!B200-indicateurs!B$225)/(indicateurs!B$226-indicateurs!B$225)</f>
        <v>1.4297031062629889E-2</v>
      </c>
      <c r="C200" s="237"/>
      <c r="D200" s="139">
        <f>(indicateurs!D200-indicateurs!D$225)/(indicateurs!D$226-indicateurs!D$225)</f>
        <v>0.57834876546439062</v>
      </c>
      <c r="E200" s="55">
        <f>(indicateurs!E200-indicateurs!E$225)/(indicateurs!E$226-indicateurs!E$225)</f>
        <v>1.5984948320790275E-2</v>
      </c>
      <c r="F200" s="138">
        <f>(indicateurs!F200-indicateurs!F$225)/(indicateurs!F$226-indicateurs!F$225)</f>
        <v>1</v>
      </c>
      <c r="G200" s="96">
        <f>(indicateurs!G200-indicateurs!G$225)/(indicateurs!G$226-indicateurs!G$225)</f>
        <v>2.5514178552200556E-3</v>
      </c>
      <c r="H200" s="139">
        <f>(indicateurs!H200-indicateurs!H$225)/(indicateurs!H$226-indicateurs!H$225)</f>
        <v>2.2871965189873358E-2</v>
      </c>
      <c r="I200" s="101">
        <f>(indicateurs!I200-indicateurs!I$225)/(indicateurs!I$226-indicateurs!I$225)</f>
        <v>0.40669850115169581</v>
      </c>
      <c r="J200" s="237">
        <f>(indicateurs!J200-indicateurs!J$225)/(indicateurs!J$226-indicateurs!J$225)</f>
        <v>0.33092500465666935</v>
      </c>
      <c r="K200" s="69">
        <f>(indicateurs!K200-indicateurs!K$225)/(indicateurs!K$226-indicateurs!K$225)</f>
        <v>0.63213357649710278</v>
      </c>
      <c r="L200" s="119">
        <f>(indicateurs!L200-indicateurs!L$225)/(indicateurs!L$226-indicateurs!L$225)</f>
        <v>0</v>
      </c>
      <c r="M200" s="195">
        <f>(indicateurs!M200-indicateurs!M$225)/(indicateurs!M$226-indicateurs!M$225)</f>
        <v>0.46924991112691045</v>
      </c>
      <c r="N200" s="96">
        <f>(indicateurs!N200-indicateurs!N$225)/(indicateurs!N$226-indicateurs!N$225)</f>
        <v>0.46594989214740495</v>
      </c>
      <c r="O200" s="139">
        <f>(indicateurs!O200-indicateurs!O$225)/(indicateurs!O$226-indicateurs!O$225)</f>
        <v>8.5417656276737905E-2</v>
      </c>
      <c r="P200" s="101">
        <f>(indicateurs!P200-indicateurs!P$225)/(indicateurs!P$226-indicateurs!P$225)</f>
        <v>7.297128869532897E-2</v>
      </c>
      <c r="Q200" s="237">
        <f>(indicateurs!Q200-indicateurs!Q$225)/(indicateurs!Q$226-indicateurs!Q$225)</f>
        <v>6.4557625207037672E-2</v>
      </c>
      <c r="R200" s="88">
        <f>(indicateurs!R200-indicateurs!R$225)/(indicateurs!R$226-indicateurs!R$225)</f>
        <v>0.52186401457171971</v>
      </c>
      <c r="S200" s="139">
        <f>(indicateurs!S200-indicateurs!S$225)/(indicateurs!S$226-indicateurs!S$225)</f>
        <v>0.73684210526315785</v>
      </c>
      <c r="T200" s="96">
        <f>(indicateurs!T200-indicateurs!T$225)/(indicateurs!T$226-indicateurs!T$225)</f>
        <v>0.23941961487692448</v>
      </c>
      <c r="U200" s="139">
        <f>(indicateurs!U200-indicateurs!U$225)/(indicateurs!U$226-indicateurs!U$225)</f>
        <v>0.31916579416538426</v>
      </c>
      <c r="V200" s="96">
        <f>(indicateurs!V200-indicateurs!V$225)/(indicateurs!V$226-indicateurs!V$225)</f>
        <v>0.43450477389081937</v>
      </c>
      <c r="W200" s="139">
        <f>(indicateurs!W200-indicateurs!W$225)/(indicateurs!W$226-indicateurs!W$225)</f>
        <v>0.83349064467571443</v>
      </c>
      <c r="X200" s="96">
        <f>(indicateurs!X200-indicateurs!X$225)/(indicateurs!X$226-indicateurs!X$225)</f>
        <v>0.40923770424618022</v>
      </c>
      <c r="Y200" s="9">
        <f>(indicateurs!Y200-indicateurs!Y$225)/(indicateurs!Y$226-indicateurs!Y$225)</f>
        <v>0.55516611678844419</v>
      </c>
      <c r="Z200" s="187"/>
    </row>
    <row r="201" spans="1:26" ht="12">
      <c r="A201" s="13" t="s">
        <v>89</v>
      </c>
      <c r="B201" s="139">
        <f>(indicateurs!B201-indicateurs!B$225)/(indicateurs!B$226-indicateurs!B$225)</f>
        <v>0.12624799796010316</v>
      </c>
      <c r="C201" s="237"/>
      <c r="D201" s="139">
        <f>(indicateurs!D201-indicateurs!D$225)/(indicateurs!D$226-indicateurs!D$225)</f>
        <v>0.6299042732791863</v>
      </c>
      <c r="E201" s="138">
        <f>(indicateurs!E201-indicateurs!E$225)/(indicateurs!E$226-indicateurs!E$225)</f>
        <v>0.18997801467391398</v>
      </c>
      <c r="F201" s="138">
        <f>(indicateurs!F201-indicateurs!F$225)/(indicateurs!F$226-indicateurs!F$225)</f>
        <v>0</v>
      </c>
      <c r="G201" s="96">
        <f>(indicateurs!G201-indicateurs!G$225)/(indicateurs!G$226-indicateurs!G$225)</f>
        <v>5.6111280910243345E-2</v>
      </c>
      <c r="H201" s="139">
        <f>(indicateurs!H201-indicateurs!H$225)/(indicateurs!H$226-indicateurs!H$225)</f>
        <v>0.68354430379746833</v>
      </c>
      <c r="I201" s="101">
        <f>(indicateurs!I201-indicateurs!I$225)/(indicateurs!I$226-indicateurs!I$225)</f>
        <v>0.58251296912976425</v>
      </c>
      <c r="J201" s="237">
        <f>(indicateurs!J201-indicateurs!J$225)/(indicateurs!J$226-indicateurs!J$225)</f>
        <v>0</v>
      </c>
      <c r="K201" s="69">
        <f>(indicateurs!K201-indicateurs!K$225)/(indicateurs!K$226-indicateurs!K$225)</f>
        <v>1.1407869382330059E-2</v>
      </c>
      <c r="L201" s="119">
        <f>(indicateurs!L201-indicateurs!L$225)/(indicateurs!L$226-indicateurs!L$225)</f>
        <v>0.76548931098738804</v>
      </c>
      <c r="M201" s="195">
        <f>(indicateurs!M201-indicateurs!M$225)/(indicateurs!M$226-indicateurs!M$225)</f>
        <v>0.83896196231781006</v>
      </c>
      <c r="N201" s="96">
        <f>(indicateurs!N201-indicateurs!N$225)/(indicateurs!N$226-indicateurs!N$225)</f>
        <v>0.63586856417649729</v>
      </c>
      <c r="O201" s="139">
        <f>(indicateurs!O201-indicateurs!O$225)/(indicateurs!O$226-indicateurs!O$225)</f>
        <v>0.70039604997039828</v>
      </c>
      <c r="P201" s="101">
        <f>(indicateurs!P201-indicateurs!P$225)/(indicateurs!P$226-indicateurs!P$225)</f>
        <v>0.65659215567528395</v>
      </c>
      <c r="Q201" s="237">
        <f>(indicateurs!Q201-indicateurs!Q$225)/(indicateurs!Q$226-indicateurs!Q$225)</f>
        <v>0.49874457024744573</v>
      </c>
      <c r="R201" s="88">
        <f>(indicateurs!R201-indicateurs!R$225)/(indicateurs!R$226-indicateurs!R$225)</f>
        <v>0.80980704248254942</v>
      </c>
      <c r="S201" s="139">
        <f>(indicateurs!S201-indicateurs!S$225)/(indicateurs!S$226-indicateurs!S$225)</f>
        <v>0.43421052631578949</v>
      </c>
      <c r="T201" s="96">
        <f>(indicateurs!T201-indicateurs!T$225)/(indicateurs!T$226-indicateurs!T$225)</f>
        <v>0.59834876820720839</v>
      </c>
      <c r="U201" s="139">
        <f>(indicateurs!U201-indicateurs!U$225)/(indicateurs!U$226-indicateurs!U$225)</f>
        <v>0.83990964430485504</v>
      </c>
      <c r="V201" s="96">
        <f>(indicateurs!V201-indicateurs!V$225)/(indicateurs!V$226-indicateurs!V$225)</f>
        <v>0.39655798446219209</v>
      </c>
      <c r="W201" s="139">
        <f>(indicateurs!W201-indicateurs!W$225)/(indicateurs!W$226-indicateurs!W$225)</f>
        <v>3.4344815307411798E-2</v>
      </c>
      <c r="X201" s="96">
        <f>(indicateurs!X201-indicateurs!X$225)/(indicateurs!X$226-indicateurs!X$225)</f>
        <v>0.18617965778969947</v>
      </c>
      <c r="Y201" s="9">
        <f>(indicateurs!Y201-indicateurs!Y$225)/(indicateurs!Y$226-indicateurs!Y$225)</f>
        <v>0.78418972406029519</v>
      </c>
      <c r="Z201" s="187"/>
    </row>
    <row r="202" spans="1:26" ht="12">
      <c r="A202" s="13" t="s">
        <v>90</v>
      </c>
      <c r="B202" s="139">
        <f>(indicateurs!B202-indicateurs!B$225)/(indicateurs!B$226-indicateurs!B$225)</f>
        <v>7.5312730757704713E-2</v>
      </c>
      <c r="C202" s="143"/>
      <c r="D202" s="139">
        <f>(indicateurs!D202-indicateurs!D$225)/(indicateurs!D$226-indicateurs!D$225)</f>
        <v>0.6223730718208047</v>
      </c>
      <c r="E202" s="55">
        <f>(indicateurs!E202-indicateurs!E$225)/(indicateurs!E$226-indicateurs!E$225)</f>
        <v>0.13450151033250837</v>
      </c>
      <c r="F202" s="46">
        <f>(indicateurs!F202-indicateurs!F$225)/(indicateurs!F$226-indicateurs!F$225)</f>
        <v>0.25643758546885553</v>
      </c>
      <c r="G202" s="96">
        <f>(indicateurs!G202-indicateurs!G$225)/(indicateurs!G$226-indicateurs!G$225)</f>
        <v>2.6239563428957707E-2</v>
      </c>
      <c r="H202" s="139">
        <f>(indicateurs!H202-indicateurs!H$225)/(indicateurs!H$226-indicateurs!H$225)</f>
        <v>0.87341772151898722</v>
      </c>
      <c r="I202" s="101">
        <f>(indicateurs!I202-indicateurs!I$225)/(indicateurs!I$226-indicateurs!I$225)</f>
        <v>1</v>
      </c>
      <c r="J202" s="119">
        <f>(indicateurs!J202-indicateurs!J$225)/(indicateurs!J$226-indicateurs!J$225)</f>
        <v>1.6885831382648698E-2</v>
      </c>
      <c r="K202" s="69">
        <f>(indicateurs!K202-indicateurs!K$225)/(indicateurs!K$226-indicateurs!K$225)</f>
        <v>0.28854208036237988</v>
      </c>
      <c r="L202" s="119">
        <f>(indicateurs!L202-indicateurs!L$225)/(indicateurs!L$226-indicateurs!L$225)</f>
        <v>0.596698933048185</v>
      </c>
      <c r="M202" s="195">
        <f>(indicateurs!M202-indicateurs!M$225)/(indicateurs!M$226-indicateurs!M$225)</f>
        <v>0.85318165659438339</v>
      </c>
      <c r="N202" s="96">
        <f>(indicateurs!N202-indicateurs!N$225)/(indicateurs!N$226-indicateurs!N$225)</f>
        <v>0.91046831955922869</v>
      </c>
      <c r="O202" s="139">
        <f>(indicateurs!O202-indicateurs!O$225)/(indicateurs!O$226-indicateurs!O$225)</f>
        <v>0.68055714551110646</v>
      </c>
      <c r="P202" s="101">
        <f>(indicateurs!P202-indicateurs!P$225)/(indicateurs!P$226-indicateurs!P$225)</f>
        <v>0.8206825078104647</v>
      </c>
      <c r="Q202" s="237">
        <f>(indicateurs!Q202-indicateurs!Q$225)/(indicateurs!Q$226-indicateurs!Q$225)</f>
        <v>0.45944199431395111</v>
      </c>
      <c r="R202" s="88">
        <f>(indicateurs!R202-indicateurs!R$225)/(indicateurs!R$226-indicateurs!R$225)</f>
        <v>0.93869924546640104</v>
      </c>
      <c r="S202" s="139">
        <f>(indicateurs!S202-indicateurs!S$225)/(indicateurs!S$226-indicateurs!S$225)</f>
        <v>0.86842105263157898</v>
      </c>
      <c r="T202" s="96">
        <f>(indicateurs!T202-indicateurs!T$225)/(indicateurs!T$226-indicateurs!T$225)</f>
        <v>0.61801104746811475</v>
      </c>
      <c r="U202" s="139">
        <f>(indicateurs!U202-indicateurs!U$225)/(indicateurs!U$226-indicateurs!U$225)</f>
        <v>0.63225876608180231</v>
      </c>
      <c r="V202" s="96">
        <f>(indicateurs!V202-indicateurs!V$225)/(indicateurs!V$226-indicateurs!V$225)</f>
        <v>2.7617772806915495E-2</v>
      </c>
      <c r="W202" s="139">
        <f>(indicateurs!W202-indicateurs!W$225)/(indicateurs!W$226-indicateurs!W$225)</f>
        <v>5.3229163654248873E-2</v>
      </c>
      <c r="X202" s="96">
        <f>(indicateurs!X202-indicateurs!X$225)/(indicateurs!X$226-indicateurs!X$225)</f>
        <v>0.24487334551899972</v>
      </c>
      <c r="Y202" s="9">
        <f>(indicateurs!Y202-indicateurs!Y$225)/(indicateurs!Y$226-indicateurs!Y$225)</f>
        <v>0.64327974995951764</v>
      </c>
      <c r="Z202" s="187"/>
    </row>
    <row r="203" spans="1:26" ht="12">
      <c r="A203" s="13" t="s">
        <v>91</v>
      </c>
      <c r="B203" s="139">
        <f>(indicateurs!B203-indicateurs!B$225)/(indicateurs!B$226-indicateurs!B$225)</f>
        <v>0.16165392600229603</v>
      </c>
      <c r="C203" s="237"/>
      <c r="D203" s="139">
        <f>(indicateurs!D203-indicateurs!D$225)/(indicateurs!D$226-indicateurs!D$225)</f>
        <v>0.58148891942762304</v>
      </c>
      <c r="E203" s="138">
        <f>(indicateurs!E203-indicateurs!E$225)/(indicateurs!E$226-indicateurs!E$225)</f>
        <v>0.19388272549217941</v>
      </c>
      <c r="F203" s="138">
        <f>(indicateurs!F203-indicateurs!F$225)/(indicateurs!F$226-indicateurs!F$225)</f>
        <v>0.12869921888365743</v>
      </c>
      <c r="G203" s="96">
        <f>(indicateurs!G203-indicateurs!G$225)/(indicateurs!G$226-indicateurs!G$225)</f>
        <v>2.3904679919715482E-2</v>
      </c>
      <c r="H203" s="139">
        <f>(indicateurs!H203-indicateurs!H$225)/(indicateurs!H$226-indicateurs!H$225)</f>
        <v>0.68354430379746833</v>
      </c>
      <c r="I203" s="101">
        <f>(indicateurs!I203-indicateurs!I$225)/(indicateurs!I$226-indicateurs!I$225)</f>
        <v>0.41058699934492626</v>
      </c>
      <c r="J203" s="237">
        <f>(indicateurs!J203-indicateurs!J$225)/(indicateurs!J$226-indicateurs!J$225)</f>
        <v>7.8926598263614842E-3</v>
      </c>
      <c r="K203" s="69">
        <f>(indicateurs!K203-indicateurs!K$225)/(indicateurs!K$226-indicateurs!K$225)</f>
        <v>5.4935551048585572E-2</v>
      </c>
      <c r="L203" s="237">
        <f>(indicateurs!L203-indicateurs!L$225)/(indicateurs!L$226-indicateurs!L$225)</f>
        <v>0.83190786366883029</v>
      </c>
      <c r="M203" s="195">
        <f>(indicateurs!M203-indicateurs!M$225)/(indicateurs!M$226-indicateurs!M$225)</f>
        <v>0.8674013508709566</v>
      </c>
      <c r="N203" s="96">
        <f>(indicateurs!N203-indicateurs!N$225)/(indicateurs!N$226-indicateurs!N$225)</f>
        <v>0.77685950413223148</v>
      </c>
      <c r="O203" s="139">
        <f>(indicateurs!O203-indicateurs!O$225)/(indicateurs!O$226-indicateurs!O$225)</f>
        <v>0.81840595933033289</v>
      </c>
      <c r="P203" s="101">
        <f>(indicateurs!P203-indicateurs!P$225)/(indicateurs!P$226-indicateurs!P$225)</f>
        <v>0.67549168895051404</v>
      </c>
      <c r="Q203" s="237">
        <f>(indicateurs!Q203-indicateurs!Q$225)/(indicateurs!Q$226-indicateurs!Q$225)</f>
        <v>0.42453153521771114</v>
      </c>
      <c r="R203" s="88">
        <f>(indicateurs!R203-indicateurs!R$225)/(indicateurs!R$226-indicateurs!R$225)</f>
        <v>0.79912173788871865</v>
      </c>
      <c r="S203" s="139">
        <f>(indicateurs!S203-indicateurs!S$225)/(indicateurs!S$226-indicateurs!S$225)</f>
        <v>0.64473684210526316</v>
      </c>
      <c r="T203" s="96">
        <f>(indicateurs!T203-indicateurs!T$225)/(indicateurs!T$226-indicateurs!T$225)</f>
        <v>0.46843132835182777</v>
      </c>
      <c r="U203" s="139">
        <f>(indicateurs!U203-indicateurs!U$225)/(indicateurs!U$226-indicateurs!U$225)</f>
        <v>0.93926818047564287</v>
      </c>
      <c r="V203" s="96">
        <f>(indicateurs!V203-indicateurs!V$225)/(indicateurs!V$226-indicateurs!V$225)</f>
        <v>0.10450688246862115</v>
      </c>
      <c r="W203" s="139">
        <f>(indicateurs!W203-indicateurs!W$225)/(indicateurs!W$226-indicateurs!W$225)</f>
        <v>1.282256051789047E-2</v>
      </c>
      <c r="X203" s="96">
        <f>(indicateurs!X203-indicateurs!X$225)/(indicateurs!X$226-indicateurs!X$225)</f>
        <v>2.4482110032667009E-2</v>
      </c>
      <c r="Y203" s="9">
        <f>(indicateurs!Y203-indicateurs!Y$225)/(indicateurs!Y$226-indicateurs!Y$225)</f>
        <v>0.80793574599725537</v>
      </c>
      <c r="Z203" s="187"/>
    </row>
    <row r="204" spans="1:26" ht="12">
      <c r="A204" s="13" t="s">
        <v>92</v>
      </c>
      <c r="B204" s="139">
        <f>(indicateurs!B204-indicateurs!B$225)/(indicateurs!B$226-indicateurs!B$225)</f>
        <v>5.8592326517448549E-2</v>
      </c>
      <c r="C204" s="237"/>
      <c r="D204" s="139">
        <f>(indicateurs!D204-indicateurs!D$225)/(indicateurs!D$226-indicateurs!D$225)</f>
        <v>0.12951255703784606</v>
      </c>
      <c r="E204" s="138">
        <f>(indicateurs!E204-indicateurs!E$225)/(indicateurs!E$226-indicateurs!E$225)</f>
        <v>6.5040316829955591E-2</v>
      </c>
      <c r="F204" s="138">
        <f>(indicateurs!F204-indicateurs!F$225)/(indicateurs!F$226-indicateurs!F$225)</f>
        <v>0.1681747941797441</v>
      </c>
      <c r="G204" s="96">
        <f>(indicateurs!G204-indicateurs!G$225)/(indicateurs!G$226-indicateurs!G$225)</f>
        <v>0.1236110402392027</v>
      </c>
      <c r="H204" s="139">
        <f>(indicateurs!H204-indicateurs!H$225)/(indicateurs!H$226-indicateurs!H$225)</f>
        <v>5.0632911392405035E-2</v>
      </c>
      <c r="I204" s="101">
        <f>(indicateurs!I204-indicateurs!I$225)/(indicateurs!I$226-indicateurs!I$225)</f>
        <v>0.68370651875743815</v>
      </c>
      <c r="J204" s="237">
        <f>(indicateurs!J204-indicateurs!J$225)/(indicateurs!J$226-indicateurs!J$225)</f>
        <v>0.3235990528808208</v>
      </c>
      <c r="K204" s="69">
        <f>(indicateurs!K204-indicateurs!K$225)/(indicateurs!K$226-indicateurs!K$225)</f>
        <v>0.15815379169199287</v>
      </c>
      <c r="L204" s="237">
        <f>(indicateurs!L204-indicateurs!L$225)/(indicateurs!L$226-indicateurs!L$225)</f>
        <v>0.37012107187243715</v>
      </c>
      <c r="M204" s="195">
        <f>(indicateurs!M204-indicateurs!M$225)/(indicateurs!M$226-indicateurs!M$225)</f>
        <v>0.52577319587628846</v>
      </c>
      <c r="N204" s="96">
        <f>(indicateurs!N204-indicateurs!N$225)/(indicateurs!N$226-indicateurs!N$225)</f>
        <v>0.40082644628099179</v>
      </c>
      <c r="O204" s="139">
        <f>(indicateurs!O204-indicateurs!O$225)/(indicateurs!O$226-indicateurs!O$225)</f>
        <v>0.93513416264509197</v>
      </c>
      <c r="P204" s="101">
        <f>(indicateurs!P204-indicateurs!P$225)/(indicateurs!P$226-indicateurs!P$225)</f>
        <v>0.73810773912840966</v>
      </c>
      <c r="Q204" s="237">
        <f>(indicateurs!Q204-indicateurs!Q$225)/(indicateurs!Q$226-indicateurs!Q$225)</f>
        <v>0.42708165049379238</v>
      </c>
      <c r="R204" s="88">
        <f>(indicateurs!R204-indicateurs!R$225)/(indicateurs!R$226-indicateurs!R$225)</f>
        <v>0.69981639122460881</v>
      </c>
      <c r="S204" s="139">
        <f>(indicateurs!S204-indicateurs!S$225)/(indicateurs!S$226-indicateurs!S$225)</f>
        <v>0.92105263157894735</v>
      </c>
      <c r="T204" s="96">
        <f>(indicateurs!T204-indicateurs!T$225)/(indicateurs!T$226-indicateurs!T$225)</f>
        <v>4.5901245562281812E-2</v>
      </c>
      <c r="U204" s="139">
        <f>(indicateurs!U204-indicateurs!U$225)/(indicateurs!U$226-indicateurs!U$225)</f>
        <v>0.58527417044947982</v>
      </c>
      <c r="V204" s="96">
        <f>(indicateurs!V204-indicateurs!V$225)/(indicateurs!V$226-indicateurs!V$225)</f>
        <v>0.48117774870641417</v>
      </c>
      <c r="W204" s="139">
        <f>(indicateurs!W204-indicateurs!W$225)/(indicateurs!W$226-indicateurs!W$225)</f>
        <v>4.3684950764779309E-2</v>
      </c>
      <c r="X204" s="96">
        <f>(indicateurs!X204-indicateurs!X$225)/(indicateurs!X$226-indicateurs!X$225)</f>
        <v>6.6744909715274067E-2</v>
      </c>
      <c r="Y204" s="9">
        <f>(indicateurs!Y204-indicateurs!Y$225)/(indicateurs!Y$226-indicateurs!Y$225)</f>
        <v>0.17478330142144197</v>
      </c>
      <c r="Z204" s="187"/>
    </row>
    <row r="205" spans="1:26" ht="12">
      <c r="A205" s="13" t="s">
        <v>93</v>
      </c>
      <c r="B205" s="139">
        <f>(indicateurs!B205-indicateurs!B$225)/(indicateurs!B$226-indicateurs!B$225)</f>
        <v>6.8709411436667991E-2</v>
      </c>
      <c r="C205" s="237"/>
      <c r="D205" s="139">
        <f>(indicateurs!D205-indicateurs!D$225)/(indicateurs!D$226-indicateurs!D$225)</f>
        <v>0.66980372461026327</v>
      </c>
      <c r="E205" s="138">
        <f>(indicateurs!E205-indicateurs!E$225)/(indicateurs!E$226-indicateurs!E$225)</f>
        <v>7.3912205132548509E-2</v>
      </c>
      <c r="F205" s="138">
        <f>(indicateurs!F205-indicateurs!F$225)/(indicateurs!F$226-indicateurs!F$225)</f>
        <v>0.11769002780917177</v>
      </c>
      <c r="G205" s="96">
        <f>(indicateurs!G205-indicateurs!G$225)/(indicateurs!G$226-indicateurs!G$225)</f>
        <v>0.17277064537279169</v>
      </c>
      <c r="H205" s="139">
        <f>(indicateurs!H205-indicateurs!H$225)/(indicateurs!H$226-indicateurs!H$225)</f>
        <v>0.30379746835443028</v>
      </c>
      <c r="I205" s="101">
        <f>(indicateurs!I205-indicateurs!I$225)/(indicateurs!I$226-indicateurs!I$225)</f>
        <v>0.37547838012874174</v>
      </c>
      <c r="J205" s="237">
        <f>(indicateurs!J205-indicateurs!J$225)/(indicateurs!J$226-indicateurs!J$225)</f>
        <v>0.12628255722178375</v>
      </c>
      <c r="K205" s="69">
        <f>(indicateurs!K205-indicateurs!K$225)/(indicateurs!K$226-indicateurs!K$225)</f>
        <v>0.11432213013634168</v>
      </c>
      <c r="L205" s="119">
        <f>(indicateurs!L205-indicateurs!L$225)/(indicateurs!L$226-indicateurs!L$225)</f>
        <v>0.68250515241169341</v>
      </c>
      <c r="M205" s="195">
        <f>(indicateurs!M205-indicateurs!M$225)/(indicateurs!M$226-indicateurs!M$225)</f>
        <v>0.76786349093494477</v>
      </c>
      <c r="N205" s="96">
        <f>(indicateurs!N205-indicateurs!N$225)/(indicateurs!N$226-indicateurs!N$225)</f>
        <v>0.13085399449035814</v>
      </c>
      <c r="O205" s="139">
        <f>(indicateurs!O205-indicateurs!O$225)/(indicateurs!O$226-indicateurs!O$225)</f>
        <v>0</v>
      </c>
      <c r="P205" s="101">
        <f>(indicateurs!P205-indicateurs!P$225)/(indicateurs!P$226-indicateurs!P$225)</f>
        <v>0.7300402745750324</v>
      </c>
      <c r="Q205" s="237">
        <f>(indicateurs!Q205-indicateurs!Q$225)/(indicateurs!Q$226-indicateurs!Q$225)</f>
        <v>0.36068051388823752</v>
      </c>
      <c r="R205" s="88">
        <f>(indicateurs!R205-indicateurs!R$225)/(indicateurs!R$226-indicateurs!R$225)</f>
        <v>0.51913857769485394</v>
      </c>
      <c r="S205" s="139">
        <f>(indicateurs!S205-indicateurs!S$225)/(indicateurs!S$226-indicateurs!S$225)</f>
        <v>0.47368421052631576</v>
      </c>
      <c r="T205" s="96">
        <f>(indicateurs!T205-indicateurs!T$225)/(indicateurs!T$226-indicateurs!T$225)</f>
        <v>0.33325201988681902</v>
      </c>
      <c r="U205" s="139">
        <f>(indicateurs!U205-indicateurs!U$225)/(indicateurs!U$226-indicateurs!U$225)</f>
        <v>0.71741226269918368</v>
      </c>
      <c r="V205" s="96">
        <f>(indicateurs!V205-indicateurs!V$225)/(indicateurs!V$226-indicateurs!V$225)</f>
        <v>0.20546541520836326</v>
      </c>
      <c r="W205" s="139">
        <f>(indicateurs!W205-indicateurs!W$225)/(indicateurs!W$226-indicateurs!W$225)</f>
        <v>4.0586632072775845E-2</v>
      </c>
      <c r="X205" s="96">
        <f>(indicateurs!X205-indicateurs!X$225)/(indicateurs!X$226-indicateurs!X$225)</f>
        <v>0.24547231292226929</v>
      </c>
      <c r="Y205" s="9">
        <f>(indicateurs!Y205-indicateurs!Y$225)/(indicateurs!Y$226-indicateurs!Y$225)</f>
        <v>0.17216275231196271</v>
      </c>
      <c r="Z205" s="187"/>
    </row>
    <row r="206" spans="1:26" ht="12">
      <c r="A206" s="13" t="s">
        <v>111</v>
      </c>
      <c r="B206" s="139">
        <f>(indicateurs!B206-indicateurs!B$225)/(indicateurs!B$226-indicateurs!B$225)</f>
        <v>3.3408675448840533E-2</v>
      </c>
      <c r="C206" s="143"/>
      <c r="D206" s="139">
        <f>(indicateurs!D206-indicateurs!D$225)/(indicateurs!D$226-indicateurs!D$225)</f>
        <v>0.45609848010520831</v>
      </c>
      <c r="E206" s="55">
        <f>(indicateurs!E206-indicateurs!E$225)/(indicateurs!E$226-indicateurs!E$225)</f>
        <v>3.9507249013313872E-2</v>
      </c>
      <c r="F206" s="46">
        <f>(indicateurs!F206-indicateurs!F$225)/(indicateurs!F$226-indicateurs!F$225)</f>
        <v>0.25643758546885553</v>
      </c>
      <c r="G206" s="96">
        <f>(indicateurs!G206-indicateurs!G$225)/(indicateurs!G$226-indicateurs!G$225)</f>
        <v>0.10160144488840388</v>
      </c>
      <c r="H206" s="47">
        <f>(indicateurs!H206-indicateurs!H$225)/(indicateurs!H$226-indicateurs!H$225)</f>
        <v>0.39999440103356321</v>
      </c>
      <c r="I206" s="68">
        <f>(indicateurs!I206-indicateurs!I$225)/(indicateurs!I$226-indicateurs!I$225)</f>
        <v>0</v>
      </c>
      <c r="J206" s="118">
        <f>(indicateurs!J206-indicateurs!J$225)/(indicateurs!J$226-indicateurs!J$225)</f>
        <v>0.23411941522109472</v>
      </c>
      <c r="K206" s="69">
        <f>(indicateurs!K206-indicateurs!K$225)/(indicateurs!K$226-indicateurs!K$225)</f>
        <v>0</v>
      </c>
      <c r="L206" s="219">
        <f>(indicateurs!L206-indicateurs!L$225)/(indicateurs!L$226-indicateurs!L$225)</f>
        <v>0.56367570890759056</v>
      </c>
      <c r="M206" s="195">
        <f>(indicateurs!M206-indicateurs!M$225)/(indicateurs!M$226-indicateurs!M$225)</f>
        <v>0</v>
      </c>
      <c r="N206" s="119">
        <f>(indicateurs!N206-indicateurs!N$225)/(indicateurs!N$226-indicateurs!N$225)</f>
        <v>8.731297826136325E-3</v>
      </c>
      <c r="O206" s="139">
        <f>(indicateurs!O206-indicateurs!O$225)/(indicateurs!O$226-indicateurs!O$225)</f>
        <v>0.93552494022456634</v>
      </c>
      <c r="P206" s="101">
        <f>(indicateurs!P206-indicateurs!P$225)/(indicateurs!P$226-indicateurs!P$225)</f>
        <v>0.44809435516166235</v>
      </c>
      <c r="Q206" s="237">
        <f>(indicateurs!Q206-indicateurs!Q$225)/(indicateurs!Q$226-indicateurs!Q$225)</f>
        <v>0.29779578845970972</v>
      </c>
      <c r="R206" s="88">
        <f>(indicateurs!R206-indicateurs!R$225)/(indicateurs!R$226-indicateurs!R$225)</f>
        <v>0.56688838290014854</v>
      </c>
      <c r="S206" s="27">
        <f>(indicateurs!S206-indicateurs!S$225)/(indicateurs!S$226-indicateurs!S$225)</f>
        <v>5.2631578947368418E-2</v>
      </c>
      <c r="T206" s="96">
        <f>(indicateurs!T206-indicateurs!T$225)/(indicateurs!T$226-indicateurs!T$225)</f>
        <v>0.38664846637828515</v>
      </c>
      <c r="U206" s="139">
        <f>(indicateurs!U206-indicateurs!U$225)/(indicateurs!U$226-indicateurs!U$225)</f>
        <v>3.5724655569086002E-2</v>
      </c>
      <c r="V206" s="96">
        <f>(indicateurs!V206-indicateurs!V$225)/(indicateurs!V$226-indicateurs!V$225)</f>
        <v>0.10545854245608556</v>
      </c>
      <c r="W206" s="139">
        <f>(indicateurs!W206-indicateurs!W$225)/(indicateurs!W$226-indicateurs!W$225)</f>
        <v>0.48793319677059377</v>
      </c>
      <c r="X206" s="96">
        <f>(indicateurs!X206-indicateurs!X$225)/(indicateurs!X$226-indicateurs!X$225)</f>
        <v>0.12857343820941661</v>
      </c>
      <c r="Y206" s="9">
        <f>(indicateurs!Y206-indicateurs!Y$225)/(indicateurs!Y$226-indicateurs!Y$225)</f>
        <v>0.24059017921668832</v>
      </c>
      <c r="Z206" s="187"/>
    </row>
    <row r="207" spans="1:26" ht="12">
      <c r="A207" s="13" t="s">
        <v>95</v>
      </c>
      <c r="B207" s="139">
        <f>(indicateurs!B207-indicateurs!B$225)/(indicateurs!B$226-indicateurs!B$225)</f>
        <v>8.009634522605226E-2</v>
      </c>
      <c r="C207" s="237"/>
      <c r="D207" s="139">
        <f>(indicateurs!D207-indicateurs!D$225)/(indicateurs!D$226-indicateurs!D$225)</f>
        <v>0</v>
      </c>
      <c r="E207" s="138">
        <f>(indicateurs!E207-indicateurs!E$225)/(indicateurs!E$226-indicateurs!E$225)</f>
        <v>5.4298139801296899E-2</v>
      </c>
      <c r="F207" s="46">
        <f>(indicateurs!F207-indicateurs!F$225)/(indicateurs!F$226-indicateurs!F$225)</f>
        <v>0.25643758546885553</v>
      </c>
      <c r="G207" s="96">
        <f>(indicateurs!G207-indicateurs!G$225)/(indicateurs!G$226-indicateurs!G$225)</f>
        <v>1</v>
      </c>
      <c r="H207" s="139">
        <f>(indicateurs!H207-indicateurs!H$225)/(indicateurs!H$226-indicateurs!H$225)</f>
        <v>0.11392405063291142</v>
      </c>
      <c r="I207" s="101">
        <f>(indicateurs!I207-indicateurs!I$225)/(indicateurs!I$226-indicateurs!I$225)</f>
        <v>0.79915722059734295</v>
      </c>
      <c r="J207" s="237">
        <f>(indicateurs!J207-indicateurs!J$225)/(indicateurs!J$226-indicateurs!J$225)</f>
        <v>9.4711917916337804E-2</v>
      </c>
      <c r="K207" s="69">
        <f>(indicateurs!K207-indicateurs!K$225)/(indicateurs!K$226-indicateurs!K$225)</f>
        <v>0.12432604499283456</v>
      </c>
      <c r="L207" s="118">
        <f>(indicateurs!L207-indicateurs!L$225)/(indicateurs!L$226-indicateurs!L$225)</f>
        <v>0.51158904307057695</v>
      </c>
      <c r="M207" s="195">
        <f>(indicateurs!M207-indicateurs!M$225)/(indicateurs!M$226-indicateurs!M$225)</f>
        <v>0.44649840028439403</v>
      </c>
      <c r="N207" s="96">
        <f>(indicateurs!N207-indicateurs!N$225)/(indicateurs!N$226-indicateurs!N$225)</f>
        <v>0.47520661157024796</v>
      </c>
      <c r="O207" s="139">
        <f>(indicateurs!O207-indicateurs!O$225)/(indicateurs!O$226-indicateurs!O$225)</f>
        <v>0.98301146289556762</v>
      </c>
      <c r="P207" s="101">
        <f>(indicateurs!P207-indicateurs!P$225)/(indicateurs!P$226-indicateurs!P$225)</f>
        <v>0.40913012623495054</v>
      </c>
      <c r="Q207" s="237">
        <f>(indicateurs!Q207-indicateurs!Q$225)/(indicateurs!Q$226-indicateurs!Q$225)</f>
        <v>0.31870703569104697</v>
      </c>
      <c r="R207" s="88">
        <f>(indicateurs!R207-indicateurs!R$225)/(indicateurs!R$226-indicateurs!R$225)</f>
        <v>0.64147808790723904</v>
      </c>
      <c r="S207" s="139">
        <f>(indicateurs!S207-indicateurs!S$225)/(indicateurs!S$226-indicateurs!S$225)</f>
        <v>0.48684210526315791</v>
      </c>
      <c r="T207" s="96">
        <f>(indicateurs!T207-indicateurs!T$225)/(indicateurs!T$226-indicateurs!T$225)</f>
        <v>0.11506372687877066</v>
      </c>
      <c r="U207" s="139">
        <f>(indicateurs!U207-indicateurs!U$225)/(indicateurs!U$226-indicateurs!U$225)</f>
        <v>0.72275601005874324</v>
      </c>
      <c r="V207" s="96">
        <f>(indicateurs!V207-indicateurs!V$225)/(indicateurs!V$226-indicateurs!V$225)</f>
        <v>5.1335537247281821E-2</v>
      </c>
      <c r="W207" s="139">
        <f>(indicateurs!W207-indicateurs!W$225)/(indicateurs!W$226-indicateurs!W$225)</f>
        <v>5.5204149674736469E-2</v>
      </c>
      <c r="X207" s="96">
        <f>(indicateurs!X207-indicateurs!X$225)/(indicateurs!X$226-indicateurs!X$225)</f>
        <v>0.23355782737707922</v>
      </c>
      <c r="Y207" s="9">
        <f>(indicateurs!Y207-indicateurs!Y$225)/(indicateurs!Y$226-indicateurs!Y$225)</f>
        <v>0.23546634865296229</v>
      </c>
      <c r="Z207" s="187"/>
    </row>
    <row r="208" spans="1:26" ht="12">
      <c r="A208" s="13" t="s">
        <v>96</v>
      </c>
      <c r="B208" s="139">
        <f>(indicateurs!B208-indicateurs!B$225)/(indicateurs!B$226-indicateurs!B$225)</f>
        <v>0.1033256148644828</v>
      </c>
      <c r="C208" s="237"/>
      <c r="D208" s="139">
        <f>(indicateurs!D208-indicateurs!D$225)/(indicateurs!D$226-indicateurs!D$225)</f>
        <v>0.36057565324754937</v>
      </c>
      <c r="E208" s="138">
        <f>(indicateurs!E208-indicateurs!E$225)/(indicateurs!E$226-indicateurs!E$225)</f>
        <v>0.13675829792454836</v>
      </c>
      <c r="F208" s="46">
        <f>(indicateurs!F208-indicateurs!F$225)/(indicateurs!F$226-indicateurs!F$225)</f>
        <v>0.25643758546885553</v>
      </c>
      <c r="G208" s="96">
        <f>(indicateurs!G208-indicateurs!G$225)/(indicateurs!G$226-indicateurs!G$225)</f>
        <v>0.12535502383844663</v>
      </c>
      <c r="H208" s="139">
        <f>(indicateurs!H208-indicateurs!H$225)/(indicateurs!H$226-indicateurs!H$225)</f>
        <v>0.11392405063291142</v>
      </c>
      <c r="I208" s="101">
        <f>(indicateurs!I208-indicateurs!I$225)/(indicateurs!I$226-indicateurs!I$225)</f>
        <v>0.50448391626618028</v>
      </c>
      <c r="J208" s="237">
        <f>(indicateurs!J208-indicateurs!J$225)/(indicateurs!J$226-indicateurs!J$225)</f>
        <v>3.1570639305445937E-2</v>
      </c>
      <c r="K208" s="69">
        <f>(indicateurs!K208-indicateurs!K$225)/(indicateurs!K$226-indicateurs!K$225)</f>
        <v>0.130068990004062</v>
      </c>
      <c r="L208" s="237">
        <f>(indicateurs!L208-indicateurs!L$225)/(indicateurs!L$226-indicateurs!L$225)</f>
        <v>0.5122084860610705</v>
      </c>
      <c r="M208" s="195">
        <f>(indicateurs!M208-indicateurs!M$225)/(indicateurs!M$226-indicateurs!M$225)</f>
        <v>0.7483114113046565</v>
      </c>
      <c r="N208" s="96">
        <f>(indicateurs!N208-indicateurs!N$225)/(indicateurs!N$226-indicateurs!N$225)</f>
        <v>0.26859504132231404</v>
      </c>
      <c r="O208" s="139">
        <f>(indicateurs!O208-indicateurs!O$225)/(indicateurs!O$226-indicateurs!O$225)</f>
        <v>0.85967566268067908</v>
      </c>
      <c r="P208" s="101">
        <f>(indicateurs!P208-indicateurs!P$225)/(indicateurs!P$226-indicateurs!P$225)</f>
        <v>0.77202555199641865</v>
      </c>
      <c r="Q208" s="237">
        <f>(indicateurs!Q208-indicateurs!Q$225)/(indicateurs!Q$226-indicateurs!Q$225)</f>
        <v>0.40216631462292446</v>
      </c>
      <c r="R208" s="88">
        <f>(indicateurs!R208-indicateurs!R$225)/(indicateurs!R$226-indicateurs!R$225)</f>
        <v>0.71678793795537588</v>
      </c>
      <c r="S208" s="139">
        <f>(indicateurs!S208-indicateurs!S$225)/(indicateurs!S$226-indicateurs!S$225)</f>
        <v>0.86842105263157898</v>
      </c>
      <c r="T208" s="96">
        <f>(indicateurs!T208-indicateurs!T$225)/(indicateurs!T$226-indicateurs!T$225)</f>
        <v>0.28576995438764047</v>
      </c>
      <c r="U208" s="139">
        <f>(indicateurs!U208-indicateurs!U$225)/(indicateurs!U$226-indicateurs!U$225)</f>
        <v>0.68099612899196493</v>
      </c>
      <c r="V208" s="96">
        <f>(indicateurs!V208-indicateurs!V$225)/(indicateurs!V$226-indicateurs!V$225)</f>
        <v>0.36276080022568602</v>
      </c>
      <c r="W208" s="139">
        <f>(indicateurs!W208-indicateurs!W$225)/(indicateurs!W$226-indicateurs!W$225)</f>
        <v>1.4739363051686837E-2</v>
      </c>
      <c r="X208" s="96">
        <f>(indicateurs!X208-indicateurs!X$225)/(indicateurs!X$226-indicateurs!X$225)</f>
        <v>0.12161909027354484</v>
      </c>
      <c r="Y208" s="9">
        <f>(indicateurs!Y208-indicateurs!Y$225)/(indicateurs!Y$226-indicateurs!Y$225)</f>
        <v>0.22382441631872099</v>
      </c>
      <c r="Z208" s="187"/>
    </row>
    <row r="209" spans="1:26" ht="12">
      <c r="A209" s="13" t="s">
        <v>97</v>
      </c>
      <c r="B209" s="139">
        <f>(indicateurs!B209-indicateurs!B$225)/(indicateurs!B$226-indicateurs!B$225)</f>
        <v>8.9432361074044633E-2</v>
      </c>
      <c r="C209" s="237"/>
      <c r="D209" s="139">
        <f>(indicateurs!D209-indicateurs!D$225)/(indicateurs!D$226-indicateurs!D$225)</f>
        <v>0.34049295704465937</v>
      </c>
      <c r="E209" s="138">
        <f>(indicateurs!E209-indicateurs!E$225)/(indicateurs!E$226-indicateurs!E$225)</f>
        <v>0.13150598118326323</v>
      </c>
      <c r="F209" s="138">
        <f>(indicateurs!F209-indicateurs!F$225)/(indicateurs!F$226-indicateurs!F$225)</f>
        <v>0.18985154158084028</v>
      </c>
      <c r="G209" s="96">
        <f>(indicateurs!G209-indicateurs!G$225)/(indicateurs!G$226-indicateurs!G$225)</f>
        <v>0.39290122424364965</v>
      </c>
      <c r="H209" s="139">
        <f>(indicateurs!H209-indicateurs!H$225)/(indicateurs!H$226-indicateurs!H$225)</f>
        <v>0.62025316455696189</v>
      </c>
      <c r="I209" s="101">
        <f>(indicateurs!I209-indicateurs!I$225)/(indicateurs!I$226-indicateurs!I$225)</f>
        <v>0.48306497964080558</v>
      </c>
      <c r="J209" s="237">
        <f>(indicateurs!J209-indicateurs!J$225)/(indicateurs!J$226-indicateurs!J$225)</f>
        <v>0</v>
      </c>
      <c r="K209" s="69">
        <f>(indicateurs!K209-indicateurs!K$225)/(indicateurs!K$226-indicateurs!K$225)</f>
        <v>0.14297455423397981</v>
      </c>
      <c r="L209" s="237">
        <f>(indicateurs!L209-indicateurs!L$225)/(indicateurs!L$226-indicateurs!L$225)</f>
        <v>0.92829161468020405</v>
      </c>
      <c r="M209" s="195">
        <f>(indicateurs!M209-indicateurs!M$225)/(indicateurs!M$226-indicateurs!M$225)</f>
        <v>0.942054745822965</v>
      </c>
      <c r="N209" s="96">
        <f>(indicateurs!N209-indicateurs!N$225)/(indicateurs!N$226-indicateurs!N$225)</f>
        <v>0.58979295957025357</v>
      </c>
      <c r="O209" s="139">
        <f>(indicateurs!O209-indicateurs!O$225)/(indicateurs!O$226-indicateurs!O$225)</f>
        <v>0.3522963679563868</v>
      </c>
      <c r="P209" s="101">
        <f>(indicateurs!P209-indicateurs!P$225)/(indicateurs!P$226-indicateurs!P$225)</f>
        <v>0.51476446231935535</v>
      </c>
      <c r="Q209" s="237">
        <f>(indicateurs!Q209-indicateurs!Q$225)/(indicateurs!Q$226-indicateurs!Q$225)</f>
        <v>0.34327661880985594</v>
      </c>
      <c r="R209" s="88">
        <f>(indicateurs!R209-indicateurs!R$225)/(indicateurs!R$226-indicateurs!R$225)</f>
        <v>0.76872828723951647</v>
      </c>
      <c r="S209" s="139">
        <f>(indicateurs!S209-indicateurs!S$225)/(indicateurs!S$226-indicateurs!S$225)</f>
        <v>0.55263157894736847</v>
      </c>
      <c r="T209" s="96">
        <f>(indicateurs!T209-indicateurs!T$225)/(indicateurs!T$226-indicateurs!T$225)</f>
        <v>0.53013802984412928</v>
      </c>
      <c r="U209" s="139">
        <f>(indicateurs!U209-indicateurs!U$225)/(indicateurs!U$226-indicateurs!U$225)</f>
        <v>0.66393396877152711</v>
      </c>
      <c r="V209" s="96">
        <f>(indicateurs!V209-indicateurs!V$225)/(indicateurs!V$226-indicateurs!V$225)</f>
        <v>0.33393781755281399</v>
      </c>
      <c r="W209" s="139">
        <f>(indicateurs!W209-indicateurs!W$225)/(indicateurs!W$226-indicateurs!W$225)</f>
        <v>2.4789025616323564E-2</v>
      </c>
      <c r="X209" s="96">
        <f>(indicateurs!X209-indicateurs!X$225)/(indicateurs!X$226-indicateurs!X$225)</f>
        <v>0.18896279921868184</v>
      </c>
      <c r="Y209" s="9">
        <f>(indicateurs!Y209-indicateurs!Y$225)/(indicateurs!Y$226-indicateurs!Y$225)</f>
        <v>0.23759949775399075</v>
      </c>
      <c r="Z209" s="187"/>
    </row>
    <row r="210" spans="1:26" ht="12">
      <c r="A210" s="13" t="s">
        <v>98</v>
      </c>
      <c r="B210" s="139">
        <f>(indicateurs!B210-indicateurs!B$225)/(indicateurs!B$226-indicateurs!B$225)</f>
        <v>0.13609835340672896</v>
      </c>
      <c r="C210" s="237"/>
      <c r="D210" s="139">
        <f>(indicateurs!D210-indicateurs!D$225)/(indicateurs!D$226-indicateurs!D$225)</f>
        <v>0.4928164733227291</v>
      </c>
      <c r="E210" s="138">
        <f>(indicateurs!E210-indicateurs!E$225)/(indicateurs!E$226-indicateurs!E$225)</f>
        <v>0.1906513987453069</v>
      </c>
      <c r="F210" s="138">
        <f>(indicateurs!F210-indicateurs!F$225)/(indicateurs!F$226-indicateurs!F$225)</f>
        <v>0.15998279322499862</v>
      </c>
      <c r="G210" s="96">
        <f>(indicateurs!G210-indicateurs!G$225)/(indicateurs!G$226-indicateurs!G$225)</f>
        <v>8.6802166845381626E-2</v>
      </c>
      <c r="H210" s="139">
        <f>(indicateurs!H210-indicateurs!H$225)/(indicateurs!H$226-indicateurs!H$225)</f>
        <v>0.55696202531645567</v>
      </c>
      <c r="I210" s="101">
        <f>(indicateurs!I210-indicateurs!I$225)/(indicateurs!I$226-indicateurs!I$225)</f>
        <v>0.57467637582348297</v>
      </c>
      <c r="J210" s="237">
        <f>(indicateurs!J210-indicateurs!J$225)/(indicateurs!J$226-indicateurs!J$225)</f>
        <v>0</v>
      </c>
      <c r="K210" s="69">
        <f>(indicateurs!K210-indicateurs!K$225)/(indicateurs!K$226-indicateurs!K$225)</f>
        <v>2.4532632247963166E-2</v>
      </c>
      <c r="L210" s="237">
        <f>(indicateurs!L210-indicateurs!L$225)/(indicateurs!L$226-indicateurs!L$225)</f>
        <v>0.67910305118450964</v>
      </c>
      <c r="M210" s="195">
        <f>(indicateurs!M210-indicateurs!M$225)/(indicateurs!M$226-indicateurs!M$225)</f>
        <v>0.91006043370067535</v>
      </c>
      <c r="N210" s="96">
        <f>(indicateurs!N210-indicateurs!N$225)/(indicateurs!N$226-indicateurs!N$225)</f>
        <v>0.80027548209366395</v>
      </c>
      <c r="O210" s="139">
        <f>(indicateurs!O210-indicateurs!O$225)/(indicateurs!O$226-indicateurs!O$225)</f>
        <v>0.89965855931094563</v>
      </c>
      <c r="P210" s="101">
        <f>(indicateurs!P210-indicateurs!P$225)/(indicateurs!P$226-indicateurs!P$225)</f>
        <v>0.88595122492145773</v>
      </c>
      <c r="Q210" s="237">
        <f>(indicateurs!Q210-indicateurs!Q$225)/(indicateurs!Q$226-indicateurs!Q$225)</f>
        <v>0.3637681312592197</v>
      </c>
      <c r="R210" s="88">
        <f>(indicateurs!R210-indicateurs!R$225)/(indicateurs!R$226-indicateurs!R$225)</f>
        <v>0.79833653042206121</v>
      </c>
      <c r="S210" s="139">
        <f>(indicateurs!S210-indicateurs!S$225)/(indicateurs!S$226-indicateurs!S$225)</f>
        <v>0.93421052631578949</v>
      </c>
      <c r="T210" s="96">
        <f>(indicateurs!T210-indicateurs!T$225)/(indicateurs!T$226-indicateurs!T$225)</f>
        <v>0.64855392059559391</v>
      </c>
      <c r="U210" s="139">
        <f>(indicateurs!U210-indicateurs!U$225)/(indicateurs!U$226-indicateurs!U$225)</f>
        <v>0.9193332936084303</v>
      </c>
      <c r="V210" s="96">
        <f>(indicateurs!V210-indicateurs!V$225)/(indicateurs!V$226-indicateurs!V$225)</f>
        <v>0</v>
      </c>
      <c r="W210" s="139">
        <f>(indicateurs!W210-indicateurs!W$225)/(indicateurs!W$226-indicateurs!W$225)</f>
        <v>3.0652176165297709E-2</v>
      </c>
      <c r="X210" s="96">
        <f>(indicateurs!X210-indicateurs!X$225)/(indicateurs!X$226-indicateurs!X$225)</f>
        <v>9.2789660054512266E-2</v>
      </c>
      <c r="Y210" s="9">
        <f>(indicateurs!Y210-indicateurs!Y$225)/(indicateurs!Y$226-indicateurs!Y$225)</f>
        <v>0.65883385239142933</v>
      </c>
      <c r="Z210" s="187"/>
    </row>
    <row r="211" spans="1:26" ht="12">
      <c r="A211" s="13" t="s">
        <v>99</v>
      </c>
      <c r="B211" s="139">
        <f>(indicateurs!B211-indicateurs!B$225)/(indicateurs!B$226-indicateurs!B$225)</f>
        <v>0.12843677092400174</v>
      </c>
      <c r="C211" s="237"/>
      <c r="D211" s="139">
        <f>(indicateurs!D211-indicateurs!D$225)/(indicateurs!D$226-indicateurs!D$225)</f>
        <v>0.3855365645981863</v>
      </c>
      <c r="E211" s="138">
        <f>(indicateurs!E211-indicateurs!E$225)/(indicateurs!E$226-indicateurs!E$225)</f>
        <v>0.27385186226837033</v>
      </c>
      <c r="F211" s="138">
        <f>(indicateurs!F211-indicateurs!F$225)/(indicateurs!F$226-indicateurs!F$225)</f>
        <v>0.13502991308560147</v>
      </c>
      <c r="G211" s="96">
        <f>(indicateurs!G211-indicateurs!G$225)/(indicateurs!G$226-indicateurs!G$225)</f>
        <v>0.10932621154863784</v>
      </c>
      <c r="H211" s="139">
        <f>(indicateurs!H211-indicateurs!H$225)/(indicateurs!H$226-indicateurs!H$225)</f>
        <v>0.55696202531645567</v>
      </c>
      <c r="I211" s="101">
        <f>(indicateurs!I211-indicateurs!I$225)/(indicateurs!I$226-indicateurs!I$225)</f>
        <v>0.72829661050643901</v>
      </c>
      <c r="J211" s="237">
        <f>(indicateurs!J211-indicateurs!J$225)/(indicateurs!J$226-indicateurs!J$225)</f>
        <v>7.8926598263614842E-3</v>
      </c>
      <c r="K211" s="69">
        <f>(indicateurs!K211-indicateurs!K$225)/(indicateurs!K$226-indicateurs!K$225)</f>
        <v>0.1254946379515382</v>
      </c>
      <c r="L211" s="118">
        <f>(indicateurs!L211-indicateurs!L$225)/(indicateurs!L$226-indicateurs!L$225)</f>
        <v>0.66282652473813364</v>
      </c>
      <c r="M211" s="195">
        <f>(indicateurs!M211-indicateurs!M$225)/(indicateurs!M$226-indicateurs!M$225)</f>
        <v>0.97049413437611043</v>
      </c>
      <c r="N211" s="96">
        <f>(indicateurs!N211-indicateurs!N$225)/(indicateurs!N$226-indicateurs!N$225)</f>
        <v>0.7803233618145593</v>
      </c>
      <c r="O211" s="139">
        <f>(indicateurs!O211-indicateurs!O$225)/(indicateurs!O$226-indicateurs!O$225)</f>
        <v>0.91813872551778097</v>
      </c>
      <c r="P211" s="101">
        <f>(indicateurs!P211-indicateurs!P$225)/(indicateurs!P$226-indicateurs!P$225)</f>
        <v>0.52912298748933295</v>
      </c>
      <c r="Q211" s="237">
        <f>(indicateurs!Q211-indicateurs!Q$225)/(indicateurs!Q$226-indicateurs!Q$225)</f>
        <v>0.44996927481002474</v>
      </c>
      <c r="R211" s="88">
        <f>(indicateurs!R211-indicateurs!R$225)/(indicateurs!R$226-indicateurs!R$225)</f>
        <v>0.8800359432564272</v>
      </c>
      <c r="S211" s="139">
        <f>(indicateurs!S211-indicateurs!S$225)/(indicateurs!S$226-indicateurs!S$225)</f>
        <v>0.67105263157894735</v>
      </c>
      <c r="T211" s="96">
        <f>(indicateurs!T211-indicateurs!T$225)/(indicateurs!T$226-indicateurs!T$225)</f>
        <v>0</v>
      </c>
      <c r="U211" s="139">
        <f>(indicateurs!U211-indicateurs!U$225)/(indicateurs!U$226-indicateurs!U$225)</f>
        <v>0.8868748821694501</v>
      </c>
      <c r="V211" s="96">
        <f>(indicateurs!V211-indicateurs!V$225)/(indicateurs!V$226-indicateurs!V$225)</f>
        <v>0.23212758168285139</v>
      </c>
      <c r="W211" s="139">
        <f>(indicateurs!W211-indicateurs!W$225)/(indicateurs!W$226-indicateurs!W$225)</f>
        <v>1.7531681621474213E-2</v>
      </c>
      <c r="X211" s="96">
        <f>(indicateurs!X211-indicateurs!X$225)/(indicateurs!X$226-indicateurs!X$225)</f>
        <v>0.11341968941762361</v>
      </c>
      <c r="Y211" s="9">
        <f>(indicateurs!Y211-indicateurs!Y$225)/(indicateurs!Y$226-indicateurs!Y$225)</f>
        <v>0.84200206025328728</v>
      </c>
      <c r="Z211" s="187"/>
    </row>
    <row r="212" spans="1:26" ht="12">
      <c r="A212" s="13" t="s">
        <v>100</v>
      </c>
      <c r="B212" s="47">
        <f>(indicateurs!B212-indicateurs!B$225)/(indicateurs!B$226-indicateurs!B$225)</f>
        <v>2.034429289956952E-2</v>
      </c>
      <c r="C212" s="143"/>
      <c r="D212" s="47">
        <f>(indicateurs!D212-indicateurs!D$225)/(indicateurs!D$226-indicateurs!D$225)</f>
        <v>0.35435406622992366</v>
      </c>
      <c r="E212" s="55">
        <f>(indicateurs!E212-indicateurs!E$225)/(indicateurs!E$226-indicateurs!E$225)</f>
        <v>2.3212047195483997E-2</v>
      </c>
      <c r="F212" s="138">
        <f>(indicateurs!F212-indicateurs!F$225)/(indicateurs!F$226-indicateurs!F$225)</f>
        <v>0.95143445135952864</v>
      </c>
      <c r="G212" s="96">
        <f>(indicateurs!G212-indicateurs!G$225)/(indicateurs!G$226-indicateurs!G$225)</f>
        <v>9.5013717338168241E-2</v>
      </c>
      <c r="H212" s="139">
        <f>(indicateurs!H212-indicateurs!H$225)/(indicateurs!H$226-indicateurs!H$225)</f>
        <v>0</v>
      </c>
      <c r="I212" s="101">
        <f>(indicateurs!I212-indicateurs!I$225)/(indicateurs!I$226-indicateurs!I$225)</f>
        <v>0.58403188010298357</v>
      </c>
      <c r="J212" s="237">
        <f>(indicateurs!J212-indicateurs!J$225)/(indicateurs!J$226-indicateurs!J$225)</f>
        <v>1</v>
      </c>
      <c r="K212" s="47">
        <f>(indicateurs!K212-indicateurs!K$225)/(indicateurs!K$226-indicateurs!K$225)</f>
        <v>1</v>
      </c>
      <c r="L212" s="119">
        <f>(indicateurs!L212-indicateurs!L$225)/(indicateurs!L$226-indicateurs!L$225)</f>
        <v>0.52649961376021182</v>
      </c>
      <c r="M212" s="195">
        <f>(indicateurs!M212-indicateurs!M$225)/(indicateurs!M$226-indicateurs!M$225)</f>
        <v>0.38037682189832883</v>
      </c>
      <c r="N212" s="96">
        <f>(indicateurs!N212-indicateurs!N$225)/(indicateurs!N$226-indicateurs!N$225)</f>
        <v>0.48691460055096425</v>
      </c>
      <c r="O212" s="139">
        <f>(indicateurs!O212-indicateurs!O$225)/(indicateurs!O$226-indicateurs!O$225)</f>
        <v>5.1458432217744619E-2</v>
      </c>
      <c r="P212" s="101">
        <f>(indicateurs!P212-indicateurs!P$225)/(indicateurs!P$226-indicateurs!P$225)</f>
        <v>0</v>
      </c>
      <c r="Q212" s="237">
        <f>(indicateurs!Q212-indicateurs!Q$225)/(indicateurs!Q$226-indicateurs!Q$225)</f>
        <v>0.19372722976553666</v>
      </c>
      <c r="R212" s="88">
        <f>(indicateurs!R212-indicateurs!R$225)/(indicateurs!R$226-indicateurs!R$225)</f>
        <v>3.2119558914352745E-4</v>
      </c>
      <c r="S212" s="139">
        <f>(indicateurs!S212-indicateurs!S$225)/(indicateurs!S$226-indicateurs!S$225)</f>
        <v>0.36842105263157893</v>
      </c>
      <c r="T212" s="96">
        <f>(indicateurs!T212-indicateurs!T$225)/(indicateurs!T$226-indicateurs!T$225)</f>
        <v>0.63216025778653584</v>
      </c>
      <c r="U212" s="139">
        <f>(indicateurs!U212-indicateurs!U$225)/(indicateurs!U$226-indicateurs!U$225)</f>
        <v>0.27287337607854023</v>
      </c>
      <c r="V212" s="96">
        <f>(indicateurs!V212-indicateurs!V$225)/(indicateurs!V$226-indicateurs!V$225)</f>
        <v>0.52019996173417316</v>
      </c>
      <c r="W212" s="139">
        <f>(indicateurs!W212-indicateurs!W$225)/(indicateurs!W$226-indicateurs!W$225)</f>
        <v>0.1316792753046051</v>
      </c>
      <c r="X212" s="96">
        <f>(indicateurs!X212-indicateurs!X$225)/(indicateurs!X$226-indicateurs!X$225)</f>
        <v>0.11036240418800727</v>
      </c>
      <c r="Y212" s="9">
        <f>(indicateurs!Y212-indicateurs!Y$225)/(indicateurs!Y$226-indicateurs!Y$225)</f>
        <v>0.21974182898514108</v>
      </c>
      <c r="Z212" s="187"/>
    </row>
    <row r="213" spans="1:26" ht="12">
      <c r="A213" s="13" t="s">
        <v>101</v>
      </c>
      <c r="B213" s="139">
        <f>(indicateurs!B213-indicateurs!B$225)/(indicateurs!B$226-indicateurs!B$225)</f>
        <v>0.10490156851586378</v>
      </c>
      <c r="C213" s="237"/>
      <c r="D213" s="139">
        <f>(indicateurs!D213-indicateurs!D$225)/(indicateurs!D$226-indicateurs!D$225)</f>
        <v>0.49819179039680217</v>
      </c>
      <c r="E213" s="138">
        <f>(indicateurs!E213-indicateurs!E$225)/(indicateurs!E$226-indicateurs!E$225)</f>
        <v>0.15505685926145316</v>
      </c>
      <c r="F213" s="138">
        <f>(indicateurs!F213-indicateurs!F$225)/(indicateurs!F$226-indicateurs!F$225)</f>
        <v>0.11734692257450295</v>
      </c>
      <c r="G213" s="96">
        <f>(indicateurs!G213-indicateurs!G$225)/(indicateurs!G$226-indicateurs!G$225)</f>
        <v>0.11681084581555926</v>
      </c>
      <c r="H213" s="139">
        <f>(indicateurs!H213-indicateurs!H$225)/(indicateurs!H$226-indicateurs!H$225)</f>
        <v>0.55696202531645567</v>
      </c>
      <c r="I213" s="101">
        <f>(indicateurs!I213-indicateurs!I$225)/(indicateurs!I$226-indicateurs!I$225)</f>
        <v>0.63211475022117447</v>
      </c>
      <c r="J213" s="237">
        <f>(indicateurs!J213-indicateurs!J$225)/(indicateurs!J$226-indicateurs!J$225)</f>
        <v>3.9463299131807419E-2</v>
      </c>
      <c r="K213" s="69">
        <f>(indicateurs!K213-indicateurs!K$225)/(indicateurs!K$226-indicateurs!K$225)</f>
        <v>0.25405098330679526</v>
      </c>
      <c r="L213" s="237">
        <f>(indicateurs!L213-indicateurs!L$225)/(indicateurs!L$226-indicateurs!L$225)</f>
        <v>0.58430700082339726</v>
      </c>
      <c r="M213" s="195">
        <f>(indicateurs!M213-indicateurs!M$225)/(indicateurs!M$226-indicateurs!M$225)</f>
        <v>0.81407749733380763</v>
      </c>
      <c r="N213" s="96">
        <f>(indicateurs!N213-indicateurs!N$225)/(indicateurs!N$226-indicateurs!N$225)</f>
        <v>0.62163796765055512</v>
      </c>
      <c r="O213" s="139">
        <f>(indicateurs!O213-indicateurs!O$225)/(indicateurs!O$226-indicateurs!O$225)</f>
        <v>0.70538651557033016</v>
      </c>
      <c r="P213" s="101">
        <f>(indicateurs!P213-indicateurs!P$225)/(indicateurs!P$226-indicateurs!P$225)</f>
        <v>0.39562240010993327</v>
      </c>
      <c r="Q213" s="237">
        <f>(indicateurs!Q213-indicateurs!Q$225)/(indicateurs!Q$226-indicateurs!Q$225)</f>
        <v>0.39760962551504192</v>
      </c>
      <c r="R213" s="88">
        <f>(indicateurs!R213-indicateurs!R$225)/(indicateurs!R$226-indicateurs!R$225)</f>
        <v>0.89338624166700142</v>
      </c>
      <c r="S213" s="139">
        <f>(indicateurs!S213-indicateurs!S$225)/(indicateurs!S$226-indicateurs!S$225)</f>
        <v>1</v>
      </c>
      <c r="T213" s="96">
        <f>(indicateurs!T213-indicateurs!T$225)/(indicateurs!T$226-indicateurs!T$225)</f>
        <v>0.12615387958140706</v>
      </c>
      <c r="U213" s="139">
        <f>(indicateurs!U213-indicateurs!U$225)/(indicateurs!U$226-indicateurs!U$225)</f>
        <v>0.92840640591975199</v>
      </c>
      <c r="V213" s="96">
        <f>(indicateurs!V213-indicateurs!V$225)/(indicateurs!V$226-indicateurs!V$225)</f>
        <v>4.2049837177891652E-2</v>
      </c>
      <c r="W213" s="139">
        <f>(indicateurs!W213-indicateurs!W$225)/(indicateurs!W$226-indicateurs!W$225)</f>
        <v>3.9048151884745363E-2</v>
      </c>
      <c r="X213" s="96">
        <f>(indicateurs!X213-indicateurs!X$225)/(indicateurs!X$226-indicateurs!X$225)</f>
        <v>0.12023667789597606</v>
      </c>
      <c r="Y213" s="9">
        <f>(indicateurs!Y213-indicateurs!Y$225)/(indicateurs!Y$226-indicateurs!Y$225)</f>
        <v>0.68911654378569476</v>
      </c>
      <c r="Z213" s="187"/>
    </row>
    <row r="214" spans="1:26" ht="12">
      <c r="A214" s="13" t="s">
        <v>102</v>
      </c>
      <c r="B214" s="139">
        <f>(indicateurs!B214-indicateurs!B$225)/(indicateurs!B$226-indicateurs!B$225)</f>
        <v>0.11770433983148181</v>
      </c>
      <c r="C214" s="237"/>
      <c r="D214" s="139">
        <f>(indicateurs!D214-indicateurs!D$225)/(indicateurs!D$226-indicateurs!D$225)</f>
        <v>0.32115080521679279</v>
      </c>
      <c r="E214" s="138">
        <f>(indicateurs!E214-indicateurs!E$225)/(indicateurs!E$226-indicateurs!E$225)</f>
        <v>0.14581985061795349</v>
      </c>
      <c r="F214" s="138">
        <f>(indicateurs!F214-indicateurs!F$225)/(indicateurs!F$226-indicateurs!F$225)</f>
        <v>0.55599294160580515</v>
      </c>
      <c r="G214" s="96">
        <f>(indicateurs!G214-indicateurs!G$225)/(indicateurs!G$226-indicateurs!G$225)</f>
        <v>0.18164921352848459</v>
      </c>
      <c r="H214" s="47">
        <f>(indicateurs!H214-indicateurs!H$225)/(indicateurs!H$226-indicateurs!H$225)</f>
        <v>0.84499379746835457</v>
      </c>
      <c r="I214" s="68">
        <f>(indicateurs!I214-indicateurs!I$225)/(indicateurs!I$226-indicateurs!I$225)</f>
        <v>0.4766617623145844</v>
      </c>
      <c r="J214" s="237">
        <f>(indicateurs!J214-indicateurs!J$225)/(indicateurs!J$226-indicateurs!J$225)</f>
        <v>7.1791020895580111E-5</v>
      </c>
      <c r="K214" s="69">
        <f>(indicateurs!K214-indicateurs!K$225)/(indicateurs!K$226-indicateurs!K$225)</f>
        <v>0.23529276526019977</v>
      </c>
      <c r="L214" s="237">
        <f>(indicateurs!L214-indicateurs!L$225)/(indicateurs!L$226-indicateurs!L$225)</f>
        <v>0.39639991347541448</v>
      </c>
      <c r="M214" s="195">
        <f>(indicateurs!M214-indicateurs!M$225)/(indicateurs!M$226-indicateurs!M$225)</f>
        <v>0.68965517241379337</v>
      </c>
      <c r="N214" s="96">
        <f>(indicateurs!N214-indicateurs!N$225)/(indicateurs!N$226-indicateurs!N$225)</f>
        <v>0.71625344352617071</v>
      </c>
      <c r="O214" s="139">
        <f>(indicateurs!O214-indicateurs!O$225)/(indicateurs!O$226-indicateurs!O$225)</f>
        <v>0.94596323631995494</v>
      </c>
      <c r="P214" s="101">
        <f>(indicateurs!P214-indicateurs!P$225)/(indicateurs!P$226-indicateurs!P$225)</f>
        <v>0.512749329089633</v>
      </c>
      <c r="Q214" s="237">
        <f>(indicateurs!Q214-indicateurs!Q$225)/(indicateurs!Q$226-indicateurs!Q$225)</f>
        <v>0.36851958938463597</v>
      </c>
      <c r="R214" s="88">
        <f>(indicateurs!R214-indicateurs!R$225)/(indicateurs!R$226-indicateurs!R$225)</f>
        <v>0.82461205171251417</v>
      </c>
      <c r="S214" s="139">
        <f>(indicateurs!S214-indicateurs!S$225)/(indicateurs!S$226-indicateurs!S$225)</f>
        <v>0.65789473684210531</v>
      </c>
      <c r="T214" s="96">
        <f>(indicateurs!T214-indicateurs!T$225)/(indicateurs!T$226-indicateurs!T$225)</f>
        <v>0.49360901679583657</v>
      </c>
      <c r="U214" s="139">
        <f>(indicateurs!U214-indicateurs!U$225)/(indicateurs!U$226-indicateurs!U$225)</f>
        <v>0.57912541169014697</v>
      </c>
      <c r="V214" s="96">
        <f>(indicateurs!V214-indicateurs!V$225)/(indicateurs!V$226-indicateurs!V$225)</f>
        <v>0.17407879432900553</v>
      </c>
      <c r="W214" s="139">
        <f>(indicateurs!W214-indicateurs!W$225)/(indicateurs!W$226-indicateurs!W$225)</f>
        <v>0.20781489235002878</v>
      </c>
      <c r="X214" s="96">
        <f>(indicateurs!X214-indicateurs!X$225)/(indicateurs!X$226-indicateurs!X$225)</f>
        <v>0.11264186702954063</v>
      </c>
      <c r="Y214" s="9">
        <f>(indicateurs!Y214-indicateurs!Y$225)/(indicateurs!Y$226-indicateurs!Y$225)</f>
        <v>0.56028239231142862</v>
      </c>
      <c r="Z214" s="187"/>
    </row>
  </sheetData>
  <mergeCells count="60">
    <mergeCell ref="B174:J174"/>
    <mergeCell ref="K174:Y174"/>
    <mergeCell ref="B175:C175"/>
    <mergeCell ref="D175:G175"/>
    <mergeCell ref="H175:J175"/>
    <mergeCell ref="K175:L175"/>
    <mergeCell ref="M175:N175"/>
    <mergeCell ref="O175:Q175"/>
    <mergeCell ref="S175:T175"/>
    <mergeCell ref="U175:V175"/>
    <mergeCell ref="W175:X175"/>
    <mergeCell ref="B131:J131"/>
    <mergeCell ref="K131:Y131"/>
    <mergeCell ref="B132:C132"/>
    <mergeCell ref="D132:G132"/>
    <mergeCell ref="H132:J132"/>
    <mergeCell ref="K132:L132"/>
    <mergeCell ref="M132:N132"/>
    <mergeCell ref="O132:Q132"/>
    <mergeCell ref="S132:T132"/>
    <mergeCell ref="U132:V132"/>
    <mergeCell ref="W132:X132"/>
    <mergeCell ref="B88:J88"/>
    <mergeCell ref="K88:Y88"/>
    <mergeCell ref="B89:C89"/>
    <mergeCell ref="D89:G89"/>
    <mergeCell ref="H89:J89"/>
    <mergeCell ref="K89:L89"/>
    <mergeCell ref="M89:N89"/>
    <mergeCell ref="O89:Q89"/>
    <mergeCell ref="S89:T89"/>
    <mergeCell ref="U89:V89"/>
    <mergeCell ref="W89:X89"/>
    <mergeCell ref="AB46:AE46"/>
    <mergeCell ref="AF46:AG46"/>
    <mergeCell ref="AH46:AI46"/>
    <mergeCell ref="AJ46:AL46"/>
    <mergeCell ref="AP46:AQ46"/>
    <mergeCell ref="B45:J45"/>
    <mergeCell ref="K45:Y45"/>
    <mergeCell ref="B46:C46"/>
    <mergeCell ref="D46:G46"/>
    <mergeCell ref="H46:J46"/>
    <mergeCell ref="K46:L46"/>
    <mergeCell ref="M46:N46"/>
    <mergeCell ref="O46:Q46"/>
    <mergeCell ref="S46:T46"/>
    <mergeCell ref="U46:V46"/>
    <mergeCell ref="W46:X46"/>
    <mergeCell ref="B2:J2"/>
    <mergeCell ref="K2:Y2"/>
    <mergeCell ref="B3:C3"/>
    <mergeCell ref="D3:G3"/>
    <mergeCell ref="H3:J3"/>
    <mergeCell ref="K3:L3"/>
    <mergeCell ref="M3:N3"/>
    <mergeCell ref="O3:Q3"/>
    <mergeCell ref="S3:T3"/>
    <mergeCell ref="U3:V3"/>
    <mergeCell ref="W3:X3"/>
  </mergeCells>
  <conditionalFormatting sqref="AB50 AC50 AD50 AE50 AF50 AG50 AH50 AI50 AJ50 AK50 AL50 AM50 AN50 AO50 AP50 AQ50 AR50 AB51 AC51 AD51 AE51 AF51 AG51 AH51 AI51 AJ51 AK51 AL51 AM51 AN51 AO51 AP51 AQ51 AR51 AB52 AC52 AD52 AE52 AF52 AG52 AH52 AI52 AJ52 AK52 AL52 AM52 AN52 AO52 AP52 AQ52 AR52 AB53 AC53 AD53 AE53 AF53 AG53 AH53 AI53 AJ53 AK53 AL53 AM53 AN53 AO53 AP53 AQ53 AR53 AB54 AC54 AD54 AE54 AF54 AG54 AH54 AI54 AJ54 AK54 AL54 AM54 AN54 AO54 AP54 AQ54 AR54 AB55 AC55 AD55 AE55 AF55 AG55 AH55 AI55 AJ55 AK55 AL55 AM55 AN55 AO55 AP55 AQ55 AR55 AB56 AC56 AD56 AE56 AF56 AG56 AH56 AI56 AJ56 AK56 AL56 AM56 AN56 AO56 AP56 AQ56 AR56 AB57 AC57 AD57 AE57 AF57 AG57 AH57 AI57 AJ57 AK57 AL57 AM57 AN57 AO57 AP57 AQ57 AR57 AB58 AC58 AD58 AE58 AF58 AG58 AH58 AI58 AJ58 AK58 AL58 AM58 AN58 AO58 AP58 AQ58 AR58 AB59 AC59 AD59 AE59 AF59 AG59 AH59 AI59 AJ59 AK59 AL59 AM59 AN59 AO59 AP59 AQ59 AR59 AB60 AC60 AD60 AE60 AF60 AG60 AH60 AI60 AJ60 AK60 AL60 AM60 AN60 AO60 AP60 AQ60 AR60 AB61 AC61 AD61 AE61 AF61 AG61 AH61 AI61 AJ61 AK61 AL61 AM61 AN61 AO61 AP61 AQ61 AR61 AB62 AC62 AD62 AE62 AF62 AG62 AH62 AI62 AJ62 AK62 AL62 AM62 AN62 AO62 AP62 AQ62 AR62 AB63 AC63 AD63 AE63 AF63 AG63 AH63 AI63 AJ63 AK63 AL63 AM63 AN63 AO63 AP63 AQ63 AR63 AB64 AC64 AD64 AE64 AF64 AG64 AH64 AI64 AJ64 AK64 AL64 AM64 AN64 AO64 AP64 AQ64 AR64 AB65 AC65 AD65 AE65 AF65 AG65 AH65 AI65 AJ65 AK65 AL65 AM65 AN65 AO65 AP65 AQ65 AR65 AB66 AC66 AD66 AE66 AF66 AG66 AH66 AI66 AJ66 AK66 AL66 AM66 AN66 AO66 AP66 AQ66 AR66 AB67 AC67 AD67 AE67 AF67 AG67 AH67 AI67 AJ67 AK67 AL67 AM67 AN67 AO67 AP67 AQ67 AR67 AB68 AC68 AD68 AE68 AF68 AG68 AH68 AI68 AJ68 AK68 AL68 AM68 AN68 AO68 AP68 AQ68 AR68 AB69 AC69 AD69 AE69 AF69 AG69 AH69 AI69 AJ69 AK69 AL69 AM69 AN69 AO69 AP69 AQ69 AR69 AB70 AC70 AD70 AE70 AF70 AG70 AH70 AI70 AJ70 AK70 AL70 AM70 AN70 AO70 AP70 AQ70 AR70 AB71 AC71 AD71 AE71 AF71 AG71 AH71 AI71 AJ71 AK71 AL71 AM71 AN71 AO71 AP71 AQ71 AR71 AB72 AC72 AD72 AE72 AF72 AG72 AH72 AI72 AJ72 AK72 AL72 AM72 AN72 AO72 AP72 AQ72 AR72 AB73 AC73 AD73 AE73 AF73 AG73 AH73 AI73 AJ73 AK73 AL73 AM73 AN73 AO73 AP73 AQ73 AR73 AB74 AC74 AD74 AE74 AF74 AG74 AH74 AI74 AJ74 AK74 AL74 AM74 AN74 AO74 AP74 AQ74 AR74 AB75 AC75 AD75 AE75 AF75 AG75 AH75 AI75 AJ75 AK75 AL75 AM75 AN75 AO75 AP75 AQ75 AR75 AB76 AC76 AD76 AE76 AF76 AG76 AH76 AI76 AJ76 AK76 AL76 AM76 AN76 AO76 AP76 AQ76 AR76 AB77 AC77 AD77 AE77 AF77 AG77 AH77 AI77 AJ77 AK77 AL77 AM77 AN77 AO77 AP77 AQ77 AR77 AB78 AC78 AD78 AE78 AF78 AG78 AH78 AI78 AJ78 AK78 AL78 AM78 AN78 AO78 AP78 AQ78 AR78 AB79 AC79 AD79 AE79 AF79 AG79 AH79 AI79 AJ79 AK79 AL79 AM79 AN79 AO79 AP79 AQ79 AR79 AB80 AC80 AD80 AE80 AF80 AG80 AH80 AI80 AJ80 AK80 AL80 AM80 AN80 AO80 AP80 AQ80 AR80 AB81 AC81 AD81 AE81 AF81 AG81 AH81 AI81 AJ81 AK81 AL81 AM81 AN81 AO81 AP81 AQ81 AR81 AB82 AC82 AD82 AE82 AF82 AG82 AH82 AI82 AJ82 AK82 AL82 AM82 AN82 AO82 AP82 AQ82 AR82 AB83 AC83 AD83 AE83 AF83 AG83 AH83 AI83 AJ83 AK83 AL83 AM83 AN83 AO83 AP83 AQ83 AR83 AB84 AC84 AD84 AE84 AF84 AG84 AH84 AI84 AJ84 AK84 AL84 AM84 AN84 AO84 AP84 AQ84 AR84 AB85 AC85 AD85 AE85 AF85 AG85 AH85 AI85 AJ85 AK85 AL85 AM85 AN85 AO85 AP85 AQ85 AR85">
    <cfRule type="cellIs" dxfId="0" priority="1" stopIfTrue="1" operator="lessThan">
      <formula>0</formula>
    </cfRule>
  </conditionalFormatting>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workbookViewId="0"/>
  </sheetViews>
  <sheetFormatPr baseColWidth="10" defaultColWidth="9.1640625" defaultRowHeight="12.75" customHeight="1" x14ac:dyDescent="0"/>
  <cols>
    <col min="1" max="1" width="17.83203125" customWidth="1"/>
    <col min="2" max="2" width="11" customWidth="1"/>
    <col min="3" max="3" width="10.6640625" customWidth="1"/>
    <col min="4" max="4" width="10.83203125" customWidth="1"/>
    <col min="5" max="5" width="11.1640625" customWidth="1"/>
    <col min="7" max="7" width="13.1640625" customWidth="1"/>
    <col min="8" max="8" width="11.6640625" customWidth="1"/>
    <col min="9" max="9" width="10.33203125" customWidth="1"/>
    <col min="10" max="10" width="11.5" customWidth="1"/>
    <col min="11" max="11" width="10.83203125" customWidth="1"/>
    <col min="12" max="12" width="13.33203125" customWidth="1"/>
    <col min="13" max="13" width="10.5" customWidth="1"/>
    <col min="15" max="15" width="10" customWidth="1"/>
    <col min="16" max="16" width="12" customWidth="1"/>
    <col min="18" max="18" width="10.6640625" customWidth="1"/>
    <col min="19" max="19" width="11.1640625" customWidth="1"/>
    <col min="20" max="20" width="11.5" customWidth="1"/>
    <col min="22" max="22" width="14.83203125" customWidth="1"/>
    <col min="23" max="23" width="15.83203125" customWidth="1"/>
    <col min="25" max="25" width="11.1640625" customWidth="1"/>
  </cols>
  <sheetData>
    <row r="1" spans="1:26" ht="24" customHeight="1">
      <c r="B1" s="273" t="s">
        <v>112</v>
      </c>
      <c r="C1" s="270"/>
      <c r="D1" s="274" t="s">
        <v>113</v>
      </c>
      <c r="E1" s="271"/>
      <c r="F1" s="271"/>
      <c r="G1" s="270"/>
      <c r="H1" s="275" t="s">
        <v>5</v>
      </c>
      <c r="I1" s="276"/>
      <c r="J1" s="277"/>
      <c r="K1" s="278" t="s">
        <v>114</v>
      </c>
      <c r="L1" s="270"/>
      <c r="M1" s="279" t="s">
        <v>115</v>
      </c>
      <c r="N1" s="270"/>
      <c r="O1" s="280" t="s">
        <v>116</v>
      </c>
      <c r="P1" s="271"/>
      <c r="Q1" s="271"/>
      <c r="R1" s="212" t="s">
        <v>117</v>
      </c>
      <c r="S1" s="281" t="s">
        <v>118</v>
      </c>
      <c r="T1" s="271"/>
      <c r="U1" s="282" t="s">
        <v>119</v>
      </c>
      <c r="V1" s="267"/>
      <c r="W1" s="283" t="s">
        <v>120</v>
      </c>
      <c r="X1" s="271"/>
      <c r="Y1" s="204" t="s">
        <v>36</v>
      </c>
    </row>
    <row r="2" spans="1:26" ht="38.25" customHeight="1">
      <c r="A2" s="42"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c r="Z2" s="187"/>
    </row>
    <row r="3" spans="1:26" ht="12">
      <c r="A3" s="194" t="s">
        <v>67</v>
      </c>
      <c r="B3" s="152" t="s">
        <v>137</v>
      </c>
      <c r="C3" s="248" t="s">
        <v>138</v>
      </c>
      <c r="D3" s="61">
        <v>0.72</v>
      </c>
      <c r="E3" s="260" t="s">
        <v>139</v>
      </c>
      <c r="F3" s="28">
        <v>0.11700000000000001</v>
      </c>
      <c r="G3" s="263">
        <v>9.7000000000000003E-3</v>
      </c>
      <c r="H3" s="97"/>
      <c r="I3" s="264">
        <v>0.21</v>
      </c>
      <c r="J3" s="263"/>
      <c r="K3" s="67">
        <v>0.1399</v>
      </c>
      <c r="L3" s="248" t="s">
        <v>140</v>
      </c>
      <c r="M3" s="152" t="s">
        <v>141</v>
      </c>
      <c r="N3" s="124">
        <v>0.85</v>
      </c>
      <c r="O3" s="61">
        <v>0.71</v>
      </c>
      <c r="P3" s="264" t="s">
        <v>142</v>
      </c>
      <c r="Q3" s="248" t="s">
        <v>143</v>
      </c>
      <c r="R3" s="183">
        <v>0.97</v>
      </c>
      <c r="S3" s="152" t="s">
        <v>144</v>
      </c>
      <c r="T3" s="124">
        <v>0.95</v>
      </c>
      <c r="U3" s="61">
        <v>0.92</v>
      </c>
      <c r="V3" s="248" t="s">
        <v>145</v>
      </c>
      <c r="W3" s="152" t="s">
        <v>146</v>
      </c>
      <c r="X3" s="263">
        <v>2.1000000000000001E-2</v>
      </c>
      <c r="Y3" s="240" t="s">
        <v>147</v>
      </c>
      <c r="Z3" s="187"/>
    </row>
    <row r="4" spans="1:26" ht="12">
      <c r="A4" s="13" t="s">
        <v>68</v>
      </c>
      <c r="B4" s="145" t="s">
        <v>148</v>
      </c>
      <c r="C4" s="103" t="s">
        <v>149</v>
      </c>
      <c r="D4" s="31">
        <v>0.72</v>
      </c>
      <c r="E4" s="32" t="s">
        <v>150</v>
      </c>
      <c r="F4" s="142">
        <v>8.7999999999999995E-2</v>
      </c>
      <c r="G4" s="10">
        <v>1.11E-2</v>
      </c>
      <c r="H4" s="145" t="s">
        <v>151</v>
      </c>
      <c r="I4" s="218">
        <v>0.22</v>
      </c>
      <c r="J4" s="10">
        <v>0.98799999999999999</v>
      </c>
      <c r="K4" s="25">
        <v>9.0200000000000002E-2</v>
      </c>
      <c r="L4" s="103" t="s">
        <v>152</v>
      </c>
      <c r="M4" s="145" t="s">
        <v>153</v>
      </c>
      <c r="N4" s="105">
        <v>0.69</v>
      </c>
      <c r="O4" s="31">
        <v>0.82</v>
      </c>
      <c r="P4" s="218" t="s">
        <v>154</v>
      </c>
      <c r="Q4" s="103" t="s">
        <v>155</v>
      </c>
      <c r="R4" s="156">
        <v>0.94</v>
      </c>
      <c r="S4" s="145" t="s">
        <v>156</v>
      </c>
      <c r="T4" s="105">
        <v>0.82</v>
      </c>
      <c r="U4" s="31">
        <v>0.94</v>
      </c>
      <c r="V4" s="103" t="s">
        <v>157</v>
      </c>
      <c r="W4" s="145" t="s">
        <v>158</v>
      </c>
      <c r="X4" s="10">
        <v>2.98E-2</v>
      </c>
      <c r="Y4" s="189" t="s">
        <v>159</v>
      </c>
      <c r="Z4" s="187"/>
    </row>
    <row r="5" spans="1:26" ht="12">
      <c r="A5" s="13" t="s">
        <v>69</v>
      </c>
      <c r="B5" s="145" t="s">
        <v>160</v>
      </c>
      <c r="C5" s="103" t="s">
        <v>161</v>
      </c>
      <c r="D5" s="31">
        <v>0.62</v>
      </c>
      <c r="E5" s="32" t="s">
        <v>162</v>
      </c>
      <c r="F5" s="142">
        <v>6.4600000000000005E-2</v>
      </c>
      <c r="G5" s="10">
        <v>4.0399999999999998E-2</v>
      </c>
      <c r="H5" s="145" t="s">
        <v>163</v>
      </c>
      <c r="I5" s="218">
        <v>0.2</v>
      </c>
      <c r="J5" s="10">
        <v>0.997</v>
      </c>
      <c r="K5" s="25">
        <v>4.4499999999999998E-2</v>
      </c>
      <c r="L5" s="103" t="s">
        <v>164</v>
      </c>
      <c r="M5" s="145" t="s">
        <v>165</v>
      </c>
      <c r="N5" s="105">
        <v>0.77</v>
      </c>
      <c r="O5" s="31">
        <v>0.71</v>
      </c>
      <c r="P5" s="218" t="s">
        <v>166</v>
      </c>
      <c r="Q5" s="103" t="s">
        <v>167</v>
      </c>
      <c r="R5" s="156">
        <v>0.94</v>
      </c>
      <c r="S5" s="145" t="s">
        <v>168</v>
      </c>
      <c r="T5" s="105">
        <v>0.91</v>
      </c>
      <c r="U5" s="31">
        <v>0.84</v>
      </c>
      <c r="V5" s="103" t="s">
        <v>169</v>
      </c>
      <c r="W5" s="145" t="s">
        <v>170</v>
      </c>
      <c r="X5" s="10">
        <v>6.6699999999999995E-2</v>
      </c>
      <c r="Y5" s="189" t="s">
        <v>171</v>
      </c>
      <c r="Z5" s="187"/>
    </row>
    <row r="6" spans="1:26" ht="12">
      <c r="A6" s="13" t="s">
        <v>70</v>
      </c>
      <c r="B6" s="145"/>
      <c r="C6" s="103"/>
      <c r="D6" s="31">
        <v>0.68</v>
      </c>
      <c r="F6" s="142">
        <v>0.14030000000000001</v>
      </c>
      <c r="G6" s="10"/>
      <c r="H6" s="187"/>
      <c r="I6" s="218">
        <v>0.22</v>
      </c>
      <c r="J6" s="10">
        <v>0.93330000000000002</v>
      </c>
      <c r="K6" s="25">
        <v>0.125</v>
      </c>
      <c r="L6" s="103" t="s">
        <v>172</v>
      </c>
      <c r="M6" s="145" t="s">
        <v>173</v>
      </c>
      <c r="N6" s="105"/>
      <c r="O6" s="31">
        <v>0.41</v>
      </c>
      <c r="P6" s="218" t="s">
        <v>174</v>
      </c>
      <c r="Q6" s="103" t="s">
        <v>175</v>
      </c>
      <c r="R6" s="156">
        <v>0.91</v>
      </c>
      <c r="S6" s="145" t="s">
        <v>176</v>
      </c>
      <c r="T6" s="105">
        <v>0.83</v>
      </c>
      <c r="U6" s="31">
        <v>0.84</v>
      </c>
      <c r="V6" s="103" t="s">
        <v>169</v>
      </c>
      <c r="W6" s="145" t="s">
        <v>177</v>
      </c>
      <c r="X6" s="10">
        <v>9.3799999999999994E-2</v>
      </c>
      <c r="Y6" s="189" t="s">
        <v>178</v>
      </c>
      <c r="Z6" s="187"/>
    </row>
    <row r="7" spans="1:26" ht="12">
      <c r="A7" s="13" t="s">
        <v>71</v>
      </c>
      <c r="B7" s="145" t="s">
        <v>179</v>
      </c>
      <c r="C7" s="103" t="s">
        <v>180</v>
      </c>
      <c r="D7" s="31">
        <v>0.72</v>
      </c>
      <c r="E7" s="32" t="s">
        <v>181</v>
      </c>
      <c r="F7" s="142">
        <v>0.11260000000000001</v>
      </c>
      <c r="G7" s="10">
        <v>9.5999999999999992E-3</v>
      </c>
      <c r="H7" s="187"/>
      <c r="I7" s="218">
        <v>0.23</v>
      </c>
      <c r="J7" s="10">
        <v>0.99809999999999999</v>
      </c>
      <c r="K7" s="25">
        <v>3.9100000000000003E-2</v>
      </c>
      <c r="L7" s="103" t="s">
        <v>182</v>
      </c>
      <c r="M7" s="145" t="s">
        <v>183</v>
      </c>
      <c r="N7" s="105">
        <v>0.88</v>
      </c>
      <c r="O7" s="31">
        <v>0.88</v>
      </c>
      <c r="P7" s="218" t="s">
        <v>184</v>
      </c>
      <c r="Q7" s="103" t="s">
        <v>185</v>
      </c>
      <c r="R7" s="156">
        <v>0.92</v>
      </c>
      <c r="S7" s="145" t="s">
        <v>144</v>
      </c>
      <c r="T7" s="105">
        <v>0.6</v>
      </c>
      <c r="U7" s="31">
        <v>0.9</v>
      </c>
      <c r="V7" s="103" t="s">
        <v>186</v>
      </c>
      <c r="W7" s="145" t="s">
        <v>187</v>
      </c>
      <c r="X7" s="10">
        <v>1.3100000000000001E-2</v>
      </c>
      <c r="Y7" s="189" t="s">
        <v>147</v>
      </c>
      <c r="Z7" s="187"/>
    </row>
    <row r="8" spans="1:26" ht="12">
      <c r="A8" s="13" t="s">
        <v>72</v>
      </c>
      <c r="B8" s="145" t="s">
        <v>188</v>
      </c>
      <c r="C8" s="103" t="s">
        <v>189</v>
      </c>
      <c r="D8" s="31">
        <v>0.59</v>
      </c>
      <c r="E8" s="32" t="s">
        <v>190</v>
      </c>
      <c r="F8" s="142">
        <v>0.1023</v>
      </c>
      <c r="G8" s="10"/>
      <c r="H8" s="145" t="s">
        <v>191</v>
      </c>
      <c r="I8" s="218">
        <v>0.21</v>
      </c>
      <c r="J8" s="10">
        <v>0.90639999999999998</v>
      </c>
      <c r="K8" s="25">
        <v>7.1499999999999994E-2</v>
      </c>
      <c r="L8" s="103"/>
      <c r="M8" s="145" t="s">
        <v>192</v>
      </c>
      <c r="N8" s="105">
        <v>0.59</v>
      </c>
      <c r="O8" s="31">
        <v>0.69</v>
      </c>
      <c r="P8" s="218" t="s">
        <v>193</v>
      </c>
      <c r="Q8" s="103" t="s">
        <v>194</v>
      </c>
      <c r="R8" s="156">
        <v>0.86</v>
      </c>
      <c r="S8" s="145" t="s">
        <v>195</v>
      </c>
      <c r="T8" s="105">
        <v>0.88</v>
      </c>
      <c r="U8" s="31">
        <v>0.85</v>
      </c>
      <c r="V8" s="103" t="s">
        <v>196</v>
      </c>
      <c r="W8" s="145" t="s">
        <v>197</v>
      </c>
      <c r="X8" s="10">
        <v>9.3299999999999994E-2</v>
      </c>
      <c r="Y8" s="189" t="s">
        <v>198</v>
      </c>
      <c r="Z8" s="187"/>
    </row>
    <row r="9" spans="1:26" ht="12">
      <c r="A9" s="13" t="s">
        <v>73</v>
      </c>
      <c r="B9" s="145" t="s">
        <v>199</v>
      </c>
      <c r="C9" s="103" t="s">
        <v>200</v>
      </c>
      <c r="D9" s="31">
        <v>0.65</v>
      </c>
      <c r="E9" s="32" t="s">
        <v>201</v>
      </c>
      <c r="F9" s="142">
        <v>6.3600000000000004E-2</v>
      </c>
      <c r="G9" s="10">
        <v>3.1600000000000003E-2</v>
      </c>
      <c r="H9" s="145" t="s">
        <v>202</v>
      </c>
      <c r="I9" s="218">
        <v>0.26</v>
      </c>
      <c r="J9" s="10">
        <v>0.99299999999999999</v>
      </c>
      <c r="K9" s="25">
        <v>8.7499999999999994E-2</v>
      </c>
      <c r="L9" s="103" t="s">
        <v>203</v>
      </c>
      <c r="M9" s="145" t="s">
        <v>204</v>
      </c>
      <c r="N9" s="105">
        <v>0.68</v>
      </c>
      <c r="O9" s="31">
        <v>0.91</v>
      </c>
      <c r="P9" s="218" t="s">
        <v>205</v>
      </c>
      <c r="Q9" s="103" t="s">
        <v>206</v>
      </c>
      <c r="R9" s="156">
        <v>0.91</v>
      </c>
      <c r="S9" s="145" t="s">
        <v>207</v>
      </c>
      <c r="T9" s="105">
        <v>0.64</v>
      </c>
      <c r="U9" s="31">
        <v>0.87</v>
      </c>
      <c r="V9" s="103" t="s">
        <v>208</v>
      </c>
      <c r="W9" s="145" t="s">
        <v>209</v>
      </c>
      <c r="X9" s="10">
        <v>2.9600000000000001E-2</v>
      </c>
      <c r="Y9" s="189" t="s">
        <v>210</v>
      </c>
      <c r="Z9" s="187"/>
    </row>
    <row r="10" spans="1:26" ht="12">
      <c r="A10" s="13" t="s">
        <v>74</v>
      </c>
      <c r="B10" s="145" t="s">
        <v>211</v>
      </c>
      <c r="C10" s="103" t="s">
        <v>212</v>
      </c>
      <c r="D10" s="31">
        <v>0.73</v>
      </c>
      <c r="E10" s="32" t="s">
        <v>213</v>
      </c>
      <c r="F10" s="142">
        <v>0.1236</v>
      </c>
      <c r="G10" s="10">
        <v>1.4200000000000001E-2</v>
      </c>
      <c r="H10" s="145" t="s">
        <v>214</v>
      </c>
      <c r="I10" s="218">
        <v>0.26</v>
      </c>
      <c r="J10" s="105">
        <v>1</v>
      </c>
      <c r="K10" s="25">
        <v>1.9199999999999998E-2</v>
      </c>
      <c r="L10" s="103" t="s">
        <v>215</v>
      </c>
      <c r="M10" s="145" t="s">
        <v>216</v>
      </c>
      <c r="N10" s="105">
        <v>0.71</v>
      </c>
      <c r="O10" s="31">
        <v>0.76</v>
      </c>
      <c r="P10" s="218" t="s">
        <v>142</v>
      </c>
      <c r="Q10" s="103" t="s">
        <v>217</v>
      </c>
      <c r="R10" s="156">
        <v>0.96</v>
      </c>
      <c r="S10" s="145" t="s">
        <v>218</v>
      </c>
      <c r="T10" s="105">
        <v>0.87</v>
      </c>
      <c r="U10" s="31">
        <v>0.96</v>
      </c>
      <c r="V10" s="103" t="s">
        <v>219</v>
      </c>
      <c r="W10" s="145" t="s">
        <v>209</v>
      </c>
      <c r="X10" s="10">
        <v>3.9300000000000002E-2</v>
      </c>
      <c r="Y10" s="189" t="s">
        <v>220</v>
      </c>
      <c r="Z10" s="187"/>
    </row>
    <row r="11" spans="1:26" ht="12">
      <c r="A11" s="13" t="s">
        <v>75</v>
      </c>
      <c r="B11" s="145" t="s">
        <v>221</v>
      </c>
      <c r="C11" s="103" t="s">
        <v>222</v>
      </c>
      <c r="D11" s="31">
        <v>0.61</v>
      </c>
      <c r="E11" s="32" t="s">
        <v>223</v>
      </c>
      <c r="F11" s="142">
        <v>9.6299999999999997E-2</v>
      </c>
      <c r="G11" s="10">
        <v>7.6300000000000007E-2</v>
      </c>
      <c r="H11" s="145" t="s">
        <v>224</v>
      </c>
      <c r="I11" s="218">
        <v>0.21</v>
      </c>
      <c r="J11" s="10">
        <v>0.88900000000000001</v>
      </c>
      <c r="K11" s="25">
        <v>3.5499999999999997E-2</v>
      </c>
      <c r="L11" s="103" t="s">
        <v>225</v>
      </c>
      <c r="M11" s="145" t="s">
        <v>226</v>
      </c>
      <c r="N11" s="105">
        <v>0.55000000000000004</v>
      </c>
      <c r="O11" s="31">
        <v>0.89</v>
      </c>
      <c r="P11" s="218" t="s">
        <v>227</v>
      </c>
      <c r="Q11" s="103" t="s">
        <v>228</v>
      </c>
      <c r="R11" s="156">
        <v>0.91</v>
      </c>
      <c r="S11" s="145" t="s">
        <v>229</v>
      </c>
      <c r="T11" s="105">
        <v>0.62</v>
      </c>
      <c r="U11" s="31">
        <v>0.7</v>
      </c>
      <c r="V11" s="103" t="s">
        <v>230</v>
      </c>
      <c r="W11" s="145" t="s">
        <v>231</v>
      </c>
      <c r="X11" s="10">
        <v>5.5199999999999999E-2</v>
      </c>
      <c r="Y11" s="189" t="s">
        <v>232</v>
      </c>
      <c r="Z11" s="187"/>
    </row>
    <row r="12" spans="1:26" ht="12">
      <c r="A12" s="13" t="s">
        <v>76</v>
      </c>
      <c r="B12" s="145" t="s">
        <v>233</v>
      </c>
      <c r="C12" s="103" t="s">
        <v>234</v>
      </c>
      <c r="D12" s="31">
        <v>0.68</v>
      </c>
      <c r="E12" s="32" t="s">
        <v>235</v>
      </c>
      <c r="F12" s="142">
        <v>0.13420000000000001</v>
      </c>
      <c r="G12" s="10">
        <v>1.9800000000000002E-2</v>
      </c>
      <c r="H12" s="145" t="s">
        <v>214</v>
      </c>
      <c r="I12" s="218">
        <v>0.23</v>
      </c>
      <c r="J12" s="10">
        <v>0.99299999999999999</v>
      </c>
      <c r="K12" s="25">
        <v>3.6600000000000001E-2</v>
      </c>
      <c r="L12" s="103" t="s">
        <v>236</v>
      </c>
      <c r="M12" s="145" t="s">
        <v>237</v>
      </c>
      <c r="N12" s="105">
        <v>0.68</v>
      </c>
      <c r="O12" s="31">
        <v>0.82</v>
      </c>
      <c r="P12" s="218" t="s">
        <v>238</v>
      </c>
      <c r="Q12" s="103" t="s">
        <v>239</v>
      </c>
      <c r="R12" s="156">
        <v>0.94</v>
      </c>
      <c r="S12" s="145" t="s">
        <v>240</v>
      </c>
      <c r="T12" s="105">
        <v>0.74</v>
      </c>
      <c r="U12" s="31">
        <v>0.94</v>
      </c>
      <c r="V12" s="103" t="s">
        <v>186</v>
      </c>
      <c r="W12" s="145" t="s">
        <v>241</v>
      </c>
      <c r="X12" s="10">
        <v>2.3599999999999999E-2</v>
      </c>
      <c r="Y12" s="189" t="s">
        <v>147</v>
      </c>
      <c r="Z12" s="187"/>
    </row>
    <row r="13" spans="1:26" ht="12">
      <c r="A13" s="13" t="s">
        <v>77</v>
      </c>
      <c r="B13" s="145" t="s">
        <v>242</v>
      </c>
      <c r="C13" s="103" t="s">
        <v>243</v>
      </c>
      <c r="D13" s="31">
        <v>0.64</v>
      </c>
      <c r="E13" s="32" t="s">
        <v>244</v>
      </c>
      <c r="F13" s="142">
        <v>9.0200000000000002E-2</v>
      </c>
      <c r="G13" s="10">
        <v>3.7400000000000003E-2</v>
      </c>
      <c r="H13" s="145" t="s">
        <v>245</v>
      </c>
      <c r="I13" s="218">
        <v>0.21</v>
      </c>
      <c r="J13" s="10">
        <v>0.99299999999999999</v>
      </c>
      <c r="K13" s="25">
        <v>8.6300000000000002E-2</v>
      </c>
      <c r="L13" s="103" t="s">
        <v>246</v>
      </c>
      <c r="M13" s="145" t="s">
        <v>247</v>
      </c>
      <c r="N13" s="105">
        <v>0.68</v>
      </c>
      <c r="O13" s="31">
        <v>0.7</v>
      </c>
      <c r="P13" s="218" t="s">
        <v>248</v>
      </c>
      <c r="Q13" s="103" t="s">
        <v>249</v>
      </c>
      <c r="R13" s="156">
        <v>0.92</v>
      </c>
      <c r="S13" s="145" t="s">
        <v>250</v>
      </c>
      <c r="T13" s="105">
        <v>0.84</v>
      </c>
      <c r="U13" s="31">
        <v>0.8</v>
      </c>
      <c r="V13" s="103" t="s">
        <v>230</v>
      </c>
      <c r="W13" s="145" t="s">
        <v>251</v>
      </c>
      <c r="X13" s="10">
        <v>4.9500000000000002E-2</v>
      </c>
      <c r="Y13" s="189" t="s">
        <v>171</v>
      </c>
      <c r="Z13" s="187"/>
    </row>
    <row r="14" spans="1:26" ht="12">
      <c r="A14" s="13" t="s">
        <v>78</v>
      </c>
      <c r="B14" s="145" t="s">
        <v>252</v>
      </c>
      <c r="C14" s="103" t="s">
        <v>253</v>
      </c>
      <c r="D14" s="31">
        <v>0.71</v>
      </c>
      <c r="E14" s="32" t="s">
        <v>254</v>
      </c>
      <c r="F14" s="142">
        <v>7.7899999999999997E-2</v>
      </c>
      <c r="G14" s="10">
        <v>3.3399999999999999E-2</v>
      </c>
      <c r="H14" s="145" t="s">
        <v>245</v>
      </c>
      <c r="I14" s="218">
        <v>0.22</v>
      </c>
      <c r="J14" s="10">
        <v>0.98399999999999999</v>
      </c>
      <c r="K14" s="25">
        <v>5.1400000000000001E-2</v>
      </c>
      <c r="L14" s="103" t="s">
        <v>255</v>
      </c>
      <c r="M14" s="145" t="s">
        <v>256</v>
      </c>
      <c r="N14" s="105">
        <v>0.65</v>
      </c>
      <c r="O14" s="31">
        <v>0.85</v>
      </c>
      <c r="P14" s="218" t="s">
        <v>257</v>
      </c>
      <c r="Q14" s="103" t="s">
        <v>258</v>
      </c>
      <c r="R14" s="156">
        <v>0.95</v>
      </c>
      <c r="S14" s="145" t="s">
        <v>168</v>
      </c>
      <c r="T14" s="105">
        <v>0.78</v>
      </c>
      <c r="U14" s="31">
        <v>0.96</v>
      </c>
      <c r="V14" s="103" t="s">
        <v>219</v>
      </c>
      <c r="W14" s="145" t="s">
        <v>259</v>
      </c>
      <c r="X14" s="10">
        <v>3.5999999999999997E-2</v>
      </c>
      <c r="Y14" s="189" t="s">
        <v>260</v>
      </c>
      <c r="Z14" s="187"/>
    </row>
    <row r="15" spans="1:26" ht="12">
      <c r="A15" s="13" t="s">
        <v>79</v>
      </c>
      <c r="B15" s="145" t="s">
        <v>261</v>
      </c>
      <c r="C15" s="103" t="s">
        <v>262</v>
      </c>
      <c r="D15" s="31">
        <v>0.6</v>
      </c>
      <c r="E15" s="32" t="s">
        <v>263</v>
      </c>
      <c r="F15" s="142">
        <v>5.74E-2</v>
      </c>
      <c r="G15" s="10">
        <v>5.6399999999999999E-2</v>
      </c>
      <c r="H15" s="145" t="s">
        <v>224</v>
      </c>
      <c r="I15" s="218">
        <v>0.28000000000000003</v>
      </c>
      <c r="J15" s="10">
        <v>0.98599999999999999</v>
      </c>
      <c r="K15" s="25">
        <v>5.1999999999999998E-2</v>
      </c>
      <c r="L15" s="103"/>
      <c r="M15" s="145" t="s">
        <v>264</v>
      </c>
      <c r="N15" s="105">
        <v>0.76</v>
      </c>
      <c r="O15" s="31">
        <v>0.61</v>
      </c>
      <c r="P15" s="218" t="s">
        <v>265</v>
      </c>
      <c r="Q15" s="103" t="s">
        <v>266</v>
      </c>
      <c r="R15" s="156">
        <v>0.85</v>
      </c>
      <c r="S15" s="145" t="s">
        <v>267</v>
      </c>
      <c r="T15" s="105">
        <v>0.71</v>
      </c>
      <c r="U15" s="31">
        <v>0.61</v>
      </c>
      <c r="V15" s="103" t="s">
        <v>268</v>
      </c>
      <c r="W15" s="145" t="s">
        <v>269</v>
      </c>
      <c r="X15" s="10">
        <v>3.6999999999999998E-2</v>
      </c>
      <c r="Y15" s="189" t="s">
        <v>270</v>
      </c>
      <c r="Z15" s="187"/>
    </row>
    <row r="16" spans="1:26" ht="12">
      <c r="A16" s="13" t="s">
        <v>80</v>
      </c>
      <c r="B16" s="145" t="s">
        <v>271</v>
      </c>
      <c r="C16" s="103" t="s">
        <v>272</v>
      </c>
      <c r="D16" s="31">
        <v>0.55000000000000004</v>
      </c>
      <c r="E16" s="32" t="s">
        <v>273</v>
      </c>
      <c r="F16" s="142">
        <v>7.7200000000000005E-2</v>
      </c>
      <c r="G16" s="10">
        <v>5.6399999999999999E-2</v>
      </c>
      <c r="H16" s="145" t="s">
        <v>274</v>
      </c>
      <c r="I16" s="218">
        <v>0.23</v>
      </c>
      <c r="J16" s="10">
        <v>0.93400000000000005</v>
      </c>
      <c r="K16" s="25">
        <v>3.3300000000000003E-2</v>
      </c>
      <c r="L16" s="103"/>
      <c r="M16" s="145" t="s">
        <v>275</v>
      </c>
      <c r="N16" s="105">
        <v>0.54</v>
      </c>
      <c r="O16" s="31">
        <v>0.81</v>
      </c>
      <c r="P16" s="218" t="s">
        <v>227</v>
      </c>
      <c r="Q16" s="103" t="s">
        <v>276</v>
      </c>
      <c r="R16" s="156">
        <v>0.89</v>
      </c>
      <c r="S16" s="145" t="s">
        <v>277</v>
      </c>
      <c r="T16" s="105">
        <v>0.64</v>
      </c>
      <c r="U16" s="31">
        <v>0.78</v>
      </c>
      <c r="V16" s="103" t="s">
        <v>219</v>
      </c>
      <c r="W16" s="145" t="s">
        <v>278</v>
      </c>
      <c r="X16" s="10">
        <v>3.5900000000000001E-2</v>
      </c>
      <c r="Y16" s="189" t="s">
        <v>279</v>
      </c>
      <c r="Z16" s="187"/>
    </row>
    <row r="17" spans="1:26" ht="12">
      <c r="A17" s="13" t="s">
        <v>81</v>
      </c>
      <c r="B17" s="145"/>
      <c r="C17" s="103"/>
      <c r="D17" s="31">
        <v>0.79</v>
      </c>
      <c r="E17" s="32" t="s">
        <v>280</v>
      </c>
      <c r="F17" s="142">
        <v>0.1273</v>
      </c>
      <c r="G17" s="10">
        <v>1.61E-2</v>
      </c>
      <c r="H17" s="145" t="s">
        <v>281</v>
      </c>
      <c r="I17" s="218">
        <v>0.22</v>
      </c>
      <c r="J17" s="10">
        <v>0.996</v>
      </c>
      <c r="K17" s="187"/>
      <c r="L17" s="103"/>
      <c r="M17" s="145" t="s">
        <v>282</v>
      </c>
      <c r="N17" s="105">
        <v>0.78</v>
      </c>
      <c r="O17" s="31">
        <v>0.66</v>
      </c>
      <c r="P17" s="218" t="s">
        <v>283</v>
      </c>
      <c r="Q17" s="103" t="s">
        <v>284</v>
      </c>
      <c r="R17" s="156">
        <v>0.98</v>
      </c>
      <c r="S17" s="145" t="s">
        <v>285</v>
      </c>
      <c r="T17" s="105">
        <v>0.84</v>
      </c>
      <c r="U17" s="31">
        <v>0.97</v>
      </c>
      <c r="V17" s="103" t="s">
        <v>145</v>
      </c>
      <c r="W17" s="145" t="s">
        <v>286</v>
      </c>
      <c r="X17" s="10">
        <v>2.69E-2</v>
      </c>
      <c r="Y17" s="189" t="s">
        <v>287</v>
      </c>
      <c r="Z17" s="187"/>
    </row>
    <row r="18" spans="1:26" ht="12">
      <c r="A18" s="13" t="s">
        <v>82</v>
      </c>
      <c r="B18" s="145" t="s">
        <v>288</v>
      </c>
      <c r="C18" s="103" t="s">
        <v>289</v>
      </c>
      <c r="D18" s="31">
        <v>0.6</v>
      </c>
      <c r="E18" s="32" t="s">
        <v>290</v>
      </c>
      <c r="F18" s="142">
        <v>7.1300000000000002E-2</v>
      </c>
      <c r="G18" s="10">
        <v>6.6900000000000001E-2</v>
      </c>
      <c r="H18" s="145" t="s">
        <v>163</v>
      </c>
      <c r="I18" s="218">
        <v>0.18</v>
      </c>
      <c r="J18" s="10">
        <v>0.998</v>
      </c>
      <c r="K18" s="25">
        <v>3.7199999999999997E-2</v>
      </c>
      <c r="L18" s="103"/>
      <c r="M18" s="145" t="s">
        <v>291</v>
      </c>
      <c r="N18" s="105">
        <v>0.83</v>
      </c>
      <c r="O18" s="31">
        <v>0.72</v>
      </c>
      <c r="P18" s="218" t="s">
        <v>205</v>
      </c>
      <c r="Q18" s="103" t="s">
        <v>249</v>
      </c>
      <c r="R18" s="156">
        <v>0.98</v>
      </c>
      <c r="S18" s="145" t="s">
        <v>240</v>
      </c>
      <c r="T18" s="105">
        <v>0.67</v>
      </c>
      <c r="U18" s="31">
        <v>0.89</v>
      </c>
      <c r="V18" s="103" t="s">
        <v>230</v>
      </c>
      <c r="W18" s="145" t="s">
        <v>146</v>
      </c>
      <c r="X18" s="10">
        <v>2.63E-2</v>
      </c>
      <c r="Y18" s="189" t="s">
        <v>287</v>
      </c>
      <c r="Z18" s="187"/>
    </row>
    <row r="19" spans="1:26" ht="12">
      <c r="A19" s="13" t="s">
        <v>83</v>
      </c>
      <c r="B19" s="145"/>
      <c r="C19" s="103" t="s">
        <v>292</v>
      </c>
      <c r="D19" s="31">
        <v>0.6</v>
      </c>
      <c r="E19" s="32" t="s">
        <v>293</v>
      </c>
      <c r="F19" s="142">
        <v>0.1023</v>
      </c>
      <c r="G19" s="10">
        <v>1.4800000000000001E-2</v>
      </c>
      <c r="H19" s="145" t="s">
        <v>224</v>
      </c>
      <c r="I19" s="218">
        <v>0.22</v>
      </c>
      <c r="J19" s="10"/>
      <c r="K19" s="25">
        <v>0.18920000000000001</v>
      </c>
      <c r="L19" s="103"/>
      <c r="M19" s="145" t="s">
        <v>294</v>
      </c>
      <c r="N19" s="105">
        <v>0.81</v>
      </c>
      <c r="O19" s="31">
        <v>0.82</v>
      </c>
      <c r="P19" s="218" t="s">
        <v>295</v>
      </c>
      <c r="Q19" s="103" t="s">
        <v>296</v>
      </c>
      <c r="R19" s="156">
        <v>0.88</v>
      </c>
      <c r="S19" s="145" t="s">
        <v>297</v>
      </c>
      <c r="T19" s="105">
        <v>0.64</v>
      </c>
      <c r="U19" s="31">
        <v>0.59</v>
      </c>
      <c r="V19" s="103" t="s">
        <v>298</v>
      </c>
      <c r="W19" s="145" t="s">
        <v>299</v>
      </c>
      <c r="X19" s="10">
        <v>6.54E-2</v>
      </c>
      <c r="Y19" s="189" t="s">
        <v>147</v>
      </c>
      <c r="Z19" s="187"/>
    </row>
    <row r="20" spans="1:26" ht="12">
      <c r="A20" s="13" t="s">
        <v>84</v>
      </c>
      <c r="B20" s="145" t="s">
        <v>300</v>
      </c>
      <c r="C20" s="103" t="s">
        <v>301</v>
      </c>
      <c r="D20" s="31">
        <v>0.56999999999999995</v>
      </c>
      <c r="E20" s="32" t="s">
        <v>302</v>
      </c>
      <c r="F20" s="142">
        <v>6.5500000000000003E-2</v>
      </c>
      <c r="G20" s="10">
        <v>4.0800000000000003E-2</v>
      </c>
      <c r="H20" s="145" t="s">
        <v>202</v>
      </c>
      <c r="I20" s="218">
        <v>0.23</v>
      </c>
      <c r="J20" s="10">
        <v>0.998</v>
      </c>
      <c r="K20" s="25">
        <v>4.6199999999999998E-2</v>
      </c>
      <c r="L20" s="103" t="s">
        <v>236</v>
      </c>
      <c r="M20" s="145" t="s">
        <v>303</v>
      </c>
      <c r="N20" s="105">
        <v>0.67</v>
      </c>
      <c r="O20" s="31">
        <v>0.54</v>
      </c>
      <c r="P20" s="218" t="s">
        <v>184</v>
      </c>
      <c r="Q20" s="103" t="s">
        <v>304</v>
      </c>
      <c r="R20" s="156">
        <v>0.91</v>
      </c>
      <c r="S20" s="145" t="s">
        <v>305</v>
      </c>
      <c r="T20" s="105">
        <v>0.81</v>
      </c>
      <c r="U20" s="31">
        <v>0.8</v>
      </c>
      <c r="V20" s="103" t="s">
        <v>306</v>
      </c>
      <c r="W20" s="145" t="s">
        <v>307</v>
      </c>
      <c r="X20" s="10">
        <v>4.7E-2</v>
      </c>
      <c r="Y20" s="189" t="s">
        <v>308</v>
      </c>
      <c r="Z20" s="187"/>
    </row>
    <row r="21" spans="1:26" ht="12">
      <c r="A21" s="13" t="s">
        <v>85</v>
      </c>
      <c r="B21" s="145" t="s">
        <v>309</v>
      </c>
      <c r="C21" s="103" t="s">
        <v>310</v>
      </c>
      <c r="D21" s="31">
        <v>0.7</v>
      </c>
      <c r="E21" s="32" t="s">
        <v>311</v>
      </c>
      <c r="F21" s="142">
        <v>0.1023</v>
      </c>
      <c r="G21" s="10">
        <v>1.8800000000000001E-2</v>
      </c>
      <c r="H21" s="145" t="s">
        <v>245</v>
      </c>
      <c r="I21" s="218">
        <v>0.23</v>
      </c>
      <c r="J21" s="10">
        <v>0.93600000000000005</v>
      </c>
      <c r="K21" s="187"/>
      <c r="L21" s="103" t="s">
        <v>312</v>
      </c>
      <c r="M21" s="145" t="s">
        <v>313</v>
      </c>
      <c r="N21" s="105">
        <v>0.3</v>
      </c>
      <c r="O21" s="187"/>
      <c r="Q21" s="103" t="s">
        <v>314</v>
      </c>
      <c r="R21" s="156">
        <v>0.92</v>
      </c>
      <c r="S21" s="145" t="s">
        <v>315</v>
      </c>
      <c r="T21" s="105">
        <v>0.67</v>
      </c>
      <c r="U21" s="31">
        <v>0.88</v>
      </c>
      <c r="V21" s="103" t="s">
        <v>316</v>
      </c>
      <c r="W21" s="145" t="s">
        <v>158</v>
      </c>
      <c r="X21" s="10">
        <v>1.37E-2</v>
      </c>
      <c r="Y21" s="189" t="s">
        <v>308</v>
      </c>
      <c r="Z21" s="187"/>
    </row>
    <row r="22" spans="1:26" ht="12">
      <c r="A22" s="13" t="s">
        <v>86</v>
      </c>
      <c r="B22" s="145" t="s">
        <v>317</v>
      </c>
      <c r="C22" s="103" t="s">
        <v>318</v>
      </c>
      <c r="D22" s="31">
        <v>0.63</v>
      </c>
      <c r="E22" s="32" t="s">
        <v>319</v>
      </c>
      <c r="F22" s="142">
        <v>0.25800000000000001</v>
      </c>
      <c r="G22" s="10">
        <v>1E-4</v>
      </c>
      <c r="H22" s="145" t="s">
        <v>202</v>
      </c>
      <c r="I22" s="218">
        <v>0.16</v>
      </c>
      <c r="J22" s="10">
        <v>0.95840000000000003</v>
      </c>
      <c r="K22" s="187"/>
      <c r="L22" s="103" t="s">
        <v>320</v>
      </c>
      <c r="M22" s="145" t="s">
        <v>153</v>
      </c>
      <c r="N22" s="105">
        <v>0.38</v>
      </c>
      <c r="O22" s="31">
        <v>0.8</v>
      </c>
      <c r="P22" s="218" t="s">
        <v>321</v>
      </c>
      <c r="Q22" s="103" t="s">
        <v>322</v>
      </c>
      <c r="R22" s="156">
        <v>0.81</v>
      </c>
      <c r="S22" s="145" t="s">
        <v>323</v>
      </c>
      <c r="T22" s="105">
        <v>0.63</v>
      </c>
      <c r="U22" s="31">
        <v>0.82</v>
      </c>
      <c r="V22" s="103" t="s">
        <v>324</v>
      </c>
      <c r="W22" s="145" t="s">
        <v>325</v>
      </c>
      <c r="X22" s="10">
        <v>2.0899999999999998E-2</v>
      </c>
      <c r="Y22" s="189" t="s">
        <v>287</v>
      </c>
      <c r="Z22" s="187"/>
    </row>
    <row r="23" spans="1:26" ht="12">
      <c r="A23" s="13" t="s">
        <v>87</v>
      </c>
      <c r="B23" s="145" t="s">
        <v>326</v>
      </c>
      <c r="C23" s="103" t="s">
        <v>327</v>
      </c>
      <c r="D23" s="31">
        <v>0.65</v>
      </c>
      <c r="E23" s="32" t="s">
        <v>328</v>
      </c>
      <c r="F23" s="142">
        <v>5.5599999999999997E-2</v>
      </c>
      <c r="G23" s="10">
        <v>1.2800000000000001E-2</v>
      </c>
      <c r="H23" s="145" t="s">
        <v>214</v>
      </c>
      <c r="I23" s="218">
        <v>0.25</v>
      </c>
      <c r="J23" s="10">
        <v>0.995</v>
      </c>
      <c r="K23" s="25">
        <v>3.7100000000000001E-2</v>
      </c>
      <c r="L23" s="103"/>
      <c r="M23" s="145" t="s">
        <v>153</v>
      </c>
      <c r="N23" s="105">
        <v>0.75</v>
      </c>
      <c r="O23" s="31">
        <v>0.77</v>
      </c>
      <c r="P23" s="218" t="s">
        <v>329</v>
      </c>
      <c r="Q23" s="103" t="s">
        <v>330</v>
      </c>
      <c r="R23" s="156">
        <v>0.93</v>
      </c>
      <c r="S23" s="145" t="s">
        <v>331</v>
      </c>
      <c r="T23" s="105">
        <v>0.91</v>
      </c>
      <c r="U23" s="31">
        <v>0.92</v>
      </c>
      <c r="V23" s="103" t="s">
        <v>230</v>
      </c>
      <c r="W23" s="145" t="s">
        <v>332</v>
      </c>
      <c r="X23" s="10">
        <v>4.2900000000000001E-2</v>
      </c>
      <c r="Y23" s="189" t="s">
        <v>171</v>
      </c>
      <c r="Z23" s="187"/>
    </row>
    <row r="24" spans="1:26" ht="12">
      <c r="A24" s="13" t="s">
        <v>88</v>
      </c>
      <c r="B24" s="145" t="s">
        <v>333</v>
      </c>
      <c r="C24" s="103" t="s">
        <v>334</v>
      </c>
      <c r="D24" s="31">
        <v>0.6</v>
      </c>
      <c r="E24" s="32" t="s">
        <v>335</v>
      </c>
      <c r="F24" s="142">
        <v>0.1802</v>
      </c>
      <c r="G24" s="10">
        <v>1.2999999999999999E-3</v>
      </c>
      <c r="H24" s="145" t="s">
        <v>274</v>
      </c>
      <c r="I24" s="218">
        <v>0.19</v>
      </c>
      <c r="J24" s="10">
        <v>0.95809999999999995</v>
      </c>
      <c r="K24" s="25">
        <v>0.28899999999999998</v>
      </c>
      <c r="L24" s="103"/>
      <c r="M24" s="145" t="s">
        <v>336</v>
      </c>
      <c r="N24" s="105">
        <v>0.66</v>
      </c>
      <c r="O24" s="31">
        <v>0.35</v>
      </c>
      <c r="P24" s="218" t="s">
        <v>337</v>
      </c>
      <c r="Q24" s="103" t="s">
        <v>338</v>
      </c>
      <c r="R24" s="156">
        <v>0.82</v>
      </c>
      <c r="S24" s="145" t="s">
        <v>240</v>
      </c>
      <c r="T24" s="105">
        <v>0.59</v>
      </c>
      <c r="U24" s="31">
        <v>0.71</v>
      </c>
      <c r="V24" s="103" t="s">
        <v>339</v>
      </c>
      <c r="W24" s="145" t="s">
        <v>340</v>
      </c>
      <c r="X24" s="10">
        <v>0.10979999999999999</v>
      </c>
      <c r="Y24" s="189" t="s">
        <v>287</v>
      </c>
      <c r="Z24" s="187"/>
    </row>
    <row r="25" spans="1:26" ht="12">
      <c r="A25" s="13" t="s">
        <v>89</v>
      </c>
      <c r="B25" s="145" t="s">
        <v>341</v>
      </c>
      <c r="C25" s="103" t="s">
        <v>342</v>
      </c>
      <c r="D25" s="31">
        <v>0.75</v>
      </c>
      <c r="E25" s="32" t="s">
        <v>343</v>
      </c>
      <c r="F25" s="142">
        <v>5.1799999999999999E-2</v>
      </c>
      <c r="G25" s="10">
        <v>1.23E-2</v>
      </c>
      <c r="H25" s="145" t="s">
        <v>344</v>
      </c>
      <c r="I25" s="218">
        <v>0.22</v>
      </c>
      <c r="J25" s="105">
        <v>1</v>
      </c>
      <c r="K25" s="25">
        <v>6.7999999999999996E-3</v>
      </c>
      <c r="L25" s="103"/>
      <c r="M25" s="145" t="s">
        <v>183</v>
      </c>
      <c r="N25" s="105">
        <v>0.77</v>
      </c>
      <c r="O25" s="31">
        <v>0.73</v>
      </c>
      <c r="P25" s="218" t="s">
        <v>257</v>
      </c>
      <c r="Q25" s="103" t="s">
        <v>143</v>
      </c>
      <c r="R25" s="156">
        <v>0.94</v>
      </c>
      <c r="S25" s="145" t="s">
        <v>345</v>
      </c>
      <c r="T25" s="105">
        <v>0.8</v>
      </c>
      <c r="U25" s="31">
        <v>0.95</v>
      </c>
      <c r="V25" s="103" t="s">
        <v>324</v>
      </c>
      <c r="W25" s="145" t="s">
        <v>269</v>
      </c>
      <c r="X25" s="10">
        <v>4.8800000000000003E-2</v>
      </c>
      <c r="Y25" s="189" t="s">
        <v>159</v>
      </c>
      <c r="Z25" s="187"/>
    </row>
    <row r="26" spans="1:26" ht="12">
      <c r="A26" s="13" t="s">
        <v>90</v>
      </c>
      <c r="B26" s="145" t="s">
        <v>346</v>
      </c>
      <c r="C26" s="103"/>
      <c r="D26" s="31">
        <v>0.72</v>
      </c>
      <c r="E26" s="32" t="s">
        <v>347</v>
      </c>
      <c r="F26" s="142">
        <v>0.1023</v>
      </c>
      <c r="G26" s="10">
        <v>5.8999999999999999E-3</v>
      </c>
      <c r="H26" s="187"/>
      <c r="I26" s="218">
        <v>0.28999999999999998</v>
      </c>
      <c r="J26" s="10"/>
      <c r="K26" s="25">
        <v>0.1328</v>
      </c>
      <c r="L26" s="103" t="s">
        <v>348</v>
      </c>
      <c r="M26" s="145" t="s">
        <v>291</v>
      </c>
      <c r="N26" s="105">
        <v>0.9</v>
      </c>
      <c r="O26" s="31">
        <v>0.72</v>
      </c>
      <c r="P26" s="218" t="s">
        <v>349</v>
      </c>
      <c r="Q26" s="103" t="s">
        <v>350</v>
      </c>
      <c r="R26" s="156">
        <v>0.95</v>
      </c>
      <c r="S26" s="145" t="s">
        <v>351</v>
      </c>
      <c r="T26" s="105">
        <v>0.79</v>
      </c>
      <c r="U26" s="31">
        <v>0.88</v>
      </c>
      <c r="V26" s="103" t="s">
        <v>352</v>
      </c>
      <c r="W26" s="145" t="s">
        <v>353</v>
      </c>
      <c r="X26" s="10">
        <v>2.23E-2</v>
      </c>
      <c r="Y26" s="189" t="s">
        <v>354</v>
      </c>
      <c r="Z26" s="187"/>
    </row>
    <row r="27" spans="1:26" ht="12">
      <c r="A27" s="13" t="s">
        <v>91</v>
      </c>
      <c r="B27" s="145" t="s">
        <v>355</v>
      </c>
      <c r="C27" s="103" t="s">
        <v>356</v>
      </c>
      <c r="D27" s="31">
        <v>0.75</v>
      </c>
      <c r="E27" s="32" t="s">
        <v>357</v>
      </c>
      <c r="F27" s="142">
        <v>7.7200000000000005E-2</v>
      </c>
      <c r="G27" s="10">
        <v>3.3999999999999998E-3</v>
      </c>
      <c r="H27" s="145" t="s">
        <v>344</v>
      </c>
      <c r="I27" s="218">
        <v>0.19</v>
      </c>
      <c r="J27" s="10">
        <v>0.999</v>
      </c>
      <c r="K27" s="25">
        <v>2.6599999999999999E-2</v>
      </c>
      <c r="L27" s="103" t="s">
        <v>358</v>
      </c>
      <c r="M27" s="145" t="s">
        <v>359</v>
      </c>
      <c r="N27" s="105">
        <v>0.8</v>
      </c>
      <c r="O27" s="31">
        <v>0.81</v>
      </c>
      <c r="P27" s="218" t="s">
        <v>360</v>
      </c>
      <c r="Q27" s="103" t="s">
        <v>361</v>
      </c>
      <c r="R27" s="156">
        <v>0.94</v>
      </c>
      <c r="S27" s="145" t="s">
        <v>362</v>
      </c>
      <c r="T27" s="105">
        <v>0.77</v>
      </c>
      <c r="U27" s="31">
        <v>0.95</v>
      </c>
      <c r="V27" s="103" t="s">
        <v>219</v>
      </c>
      <c r="W27" s="145" t="s">
        <v>363</v>
      </c>
      <c r="X27" s="10">
        <v>3.2500000000000001E-2</v>
      </c>
      <c r="Y27" s="189" t="s">
        <v>364</v>
      </c>
      <c r="Z27" s="187"/>
    </row>
    <row r="28" spans="1:26" ht="12">
      <c r="A28" s="13" t="s">
        <v>92</v>
      </c>
      <c r="B28" s="145" t="s">
        <v>365</v>
      </c>
      <c r="C28" s="103" t="s">
        <v>366</v>
      </c>
      <c r="D28" s="31">
        <v>0.59</v>
      </c>
      <c r="E28" s="32" t="s">
        <v>367</v>
      </c>
      <c r="F28" s="142">
        <v>9.0700000000000003E-2</v>
      </c>
      <c r="G28" s="10">
        <v>2.46E-2</v>
      </c>
      <c r="H28" s="145" t="s">
        <v>274</v>
      </c>
      <c r="I28" s="218">
        <v>0.24</v>
      </c>
      <c r="J28" s="10">
        <v>0.95899999999999996</v>
      </c>
      <c r="K28" s="25">
        <v>7.3499999999999996E-2</v>
      </c>
      <c r="L28" s="103" t="s">
        <v>225</v>
      </c>
      <c r="M28" s="145" t="s">
        <v>368</v>
      </c>
      <c r="N28" s="105">
        <v>0.57999999999999996</v>
      </c>
      <c r="O28" s="31">
        <v>0.88</v>
      </c>
      <c r="P28" s="218" t="s">
        <v>265</v>
      </c>
      <c r="Q28" s="103" t="s">
        <v>284</v>
      </c>
      <c r="R28" s="156">
        <v>0.9</v>
      </c>
      <c r="S28" s="145" t="s">
        <v>369</v>
      </c>
      <c r="T28" s="105">
        <v>0.54</v>
      </c>
      <c r="U28" s="31">
        <v>0.77</v>
      </c>
      <c r="V28" s="103" t="s">
        <v>370</v>
      </c>
      <c r="W28" s="145" t="s">
        <v>251</v>
      </c>
      <c r="X28" s="10">
        <v>1.8100000000000002E-2</v>
      </c>
      <c r="Y28" s="189" t="s">
        <v>371</v>
      </c>
      <c r="Z28" s="187"/>
    </row>
    <row r="29" spans="1:26" ht="12">
      <c r="A29" s="13" t="s">
        <v>93</v>
      </c>
      <c r="B29" s="145" t="s">
        <v>372</v>
      </c>
      <c r="C29" s="103" t="s">
        <v>373</v>
      </c>
      <c r="D29" s="31">
        <v>0.66</v>
      </c>
      <c r="E29" s="32" t="s">
        <v>374</v>
      </c>
      <c r="F29" s="142">
        <v>7.3499999999999996E-2</v>
      </c>
      <c r="G29" s="10">
        <v>5.6399999999999999E-2</v>
      </c>
      <c r="H29" s="145" t="s">
        <v>202</v>
      </c>
      <c r="I29" s="218">
        <v>0.18</v>
      </c>
      <c r="J29" s="10">
        <v>0.98399999999999999</v>
      </c>
      <c r="K29" s="25">
        <v>5.3600000000000002E-2</v>
      </c>
      <c r="L29" s="103"/>
      <c r="M29" s="145" t="s">
        <v>375</v>
      </c>
      <c r="N29" s="105">
        <v>0.49</v>
      </c>
      <c r="O29" s="31">
        <v>0.3</v>
      </c>
      <c r="P29" s="218" t="s">
        <v>265</v>
      </c>
      <c r="Q29" s="103" t="s">
        <v>206</v>
      </c>
      <c r="R29" s="156">
        <v>0.86</v>
      </c>
      <c r="S29" s="145" t="s">
        <v>267</v>
      </c>
      <c r="T29" s="105">
        <v>0.64</v>
      </c>
      <c r="U29" s="31">
        <v>0.88</v>
      </c>
      <c r="V29" s="103" t="s">
        <v>169</v>
      </c>
      <c r="W29" s="145" t="s">
        <v>146</v>
      </c>
      <c r="X29" s="10">
        <v>5.8099999999999999E-2</v>
      </c>
      <c r="Y29" s="189" t="s">
        <v>376</v>
      </c>
      <c r="Z29" s="187"/>
    </row>
    <row r="30" spans="1:26" ht="12">
      <c r="A30" s="13" t="s">
        <v>111</v>
      </c>
      <c r="B30" s="145" t="s">
        <v>377</v>
      </c>
      <c r="C30" s="103"/>
      <c r="D30" s="31">
        <v>0.67</v>
      </c>
      <c r="F30" s="142">
        <v>0.1023</v>
      </c>
      <c r="G30" s="10">
        <v>2.23E-2</v>
      </c>
      <c r="H30" s="187"/>
      <c r="I30" s="218">
        <v>0.11</v>
      </c>
      <c r="J30" s="10"/>
      <c r="K30" s="25">
        <v>1.6999999999999999E-3</v>
      </c>
      <c r="L30" s="103" t="s">
        <v>172</v>
      </c>
      <c r="M30" s="145" t="s">
        <v>378</v>
      </c>
      <c r="N30" s="105"/>
      <c r="O30" s="31">
        <v>0.88</v>
      </c>
      <c r="P30" s="218" t="s">
        <v>154</v>
      </c>
      <c r="Q30" s="103" t="s">
        <v>379</v>
      </c>
      <c r="R30" s="156">
        <v>0.88</v>
      </c>
      <c r="S30" s="187"/>
      <c r="T30" s="105">
        <v>0.64</v>
      </c>
      <c r="U30" s="31">
        <v>0.51</v>
      </c>
      <c r="V30" s="103" t="s">
        <v>219</v>
      </c>
      <c r="W30" s="145" t="s">
        <v>380</v>
      </c>
      <c r="X30" s="10">
        <v>2.8299999999999999E-2</v>
      </c>
      <c r="Y30" s="189" t="s">
        <v>381</v>
      </c>
      <c r="Z30" s="187"/>
    </row>
    <row r="31" spans="1:26" ht="12">
      <c r="A31" s="13" t="s">
        <v>95</v>
      </c>
      <c r="B31" s="145" t="s">
        <v>382</v>
      </c>
      <c r="C31" s="103" t="s">
        <v>383</v>
      </c>
      <c r="D31" s="31">
        <v>0.59</v>
      </c>
      <c r="E31" s="32" t="s">
        <v>384</v>
      </c>
      <c r="F31" s="142">
        <v>6.1400000000000003E-2</v>
      </c>
      <c r="G31" s="10">
        <v>8.5199999999999998E-2</v>
      </c>
      <c r="H31" s="145" t="s">
        <v>385</v>
      </c>
      <c r="I31" s="218">
        <v>0.26</v>
      </c>
      <c r="J31" s="10">
        <v>0.98799999999999999</v>
      </c>
      <c r="K31" s="25">
        <v>5.8200000000000002E-2</v>
      </c>
      <c r="L31" s="103"/>
      <c r="M31" s="145" t="s">
        <v>386</v>
      </c>
      <c r="N31" s="105">
        <v>0.63</v>
      </c>
      <c r="O31" s="31">
        <v>0.91</v>
      </c>
      <c r="P31" s="218" t="s">
        <v>387</v>
      </c>
      <c r="Q31" s="103" t="s">
        <v>388</v>
      </c>
      <c r="R31" s="156">
        <v>0.92</v>
      </c>
      <c r="S31" s="145" t="s">
        <v>389</v>
      </c>
      <c r="T31" s="105">
        <v>0.55000000000000004</v>
      </c>
      <c r="U31" s="31">
        <v>0.85</v>
      </c>
      <c r="V31" s="103" t="s">
        <v>230</v>
      </c>
      <c r="W31" s="145" t="s">
        <v>390</v>
      </c>
      <c r="X31" s="10">
        <v>2.9700000000000001E-2</v>
      </c>
      <c r="Y31" s="189" t="s">
        <v>391</v>
      </c>
      <c r="Z31" s="187"/>
    </row>
    <row r="32" spans="1:26" ht="12">
      <c r="A32" s="13" t="s">
        <v>96</v>
      </c>
      <c r="B32" s="145" t="s">
        <v>392</v>
      </c>
      <c r="C32" s="103" t="s">
        <v>393</v>
      </c>
      <c r="D32" s="31">
        <v>0.66</v>
      </c>
      <c r="E32" s="32" t="s">
        <v>394</v>
      </c>
      <c r="F32" s="142">
        <v>6.8500000000000005E-2</v>
      </c>
      <c r="G32" s="10">
        <v>3.1300000000000001E-2</v>
      </c>
      <c r="H32" s="145" t="s">
        <v>385</v>
      </c>
      <c r="I32" s="218">
        <v>0.2</v>
      </c>
      <c r="J32" s="10">
        <v>0.996</v>
      </c>
      <c r="K32" s="25">
        <v>6.08E-2</v>
      </c>
      <c r="L32" s="103" t="s">
        <v>395</v>
      </c>
      <c r="M32" s="145" t="s">
        <v>396</v>
      </c>
      <c r="N32" s="105">
        <v>0.59</v>
      </c>
      <c r="O32" s="31">
        <v>0.83</v>
      </c>
      <c r="P32" s="218" t="s">
        <v>397</v>
      </c>
      <c r="Q32" s="103" t="s">
        <v>217</v>
      </c>
      <c r="R32" s="156">
        <v>0.93</v>
      </c>
      <c r="S32" s="145" t="s">
        <v>351</v>
      </c>
      <c r="T32" s="105">
        <v>0.63</v>
      </c>
      <c r="U32" s="31">
        <v>0.88</v>
      </c>
      <c r="V32" s="103" t="s">
        <v>157</v>
      </c>
      <c r="W32" s="145" t="s">
        <v>363</v>
      </c>
      <c r="X32" s="10">
        <v>3.9100000000000003E-2</v>
      </c>
      <c r="Y32" s="189" t="s">
        <v>398</v>
      </c>
      <c r="Z32" s="187"/>
    </row>
    <row r="33" spans="1:26" ht="12">
      <c r="A33" s="13" t="s">
        <v>97</v>
      </c>
      <c r="B33" s="145" t="s">
        <v>399</v>
      </c>
      <c r="C33" s="103" t="s">
        <v>400</v>
      </c>
      <c r="D33" s="31">
        <v>0.59</v>
      </c>
      <c r="E33" s="32" t="s">
        <v>401</v>
      </c>
      <c r="F33" s="142">
        <v>0.1077</v>
      </c>
      <c r="G33" s="10">
        <v>9.0399999999999994E-2</v>
      </c>
      <c r="H33" s="145" t="s">
        <v>214</v>
      </c>
      <c r="I33" s="218">
        <v>0.2</v>
      </c>
      <c r="J33" s="105">
        <v>1</v>
      </c>
      <c r="K33" s="25">
        <v>6.6600000000000006E-2</v>
      </c>
      <c r="L33" s="103" t="s">
        <v>402</v>
      </c>
      <c r="M33" s="145" t="s">
        <v>403</v>
      </c>
      <c r="N33" s="105">
        <v>0.74</v>
      </c>
      <c r="O33" s="31">
        <v>0.52</v>
      </c>
      <c r="P33" s="218" t="s">
        <v>404</v>
      </c>
      <c r="Q33" s="103" t="s">
        <v>405</v>
      </c>
      <c r="R33" s="156">
        <v>0.94</v>
      </c>
      <c r="S33" s="145" t="s">
        <v>315</v>
      </c>
      <c r="T33" s="105">
        <v>0.75</v>
      </c>
      <c r="U33" s="31">
        <v>0.81</v>
      </c>
      <c r="V33" s="103" t="s">
        <v>298</v>
      </c>
      <c r="W33" s="145" t="s">
        <v>209</v>
      </c>
      <c r="X33" s="10">
        <v>4.1799999999999997E-2</v>
      </c>
      <c r="Y33" s="189" t="s">
        <v>406</v>
      </c>
      <c r="Z33" s="187"/>
    </row>
    <row r="34" spans="1:26" ht="12">
      <c r="A34" s="13" t="s">
        <v>98</v>
      </c>
      <c r="B34" s="145" t="s">
        <v>407</v>
      </c>
      <c r="C34" s="103" t="s">
        <v>408</v>
      </c>
      <c r="D34" s="31">
        <v>0.73</v>
      </c>
      <c r="E34" s="32" t="s">
        <v>409</v>
      </c>
      <c r="F34" s="142">
        <v>0.13170000000000001</v>
      </c>
      <c r="G34" s="10">
        <v>1.3899999999999999E-2</v>
      </c>
      <c r="H34" s="145" t="s">
        <v>245</v>
      </c>
      <c r="I34" s="218">
        <v>0.22</v>
      </c>
      <c r="J34" s="105">
        <v>1</v>
      </c>
      <c r="K34" s="25">
        <v>1.2800000000000001E-2</v>
      </c>
      <c r="L34" s="103" t="s">
        <v>410</v>
      </c>
      <c r="M34" s="145" t="s">
        <v>282</v>
      </c>
      <c r="N34" s="105">
        <v>0.79</v>
      </c>
      <c r="O34" s="31">
        <v>0.86</v>
      </c>
      <c r="P34" s="218" t="s">
        <v>283</v>
      </c>
      <c r="Q34" s="103" t="s">
        <v>276</v>
      </c>
      <c r="R34" s="156">
        <v>0.92</v>
      </c>
      <c r="S34" s="145" t="s">
        <v>411</v>
      </c>
      <c r="T34" s="105">
        <v>0.82</v>
      </c>
      <c r="U34" s="31">
        <v>0.97</v>
      </c>
      <c r="V34" s="103" t="s">
        <v>412</v>
      </c>
      <c r="W34" s="145" t="s">
        <v>307</v>
      </c>
      <c r="X34" s="10">
        <v>5.1299999999999998E-2</v>
      </c>
      <c r="Y34" s="189" t="s">
        <v>413</v>
      </c>
      <c r="Z34" s="187"/>
    </row>
    <row r="35" spans="1:26" ht="12">
      <c r="A35" s="13" t="s">
        <v>99</v>
      </c>
      <c r="B35" s="145" t="s">
        <v>414</v>
      </c>
      <c r="C35" s="103" t="s">
        <v>415</v>
      </c>
      <c r="D35" s="31">
        <v>0.79</v>
      </c>
      <c r="E35" s="32" t="s">
        <v>416</v>
      </c>
      <c r="F35" s="142">
        <v>8.3000000000000004E-2</v>
      </c>
      <c r="G35" s="10">
        <v>1.46E-2</v>
      </c>
      <c r="H35" s="145" t="s">
        <v>245</v>
      </c>
      <c r="I35" s="218">
        <v>0.24</v>
      </c>
      <c r="J35" s="10">
        <v>0.999</v>
      </c>
      <c r="K35" s="25">
        <v>5.8700000000000002E-2</v>
      </c>
      <c r="L35" s="103"/>
      <c r="M35" s="145" t="s">
        <v>417</v>
      </c>
      <c r="N35" s="105">
        <v>0.87</v>
      </c>
      <c r="O35" s="31">
        <v>0.87</v>
      </c>
      <c r="P35" s="218" t="s">
        <v>184</v>
      </c>
      <c r="Q35" s="103" t="s">
        <v>418</v>
      </c>
      <c r="R35" s="156">
        <v>0.94</v>
      </c>
      <c r="S35" s="145" t="s">
        <v>419</v>
      </c>
      <c r="T35" s="105">
        <v>0.48</v>
      </c>
      <c r="U35" s="31">
        <v>0.97</v>
      </c>
      <c r="V35" s="103" t="s">
        <v>420</v>
      </c>
      <c r="W35" s="145" t="s">
        <v>421</v>
      </c>
      <c r="X35" s="10">
        <v>4.2000000000000003E-2</v>
      </c>
      <c r="Y35" s="189" t="s">
        <v>159</v>
      </c>
      <c r="Z35" s="187"/>
    </row>
    <row r="36" spans="1:26" ht="12">
      <c r="A36" s="13" t="s">
        <v>100</v>
      </c>
      <c r="B36" s="145"/>
      <c r="C36" s="103"/>
      <c r="D36" s="31">
        <v>0.46</v>
      </c>
      <c r="E36" s="32" t="s">
        <v>422</v>
      </c>
      <c r="F36" s="142">
        <v>0.22670000000000001</v>
      </c>
      <c r="G36" s="10">
        <v>3.4000000000000002E-2</v>
      </c>
      <c r="H36" s="145" t="s">
        <v>423</v>
      </c>
      <c r="I36" s="218">
        <v>0.22</v>
      </c>
      <c r="J36" s="10">
        <v>0.87329999999999997</v>
      </c>
      <c r="K36" s="31">
        <v>0.43</v>
      </c>
      <c r="L36" s="103"/>
      <c r="M36" s="145" t="s">
        <v>275</v>
      </c>
      <c r="N36" s="105">
        <v>0.66</v>
      </c>
      <c r="O36" s="31">
        <v>0.33</v>
      </c>
      <c r="P36" s="218" t="s">
        <v>424</v>
      </c>
      <c r="Q36" s="103" t="s">
        <v>425</v>
      </c>
      <c r="R36" s="156">
        <v>0.69</v>
      </c>
      <c r="S36" s="145" t="s">
        <v>426</v>
      </c>
      <c r="T36" s="105">
        <v>0.83</v>
      </c>
      <c r="U36" s="31">
        <v>0.65</v>
      </c>
      <c r="V36" s="103" t="s">
        <v>427</v>
      </c>
      <c r="W36" s="145" t="s">
        <v>428</v>
      </c>
      <c r="X36" s="10">
        <v>5.0900000000000001E-2</v>
      </c>
      <c r="Y36" s="189" t="s">
        <v>381</v>
      </c>
      <c r="Z36" s="187"/>
    </row>
    <row r="37" spans="1:26" ht="12">
      <c r="A37" s="13" t="s">
        <v>101</v>
      </c>
      <c r="B37" s="145" t="s">
        <v>429</v>
      </c>
      <c r="C37" s="103" t="s">
        <v>430</v>
      </c>
      <c r="D37" s="31">
        <v>0.7</v>
      </c>
      <c r="E37" s="32" t="s">
        <v>431</v>
      </c>
      <c r="F37" s="142">
        <v>6.8900000000000003E-2</v>
      </c>
      <c r="G37" s="10">
        <v>2.53E-2</v>
      </c>
      <c r="H37" s="145" t="s">
        <v>245</v>
      </c>
      <c r="I37" s="218">
        <v>0.23</v>
      </c>
      <c r="J37" s="10">
        <v>0.995</v>
      </c>
      <c r="K37" s="25">
        <v>0.1171</v>
      </c>
      <c r="L37" s="103" t="s">
        <v>432</v>
      </c>
      <c r="M37" s="145" t="s">
        <v>433</v>
      </c>
      <c r="N37" s="105">
        <v>0.76</v>
      </c>
      <c r="O37" s="31">
        <v>0.74</v>
      </c>
      <c r="P37" s="218" t="s">
        <v>174</v>
      </c>
      <c r="Q37" s="103" t="s">
        <v>361</v>
      </c>
      <c r="R37" s="156">
        <v>0.96</v>
      </c>
      <c r="S37" s="145" t="s">
        <v>434</v>
      </c>
      <c r="T37" s="105">
        <v>0.61</v>
      </c>
      <c r="U37" s="31">
        <v>0.97</v>
      </c>
      <c r="V37" s="103" t="s">
        <v>230</v>
      </c>
      <c r="W37" s="145" t="s">
        <v>146</v>
      </c>
      <c r="X37" s="10">
        <v>1.9300000000000001E-2</v>
      </c>
      <c r="Y37" s="189" t="s">
        <v>287</v>
      </c>
      <c r="Z37" s="187"/>
    </row>
    <row r="38" spans="1:26" ht="12">
      <c r="A38" s="13" t="s">
        <v>102</v>
      </c>
      <c r="B38" s="145" t="s">
        <v>435</v>
      </c>
      <c r="C38" s="103" t="s">
        <v>436</v>
      </c>
      <c r="D38" s="31">
        <v>0.67</v>
      </c>
      <c r="E38" s="32" t="s">
        <v>437</v>
      </c>
      <c r="F38" s="142">
        <v>0.1138</v>
      </c>
      <c r="G38" s="10">
        <v>2.7900000000000001E-2</v>
      </c>
      <c r="H38" s="145"/>
      <c r="I38" s="218">
        <v>0.2</v>
      </c>
      <c r="J38" s="105">
        <v>1</v>
      </c>
      <c r="K38" s="25">
        <v>0.1086</v>
      </c>
      <c r="L38" s="103" t="s">
        <v>438</v>
      </c>
      <c r="M38" s="145" t="s">
        <v>439</v>
      </c>
      <c r="N38" s="105">
        <v>0.9</v>
      </c>
      <c r="O38" s="31">
        <v>0.89</v>
      </c>
      <c r="P38" s="218" t="s">
        <v>404</v>
      </c>
      <c r="Q38" s="103" t="s">
        <v>276</v>
      </c>
      <c r="R38" s="156">
        <v>0.92</v>
      </c>
      <c r="S38" s="145" t="s">
        <v>440</v>
      </c>
      <c r="T38" s="105">
        <v>0.9</v>
      </c>
      <c r="U38" s="31">
        <v>0.86</v>
      </c>
      <c r="V38" s="103" t="s">
        <v>441</v>
      </c>
      <c r="W38" s="145" t="s">
        <v>442</v>
      </c>
      <c r="X38" s="10">
        <v>1.4999999999999999E-2</v>
      </c>
      <c r="Y38" s="189" t="s">
        <v>443</v>
      </c>
      <c r="Z38" s="187"/>
    </row>
    <row r="39" spans="1:26" ht="12">
      <c r="A39" s="249" t="s">
        <v>444</v>
      </c>
      <c r="B39" s="32" t="s">
        <v>445</v>
      </c>
      <c r="C39" s="103" t="s">
        <v>446</v>
      </c>
      <c r="D39" s="31">
        <v>0.66</v>
      </c>
      <c r="E39" s="32" t="s">
        <v>447</v>
      </c>
      <c r="F39" s="142">
        <v>0.1007</v>
      </c>
      <c r="G39" s="10">
        <v>3.04E-2</v>
      </c>
      <c r="H39" s="145" t="s">
        <v>281</v>
      </c>
      <c r="I39" s="218">
        <v>0.22</v>
      </c>
      <c r="J39" s="10">
        <v>0.97750000000000004</v>
      </c>
      <c r="K39" s="25">
        <v>9.4700000000000006E-2</v>
      </c>
      <c r="L39" s="103" t="s">
        <v>172</v>
      </c>
      <c r="M39" s="145" t="s">
        <v>375</v>
      </c>
      <c r="N39" s="105">
        <v>0.7</v>
      </c>
      <c r="O39" s="31">
        <v>0.74</v>
      </c>
      <c r="P39" s="32" t="s">
        <v>448</v>
      </c>
      <c r="Q39" s="103" t="s">
        <v>249</v>
      </c>
      <c r="R39" s="156">
        <v>0.91</v>
      </c>
      <c r="S39" s="145" t="s">
        <v>315</v>
      </c>
      <c r="T39" s="105">
        <v>0.73</v>
      </c>
      <c r="U39" s="31">
        <v>0.85</v>
      </c>
      <c r="V39" s="103" t="s">
        <v>420</v>
      </c>
      <c r="W39" s="145" t="s">
        <v>299</v>
      </c>
      <c r="X39" s="10">
        <v>3.9800000000000002E-2</v>
      </c>
      <c r="Y39" s="189" t="s">
        <v>260</v>
      </c>
      <c r="Z39" s="145"/>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0"/>
  <sheetViews>
    <sheetView workbookViewId="0"/>
  </sheetViews>
  <sheetFormatPr baseColWidth="10" defaultColWidth="9.1640625" defaultRowHeight="12.75" customHeight="1" x14ac:dyDescent="0"/>
  <cols>
    <col min="1" max="1" width="14.6640625" customWidth="1"/>
    <col min="2" max="2" width="26.5" customWidth="1"/>
    <col min="3" max="3" width="143.5" customWidth="1"/>
    <col min="4" max="4" width="28.5" customWidth="1"/>
    <col min="5" max="5" width="26" customWidth="1"/>
    <col min="6" max="6" width="28.5" customWidth="1"/>
  </cols>
  <sheetData>
    <row r="3" spans="1:5" ht="12">
      <c r="B3" s="284" t="s">
        <v>449</v>
      </c>
      <c r="C3" s="276"/>
    </row>
    <row r="6" spans="1:5" ht="13.5" customHeight="1">
      <c r="A6" s="153" t="s">
        <v>450</v>
      </c>
      <c r="B6" s="153" t="s">
        <v>451</v>
      </c>
      <c r="C6" s="153" t="s">
        <v>452</v>
      </c>
      <c r="D6" s="153" t="s">
        <v>453</v>
      </c>
    </row>
    <row r="7" spans="1:5" ht="33.75" customHeight="1">
      <c r="A7" s="285" t="s">
        <v>5</v>
      </c>
      <c r="B7" s="136" t="s">
        <v>125</v>
      </c>
      <c r="C7" s="242" t="s">
        <v>454</v>
      </c>
      <c r="D7" s="200" t="s">
        <v>455</v>
      </c>
    </row>
    <row r="8" spans="1:5" ht="12">
      <c r="A8" s="276"/>
      <c r="B8" s="210" t="s">
        <v>126</v>
      </c>
      <c r="C8" s="23" t="s">
        <v>456</v>
      </c>
      <c r="D8" s="144"/>
    </row>
    <row r="9" spans="1:5" ht="36" customHeight="1">
      <c r="A9" s="276"/>
      <c r="B9" s="241" t="s">
        <v>457</v>
      </c>
      <c r="C9" s="18" t="s">
        <v>458</v>
      </c>
      <c r="D9" s="70" t="s">
        <v>459</v>
      </c>
    </row>
    <row r="10" spans="1:5" ht="22.5" customHeight="1">
      <c r="A10" s="273" t="s">
        <v>112</v>
      </c>
      <c r="B10" s="136" t="s">
        <v>460</v>
      </c>
      <c r="C10" s="242" t="s">
        <v>461</v>
      </c>
      <c r="D10" s="130" t="str">
        <f>HYPERLINK("http://www.keepeek.com/Digital-Asset-Management/oecd/economics/national-accounts-at-a-glance-2010_9789264095885-en","OECD National Accounts at a Glance")</f>
        <v>OECD National Accounts at a Glance</v>
      </c>
    </row>
    <row r="11" spans="1:5" ht="12">
      <c r="A11" s="276"/>
      <c r="B11" s="136" t="s">
        <v>123</v>
      </c>
      <c r="C11" s="242" t="s">
        <v>462</v>
      </c>
      <c r="D11" s="130" t="str">
        <f>HYPERLINK("http://www.keepeek.com/Digital-Asset-Management/oecd/economics/national-accounts-at-a-glance-2010_9789264095885-en","OECD National Accounts at a Glance")</f>
        <v>OECD National Accounts at a Glance</v>
      </c>
    </row>
    <row r="12" spans="1:5" ht="22.5" customHeight="1">
      <c r="A12" s="286" t="s">
        <v>113</v>
      </c>
      <c r="B12" s="210" t="s">
        <v>16</v>
      </c>
      <c r="C12" s="23" t="s">
        <v>463</v>
      </c>
      <c r="D12" s="217" t="str">
        <f>HYPERLINK("http://www.keepeek.com/Digital-Asset-Management/oecd/employment/oecd-employment-outlook-2010_empl_outlook-2010-en","OECD Employment Outlook")</f>
        <v>OECD Employment Outlook</v>
      </c>
    </row>
    <row r="13" spans="1:5" ht="22.5" customHeight="1">
      <c r="A13" s="276"/>
      <c r="B13" s="91" t="s">
        <v>19</v>
      </c>
      <c r="C13" s="44" t="s">
        <v>464</v>
      </c>
    </row>
    <row r="14" spans="1:5" ht="12">
      <c r="A14" s="276"/>
      <c r="B14" s="241" t="s">
        <v>465</v>
      </c>
      <c r="C14" s="18" t="s">
        <v>466</v>
      </c>
      <c r="D14" s="50"/>
    </row>
    <row r="15" spans="1:5" ht="12">
      <c r="A15" s="276"/>
      <c r="B15" s="136" t="s">
        <v>124</v>
      </c>
      <c r="C15" s="242" t="s">
        <v>467</v>
      </c>
      <c r="D15" s="130" t="str">
        <f>HYPERLINK("http://www.keepeek.com/Digital-Asset-Management/oecd/employment/oecd-employment-outlook-2010_empl_outlook-2010-en","OECD Employment Outlook")</f>
        <v>OECD Employment Outlook</v>
      </c>
      <c r="E15" s="50"/>
    </row>
    <row r="16" spans="1:5" ht="12">
      <c r="A16" s="212" t="s">
        <v>117</v>
      </c>
      <c r="B16" s="136" t="s">
        <v>468</v>
      </c>
      <c r="C16" s="242" t="s">
        <v>469</v>
      </c>
      <c r="D16" s="20" t="str">
        <f>HYPERLINK("http://www.oecd-ilibrary.org/economics/oecd-factbook_18147364","OECD Factbook")</f>
        <v>OECD Factbook</v>
      </c>
      <c r="E16" s="200" t="s">
        <v>470</v>
      </c>
    </row>
    <row r="17" spans="1:6" ht="22.5" customHeight="1">
      <c r="A17" s="287" t="s">
        <v>116</v>
      </c>
      <c r="B17" s="210" t="s">
        <v>26</v>
      </c>
      <c r="C17" s="23" t="s">
        <v>471</v>
      </c>
      <c r="D17" s="217" t="str">
        <f>HYPERLINK("http://www.keepeek.com/Digital-Asset-Management/oecd/education/education-at-a-glance-2010_eag-2010-en","OECD Education at a Glance")</f>
        <v>OECD Education at a Glance</v>
      </c>
      <c r="E17" s="144"/>
    </row>
    <row r="18" spans="1:6" ht="12">
      <c r="A18" s="276"/>
      <c r="B18" s="241" t="s">
        <v>130</v>
      </c>
      <c r="C18" s="18" t="s">
        <v>472</v>
      </c>
      <c r="D18" s="50"/>
    </row>
    <row r="19" spans="1:6" ht="22.5" customHeight="1">
      <c r="A19" s="276"/>
      <c r="B19" s="136" t="s">
        <v>473</v>
      </c>
      <c r="C19" s="242" t="s">
        <v>474</v>
      </c>
      <c r="D19" s="130" t="str">
        <f>HYPERLINK("http://www.keepeek.com/Digital-Asset-Management/oecd/education/pisa-2009-results-learning-trends_9789264091580-en","OECD PISA Results")</f>
        <v>OECD PISA Results</v>
      </c>
      <c r="E19" s="50"/>
    </row>
    <row r="20" spans="1:6" ht="51" customHeight="1">
      <c r="A20" s="288" t="s">
        <v>119</v>
      </c>
      <c r="B20" s="210" t="s">
        <v>33</v>
      </c>
      <c r="C20" s="23" t="s">
        <v>475</v>
      </c>
      <c r="D20" s="217" t="str">
        <f>HYPERLINK("http://www.keepeek.com/Digital-Asset-Management/oecd/environment/oecd-environmental-outlook-to-2030_9789264040519-en","OECD Environmental Outlook")</f>
        <v>OECD Environmental Outlook</v>
      </c>
      <c r="E20" s="225" t="s">
        <v>476</v>
      </c>
    </row>
    <row r="21" spans="1:6" ht="12">
      <c r="A21" s="276"/>
      <c r="B21" s="241" t="s">
        <v>134</v>
      </c>
      <c r="C21" s="18" t="s">
        <v>477</v>
      </c>
      <c r="D21" s="251"/>
      <c r="E21" s="157"/>
    </row>
    <row r="22" spans="1:6" ht="33.75" customHeight="1">
      <c r="A22" s="289" t="s">
        <v>118</v>
      </c>
      <c r="B22" s="136" t="s">
        <v>478</v>
      </c>
      <c r="C22" s="242" t="s">
        <v>479</v>
      </c>
      <c r="D22" s="130" t="str">
        <f>HYPERLINK("http://www.keepeek.com/Digital-Asset-Management/oecd/social-issues-migration-health/society-at-a-glance-2011_soc_glance-2011-en","OECD Society at a Glance")</f>
        <v>OECD Society at a Glance</v>
      </c>
      <c r="E22" s="225" t="s">
        <v>480</v>
      </c>
    </row>
    <row r="23" spans="1:6" ht="33.75" customHeight="1">
      <c r="A23" s="276"/>
      <c r="B23" s="136" t="s">
        <v>133</v>
      </c>
      <c r="C23" s="242" t="s">
        <v>481</v>
      </c>
      <c r="D23" s="130" t="str">
        <f>HYPERLINK("http://www.oecd.org/regreform/indicators","OECD Regulatory Management Systems’ Indicators Surveys 2005, 2008 and 2009, OECD, Paris")</f>
        <v>OECD Regulatory Management Systems’ Indicators Surveys 2005, 2008 and 2009, OECD, Paris</v>
      </c>
      <c r="E23" s="50"/>
      <c r="F23" s="50"/>
    </row>
    <row r="24" spans="1:6" ht="24.75" customHeight="1">
      <c r="A24" s="290" t="s">
        <v>115</v>
      </c>
      <c r="B24" s="136" t="s">
        <v>129</v>
      </c>
      <c r="C24" s="242" t="s">
        <v>482</v>
      </c>
      <c r="D24" s="209" t="s">
        <v>483</v>
      </c>
      <c r="E24" s="130" t="str">
        <f>HYPERLINK("http://www.keepeek.com/Digital-Asset-Management/oecd/social-issues-migration-health/health-at-a-glance-europe-2010_health_glance-2010-en","OECD Health at a Glance: Europe")</f>
        <v>OECD Health at a Glance: Europe</v>
      </c>
      <c r="F24" s="182" t="str">
        <f>HYPERLINK("http://www.keepeek.com/Digital-Asset-Management/oecd/social-issues-migration-health/health-at-a-glance-asia-pacific-2010_9789264096202-en","OECD Health at a Glance: Asia/Pacific")</f>
        <v>OECD Health at a Glance: Asia/Pacific</v>
      </c>
    </row>
    <row r="25" spans="1:6" ht="25.5" customHeight="1">
      <c r="A25" s="276"/>
      <c r="B25" s="136" t="s">
        <v>25</v>
      </c>
      <c r="C25" s="242" t="s">
        <v>484</v>
      </c>
      <c r="D25" s="209" t="s">
        <v>483</v>
      </c>
      <c r="E25" s="130" t="str">
        <f>HYPERLINK("http://www.keepeek.com/Digital-Asset-Management/oecd/social-issues-migration-health/health-at-a-glance-europe-2010_health_glance-2010-en","OECD Health at a Glance: Europe")</f>
        <v>OECD Health at a Glance: Europe</v>
      </c>
      <c r="F25" s="182" t="str">
        <f>HYPERLINK("http://www.keepeek.com/Digital-Asset-Management/oecd/social-issues-migration-health/health-at-a-glance-asia-pacific-2010_9789264096202-en","OECD Health at a Glance: Asia/Pacific")</f>
        <v>OECD Health at a Glance: Asia/Pacific</v>
      </c>
    </row>
    <row r="26" spans="1:6" ht="38.25" customHeight="1">
      <c r="A26" s="204" t="s">
        <v>36</v>
      </c>
      <c r="B26" s="136" t="s">
        <v>36</v>
      </c>
      <c r="C26" s="242" t="s">
        <v>485</v>
      </c>
      <c r="D26" s="130" t="str">
        <f>HYPERLINK("http://www.keepeek.com/Digital-Asset-Management/oecd/social-issues-migration-health/society-at-a-glance-2011_soc_glance-2011-en","OECD Society at a Glance")</f>
        <v>OECD Society at a Glance</v>
      </c>
      <c r="E26" s="20" t="str">
        <f>HYPERLINK("http://www.oecd-ilibrary.org/economics/oecd-factbook_18147364","OECD Factbook")</f>
        <v>OECD Factbook</v>
      </c>
      <c r="F26" s="144"/>
    </row>
    <row r="27" spans="1:6" ht="45" customHeight="1">
      <c r="A27" s="283" t="s">
        <v>120</v>
      </c>
      <c r="B27" s="136" t="s">
        <v>135</v>
      </c>
      <c r="C27" s="242" t="s">
        <v>486</v>
      </c>
      <c r="D27" s="200" t="s">
        <v>487</v>
      </c>
      <c r="E27" s="144"/>
    </row>
    <row r="28" spans="1:6" ht="12">
      <c r="A28" s="276"/>
      <c r="B28" s="136" t="s">
        <v>136</v>
      </c>
      <c r="C28" s="242" t="s">
        <v>488</v>
      </c>
      <c r="D28" s="200" t="s">
        <v>470</v>
      </c>
      <c r="E28" s="50"/>
    </row>
    <row r="29" spans="1:6" ht="12">
      <c r="A29" s="291" t="s">
        <v>114</v>
      </c>
      <c r="B29" s="136" t="s">
        <v>22</v>
      </c>
      <c r="C29" s="242" t="s">
        <v>489</v>
      </c>
      <c r="D29" s="200" t="s">
        <v>490</v>
      </c>
      <c r="E29" s="164" t="str">
        <f>HYPERLINK("http://www.keepeek.com/Digital-Asset-Management/oecd/social-issues-migration-health/doing-better-for-families_9789264098732-en","Doing Better for Families")</f>
        <v>Doing Better for Families</v>
      </c>
    </row>
    <row r="30" spans="1:6" ht="23.25" customHeight="1">
      <c r="A30" s="276"/>
      <c r="B30" s="136" t="s">
        <v>128</v>
      </c>
      <c r="C30" s="242" t="s">
        <v>491</v>
      </c>
      <c r="D30" s="128" t="s">
        <v>490</v>
      </c>
      <c r="E30" s="164" t="str">
        <f>HYPERLINK("http://www.keepeek.com/Digital-Asset-Management/oecd/social-issues-migration-health/doing-better-for-families_9789264098732-en","Doing Better for Families")</f>
        <v>Doing Better for Families</v>
      </c>
    </row>
  </sheetData>
  <mergeCells count="10">
    <mergeCell ref="A20:A21"/>
    <mergeCell ref="A22:A23"/>
    <mergeCell ref="A24:A25"/>
    <mergeCell ref="A27:A28"/>
    <mergeCell ref="A29:A30"/>
    <mergeCell ref="B3:C3"/>
    <mergeCell ref="A7:A9"/>
    <mergeCell ref="A10:A11"/>
    <mergeCell ref="A12:A15"/>
    <mergeCell ref="A17:A19"/>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sheetViews>
  <sheetFormatPr baseColWidth="10" defaultColWidth="9.1640625" defaultRowHeight="12.75" customHeight="1" x14ac:dyDescent="0"/>
  <cols>
    <col min="1" max="1" width="17" customWidth="1"/>
    <col min="2" max="2" width="9.6640625" customWidth="1"/>
    <col min="3" max="3" width="10.6640625" customWidth="1"/>
    <col min="4" max="4" width="11.1640625" customWidth="1"/>
    <col min="5" max="5" width="11.33203125" customWidth="1"/>
    <col min="6" max="6" width="11.5" customWidth="1"/>
    <col min="7" max="7" width="14.83203125" customWidth="1"/>
    <col min="8" max="8" width="13" customWidth="1"/>
    <col min="9" max="9" width="10.1640625" customWidth="1"/>
    <col min="10" max="10" width="11.1640625" customWidth="1"/>
    <col min="11" max="11" width="11.5" customWidth="1"/>
    <col min="12" max="12" width="14" customWidth="1"/>
    <col min="13" max="13" width="14.6640625" customWidth="1"/>
    <col min="14" max="14" width="9.83203125" customWidth="1"/>
    <col min="15" max="15" width="12.1640625" customWidth="1"/>
    <col min="16" max="16" width="11.33203125" customWidth="1"/>
    <col min="17" max="17" width="10.5" customWidth="1"/>
    <col min="18" max="18" width="11.5" customWidth="1"/>
    <col min="19" max="19" width="13" customWidth="1"/>
    <col min="22" max="22" width="15" customWidth="1"/>
    <col min="23" max="23" width="14.33203125" customWidth="1"/>
    <col min="25" max="25" width="13.1640625" customWidth="1"/>
  </cols>
  <sheetData>
    <row r="1" spans="1:25" ht="24" customHeight="1">
      <c r="B1" s="273" t="s">
        <v>112</v>
      </c>
      <c r="C1" s="270"/>
      <c r="D1" s="274" t="s">
        <v>113</v>
      </c>
      <c r="E1" s="271"/>
      <c r="F1" s="271"/>
      <c r="G1" s="270"/>
      <c r="H1" s="275" t="s">
        <v>5</v>
      </c>
      <c r="I1" s="276"/>
      <c r="J1" s="277"/>
      <c r="K1" s="278" t="s">
        <v>114</v>
      </c>
      <c r="L1" s="270"/>
      <c r="M1" s="279" t="s">
        <v>115</v>
      </c>
      <c r="N1" s="270"/>
      <c r="O1" s="280" t="s">
        <v>116</v>
      </c>
      <c r="P1" s="271"/>
      <c r="Q1" s="271"/>
      <c r="R1" s="212" t="s">
        <v>117</v>
      </c>
      <c r="S1" s="281" t="s">
        <v>118</v>
      </c>
      <c r="T1" s="271"/>
      <c r="U1" s="282" t="s">
        <v>119</v>
      </c>
      <c r="V1" s="267"/>
      <c r="W1" s="283" t="s">
        <v>120</v>
      </c>
      <c r="X1" s="271"/>
      <c r="Y1" s="204" t="s">
        <v>36</v>
      </c>
    </row>
    <row r="2" spans="1:25" ht="39.75"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137</v>
      </c>
      <c r="C3" s="248" t="s">
        <v>138</v>
      </c>
      <c r="D3" s="61">
        <v>0.79</v>
      </c>
      <c r="E3" s="260" t="s">
        <v>492</v>
      </c>
      <c r="F3" s="28">
        <v>0.1173</v>
      </c>
      <c r="G3" s="263">
        <v>1.04E-2</v>
      </c>
      <c r="H3" s="97"/>
      <c r="I3" s="264">
        <v>0.21</v>
      </c>
      <c r="J3" s="263">
        <v>0.98799999999999999</v>
      </c>
      <c r="K3" s="67">
        <v>0.2069</v>
      </c>
      <c r="L3" s="248" t="s">
        <v>493</v>
      </c>
      <c r="M3" s="152" t="s">
        <v>396</v>
      </c>
      <c r="N3" s="124">
        <v>0.84</v>
      </c>
      <c r="O3" s="61">
        <v>0.74</v>
      </c>
      <c r="P3" s="264" t="s">
        <v>494</v>
      </c>
      <c r="Q3" s="248" t="s">
        <v>228</v>
      </c>
      <c r="R3" s="183">
        <v>0.96</v>
      </c>
      <c r="S3" s="152" t="s">
        <v>144</v>
      </c>
      <c r="T3" s="124">
        <v>0.95</v>
      </c>
      <c r="U3" s="61">
        <v>0.94</v>
      </c>
      <c r="V3" s="248" t="s">
        <v>145</v>
      </c>
      <c r="W3" s="152" t="s">
        <v>170</v>
      </c>
      <c r="X3" s="263">
        <v>2.5000000000000001E-2</v>
      </c>
      <c r="Y3" s="240" t="s">
        <v>354</v>
      </c>
    </row>
    <row r="4" spans="1:25" ht="12">
      <c r="A4" s="13" t="s">
        <v>68</v>
      </c>
      <c r="B4" s="145" t="s">
        <v>148</v>
      </c>
      <c r="C4" s="103" t="s">
        <v>149</v>
      </c>
      <c r="D4" s="31">
        <v>0.77</v>
      </c>
      <c r="E4" s="32" t="s">
        <v>495</v>
      </c>
      <c r="F4" s="142">
        <v>8.0799999999999997E-2</v>
      </c>
      <c r="G4" s="10">
        <v>1.26E-2</v>
      </c>
      <c r="H4" s="145" t="s">
        <v>151</v>
      </c>
      <c r="I4" s="218">
        <v>0.22</v>
      </c>
      <c r="J4" s="10"/>
      <c r="K4" s="25">
        <v>0.1361</v>
      </c>
      <c r="L4" s="103" t="s">
        <v>496</v>
      </c>
      <c r="M4" s="145" t="s">
        <v>497</v>
      </c>
      <c r="N4" s="105">
        <v>0.72</v>
      </c>
      <c r="O4" s="31">
        <v>0.87</v>
      </c>
      <c r="P4" s="218" t="s">
        <v>387</v>
      </c>
      <c r="Q4" s="103" t="s">
        <v>405</v>
      </c>
      <c r="R4" s="156">
        <v>0.94</v>
      </c>
      <c r="S4" s="145" t="s">
        <v>156</v>
      </c>
      <c r="T4" s="105"/>
      <c r="U4" s="31">
        <v>0.94</v>
      </c>
      <c r="V4" s="103" t="s">
        <v>157</v>
      </c>
      <c r="W4" s="145" t="s">
        <v>421</v>
      </c>
      <c r="X4" s="10">
        <v>4.5400000000000003E-2</v>
      </c>
      <c r="Y4" s="189" t="s">
        <v>354</v>
      </c>
    </row>
    <row r="5" spans="1:25" ht="12">
      <c r="A5" s="13" t="s">
        <v>69</v>
      </c>
      <c r="B5" s="145" t="s">
        <v>160</v>
      </c>
      <c r="C5" s="103" t="s">
        <v>161</v>
      </c>
      <c r="D5" s="31">
        <v>0.67</v>
      </c>
      <c r="E5" s="32" t="s">
        <v>498</v>
      </c>
      <c r="F5" s="142">
        <v>6.59E-2</v>
      </c>
      <c r="G5" s="10">
        <v>4.02E-2</v>
      </c>
      <c r="H5" s="145" t="s">
        <v>163</v>
      </c>
      <c r="I5" s="218">
        <v>0.2</v>
      </c>
      <c r="J5" s="10">
        <v>0.997</v>
      </c>
      <c r="K5" s="25">
        <v>6.4199999999999993E-2</v>
      </c>
      <c r="L5" s="103" t="s">
        <v>499</v>
      </c>
      <c r="M5" s="145" t="s">
        <v>500</v>
      </c>
      <c r="N5" s="105">
        <v>0.8</v>
      </c>
      <c r="O5" s="31">
        <v>0.7</v>
      </c>
      <c r="P5" s="218" t="s">
        <v>265</v>
      </c>
      <c r="Q5" s="103" t="s">
        <v>167</v>
      </c>
      <c r="R5" s="156">
        <v>0.92</v>
      </c>
      <c r="S5" s="145" t="s">
        <v>168</v>
      </c>
      <c r="T5" s="105">
        <v>0.94</v>
      </c>
      <c r="U5" s="31">
        <v>0.88</v>
      </c>
      <c r="V5" s="103" t="s">
        <v>169</v>
      </c>
      <c r="W5" s="145" t="s">
        <v>501</v>
      </c>
      <c r="X5" s="10">
        <v>6.25E-2</v>
      </c>
      <c r="Y5" s="189" t="s">
        <v>171</v>
      </c>
    </row>
    <row r="6" spans="1:25" ht="12">
      <c r="A6" s="13" t="s">
        <v>70</v>
      </c>
      <c r="B6" s="145"/>
      <c r="C6" s="103"/>
      <c r="D6" s="31">
        <v>0.8</v>
      </c>
      <c r="F6" s="142">
        <v>0.14030000000000001</v>
      </c>
      <c r="G6" s="10"/>
      <c r="H6" s="187"/>
      <c r="I6" s="218">
        <v>0.22</v>
      </c>
      <c r="J6" s="10">
        <v>0.93330000000000002</v>
      </c>
      <c r="K6" s="25">
        <v>0.1547</v>
      </c>
      <c r="L6" s="103" t="s">
        <v>502</v>
      </c>
      <c r="M6" s="145" t="s">
        <v>503</v>
      </c>
      <c r="N6" s="105"/>
      <c r="O6" s="31">
        <v>0.39</v>
      </c>
      <c r="P6" s="218" t="s">
        <v>504</v>
      </c>
      <c r="Q6" s="103" t="s">
        <v>505</v>
      </c>
      <c r="R6" s="156">
        <v>0.92</v>
      </c>
      <c r="S6" s="145" t="s">
        <v>176</v>
      </c>
      <c r="T6" s="105">
        <v>0.84</v>
      </c>
      <c r="U6" s="31">
        <v>0.84</v>
      </c>
      <c r="V6" s="103" t="s">
        <v>169</v>
      </c>
      <c r="W6" s="145" t="s">
        <v>506</v>
      </c>
      <c r="X6" s="10">
        <v>8.2699999999999996E-2</v>
      </c>
      <c r="Y6" s="189" t="s">
        <v>260</v>
      </c>
    </row>
    <row r="7" spans="1:25" ht="12">
      <c r="A7" s="13" t="s">
        <v>71</v>
      </c>
      <c r="B7" s="145" t="s">
        <v>179</v>
      </c>
      <c r="C7" s="103" t="s">
        <v>180</v>
      </c>
      <c r="D7" s="31">
        <v>0.74</v>
      </c>
      <c r="E7" s="32" t="s">
        <v>507</v>
      </c>
      <c r="F7" s="142">
        <v>0.1203</v>
      </c>
      <c r="G7" s="10">
        <v>1.11E-2</v>
      </c>
      <c r="H7" s="187"/>
      <c r="I7" s="218">
        <v>0.23</v>
      </c>
      <c r="J7" s="10">
        <v>0.99809999999999999</v>
      </c>
      <c r="K7" s="25">
        <v>6.3700000000000007E-2</v>
      </c>
      <c r="L7" s="103" t="s">
        <v>508</v>
      </c>
      <c r="M7" s="145" t="s">
        <v>509</v>
      </c>
      <c r="N7" s="105">
        <v>0.88</v>
      </c>
      <c r="O7" s="31">
        <v>0.86</v>
      </c>
      <c r="P7" s="218" t="s">
        <v>154</v>
      </c>
      <c r="Q7" s="103" t="s">
        <v>350</v>
      </c>
      <c r="R7" s="156">
        <v>0.93</v>
      </c>
      <c r="S7" s="145" t="s">
        <v>144</v>
      </c>
      <c r="T7" s="105">
        <v>0.6</v>
      </c>
      <c r="U7" s="31">
        <v>0.91</v>
      </c>
      <c r="V7" s="103" t="s">
        <v>186</v>
      </c>
      <c r="W7" s="145" t="s">
        <v>510</v>
      </c>
      <c r="X7" s="10">
        <v>1.2699999999999999E-2</v>
      </c>
      <c r="Y7" s="189" t="s">
        <v>413</v>
      </c>
    </row>
    <row r="8" spans="1:25" ht="12">
      <c r="A8" s="13" t="s">
        <v>72</v>
      </c>
      <c r="B8" s="145" t="s">
        <v>188</v>
      </c>
      <c r="C8" s="103" t="s">
        <v>189</v>
      </c>
      <c r="D8" s="31">
        <v>0.72</v>
      </c>
      <c r="E8" s="32" t="s">
        <v>511</v>
      </c>
      <c r="F8" s="142">
        <v>0.10249999999999999</v>
      </c>
      <c r="G8" s="10"/>
      <c r="H8" s="145" t="s">
        <v>191</v>
      </c>
      <c r="I8" s="218">
        <v>0.21</v>
      </c>
      <c r="J8" s="10">
        <v>0.90639999999999998</v>
      </c>
      <c r="K8" s="25">
        <v>9.3600000000000003E-2</v>
      </c>
      <c r="L8" s="103"/>
      <c r="M8" s="145" t="s">
        <v>512</v>
      </c>
      <c r="N8" s="105">
        <v>0.67</v>
      </c>
      <c r="O8" s="31">
        <v>0.7</v>
      </c>
      <c r="P8" s="218" t="s">
        <v>193</v>
      </c>
      <c r="Q8" s="103" t="s">
        <v>513</v>
      </c>
      <c r="R8" s="156">
        <v>0.85</v>
      </c>
      <c r="S8" s="145" t="s">
        <v>195</v>
      </c>
      <c r="T8" s="105">
        <v>0.87</v>
      </c>
      <c r="U8" s="31">
        <v>0.88</v>
      </c>
      <c r="V8" s="103" t="s">
        <v>196</v>
      </c>
      <c r="W8" s="145" t="s">
        <v>514</v>
      </c>
      <c r="X8" s="10">
        <v>0.1003</v>
      </c>
      <c r="Y8" s="189" t="s">
        <v>260</v>
      </c>
    </row>
    <row r="9" spans="1:25" ht="12">
      <c r="A9" s="13" t="s">
        <v>73</v>
      </c>
      <c r="B9" s="145" t="s">
        <v>199</v>
      </c>
      <c r="C9" s="103" t="s">
        <v>200</v>
      </c>
      <c r="D9" s="31">
        <v>0.74</v>
      </c>
      <c r="E9" s="32" t="s">
        <v>515</v>
      </c>
      <c r="F9" s="142">
        <v>6.1400000000000003E-2</v>
      </c>
      <c r="G9" s="10">
        <v>2.7699999999999999E-2</v>
      </c>
      <c r="H9" s="145" t="s">
        <v>202</v>
      </c>
      <c r="I9" s="218">
        <v>0.26</v>
      </c>
      <c r="J9" s="10">
        <v>0.99299999999999999</v>
      </c>
      <c r="K9" s="25">
        <v>0.12889999999999999</v>
      </c>
      <c r="L9" s="103"/>
      <c r="M9" s="145" t="s">
        <v>516</v>
      </c>
      <c r="N9" s="105">
        <v>0.73</v>
      </c>
      <c r="O9" s="31">
        <v>0.94</v>
      </c>
      <c r="P9" s="218" t="s">
        <v>321</v>
      </c>
      <c r="Q9" s="103" t="s">
        <v>517</v>
      </c>
      <c r="R9" s="156">
        <v>0.9</v>
      </c>
      <c r="S9" s="145" t="s">
        <v>207</v>
      </c>
      <c r="T9" s="105">
        <v>0.68</v>
      </c>
      <c r="U9" s="31">
        <v>0.86</v>
      </c>
      <c r="V9" s="103" t="s">
        <v>208</v>
      </c>
      <c r="W9" s="145" t="s">
        <v>269</v>
      </c>
      <c r="X9" s="10">
        <v>4.1000000000000002E-2</v>
      </c>
      <c r="Y9" s="189" t="s">
        <v>210</v>
      </c>
    </row>
    <row r="10" spans="1:25" ht="12">
      <c r="A10" s="13" t="s">
        <v>74</v>
      </c>
      <c r="B10" s="145" t="s">
        <v>211</v>
      </c>
      <c r="C10" s="103" t="s">
        <v>212</v>
      </c>
      <c r="D10" s="31">
        <v>0.76</v>
      </c>
      <c r="E10" s="32" t="s">
        <v>518</v>
      </c>
      <c r="F10" s="142">
        <v>0.1198</v>
      </c>
      <c r="G10" s="10">
        <v>1.7000000000000001E-2</v>
      </c>
      <c r="H10" s="145" t="s">
        <v>214</v>
      </c>
      <c r="I10" s="218">
        <v>0.26</v>
      </c>
      <c r="J10" s="105">
        <v>1</v>
      </c>
      <c r="K10" s="25">
        <v>3.0800000000000001E-2</v>
      </c>
      <c r="L10" s="103" t="s">
        <v>215</v>
      </c>
      <c r="M10" s="145" t="s">
        <v>519</v>
      </c>
      <c r="N10" s="105">
        <v>0.72</v>
      </c>
      <c r="O10" s="31">
        <v>0.78</v>
      </c>
      <c r="P10" s="218" t="s">
        <v>360</v>
      </c>
      <c r="Q10" s="103" t="s">
        <v>217</v>
      </c>
      <c r="R10" s="156">
        <v>0.95</v>
      </c>
      <c r="S10" s="145" t="s">
        <v>218</v>
      </c>
      <c r="T10" s="105">
        <v>0.87</v>
      </c>
      <c r="U10" s="31">
        <v>0.97</v>
      </c>
      <c r="V10" s="103" t="s">
        <v>219</v>
      </c>
      <c r="W10" s="145" t="s">
        <v>269</v>
      </c>
      <c r="X10" s="10">
        <v>4.87E-2</v>
      </c>
      <c r="Y10" s="189" t="s">
        <v>364</v>
      </c>
    </row>
    <row r="11" spans="1:25" ht="12">
      <c r="A11" s="13" t="s">
        <v>75</v>
      </c>
      <c r="B11" s="145" t="s">
        <v>221</v>
      </c>
      <c r="C11" s="103" t="s">
        <v>222</v>
      </c>
      <c r="D11" s="31">
        <v>0.62</v>
      </c>
      <c r="E11" s="32" t="s">
        <v>520</v>
      </c>
      <c r="F11" s="142">
        <v>0.1207</v>
      </c>
      <c r="G11" s="10">
        <v>9.3600000000000003E-2</v>
      </c>
      <c r="H11" s="145" t="s">
        <v>224</v>
      </c>
      <c r="I11" s="218">
        <v>0.21</v>
      </c>
      <c r="J11" s="10">
        <v>0.88900000000000001</v>
      </c>
      <c r="K11" s="25">
        <v>5.1999999999999998E-2</v>
      </c>
      <c r="L11" s="103" t="s">
        <v>521</v>
      </c>
      <c r="M11" s="145" t="s">
        <v>522</v>
      </c>
      <c r="N11" s="105">
        <v>0.57999999999999996</v>
      </c>
      <c r="O11" s="31">
        <v>0.86</v>
      </c>
      <c r="P11" s="218" t="s">
        <v>523</v>
      </c>
      <c r="Q11" s="103" t="s">
        <v>524</v>
      </c>
      <c r="R11" s="156">
        <v>0.92</v>
      </c>
      <c r="S11" s="145" t="s">
        <v>229</v>
      </c>
      <c r="T11" s="105"/>
      <c r="U11" s="31">
        <v>0.73</v>
      </c>
      <c r="V11" s="103" t="s">
        <v>230</v>
      </c>
      <c r="W11" s="145" t="s">
        <v>525</v>
      </c>
      <c r="X11" s="10">
        <v>5.4300000000000001E-2</v>
      </c>
      <c r="Y11" s="189" t="s">
        <v>270</v>
      </c>
    </row>
    <row r="12" spans="1:25" ht="12">
      <c r="A12" s="13" t="s">
        <v>76</v>
      </c>
      <c r="B12" s="145" t="s">
        <v>233</v>
      </c>
      <c r="C12" s="103" t="s">
        <v>234</v>
      </c>
      <c r="D12" s="31">
        <v>0.7</v>
      </c>
      <c r="E12" s="32" t="s">
        <v>526</v>
      </c>
      <c r="F12" s="142">
        <v>0.14069999999999999</v>
      </c>
      <c r="G12" s="10">
        <v>2.4400000000000002E-2</v>
      </c>
      <c r="H12" s="145" t="s">
        <v>214</v>
      </c>
      <c r="I12" s="218">
        <v>0.23</v>
      </c>
      <c r="J12" s="10">
        <v>0.99299999999999999</v>
      </c>
      <c r="K12" s="25">
        <v>5.5500000000000001E-2</v>
      </c>
      <c r="L12" s="103"/>
      <c r="M12" s="145" t="s">
        <v>527</v>
      </c>
      <c r="N12" s="105">
        <v>0.66</v>
      </c>
      <c r="O12" s="31">
        <v>0.8</v>
      </c>
      <c r="P12" s="218" t="s">
        <v>528</v>
      </c>
      <c r="Q12" s="103" t="s">
        <v>529</v>
      </c>
      <c r="R12" s="156">
        <v>0.93</v>
      </c>
      <c r="S12" s="145" t="s">
        <v>240</v>
      </c>
      <c r="T12" s="105">
        <v>0.74</v>
      </c>
      <c r="U12" s="31">
        <v>0.95</v>
      </c>
      <c r="V12" s="103" t="s">
        <v>186</v>
      </c>
      <c r="W12" s="145" t="s">
        <v>428</v>
      </c>
      <c r="X12" s="10">
        <v>3.8800000000000001E-2</v>
      </c>
      <c r="Y12" s="189" t="s">
        <v>443</v>
      </c>
    </row>
    <row r="13" spans="1:25" ht="12">
      <c r="A13" s="13" t="s">
        <v>77</v>
      </c>
      <c r="B13" s="145" t="s">
        <v>242</v>
      </c>
      <c r="C13" s="103" t="s">
        <v>243</v>
      </c>
      <c r="D13" s="31">
        <v>0.68</v>
      </c>
      <c r="E13" s="32" t="s">
        <v>530</v>
      </c>
      <c r="F13" s="142">
        <v>9.0200000000000002E-2</v>
      </c>
      <c r="G13" s="10">
        <v>3.73E-2</v>
      </c>
      <c r="H13" s="145" t="s">
        <v>245</v>
      </c>
      <c r="I13" s="218">
        <v>0.21</v>
      </c>
      <c r="J13" s="10">
        <v>0.99299999999999999</v>
      </c>
      <c r="K13" s="25">
        <v>0.1205</v>
      </c>
      <c r="L13" s="103" t="s">
        <v>531</v>
      </c>
      <c r="M13" s="145" t="s">
        <v>532</v>
      </c>
      <c r="N13" s="105">
        <v>0.71</v>
      </c>
      <c r="O13" s="31">
        <v>0.71</v>
      </c>
      <c r="P13" s="218" t="s">
        <v>533</v>
      </c>
      <c r="Q13" s="103" t="s">
        <v>534</v>
      </c>
      <c r="R13" s="156">
        <v>0.91</v>
      </c>
      <c r="S13" s="145" t="s">
        <v>250</v>
      </c>
      <c r="T13" s="105">
        <v>0.83</v>
      </c>
      <c r="U13" s="31">
        <v>0.81</v>
      </c>
      <c r="V13" s="103" t="s">
        <v>230</v>
      </c>
      <c r="W13" s="145" t="s">
        <v>187</v>
      </c>
      <c r="X13" s="10">
        <v>5.6000000000000001E-2</v>
      </c>
      <c r="Y13" s="189" t="s">
        <v>443</v>
      </c>
    </row>
    <row r="14" spans="1:25" ht="12">
      <c r="A14" s="13" t="s">
        <v>78</v>
      </c>
      <c r="B14" s="145" t="s">
        <v>252</v>
      </c>
      <c r="C14" s="103" t="s">
        <v>253</v>
      </c>
      <c r="D14" s="31">
        <v>0.76</v>
      </c>
      <c r="E14" s="32" t="s">
        <v>535</v>
      </c>
      <c r="F14" s="142">
        <v>7.6300000000000007E-2</v>
      </c>
      <c r="G14" s="10">
        <v>3.5999999999999997E-2</v>
      </c>
      <c r="H14" s="145" t="s">
        <v>245</v>
      </c>
      <c r="I14" s="218">
        <v>0.22</v>
      </c>
      <c r="J14" s="10">
        <v>0.98399999999999999</v>
      </c>
      <c r="K14" s="25">
        <v>7.7499999999999999E-2</v>
      </c>
      <c r="L14" s="103" t="s">
        <v>536</v>
      </c>
      <c r="M14" s="145" t="s">
        <v>532</v>
      </c>
      <c r="N14" s="105">
        <v>0.66</v>
      </c>
      <c r="O14" s="31">
        <v>0.88</v>
      </c>
      <c r="P14" s="218" t="s">
        <v>360</v>
      </c>
      <c r="Q14" s="103" t="s">
        <v>537</v>
      </c>
      <c r="R14" s="156">
        <v>0.96</v>
      </c>
      <c r="S14" s="145" t="s">
        <v>168</v>
      </c>
      <c r="T14" s="105">
        <v>0.78</v>
      </c>
      <c r="U14" s="31">
        <v>0.96</v>
      </c>
      <c r="V14" s="103" t="s">
        <v>219</v>
      </c>
      <c r="W14" s="145" t="s">
        <v>209</v>
      </c>
      <c r="X14" s="10">
        <v>3.0800000000000001E-2</v>
      </c>
      <c r="Y14" s="189" t="s">
        <v>260</v>
      </c>
    </row>
    <row r="15" spans="1:25" ht="12">
      <c r="A15" s="13" t="s">
        <v>79</v>
      </c>
      <c r="B15" s="145" t="s">
        <v>261</v>
      </c>
      <c r="C15" s="103" t="s">
        <v>262</v>
      </c>
      <c r="D15" s="31">
        <v>0.71</v>
      </c>
      <c r="E15" s="32" t="s">
        <v>538</v>
      </c>
      <c r="F15" s="142">
        <v>5.8000000000000003E-2</v>
      </c>
      <c r="G15" s="10">
        <v>3.8399999999999997E-2</v>
      </c>
      <c r="H15" s="145" t="s">
        <v>224</v>
      </c>
      <c r="I15" s="218">
        <v>0.28000000000000003</v>
      </c>
      <c r="J15" s="10">
        <v>0.98599999999999999</v>
      </c>
      <c r="K15" s="25">
        <v>6.2E-2</v>
      </c>
      <c r="L15" s="103"/>
      <c r="M15" s="145" t="s">
        <v>539</v>
      </c>
      <c r="N15" s="105">
        <v>0.78</v>
      </c>
      <c r="O15" s="31">
        <v>0.6</v>
      </c>
      <c r="P15" s="218" t="s">
        <v>360</v>
      </c>
      <c r="Q15" s="103" t="s">
        <v>540</v>
      </c>
      <c r="R15" s="156">
        <v>0.82</v>
      </c>
      <c r="S15" s="145" t="s">
        <v>267</v>
      </c>
      <c r="T15" s="105"/>
      <c r="U15" s="31">
        <v>0.59</v>
      </c>
      <c r="V15" s="103" t="s">
        <v>268</v>
      </c>
      <c r="W15" s="145" t="s">
        <v>187</v>
      </c>
      <c r="X15" s="10">
        <v>3.5900000000000001E-2</v>
      </c>
      <c r="Y15" s="189" t="s">
        <v>381</v>
      </c>
    </row>
    <row r="16" spans="1:25" ht="12">
      <c r="A16" s="13" t="s">
        <v>80</v>
      </c>
      <c r="B16" s="145" t="s">
        <v>271</v>
      </c>
      <c r="C16" s="103" t="s">
        <v>272</v>
      </c>
      <c r="D16" s="31">
        <v>0.6</v>
      </c>
      <c r="E16" s="32" t="s">
        <v>541</v>
      </c>
      <c r="F16" s="142">
        <v>8.6300000000000002E-2</v>
      </c>
      <c r="G16" s="10">
        <v>5.9200000000000003E-2</v>
      </c>
      <c r="H16" s="145" t="s">
        <v>274</v>
      </c>
      <c r="I16" s="218">
        <v>0.23</v>
      </c>
      <c r="J16" s="10">
        <v>0.93400000000000005</v>
      </c>
      <c r="K16" s="25">
        <v>4.9799999999999997E-2</v>
      </c>
      <c r="L16" s="103"/>
      <c r="M16" s="145" t="s">
        <v>542</v>
      </c>
      <c r="N16" s="105">
        <v>0.59</v>
      </c>
      <c r="O16" s="31">
        <v>0.84</v>
      </c>
      <c r="P16" s="218" t="s">
        <v>543</v>
      </c>
      <c r="Q16" s="103" t="s">
        <v>544</v>
      </c>
      <c r="R16" s="156">
        <v>0.88</v>
      </c>
      <c r="S16" s="145" t="s">
        <v>277</v>
      </c>
      <c r="T16" s="105">
        <v>0.66</v>
      </c>
      <c r="U16" s="31">
        <v>0.81</v>
      </c>
      <c r="V16" s="103" t="s">
        <v>219</v>
      </c>
      <c r="W16" s="145" t="s">
        <v>390</v>
      </c>
      <c r="X16" s="10">
        <v>3.4000000000000002E-2</v>
      </c>
      <c r="Y16" s="189" t="s">
        <v>545</v>
      </c>
    </row>
    <row r="17" spans="1:25" ht="12">
      <c r="A17" s="13" t="s">
        <v>81</v>
      </c>
      <c r="B17" s="145"/>
      <c r="C17" s="103"/>
      <c r="D17" s="31">
        <v>0.81</v>
      </c>
      <c r="E17" s="32" t="s">
        <v>546</v>
      </c>
      <c r="F17" s="142">
        <v>0.1356</v>
      </c>
      <c r="G17" s="10">
        <v>1.9099999999999999E-2</v>
      </c>
      <c r="H17" s="145" t="s">
        <v>281</v>
      </c>
      <c r="I17" s="218">
        <v>0.22</v>
      </c>
      <c r="J17" s="10">
        <v>0.996</v>
      </c>
      <c r="K17" s="187"/>
      <c r="L17" s="103"/>
      <c r="M17" s="145" t="s">
        <v>396</v>
      </c>
      <c r="N17" s="105">
        <v>0.8</v>
      </c>
      <c r="O17" s="31">
        <v>0.67</v>
      </c>
      <c r="P17" s="218" t="s">
        <v>547</v>
      </c>
      <c r="Q17" s="103" t="s">
        <v>548</v>
      </c>
      <c r="R17" s="156">
        <v>0.97</v>
      </c>
      <c r="S17" s="145" t="s">
        <v>285</v>
      </c>
      <c r="T17" s="105">
        <v>0.84</v>
      </c>
      <c r="U17" s="31">
        <v>0.98</v>
      </c>
      <c r="V17" s="103" t="s">
        <v>145</v>
      </c>
      <c r="W17" s="145" t="s">
        <v>549</v>
      </c>
      <c r="X17" s="10">
        <v>3.0300000000000001E-2</v>
      </c>
      <c r="Y17" s="189" t="s">
        <v>178</v>
      </c>
    </row>
    <row r="18" spans="1:25" ht="12">
      <c r="A18" s="13" t="s">
        <v>82</v>
      </c>
      <c r="B18" s="145" t="s">
        <v>288</v>
      </c>
      <c r="C18" s="103" t="s">
        <v>289</v>
      </c>
      <c r="D18" s="31">
        <v>0.64</v>
      </c>
      <c r="E18" s="32" t="s">
        <v>550</v>
      </c>
      <c r="F18" s="142">
        <v>7.5399999999999995E-2</v>
      </c>
      <c r="G18" s="10">
        <v>9.0200000000000002E-2</v>
      </c>
      <c r="H18" s="145" t="s">
        <v>163</v>
      </c>
      <c r="I18" s="218">
        <v>0.18</v>
      </c>
      <c r="J18" s="10">
        <v>0.998</v>
      </c>
      <c r="K18" s="25">
        <v>6.4299999999999996E-2</v>
      </c>
      <c r="L18" s="103"/>
      <c r="M18" s="145" t="s">
        <v>439</v>
      </c>
      <c r="N18" s="105">
        <v>0.84</v>
      </c>
      <c r="O18" s="31">
        <v>0.68</v>
      </c>
      <c r="P18" s="218" t="s">
        <v>551</v>
      </c>
      <c r="Q18" s="103" t="s">
        <v>544</v>
      </c>
      <c r="R18" s="156">
        <v>0.97</v>
      </c>
      <c r="S18" s="145" t="s">
        <v>240</v>
      </c>
      <c r="T18" s="105">
        <v>0.67</v>
      </c>
      <c r="U18" s="31">
        <v>0.88</v>
      </c>
      <c r="V18" s="103" t="s">
        <v>230</v>
      </c>
      <c r="W18" s="145" t="s">
        <v>501</v>
      </c>
      <c r="X18" s="10">
        <v>2.12E-2</v>
      </c>
      <c r="Y18" s="189" t="s">
        <v>287</v>
      </c>
    </row>
    <row r="19" spans="1:25" ht="12">
      <c r="A19" s="13" t="s">
        <v>83</v>
      </c>
      <c r="B19" s="145"/>
      <c r="C19" s="103" t="s">
        <v>292</v>
      </c>
      <c r="D19" s="31">
        <v>0.63</v>
      </c>
      <c r="E19" s="32" t="s">
        <v>552</v>
      </c>
      <c r="F19" s="142">
        <v>0.10249999999999999</v>
      </c>
      <c r="G19" s="10">
        <v>1.7399999999999999E-2</v>
      </c>
      <c r="H19" s="145" t="s">
        <v>224</v>
      </c>
      <c r="I19" s="218">
        <v>0.22</v>
      </c>
      <c r="J19" s="10"/>
      <c r="K19" s="25">
        <v>0.29089999999999999</v>
      </c>
      <c r="L19" s="103"/>
      <c r="M19" s="145" t="s">
        <v>553</v>
      </c>
      <c r="N19" s="105">
        <v>0.84</v>
      </c>
      <c r="O19" s="31">
        <v>0.8</v>
      </c>
      <c r="P19" s="218" t="s">
        <v>554</v>
      </c>
      <c r="Q19" s="103" t="s">
        <v>555</v>
      </c>
      <c r="R19" s="156">
        <v>0.84</v>
      </c>
      <c r="S19" s="145" t="s">
        <v>297</v>
      </c>
      <c r="T19" s="105">
        <v>0.63</v>
      </c>
      <c r="U19" s="31">
        <v>0.56999999999999995</v>
      </c>
      <c r="V19" s="103" t="s">
        <v>298</v>
      </c>
      <c r="W19" s="145" t="s">
        <v>556</v>
      </c>
      <c r="X19" s="10">
        <v>6.1100000000000002E-2</v>
      </c>
      <c r="Y19" s="189" t="s">
        <v>147</v>
      </c>
    </row>
    <row r="20" spans="1:25" ht="12">
      <c r="A20" s="13" t="s">
        <v>84</v>
      </c>
      <c r="B20" s="145" t="s">
        <v>300</v>
      </c>
      <c r="C20" s="103" t="s">
        <v>301</v>
      </c>
      <c r="D20" s="31">
        <v>0.68</v>
      </c>
      <c r="E20" s="32" t="s">
        <v>557</v>
      </c>
      <c r="F20" s="142">
        <v>6.3700000000000007E-2</v>
      </c>
      <c r="G20" s="10">
        <v>3.5700000000000003E-2</v>
      </c>
      <c r="H20" s="145" t="s">
        <v>202</v>
      </c>
      <c r="I20" s="218">
        <v>0.23</v>
      </c>
      <c r="J20" s="10">
        <v>0.998</v>
      </c>
      <c r="K20" s="25">
        <v>6.5500000000000003E-2</v>
      </c>
      <c r="L20" s="103" t="s">
        <v>558</v>
      </c>
      <c r="M20" s="145" t="s">
        <v>559</v>
      </c>
      <c r="N20" s="105">
        <v>0.7</v>
      </c>
      <c r="O20" s="31">
        <v>0.54</v>
      </c>
      <c r="P20" s="218" t="s">
        <v>154</v>
      </c>
      <c r="Q20" s="103" t="s">
        <v>560</v>
      </c>
      <c r="R20" s="156">
        <v>0.91</v>
      </c>
      <c r="S20" s="145" t="s">
        <v>305</v>
      </c>
      <c r="T20" s="105">
        <v>0.82</v>
      </c>
      <c r="U20" s="31">
        <v>0.81</v>
      </c>
      <c r="V20" s="103" t="s">
        <v>306</v>
      </c>
      <c r="W20" s="145" t="s">
        <v>353</v>
      </c>
      <c r="X20" s="10">
        <v>5.4199999999999998E-2</v>
      </c>
      <c r="Y20" s="189" t="s">
        <v>308</v>
      </c>
    </row>
    <row r="21" spans="1:25" ht="12">
      <c r="A21" s="13" t="s">
        <v>85</v>
      </c>
      <c r="B21" s="145" t="s">
        <v>309</v>
      </c>
      <c r="C21" s="103" t="s">
        <v>310</v>
      </c>
      <c r="D21" s="31">
        <v>0.8</v>
      </c>
      <c r="E21" s="32" t="s">
        <v>561</v>
      </c>
      <c r="F21" s="142">
        <v>0.10249999999999999</v>
      </c>
      <c r="G21" s="10">
        <v>2.41E-2</v>
      </c>
      <c r="H21" s="145" t="s">
        <v>245</v>
      </c>
      <c r="I21" s="218">
        <v>0.23</v>
      </c>
      <c r="J21" s="10">
        <v>0.93600000000000005</v>
      </c>
      <c r="K21" s="187"/>
      <c r="L21" s="103" t="s">
        <v>562</v>
      </c>
      <c r="M21" s="145" t="s">
        <v>563</v>
      </c>
      <c r="N21" s="105">
        <v>0.32</v>
      </c>
      <c r="O21" s="187"/>
      <c r="Q21" s="103" t="s">
        <v>564</v>
      </c>
      <c r="R21" s="156">
        <v>0.88</v>
      </c>
      <c r="S21" s="145" t="s">
        <v>315</v>
      </c>
      <c r="T21" s="105">
        <v>0.69</v>
      </c>
      <c r="U21" s="31">
        <v>0.9</v>
      </c>
      <c r="V21" s="103" t="s">
        <v>316</v>
      </c>
      <c r="W21" s="145" t="s">
        <v>158</v>
      </c>
      <c r="X21" s="10">
        <v>1.24E-2</v>
      </c>
      <c r="Y21" s="189" t="s">
        <v>565</v>
      </c>
    </row>
    <row r="22" spans="1:25" ht="12">
      <c r="A22" s="13" t="s">
        <v>86</v>
      </c>
      <c r="B22" s="145" t="s">
        <v>317</v>
      </c>
      <c r="C22" s="103" t="s">
        <v>318</v>
      </c>
      <c r="D22" s="31">
        <v>0.74</v>
      </c>
      <c r="E22" s="32" t="s">
        <v>566</v>
      </c>
      <c r="F22" s="142">
        <v>0.2293</v>
      </c>
      <c r="G22" s="10">
        <v>2.0000000000000001E-4</v>
      </c>
      <c r="H22" s="145" t="s">
        <v>202</v>
      </c>
      <c r="I22" s="218">
        <v>0.16</v>
      </c>
      <c r="J22" s="10">
        <v>0.95840000000000003</v>
      </c>
      <c r="K22" s="187"/>
      <c r="L22" s="103" t="s">
        <v>567</v>
      </c>
      <c r="M22" s="145" t="s">
        <v>519</v>
      </c>
      <c r="N22" s="105">
        <v>0.42</v>
      </c>
      <c r="O22" s="31">
        <v>0.84</v>
      </c>
      <c r="P22" s="218" t="s">
        <v>547</v>
      </c>
      <c r="Q22" s="103" t="s">
        <v>568</v>
      </c>
      <c r="R22" s="156">
        <v>0.77</v>
      </c>
      <c r="S22" s="145" t="s">
        <v>323</v>
      </c>
      <c r="T22" s="105">
        <v>0.64</v>
      </c>
      <c r="U22" s="31">
        <v>0.83</v>
      </c>
      <c r="V22" s="103" t="s">
        <v>324</v>
      </c>
      <c r="W22" s="145" t="s">
        <v>325</v>
      </c>
      <c r="X22" s="10">
        <v>1.9400000000000001E-2</v>
      </c>
      <c r="Y22" s="189" t="s">
        <v>210</v>
      </c>
    </row>
    <row r="23" spans="1:25" ht="12">
      <c r="A23" s="13" t="s">
        <v>87</v>
      </c>
      <c r="B23" s="145" t="s">
        <v>326</v>
      </c>
      <c r="C23" s="103" t="s">
        <v>327</v>
      </c>
      <c r="D23" s="31">
        <v>0.73</v>
      </c>
      <c r="E23" s="32" t="s">
        <v>569</v>
      </c>
      <c r="F23" s="142">
        <v>5.3199999999999997E-2</v>
      </c>
      <c r="G23" s="10">
        <v>1.2200000000000001E-2</v>
      </c>
      <c r="H23" s="145" t="s">
        <v>214</v>
      </c>
      <c r="I23" s="218">
        <v>0.25</v>
      </c>
      <c r="J23" s="10">
        <v>0.995</v>
      </c>
      <c r="K23" s="25">
        <v>5.2200000000000003E-2</v>
      </c>
      <c r="L23" s="103"/>
      <c r="M23" s="145" t="s">
        <v>497</v>
      </c>
      <c r="N23" s="105">
        <v>0.77</v>
      </c>
      <c r="O23" s="31">
        <v>0.8</v>
      </c>
      <c r="P23" s="218" t="s">
        <v>337</v>
      </c>
      <c r="Q23" s="103" t="s">
        <v>570</v>
      </c>
      <c r="R23" s="156">
        <v>0.95</v>
      </c>
      <c r="S23" s="145" t="s">
        <v>331</v>
      </c>
      <c r="T23" s="105"/>
      <c r="U23" s="31">
        <v>0.95</v>
      </c>
      <c r="V23" s="103" t="s">
        <v>230</v>
      </c>
      <c r="W23" s="145" t="s">
        <v>571</v>
      </c>
      <c r="X23" s="10">
        <v>4.6800000000000001E-2</v>
      </c>
      <c r="Y23" s="189" t="s">
        <v>443</v>
      </c>
    </row>
    <row r="24" spans="1:25" ht="12">
      <c r="A24" s="13" t="s">
        <v>88</v>
      </c>
      <c r="B24" s="145" t="s">
        <v>333</v>
      </c>
      <c r="C24" s="103" t="s">
        <v>334</v>
      </c>
      <c r="D24" s="31">
        <v>0.78</v>
      </c>
      <c r="F24" s="142">
        <v>0.18229999999999999</v>
      </c>
      <c r="G24" s="10">
        <v>1.4E-3</v>
      </c>
      <c r="H24" s="145" t="s">
        <v>274</v>
      </c>
      <c r="I24" s="218">
        <v>0.19</v>
      </c>
      <c r="J24" s="10">
        <v>0.95809999999999995</v>
      </c>
      <c r="K24" s="25">
        <v>0.35439999999999999</v>
      </c>
      <c r="L24" s="103"/>
      <c r="M24" s="145" t="s">
        <v>572</v>
      </c>
      <c r="N24" s="105">
        <v>0.67</v>
      </c>
      <c r="O24" s="31">
        <v>0.37</v>
      </c>
      <c r="P24" s="218" t="s">
        <v>573</v>
      </c>
      <c r="Q24" s="103" t="s">
        <v>574</v>
      </c>
      <c r="R24" s="156">
        <v>0.81</v>
      </c>
      <c r="S24" s="145" t="s">
        <v>240</v>
      </c>
      <c r="T24" s="105">
        <v>0.6</v>
      </c>
      <c r="U24" s="31">
        <v>0.7</v>
      </c>
      <c r="V24" s="103" t="s">
        <v>339</v>
      </c>
      <c r="W24" s="145" t="s">
        <v>575</v>
      </c>
      <c r="X24" s="10">
        <v>0.1163</v>
      </c>
      <c r="Y24" s="189" t="s">
        <v>287</v>
      </c>
    </row>
    <row r="25" spans="1:25" ht="12">
      <c r="A25" s="13" t="s">
        <v>89</v>
      </c>
      <c r="B25" s="145" t="s">
        <v>341</v>
      </c>
      <c r="C25" s="103" t="s">
        <v>342</v>
      </c>
      <c r="D25" s="31">
        <v>0.8</v>
      </c>
      <c r="E25" s="32" t="s">
        <v>576</v>
      </c>
      <c r="F25" s="142">
        <v>4.82E-2</v>
      </c>
      <c r="G25" s="10">
        <v>1.2200000000000001E-2</v>
      </c>
      <c r="H25" s="145" t="s">
        <v>344</v>
      </c>
      <c r="I25" s="218">
        <v>0.22</v>
      </c>
      <c r="J25" s="105">
        <v>1</v>
      </c>
      <c r="K25" s="25">
        <v>1.1599999999999999E-2</v>
      </c>
      <c r="L25" s="103"/>
      <c r="M25" s="145" t="s">
        <v>577</v>
      </c>
      <c r="N25" s="105">
        <v>0.8</v>
      </c>
      <c r="O25" s="31">
        <v>0.75</v>
      </c>
      <c r="P25" s="218" t="s">
        <v>257</v>
      </c>
      <c r="Q25" s="103" t="s">
        <v>578</v>
      </c>
      <c r="R25" s="156">
        <v>0.93</v>
      </c>
      <c r="S25" s="145" t="s">
        <v>345</v>
      </c>
      <c r="T25" s="105">
        <v>0.8</v>
      </c>
      <c r="U25" s="31">
        <v>0.95</v>
      </c>
      <c r="V25" s="103" t="s">
        <v>324</v>
      </c>
      <c r="W25" s="145" t="s">
        <v>390</v>
      </c>
      <c r="X25" s="10">
        <v>6.5100000000000005E-2</v>
      </c>
      <c r="Y25" s="189" t="s">
        <v>159</v>
      </c>
    </row>
    <row r="26" spans="1:25" ht="12">
      <c r="A26" s="13" t="s">
        <v>90</v>
      </c>
      <c r="B26" s="145" t="s">
        <v>346</v>
      </c>
      <c r="C26" s="103"/>
      <c r="D26" s="31">
        <v>0.78</v>
      </c>
      <c r="E26" s="32" t="s">
        <v>579</v>
      </c>
      <c r="F26" s="142">
        <v>0.10249999999999999</v>
      </c>
      <c r="G26" s="10">
        <v>5.5999999999999999E-3</v>
      </c>
      <c r="H26" s="187"/>
      <c r="I26" s="218">
        <v>0.28999999999999998</v>
      </c>
      <c r="J26" s="10"/>
      <c r="K26" s="25">
        <v>0.19620000000000001</v>
      </c>
      <c r="L26" s="103" t="s">
        <v>432</v>
      </c>
      <c r="M26" s="145" t="s">
        <v>580</v>
      </c>
      <c r="N26" s="105">
        <v>0.9</v>
      </c>
      <c r="O26" s="31">
        <v>0.74</v>
      </c>
      <c r="P26" s="218" t="s">
        <v>494</v>
      </c>
      <c r="Q26" s="103" t="s">
        <v>418</v>
      </c>
      <c r="R26" s="156">
        <v>0.96</v>
      </c>
      <c r="S26" s="145" t="s">
        <v>351</v>
      </c>
      <c r="T26" s="105">
        <v>0.81</v>
      </c>
      <c r="U26" s="31">
        <v>0.9</v>
      </c>
      <c r="V26" s="103" t="s">
        <v>352</v>
      </c>
      <c r="W26" s="145" t="s">
        <v>187</v>
      </c>
      <c r="X26" s="10">
        <v>3.1899999999999998E-2</v>
      </c>
      <c r="Y26" s="189" t="s">
        <v>443</v>
      </c>
    </row>
    <row r="27" spans="1:25" ht="12">
      <c r="A27" s="13" t="s">
        <v>91</v>
      </c>
      <c r="B27" s="145" t="s">
        <v>355</v>
      </c>
      <c r="C27" s="103" t="s">
        <v>356</v>
      </c>
      <c r="D27" s="31">
        <v>0.77</v>
      </c>
      <c r="E27" s="32" t="s">
        <v>581</v>
      </c>
      <c r="F27" s="142">
        <v>7.9600000000000004E-2</v>
      </c>
      <c r="G27" s="10">
        <v>4.4000000000000003E-3</v>
      </c>
      <c r="H27" s="145" t="s">
        <v>344</v>
      </c>
      <c r="I27" s="218">
        <v>0.19</v>
      </c>
      <c r="J27" s="10">
        <v>0.999</v>
      </c>
      <c r="K27" s="25">
        <v>4.2299999999999997E-2</v>
      </c>
      <c r="L27" s="103" t="s">
        <v>582</v>
      </c>
      <c r="M27" s="145" t="s">
        <v>192</v>
      </c>
      <c r="N27" s="105">
        <v>0.82</v>
      </c>
      <c r="O27" s="31">
        <v>0.81</v>
      </c>
      <c r="P27" s="218" t="s">
        <v>448</v>
      </c>
      <c r="Q27" s="103" t="s">
        <v>534</v>
      </c>
      <c r="R27" s="156">
        <v>0.94</v>
      </c>
      <c r="S27" s="145" t="s">
        <v>362</v>
      </c>
      <c r="T27" s="105">
        <v>0.77</v>
      </c>
      <c r="U27" s="31">
        <v>0.96</v>
      </c>
      <c r="V27" s="103" t="s">
        <v>219</v>
      </c>
      <c r="W27" s="145" t="s">
        <v>421</v>
      </c>
      <c r="X27" s="10">
        <v>4.2799999999999998E-2</v>
      </c>
      <c r="Y27" s="189" t="s">
        <v>159</v>
      </c>
    </row>
    <row r="28" spans="1:25" ht="12">
      <c r="A28" s="13" t="s">
        <v>92</v>
      </c>
      <c r="B28" s="145" t="s">
        <v>365</v>
      </c>
      <c r="C28" s="103" t="s">
        <v>366</v>
      </c>
      <c r="D28" s="31">
        <v>0.66</v>
      </c>
      <c r="E28" s="32" t="s">
        <v>583</v>
      </c>
      <c r="F28" s="142">
        <v>9.8000000000000004E-2</v>
      </c>
      <c r="G28" s="10">
        <v>2.35E-2</v>
      </c>
      <c r="H28" s="145" t="s">
        <v>274</v>
      </c>
      <c r="I28" s="218">
        <v>0.24</v>
      </c>
      <c r="J28" s="10">
        <v>0.95899999999999996</v>
      </c>
      <c r="K28" s="25">
        <v>0.1148</v>
      </c>
      <c r="L28" s="103" t="s">
        <v>584</v>
      </c>
      <c r="M28" s="145" t="s">
        <v>585</v>
      </c>
      <c r="N28" s="105">
        <v>0.62</v>
      </c>
      <c r="O28" s="31">
        <v>0.88</v>
      </c>
      <c r="P28" s="218" t="s">
        <v>257</v>
      </c>
      <c r="Q28" s="103" t="s">
        <v>586</v>
      </c>
      <c r="R28" s="156">
        <v>0.87</v>
      </c>
      <c r="S28" s="145" t="s">
        <v>369</v>
      </c>
      <c r="T28" s="105">
        <v>0.55000000000000004</v>
      </c>
      <c r="U28" s="31">
        <v>0.78</v>
      </c>
      <c r="V28" s="103" t="s">
        <v>370</v>
      </c>
      <c r="W28" s="145" t="s">
        <v>501</v>
      </c>
      <c r="X28" s="10">
        <v>9.4999999999999998E-3</v>
      </c>
      <c r="Y28" s="189" t="s">
        <v>587</v>
      </c>
    </row>
    <row r="29" spans="1:25" ht="12">
      <c r="A29" s="13" t="s">
        <v>93</v>
      </c>
      <c r="B29" s="145" t="s">
        <v>372</v>
      </c>
      <c r="C29" s="103" t="s">
        <v>373</v>
      </c>
      <c r="D29" s="31">
        <v>0.7</v>
      </c>
      <c r="E29" s="32" t="s">
        <v>588</v>
      </c>
      <c r="F29" s="142">
        <v>7.4999999999999997E-2</v>
      </c>
      <c r="G29" s="10">
        <v>5.0599999999999999E-2</v>
      </c>
      <c r="H29" s="145" t="s">
        <v>202</v>
      </c>
      <c r="I29" s="218">
        <v>0.18</v>
      </c>
      <c r="J29" s="10">
        <v>0.98399999999999999</v>
      </c>
      <c r="K29" s="25">
        <v>7.5999999999999998E-2</v>
      </c>
      <c r="L29" s="103"/>
      <c r="M29" s="145" t="s">
        <v>589</v>
      </c>
      <c r="N29" s="105">
        <v>0.54</v>
      </c>
      <c r="O29" s="31">
        <v>0.27</v>
      </c>
      <c r="P29" s="218" t="s">
        <v>360</v>
      </c>
      <c r="Q29" s="103" t="s">
        <v>590</v>
      </c>
      <c r="R29" s="156">
        <v>0.88</v>
      </c>
      <c r="S29" s="145" t="s">
        <v>267</v>
      </c>
      <c r="T29" s="105">
        <v>0.66</v>
      </c>
      <c r="U29" s="31">
        <v>0.88</v>
      </c>
      <c r="V29" s="103" t="s">
        <v>169</v>
      </c>
      <c r="W29" s="145" t="s">
        <v>187</v>
      </c>
      <c r="X29" s="10">
        <v>5.5300000000000002E-2</v>
      </c>
      <c r="Y29" s="189" t="s">
        <v>381</v>
      </c>
    </row>
    <row r="30" spans="1:25" ht="12">
      <c r="A30" s="13" t="s">
        <v>111</v>
      </c>
      <c r="B30" s="145" t="s">
        <v>377</v>
      </c>
      <c r="C30" s="103"/>
      <c r="D30" s="31">
        <v>0.72</v>
      </c>
      <c r="F30" s="142">
        <v>0.10249999999999999</v>
      </c>
      <c r="G30" s="10">
        <v>2.1499999999999998E-2</v>
      </c>
      <c r="H30" s="187"/>
      <c r="I30" s="218">
        <v>0.11</v>
      </c>
      <c r="J30" s="10"/>
      <c r="K30" s="25">
        <v>2.3999999999999998E-3</v>
      </c>
      <c r="L30" s="103" t="s">
        <v>502</v>
      </c>
      <c r="M30" s="145" t="s">
        <v>591</v>
      </c>
      <c r="N30" s="105"/>
      <c r="O30" s="31">
        <v>0.88</v>
      </c>
      <c r="P30" s="218" t="s">
        <v>592</v>
      </c>
      <c r="Q30" s="103" t="s">
        <v>593</v>
      </c>
      <c r="R30" s="156">
        <v>0.9</v>
      </c>
      <c r="S30" s="187"/>
      <c r="T30" s="105">
        <v>0.6</v>
      </c>
      <c r="U30" s="31">
        <v>0.54</v>
      </c>
      <c r="V30" s="103" t="s">
        <v>219</v>
      </c>
      <c r="W30" s="145" t="s">
        <v>594</v>
      </c>
      <c r="X30" s="10">
        <v>3.4799999999999998E-2</v>
      </c>
      <c r="Y30" s="189" t="s">
        <v>381</v>
      </c>
    </row>
    <row r="31" spans="1:25" ht="12">
      <c r="A31" s="13" t="s">
        <v>95</v>
      </c>
      <c r="B31" s="145" t="s">
        <v>382</v>
      </c>
      <c r="C31" s="103" t="s">
        <v>383</v>
      </c>
      <c r="D31" s="31">
        <v>0.65</v>
      </c>
      <c r="F31" s="142">
        <v>6.8500000000000005E-2</v>
      </c>
      <c r="G31" s="10">
        <v>8.2900000000000001E-2</v>
      </c>
      <c r="H31" s="145" t="s">
        <v>385</v>
      </c>
      <c r="I31" s="218">
        <v>0.26</v>
      </c>
      <c r="J31" s="10">
        <v>0.98799999999999999</v>
      </c>
      <c r="K31" s="25">
        <v>8.6699999999999999E-2</v>
      </c>
      <c r="L31" s="103"/>
      <c r="M31" s="145" t="s">
        <v>595</v>
      </c>
      <c r="N31" s="105">
        <v>0.68</v>
      </c>
      <c r="O31" s="31">
        <v>0.93</v>
      </c>
      <c r="P31" s="218" t="s">
        <v>596</v>
      </c>
      <c r="Q31" s="103" t="s">
        <v>570</v>
      </c>
      <c r="R31" s="156">
        <v>0.9</v>
      </c>
      <c r="S31" s="145" t="s">
        <v>389</v>
      </c>
      <c r="T31" s="105"/>
      <c r="U31" s="31">
        <v>0.85</v>
      </c>
      <c r="V31" s="103" t="s">
        <v>230</v>
      </c>
      <c r="W31" s="145" t="s">
        <v>597</v>
      </c>
      <c r="X31" s="10">
        <v>3.8300000000000001E-2</v>
      </c>
      <c r="Y31" s="189" t="s">
        <v>391</v>
      </c>
    </row>
    <row r="32" spans="1:25" ht="12">
      <c r="A32" s="13" t="s">
        <v>96</v>
      </c>
      <c r="B32" s="145" t="s">
        <v>392</v>
      </c>
      <c r="C32" s="103" t="s">
        <v>393</v>
      </c>
      <c r="D32" s="31">
        <v>0.7</v>
      </c>
      <c r="F32" s="142">
        <v>6.5699999999999995E-2</v>
      </c>
      <c r="G32" s="10">
        <v>3.3399999999999999E-2</v>
      </c>
      <c r="H32" s="145" t="s">
        <v>385</v>
      </c>
      <c r="I32" s="218">
        <v>0.2</v>
      </c>
      <c r="J32" s="10">
        <v>0.996</v>
      </c>
      <c r="K32" s="25">
        <v>8.4400000000000003E-2</v>
      </c>
      <c r="L32" s="103" t="s">
        <v>598</v>
      </c>
      <c r="M32" s="145" t="s">
        <v>368</v>
      </c>
      <c r="N32" s="105">
        <v>0.63</v>
      </c>
      <c r="O32" s="31">
        <v>0.85</v>
      </c>
      <c r="P32" s="218" t="s">
        <v>227</v>
      </c>
      <c r="Q32" s="103" t="s">
        <v>388</v>
      </c>
      <c r="R32" s="156">
        <v>0.92</v>
      </c>
      <c r="S32" s="145" t="s">
        <v>351</v>
      </c>
      <c r="T32" s="105">
        <v>0.63</v>
      </c>
      <c r="U32" s="31">
        <v>0.89</v>
      </c>
      <c r="V32" s="103" t="s">
        <v>157</v>
      </c>
      <c r="W32" s="145" t="s">
        <v>363</v>
      </c>
      <c r="X32" s="10">
        <v>3.1899999999999998E-2</v>
      </c>
      <c r="Y32" s="189" t="s">
        <v>599</v>
      </c>
    </row>
    <row r="33" spans="1:25" ht="12">
      <c r="A33" s="13" t="s">
        <v>97</v>
      </c>
      <c r="B33" s="145" t="s">
        <v>399</v>
      </c>
      <c r="C33" s="103" t="s">
        <v>400</v>
      </c>
      <c r="D33" s="31">
        <v>0.66</v>
      </c>
      <c r="E33" s="32" t="s">
        <v>600</v>
      </c>
      <c r="F33" s="142">
        <v>0.1096</v>
      </c>
      <c r="G33" s="10">
        <v>8.8099999999999998E-2</v>
      </c>
      <c r="H33" s="145" t="s">
        <v>214</v>
      </c>
      <c r="I33" s="218">
        <v>0.2</v>
      </c>
      <c r="J33" s="105">
        <v>1</v>
      </c>
      <c r="K33" s="25">
        <v>9.3100000000000002E-2</v>
      </c>
      <c r="L33" s="103" t="s">
        <v>601</v>
      </c>
      <c r="M33" s="145" t="s">
        <v>580</v>
      </c>
      <c r="N33" s="105">
        <v>0.79</v>
      </c>
      <c r="O33" s="31">
        <v>0.51</v>
      </c>
      <c r="P33" s="218" t="s">
        <v>248</v>
      </c>
      <c r="Q33" s="103" t="s">
        <v>405</v>
      </c>
      <c r="R33" s="156">
        <v>0.96</v>
      </c>
      <c r="S33" s="145" t="s">
        <v>315</v>
      </c>
      <c r="T33" s="105">
        <v>0.74</v>
      </c>
      <c r="U33" s="31">
        <v>0.83</v>
      </c>
      <c r="V33" s="103" t="s">
        <v>298</v>
      </c>
      <c r="W33" s="145" t="s">
        <v>146</v>
      </c>
      <c r="X33" s="10">
        <v>4.0599999999999997E-2</v>
      </c>
      <c r="Y33" s="189" t="s">
        <v>198</v>
      </c>
    </row>
    <row r="34" spans="1:25" ht="12">
      <c r="A34" s="13" t="s">
        <v>98</v>
      </c>
      <c r="B34" s="145" t="s">
        <v>407</v>
      </c>
      <c r="C34" s="103" t="s">
        <v>408</v>
      </c>
      <c r="D34" s="31">
        <v>0.75</v>
      </c>
      <c r="E34" s="32" t="s">
        <v>602</v>
      </c>
      <c r="F34" s="142">
        <v>0.13039999999999999</v>
      </c>
      <c r="G34" s="10">
        <v>1.54E-2</v>
      </c>
      <c r="H34" s="145" t="s">
        <v>245</v>
      </c>
      <c r="I34" s="218">
        <v>0.22</v>
      </c>
      <c r="J34" s="105">
        <v>1</v>
      </c>
      <c r="K34" s="25">
        <v>2.0299999999999999E-2</v>
      </c>
      <c r="L34" s="103" t="s">
        <v>603</v>
      </c>
      <c r="M34" s="145" t="s">
        <v>396</v>
      </c>
      <c r="N34" s="105">
        <v>0.81</v>
      </c>
      <c r="O34" s="31">
        <v>0.84</v>
      </c>
      <c r="P34" s="218" t="s">
        <v>547</v>
      </c>
      <c r="Q34" s="103" t="s">
        <v>155</v>
      </c>
      <c r="R34" s="156">
        <v>0.91</v>
      </c>
      <c r="S34" s="145" t="s">
        <v>411</v>
      </c>
      <c r="T34" s="105">
        <v>0.8</v>
      </c>
      <c r="U34" s="31">
        <v>0.97</v>
      </c>
      <c r="V34" s="103" t="s">
        <v>412</v>
      </c>
      <c r="W34" s="145" t="s">
        <v>251</v>
      </c>
      <c r="X34" s="10">
        <v>4.7199999999999999E-2</v>
      </c>
      <c r="Y34" s="189" t="s">
        <v>413</v>
      </c>
    </row>
    <row r="35" spans="1:25" ht="12">
      <c r="A35" s="13" t="s">
        <v>99</v>
      </c>
      <c r="B35" s="145" t="s">
        <v>414</v>
      </c>
      <c r="C35" s="103" t="s">
        <v>415</v>
      </c>
      <c r="D35" s="31">
        <v>0.85</v>
      </c>
      <c r="E35" s="32" t="s">
        <v>604</v>
      </c>
      <c r="F35" s="142">
        <v>7.8399999999999997E-2</v>
      </c>
      <c r="G35" s="10">
        <v>1.06E-2</v>
      </c>
      <c r="H35" s="145" t="s">
        <v>245</v>
      </c>
      <c r="I35" s="218">
        <v>0.24</v>
      </c>
      <c r="J35" s="10">
        <v>0.999</v>
      </c>
      <c r="K35" s="187"/>
      <c r="L35" s="103"/>
      <c r="M35" s="145" t="s">
        <v>165</v>
      </c>
      <c r="N35" s="105">
        <v>0.88</v>
      </c>
      <c r="O35" s="31">
        <v>0.9</v>
      </c>
      <c r="P35" s="218" t="s">
        <v>543</v>
      </c>
      <c r="Q35" s="103" t="s">
        <v>605</v>
      </c>
      <c r="R35" s="156">
        <v>0.92</v>
      </c>
      <c r="S35" s="145" t="s">
        <v>419</v>
      </c>
      <c r="T35" s="105">
        <v>0.53</v>
      </c>
      <c r="U35" s="31">
        <v>0.96</v>
      </c>
      <c r="V35" s="103" t="s">
        <v>420</v>
      </c>
      <c r="W35" s="145" t="s">
        <v>421</v>
      </c>
      <c r="X35" s="10">
        <v>5.67E-2</v>
      </c>
      <c r="Y35" s="189" t="s">
        <v>159</v>
      </c>
    </row>
    <row r="36" spans="1:25" ht="12">
      <c r="A36" s="13" t="s">
        <v>100</v>
      </c>
      <c r="B36" s="145"/>
      <c r="C36" s="103"/>
      <c r="D36" s="31">
        <v>0.67</v>
      </c>
      <c r="F36" s="142">
        <v>0.22020000000000001</v>
      </c>
      <c r="G36" s="10">
        <v>2.8299999999999999E-2</v>
      </c>
      <c r="H36" s="145" t="s">
        <v>423</v>
      </c>
      <c r="I36" s="218">
        <v>0.22</v>
      </c>
      <c r="J36" s="10">
        <v>0.87329999999999997</v>
      </c>
      <c r="K36" s="25">
        <v>0.49259999999999998</v>
      </c>
      <c r="L36" s="103"/>
      <c r="M36" s="145" t="s">
        <v>606</v>
      </c>
      <c r="N36" s="105">
        <v>0.71</v>
      </c>
      <c r="O36" s="31">
        <v>0.35</v>
      </c>
      <c r="P36" s="218" t="s">
        <v>329</v>
      </c>
      <c r="Q36" s="103" t="s">
        <v>607</v>
      </c>
      <c r="R36" s="156">
        <v>0.71</v>
      </c>
      <c r="S36" s="145" t="s">
        <v>426</v>
      </c>
      <c r="T36" s="105"/>
      <c r="U36" s="31">
        <v>0.65</v>
      </c>
      <c r="V36" s="103" t="s">
        <v>427</v>
      </c>
      <c r="W36" s="145" t="s">
        <v>608</v>
      </c>
      <c r="X36" s="10">
        <v>6.4299999999999996E-2</v>
      </c>
      <c r="Y36" s="189" t="s">
        <v>545</v>
      </c>
    </row>
    <row r="37" spans="1:25" ht="12">
      <c r="A37" s="13" t="s">
        <v>101</v>
      </c>
      <c r="B37" s="145" t="s">
        <v>429</v>
      </c>
      <c r="C37" s="103" t="s">
        <v>430</v>
      </c>
      <c r="D37" s="31">
        <v>0.75</v>
      </c>
      <c r="E37" s="32" t="s">
        <v>609</v>
      </c>
      <c r="F37" s="142">
        <v>7.1999999999999995E-2</v>
      </c>
      <c r="G37" s="10">
        <v>3.2099999999999997E-2</v>
      </c>
      <c r="H37" s="145" t="s">
        <v>245</v>
      </c>
      <c r="I37" s="218">
        <v>0.23</v>
      </c>
      <c r="J37" s="10">
        <v>0.995</v>
      </c>
      <c r="K37" s="25">
        <v>0.17480000000000001</v>
      </c>
      <c r="L37" s="103" t="s">
        <v>432</v>
      </c>
      <c r="M37" s="145" t="s">
        <v>610</v>
      </c>
      <c r="N37" s="105">
        <v>0.78</v>
      </c>
      <c r="O37" s="31">
        <v>0.77</v>
      </c>
      <c r="P37" s="218" t="s">
        <v>504</v>
      </c>
      <c r="Q37" s="103" t="s">
        <v>284</v>
      </c>
      <c r="R37" s="156">
        <v>0.94</v>
      </c>
      <c r="S37" s="145" t="s">
        <v>434</v>
      </c>
      <c r="T37" s="105">
        <v>0.62</v>
      </c>
      <c r="U37" s="31">
        <v>0.97</v>
      </c>
      <c r="V37" s="103" t="s">
        <v>230</v>
      </c>
      <c r="W37" s="145" t="s">
        <v>390</v>
      </c>
      <c r="X37" s="10">
        <v>3.1600000000000003E-2</v>
      </c>
      <c r="Y37" s="189" t="s">
        <v>287</v>
      </c>
    </row>
    <row r="38" spans="1:25" ht="12">
      <c r="A38" s="13" t="s">
        <v>102</v>
      </c>
      <c r="B38" s="145" t="s">
        <v>435</v>
      </c>
      <c r="C38" s="103" t="s">
        <v>436</v>
      </c>
      <c r="D38" s="31">
        <v>0.71</v>
      </c>
      <c r="E38" s="32" t="s">
        <v>611</v>
      </c>
      <c r="F38" s="142">
        <v>0.113</v>
      </c>
      <c r="G38" s="10">
        <v>3.15E-2</v>
      </c>
      <c r="H38" s="187"/>
      <c r="I38" s="218">
        <v>0.2</v>
      </c>
      <c r="J38" s="105">
        <v>1</v>
      </c>
      <c r="K38" s="25">
        <v>0.1525</v>
      </c>
      <c r="L38" s="103" t="s">
        <v>612</v>
      </c>
      <c r="M38" s="145" t="s">
        <v>613</v>
      </c>
      <c r="N38" s="105">
        <v>0.91</v>
      </c>
      <c r="O38" s="31">
        <v>0.88</v>
      </c>
      <c r="P38" s="218" t="s">
        <v>174</v>
      </c>
      <c r="Q38" s="103" t="s">
        <v>614</v>
      </c>
      <c r="R38" s="156">
        <v>0.93</v>
      </c>
      <c r="S38" s="145" t="s">
        <v>440</v>
      </c>
      <c r="T38" s="105">
        <v>0.88</v>
      </c>
      <c r="U38" s="31">
        <v>0.84</v>
      </c>
      <c r="V38" s="103" t="s">
        <v>441</v>
      </c>
      <c r="W38" s="145" t="s">
        <v>615</v>
      </c>
      <c r="X38" s="10">
        <v>1.7000000000000001E-2</v>
      </c>
      <c r="Y38" s="189" t="s">
        <v>178</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sheetViews>
  <sheetFormatPr baseColWidth="10" defaultColWidth="9.1640625" defaultRowHeight="12.75" customHeight="1" x14ac:dyDescent="0"/>
  <cols>
    <col min="1" max="1" width="18.5" customWidth="1"/>
    <col min="2" max="2" width="12.5" customWidth="1"/>
    <col min="3" max="3" width="10.6640625" customWidth="1"/>
    <col min="4" max="4" width="11" customWidth="1"/>
    <col min="5" max="5" width="12.83203125" customWidth="1"/>
    <col min="8" max="8" width="12.83203125" customWidth="1"/>
    <col min="10" max="10" width="11.33203125" customWidth="1"/>
    <col min="11" max="11" width="12.6640625" customWidth="1"/>
    <col min="12" max="12" width="14" customWidth="1"/>
    <col min="13" max="13" width="12.1640625" customWidth="1"/>
    <col min="15" max="15" width="11.5" customWidth="1"/>
    <col min="16" max="16" width="11.1640625" customWidth="1"/>
    <col min="17" max="17" width="10.6640625" customWidth="1"/>
    <col min="18" max="18" width="12.6640625" customWidth="1"/>
    <col min="19" max="19" width="12.5" customWidth="1"/>
    <col min="22" max="22" width="12.6640625" customWidth="1"/>
    <col min="23" max="23" width="13" customWidth="1"/>
  </cols>
  <sheetData>
    <row r="1" spans="1:25" ht="24" customHeight="1">
      <c r="B1" s="273" t="s">
        <v>112</v>
      </c>
      <c r="C1" s="270"/>
      <c r="D1" s="274" t="s">
        <v>113</v>
      </c>
      <c r="E1" s="271"/>
      <c r="F1" s="271"/>
      <c r="G1" s="270"/>
      <c r="H1" s="275" t="s">
        <v>5</v>
      </c>
      <c r="I1" s="276"/>
      <c r="J1" s="277"/>
      <c r="K1" s="278" t="s">
        <v>114</v>
      </c>
      <c r="L1" s="270"/>
      <c r="M1" s="279" t="s">
        <v>115</v>
      </c>
      <c r="N1" s="270"/>
      <c r="O1" s="280" t="s">
        <v>116</v>
      </c>
      <c r="P1" s="271"/>
      <c r="Q1" s="271"/>
      <c r="R1" s="212" t="s">
        <v>117</v>
      </c>
      <c r="S1" s="281" t="s">
        <v>118</v>
      </c>
      <c r="T1" s="271"/>
      <c r="U1" s="282" t="s">
        <v>119</v>
      </c>
      <c r="V1" s="267"/>
      <c r="W1" s="283" t="s">
        <v>120</v>
      </c>
      <c r="X1" s="271"/>
      <c r="Y1" s="204" t="s">
        <v>36</v>
      </c>
    </row>
    <row r="2" spans="1:25" ht="57.75"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137</v>
      </c>
      <c r="C3" s="248" t="s">
        <v>138</v>
      </c>
      <c r="D3" s="61">
        <v>0.66</v>
      </c>
      <c r="E3" s="260" t="s">
        <v>616</v>
      </c>
      <c r="F3" s="28">
        <v>0.11650000000000001</v>
      </c>
      <c r="G3" s="263">
        <v>8.8000000000000005E-3</v>
      </c>
      <c r="H3" s="97"/>
      <c r="I3" s="264">
        <v>0.21</v>
      </c>
      <c r="J3" s="263">
        <v>0.98799999999999999</v>
      </c>
      <c r="K3" s="67">
        <v>6.3700000000000007E-2</v>
      </c>
      <c r="L3" s="248" t="s">
        <v>584</v>
      </c>
      <c r="M3" s="152" t="s">
        <v>617</v>
      </c>
      <c r="N3" s="124">
        <v>0.85</v>
      </c>
      <c r="O3" s="61">
        <v>0.68</v>
      </c>
      <c r="P3" s="264" t="s">
        <v>349</v>
      </c>
      <c r="Q3" s="248" t="s">
        <v>564</v>
      </c>
      <c r="R3" s="183">
        <v>0.98</v>
      </c>
      <c r="S3" s="152" t="s">
        <v>144</v>
      </c>
      <c r="T3" s="124">
        <v>0.95</v>
      </c>
      <c r="U3" s="61">
        <v>0.89</v>
      </c>
      <c r="V3" s="248" t="s">
        <v>145</v>
      </c>
      <c r="W3" s="152" t="s">
        <v>421</v>
      </c>
      <c r="X3" s="263">
        <v>1.7299999999999999E-2</v>
      </c>
      <c r="Y3" s="240" t="s">
        <v>159</v>
      </c>
    </row>
    <row r="4" spans="1:25" ht="12">
      <c r="A4" s="13" t="s">
        <v>68</v>
      </c>
      <c r="B4" s="145" t="s">
        <v>148</v>
      </c>
      <c r="C4" s="103" t="s">
        <v>149</v>
      </c>
      <c r="D4" s="31">
        <v>0.66</v>
      </c>
      <c r="E4" s="32" t="s">
        <v>618</v>
      </c>
      <c r="F4" s="142">
        <v>9.5699999999999993E-2</v>
      </c>
      <c r="G4" s="10">
        <v>9.2999999999999992E-3</v>
      </c>
      <c r="H4" s="145" t="s">
        <v>151</v>
      </c>
      <c r="I4" s="218">
        <v>0.22</v>
      </c>
      <c r="J4" s="10"/>
      <c r="K4" s="25">
        <v>3.9800000000000002E-2</v>
      </c>
      <c r="L4" s="103" t="s">
        <v>619</v>
      </c>
      <c r="M4" s="145" t="s">
        <v>620</v>
      </c>
      <c r="N4" s="105">
        <v>0.67</v>
      </c>
      <c r="O4" s="31">
        <v>0.76</v>
      </c>
      <c r="P4" s="218" t="s">
        <v>621</v>
      </c>
      <c r="Q4" s="103" t="s">
        <v>622</v>
      </c>
      <c r="R4" s="156">
        <v>0.95</v>
      </c>
      <c r="S4" s="145" t="s">
        <v>156</v>
      </c>
      <c r="T4" s="105"/>
      <c r="U4" s="31">
        <v>0.94</v>
      </c>
      <c r="V4" s="103" t="s">
        <v>157</v>
      </c>
      <c r="W4" s="145" t="s">
        <v>623</v>
      </c>
      <c r="X4" s="10">
        <v>1.7000000000000001E-2</v>
      </c>
      <c r="Y4" s="189" t="s">
        <v>159</v>
      </c>
    </row>
    <row r="5" spans="1:25" ht="12">
      <c r="A5" s="13" t="s">
        <v>69</v>
      </c>
      <c r="B5" s="145" t="s">
        <v>160</v>
      </c>
      <c r="C5" s="103" t="s">
        <v>161</v>
      </c>
      <c r="D5" s="31">
        <v>0.56999999999999995</v>
      </c>
      <c r="E5" s="32" t="s">
        <v>624</v>
      </c>
      <c r="F5" s="142">
        <v>6.3100000000000003E-2</v>
      </c>
      <c r="G5" s="10">
        <v>4.07E-2</v>
      </c>
      <c r="H5" s="145" t="s">
        <v>163</v>
      </c>
      <c r="I5" s="218">
        <v>0.2</v>
      </c>
      <c r="J5" s="10">
        <v>0.997</v>
      </c>
      <c r="K5" s="25">
        <v>2.29E-2</v>
      </c>
      <c r="L5" s="103" t="s">
        <v>625</v>
      </c>
      <c r="M5" s="145" t="s">
        <v>313</v>
      </c>
      <c r="N5" s="105">
        <v>0.74</v>
      </c>
      <c r="O5" s="31">
        <v>0.71</v>
      </c>
      <c r="P5" s="218" t="s">
        <v>626</v>
      </c>
      <c r="Q5" s="103" t="s">
        <v>167</v>
      </c>
      <c r="R5" s="156">
        <v>0.95</v>
      </c>
      <c r="S5" s="145" t="s">
        <v>168</v>
      </c>
      <c r="T5" s="105">
        <v>0.89</v>
      </c>
      <c r="U5" s="31">
        <v>0.81</v>
      </c>
      <c r="V5" s="103" t="s">
        <v>169</v>
      </c>
      <c r="W5" s="145" t="s">
        <v>278</v>
      </c>
      <c r="X5" s="10">
        <v>7.0499999999999993E-2</v>
      </c>
      <c r="Y5" s="189" t="s">
        <v>443</v>
      </c>
    </row>
    <row r="6" spans="1:25" ht="12">
      <c r="A6" s="13" t="s">
        <v>70</v>
      </c>
      <c r="B6" s="145"/>
      <c r="C6" s="103"/>
      <c r="D6" s="31">
        <v>0.56000000000000005</v>
      </c>
      <c r="F6" s="142">
        <v>0.1421</v>
      </c>
      <c r="G6" s="10"/>
      <c r="H6" s="187"/>
      <c r="I6" s="218">
        <v>0.22</v>
      </c>
      <c r="J6" s="10">
        <v>0.93330000000000002</v>
      </c>
      <c r="K6" s="25">
        <v>8.7800000000000003E-2</v>
      </c>
      <c r="L6" s="103" t="s">
        <v>627</v>
      </c>
      <c r="M6" s="145" t="s">
        <v>589</v>
      </c>
      <c r="N6" s="105"/>
      <c r="O6" s="31">
        <v>0.43</v>
      </c>
      <c r="P6" s="218" t="s">
        <v>523</v>
      </c>
      <c r="Q6" s="103" t="s">
        <v>628</v>
      </c>
      <c r="R6" s="156">
        <v>0.89</v>
      </c>
      <c r="S6" s="145" t="s">
        <v>176</v>
      </c>
      <c r="T6" s="105">
        <v>0.82</v>
      </c>
      <c r="U6" s="31">
        <v>0.84</v>
      </c>
      <c r="V6" s="103" t="s">
        <v>169</v>
      </c>
      <c r="W6" s="145" t="s">
        <v>629</v>
      </c>
      <c r="X6" s="10">
        <v>0.10390000000000001</v>
      </c>
      <c r="Y6" s="189" t="s">
        <v>287</v>
      </c>
    </row>
    <row r="7" spans="1:25" ht="12">
      <c r="A7" s="13" t="s">
        <v>71</v>
      </c>
      <c r="B7" s="145" t="s">
        <v>179</v>
      </c>
      <c r="C7" s="103" t="s">
        <v>180</v>
      </c>
      <c r="D7" s="31">
        <v>0.69</v>
      </c>
      <c r="E7" s="32" t="s">
        <v>630</v>
      </c>
      <c r="F7" s="142">
        <v>0.10489999999999999</v>
      </c>
      <c r="G7" s="10">
        <v>7.9000000000000008E-3</v>
      </c>
      <c r="H7" s="187"/>
      <c r="I7" s="218">
        <v>0.23</v>
      </c>
      <c r="J7" s="10">
        <v>0.99809999999999999</v>
      </c>
      <c r="K7" s="25">
        <v>1.46E-2</v>
      </c>
      <c r="L7" s="103" t="s">
        <v>619</v>
      </c>
      <c r="M7" s="145" t="s">
        <v>631</v>
      </c>
      <c r="N7" s="105">
        <v>0.88</v>
      </c>
      <c r="O7" s="31">
        <v>0.89</v>
      </c>
      <c r="P7" s="218" t="s">
        <v>551</v>
      </c>
      <c r="Q7" s="103" t="s">
        <v>632</v>
      </c>
      <c r="R7" s="156">
        <v>0.91</v>
      </c>
      <c r="S7" s="145" t="s">
        <v>144</v>
      </c>
      <c r="T7" s="105">
        <v>0.59</v>
      </c>
      <c r="U7" s="31">
        <v>0.89</v>
      </c>
      <c r="V7" s="103" t="s">
        <v>186</v>
      </c>
      <c r="W7" s="145" t="s">
        <v>209</v>
      </c>
      <c r="X7" s="10">
        <v>1.35E-2</v>
      </c>
      <c r="Y7" s="189" t="s">
        <v>159</v>
      </c>
    </row>
    <row r="8" spans="1:25" ht="12">
      <c r="A8" s="13" t="s">
        <v>72</v>
      </c>
      <c r="B8" s="145" t="s">
        <v>188</v>
      </c>
      <c r="C8" s="103" t="s">
        <v>189</v>
      </c>
      <c r="D8" s="31">
        <v>0.47</v>
      </c>
      <c r="E8" s="32" t="s">
        <v>633</v>
      </c>
      <c r="F8" s="142">
        <v>0.1021</v>
      </c>
      <c r="G8" s="10"/>
      <c r="H8" s="145" t="s">
        <v>191</v>
      </c>
      <c r="I8" s="218">
        <v>0.21</v>
      </c>
      <c r="J8" s="10">
        <v>0.90639999999999998</v>
      </c>
      <c r="K8" s="25">
        <v>3.8300000000000001E-2</v>
      </c>
      <c r="L8" s="103"/>
      <c r="M8" s="145" t="s">
        <v>303</v>
      </c>
      <c r="N8" s="105">
        <v>0.51</v>
      </c>
      <c r="O8" s="31">
        <v>0.69</v>
      </c>
      <c r="P8" s="218" t="s">
        <v>193</v>
      </c>
      <c r="Q8" s="103" t="s">
        <v>634</v>
      </c>
      <c r="R8" s="156">
        <v>0.86</v>
      </c>
      <c r="S8" s="145" t="s">
        <v>195</v>
      </c>
      <c r="T8" s="105">
        <v>0.88</v>
      </c>
      <c r="U8" s="31">
        <v>0.82</v>
      </c>
      <c r="V8" s="103" t="s">
        <v>196</v>
      </c>
      <c r="W8" s="145" t="s">
        <v>307</v>
      </c>
      <c r="X8" s="10">
        <v>8.6900000000000005E-2</v>
      </c>
      <c r="Y8" s="189" t="s">
        <v>198</v>
      </c>
    </row>
    <row r="9" spans="1:25" ht="12">
      <c r="A9" s="13" t="s">
        <v>73</v>
      </c>
      <c r="B9" s="145" t="s">
        <v>199</v>
      </c>
      <c r="C9" s="103" t="s">
        <v>200</v>
      </c>
      <c r="D9" s="31">
        <v>0.56000000000000005</v>
      </c>
      <c r="E9" s="32" t="s">
        <v>635</v>
      </c>
      <c r="F9" s="142">
        <v>6.6199999999999995E-2</v>
      </c>
      <c r="G9" s="10">
        <v>3.6700000000000003E-2</v>
      </c>
      <c r="H9" s="145" t="s">
        <v>202</v>
      </c>
      <c r="I9" s="218">
        <v>0.26</v>
      </c>
      <c r="J9" s="10">
        <v>0.99299999999999999</v>
      </c>
      <c r="K9" s="25">
        <v>3.8100000000000002E-2</v>
      </c>
      <c r="L9" s="103"/>
      <c r="M9" s="145" t="s">
        <v>636</v>
      </c>
      <c r="N9" s="105">
        <v>0.63</v>
      </c>
      <c r="O9" s="31">
        <v>0.88</v>
      </c>
      <c r="P9" s="218" t="s">
        <v>265</v>
      </c>
      <c r="Q9" s="103" t="s">
        <v>217</v>
      </c>
      <c r="R9" s="156">
        <v>0.93</v>
      </c>
      <c r="S9" s="145" t="s">
        <v>207</v>
      </c>
      <c r="T9" s="105">
        <v>0.62</v>
      </c>
      <c r="U9" s="31">
        <v>0.88</v>
      </c>
      <c r="V9" s="103" t="s">
        <v>208</v>
      </c>
      <c r="W9" s="145" t="s">
        <v>421</v>
      </c>
      <c r="X9" s="10">
        <v>1.95E-2</v>
      </c>
      <c r="Y9" s="189" t="s">
        <v>637</v>
      </c>
    </row>
    <row r="10" spans="1:25" ht="12">
      <c r="A10" s="13" t="s">
        <v>74</v>
      </c>
      <c r="B10" s="145" t="s">
        <v>211</v>
      </c>
      <c r="C10" s="103" t="s">
        <v>212</v>
      </c>
      <c r="D10" s="31">
        <v>0.71</v>
      </c>
      <c r="E10" s="32" t="s">
        <v>638</v>
      </c>
      <c r="F10" s="142">
        <v>0.1275</v>
      </c>
      <c r="G10" s="10">
        <v>1.11E-2</v>
      </c>
      <c r="H10" s="145" t="s">
        <v>214</v>
      </c>
      <c r="I10" s="218">
        <v>0.26</v>
      </c>
      <c r="J10" s="105">
        <v>1</v>
      </c>
      <c r="K10" s="25">
        <v>7.4000000000000003E-3</v>
      </c>
      <c r="L10" s="103" t="s">
        <v>215</v>
      </c>
      <c r="M10" s="145" t="s">
        <v>247</v>
      </c>
      <c r="N10" s="105">
        <v>0.69</v>
      </c>
      <c r="O10" s="31">
        <v>0.75</v>
      </c>
      <c r="P10" s="218" t="s">
        <v>639</v>
      </c>
      <c r="Q10" s="103" t="s">
        <v>217</v>
      </c>
      <c r="R10" s="156">
        <v>0.97</v>
      </c>
      <c r="S10" s="145" t="s">
        <v>218</v>
      </c>
      <c r="T10" s="105">
        <v>0.87</v>
      </c>
      <c r="U10" s="31">
        <v>0.96</v>
      </c>
      <c r="V10" s="103" t="s">
        <v>219</v>
      </c>
      <c r="W10" s="145" t="s">
        <v>363</v>
      </c>
      <c r="X10" s="10">
        <v>3.09E-2</v>
      </c>
      <c r="Y10" s="189" t="s">
        <v>640</v>
      </c>
    </row>
    <row r="11" spans="1:25" ht="12">
      <c r="A11" s="13" t="s">
        <v>75</v>
      </c>
      <c r="B11" s="145" t="s">
        <v>221</v>
      </c>
      <c r="C11" s="103" t="s">
        <v>222</v>
      </c>
      <c r="D11" s="31">
        <v>0.61</v>
      </c>
      <c r="E11" s="32" t="s">
        <v>641</v>
      </c>
      <c r="F11" s="142">
        <v>7.6200000000000004E-2</v>
      </c>
      <c r="G11" s="10">
        <v>5.8999999999999997E-2</v>
      </c>
      <c r="H11" s="145" t="s">
        <v>224</v>
      </c>
      <c r="I11" s="218">
        <v>0.21</v>
      </c>
      <c r="J11" s="10">
        <v>0.88900000000000001</v>
      </c>
      <c r="K11" s="25">
        <v>2.1100000000000001E-2</v>
      </c>
      <c r="L11" s="103" t="s">
        <v>642</v>
      </c>
      <c r="M11" s="145" t="s">
        <v>256</v>
      </c>
      <c r="N11" s="105">
        <v>0.52</v>
      </c>
      <c r="O11" s="31">
        <v>0.91</v>
      </c>
      <c r="P11" s="218" t="s">
        <v>142</v>
      </c>
      <c r="Q11" s="103" t="s">
        <v>643</v>
      </c>
      <c r="R11" s="156">
        <v>0.9</v>
      </c>
      <c r="S11" s="145" t="s">
        <v>229</v>
      </c>
      <c r="T11" s="105"/>
      <c r="U11" s="31">
        <v>0.68</v>
      </c>
      <c r="V11" s="103" t="s">
        <v>230</v>
      </c>
      <c r="W11" s="145" t="s">
        <v>299</v>
      </c>
      <c r="X11" s="10">
        <v>5.5800000000000002E-2</v>
      </c>
      <c r="Y11" s="189" t="s">
        <v>232</v>
      </c>
    </row>
    <row r="12" spans="1:25" ht="12">
      <c r="A12" s="13" t="s">
        <v>76</v>
      </c>
      <c r="B12" s="145" t="s">
        <v>233</v>
      </c>
      <c r="C12" s="103" t="s">
        <v>234</v>
      </c>
      <c r="D12" s="31">
        <v>0.67</v>
      </c>
      <c r="E12" s="32" t="s">
        <v>644</v>
      </c>
      <c r="F12" s="142">
        <v>0.12790000000000001</v>
      </c>
      <c r="G12" s="10">
        <v>1.4800000000000001E-2</v>
      </c>
      <c r="H12" s="145" t="s">
        <v>214</v>
      </c>
      <c r="I12" s="218">
        <v>0.23</v>
      </c>
      <c r="J12" s="10">
        <v>0.99299999999999999</v>
      </c>
      <c r="K12" s="25">
        <v>1.8800000000000001E-2</v>
      </c>
      <c r="L12" s="103"/>
      <c r="M12" s="145" t="s">
        <v>620</v>
      </c>
      <c r="N12" s="105">
        <v>0.7</v>
      </c>
      <c r="O12" s="31">
        <v>0.84</v>
      </c>
      <c r="P12" s="218" t="s">
        <v>645</v>
      </c>
      <c r="Q12" s="103" t="s">
        <v>646</v>
      </c>
      <c r="R12" s="156">
        <v>0.94</v>
      </c>
      <c r="S12" s="145" t="s">
        <v>240</v>
      </c>
      <c r="T12" s="105">
        <v>0.74</v>
      </c>
      <c r="U12" s="31">
        <v>0.94</v>
      </c>
      <c r="V12" s="103" t="s">
        <v>186</v>
      </c>
      <c r="W12" s="145" t="s">
        <v>251</v>
      </c>
      <c r="X12" s="10">
        <v>9.2999999999999992E-3</v>
      </c>
      <c r="Y12" s="189" t="s">
        <v>147</v>
      </c>
    </row>
    <row r="13" spans="1:25" ht="12">
      <c r="A13" s="13" t="s">
        <v>77</v>
      </c>
      <c r="B13" s="145" t="s">
        <v>242</v>
      </c>
      <c r="C13" s="103" t="s">
        <v>243</v>
      </c>
      <c r="D13" s="31">
        <v>0.6</v>
      </c>
      <c r="E13" s="32" t="s">
        <v>647</v>
      </c>
      <c r="F13" s="142">
        <v>9.0200000000000002E-2</v>
      </c>
      <c r="G13" s="10">
        <v>3.7400000000000003E-2</v>
      </c>
      <c r="H13" s="145" t="s">
        <v>245</v>
      </c>
      <c r="I13" s="218">
        <v>0.21</v>
      </c>
      <c r="J13" s="10">
        <v>0.99299999999999999</v>
      </c>
      <c r="K13" s="25">
        <v>5.1400000000000001E-2</v>
      </c>
      <c r="L13" s="103" t="s">
        <v>648</v>
      </c>
      <c r="M13" s="145" t="s">
        <v>649</v>
      </c>
      <c r="N13" s="105">
        <v>0.67</v>
      </c>
      <c r="O13" s="31">
        <v>0.69</v>
      </c>
      <c r="P13" s="218" t="s">
        <v>621</v>
      </c>
      <c r="Q13" s="103" t="s">
        <v>361</v>
      </c>
      <c r="R13" s="156">
        <v>0.93</v>
      </c>
      <c r="S13" s="145" t="s">
        <v>250</v>
      </c>
      <c r="T13" s="105">
        <v>0.85</v>
      </c>
      <c r="U13" s="31">
        <v>0.79</v>
      </c>
      <c r="V13" s="103" t="s">
        <v>230</v>
      </c>
      <c r="W13" s="145" t="s">
        <v>209</v>
      </c>
      <c r="X13" s="10">
        <v>4.41E-2</v>
      </c>
      <c r="Y13" s="189" t="s">
        <v>198</v>
      </c>
    </row>
    <row r="14" spans="1:25" ht="12">
      <c r="A14" s="13" t="s">
        <v>78</v>
      </c>
      <c r="B14" s="145" t="s">
        <v>252</v>
      </c>
      <c r="C14" s="103" t="s">
        <v>253</v>
      </c>
      <c r="D14" s="31">
        <v>0.66</v>
      </c>
      <c r="E14" s="32" t="s">
        <v>650</v>
      </c>
      <c r="F14" s="142">
        <v>7.9500000000000001E-2</v>
      </c>
      <c r="G14" s="10">
        <v>3.04E-2</v>
      </c>
      <c r="H14" s="145" t="s">
        <v>245</v>
      </c>
      <c r="I14" s="218">
        <v>0.22</v>
      </c>
      <c r="J14" s="10">
        <v>0.98399999999999999</v>
      </c>
      <c r="K14" s="25">
        <v>2.2700000000000001E-2</v>
      </c>
      <c r="L14" s="103" t="s">
        <v>255</v>
      </c>
      <c r="M14" s="145" t="s">
        <v>313</v>
      </c>
      <c r="N14" s="105">
        <v>0.64</v>
      </c>
      <c r="O14" s="31">
        <v>0.83</v>
      </c>
      <c r="P14" s="218" t="s">
        <v>205</v>
      </c>
      <c r="Q14" s="103" t="s">
        <v>651</v>
      </c>
      <c r="R14" s="156">
        <v>0.95</v>
      </c>
      <c r="S14" s="145" t="s">
        <v>168</v>
      </c>
      <c r="T14" s="105">
        <v>0.77</v>
      </c>
      <c r="U14" s="31">
        <v>0.97</v>
      </c>
      <c r="V14" s="103" t="s">
        <v>219</v>
      </c>
      <c r="W14" s="145" t="s">
        <v>259</v>
      </c>
      <c r="X14" s="10">
        <v>4.0800000000000003E-2</v>
      </c>
      <c r="Y14" s="189" t="s">
        <v>198</v>
      </c>
    </row>
    <row r="15" spans="1:25" ht="12">
      <c r="A15" s="13" t="s">
        <v>79</v>
      </c>
      <c r="B15" s="145" t="s">
        <v>261</v>
      </c>
      <c r="C15" s="103" t="s">
        <v>262</v>
      </c>
      <c r="D15" s="31">
        <v>0.48</v>
      </c>
      <c r="E15" s="32" t="s">
        <v>652</v>
      </c>
      <c r="F15" s="142">
        <v>5.67E-2</v>
      </c>
      <c r="G15" s="10">
        <v>8.14E-2</v>
      </c>
      <c r="H15" s="145" t="s">
        <v>224</v>
      </c>
      <c r="I15" s="218">
        <v>0.28000000000000003</v>
      </c>
      <c r="J15" s="10">
        <v>0.98599999999999999</v>
      </c>
      <c r="K15" s="25">
        <v>3.8800000000000001E-2</v>
      </c>
      <c r="L15" s="103"/>
      <c r="M15" s="145" t="s">
        <v>653</v>
      </c>
      <c r="N15" s="105">
        <v>0.74</v>
      </c>
      <c r="O15" s="31">
        <v>0.63</v>
      </c>
      <c r="P15" s="218" t="s">
        <v>397</v>
      </c>
      <c r="Q15" s="103" t="s">
        <v>570</v>
      </c>
      <c r="R15" s="156">
        <v>0.88</v>
      </c>
      <c r="S15" s="145" t="s">
        <v>267</v>
      </c>
      <c r="T15" s="105"/>
      <c r="U15" s="31">
        <v>0.62</v>
      </c>
      <c r="V15" s="103" t="s">
        <v>268</v>
      </c>
      <c r="W15" s="145" t="s">
        <v>623</v>
      </c>
      <c r="X15" s="10">
        <v>3.8100000000000002E-2</v>
      </c>
      <c r="Y15" s="189" t="s">
        <v>270</v>
      </c>
    </row>
    <row r="16" spans="1:25" ht="12">
      <c r="A16" s="13" t="s">
        <v>80</v>
      </c>
      <c r="B16" s="145" t="s">
        <v>271</v>
      </c>
      <c r="C16" s="103" t="s">
        <v>272</v>
      </c>
      <c r="D16" s="31">
        <v>0.51</v>
      </c>
      <c r="E16" s="32" t="s">
        <v>654</v>
      </c>
      <c r="F16" s="142">
        <v>6.7500000000000004E-2</v>
      </c>
      <c r="G16" s="10">
        <v>5.3199999999999997E-2</v>
      </c>
      <c r="H16" s="145" t="s">
        <v>274</v>
      </c>
      <c r="I16" s="218">
        <v>0.23</v>
      </c>
      <c r="J16" s="10">
        <v>0.93400000000000005</v>
      </c>
      <c r="K16" s="25">
        <v>1.6400000000000001E-2</v>
      </c>
      <c r="L16" s="103"/>
      <c r="M16" s="145" t="s">
        <v>655</v>
      </c>
      <c r="N16" s="105">
        <v>0.5</v>
      </c>
      <c r="O16" s="31">
        <v>0.77</v>
      </c>
      <c r="P16" s="218" t="s">
        <v>360</v>
      </c>
      <c r="Q16" s="103" t="s">
        <v>361</v>
      </c>
      <c r="R16" s="156">
        <v>0.91</v>
      </c>
      <c r="S16" s="145" t="s">
        <v>277</v>
      </c>
      <c r="T16" s="105">
        <v>0.63</v>
      </c>
      <c r="U16" s="31">
        <v>0.76</v>
      </c>
      <c r="V16" s="103" t="s">
        <v>219</v>
      </c>
      <c r="W16" s="145" t="s">
        <v>146</v>
      </c>
      <c r="X16" s="10">
        <v>3.7699999999999997E-2</v>
      </c>
      <c r="Y16" s="189" t="s">
        <v>656</v>
      </c>
    </row>
    <row r="17" spans="1:25" ht="12">
      <c r="A17" s="13" t="s">
        <v>81</v>
      </c>
      <c r="B17" s="145"/>
      <c r="C17" s="103"/>
      <c r="D17" s="31">
        <v>0.77</v>
      </c>
      <c r="E17" s="32" t="s">
        <v>657</v>
      </c>
      <c r="F17" s="142">
        <v>0.11890000000000001</v>
      </c>
      <c r="G17" s="10">
        <v>1.2699999999999999E-2</v>
      </c>
      <c r="H17" s="145" t="s">
        <v>281</v>
      </c>
      <c r="I17" s="218">
        <v>0.22</v>
      </c>
      <c r="J17" s="10">
        <v>0.996</v>
      </c>
      <c r="K17" s="187"/>
      <c r="L17" s="103"/>
      <c r="M17" s="145" t="s">
        <v>620</v>
      </c>
      <c r="N17" s="105">
        <v>0.76</v>
      </c>
      <c r="O17" s="31">
        <v>0.65</v>
      </c>
      <c r="P17" s="218" t="s">
        <v>658</v>
      </c>
      <c r="Q17" s="103" t="s">
        <v>537</v>
      </c>
      <c r="R17" s="156">
        <v>0.98</v>
      </c>
      <c r="S17" s="145" t="s">
        <v>285</v>
      </c>
      <c r="T17" s="105">
        <v>0.83</v>
      </c>
      <c r="U17" s="31">
        <v>0.97</v>
      </c>
      <c r="V17" s="103" t="s">
        <v>145</v>
      </c>
      <c r="W17" s="145" t="s">
        <v>549</v>
      </c>
      <c r="X17" s="10">
        <v>2.3400000000000001E-2</v>
      </c>
      <c r="Y17" s="189" t="s">
        <v>171</v>
      </c>
    </row>
    <row r="18" spans="1:25" ht="12">
      <c r="A18" s="13" t="s">
        <v>82</v>
      </c>
      <c r="B18" s="145" t="s">
        <v>288</v>
      </c>
      <c r="C18" s="103" t="s">
        <v>289</v>
      </c>
      <c r="D18" s="31">
        <v>0.56000000000000005</v>
      </c>
      <c r="E18" s="32" t="s">
        <v>659</v>
      </c>
      <c r="F18" s="142">
        <v>6.7500000000000004E-2</v>
      </c>
      <c r="G18" s="10">
        <v>3.73E-2</v>
      </c>
      <c r="H18" s="145" t="s">
        <v>163</v>
      </c>
      <c r="I18" s="218">
        <v>0.18</v>
      </c>
      <c r="J18" s="10">
        <v>0.998</v>
      </c>
      <c r="K18" s="25">
        <v>1.2800000000000001E-2</v>
      </c>
      <c r="L18" s="103"/>
      <c r="M18" s="145" t="s">
        <v>660</v>
      </c>
      <c r="N18" s="105">
        <v>0.83</v>
      </c>
      <c r="O18" s="31">
        <v>0.75</v>
      </c>
      <c r="P18" s="218" t="s">
        <v>360</v>
      </c>
      <c r="Q18" s="103" t="s">
        <v>661</v>
      </c>
      <c r="R18" s="156">
        <v>0.98</v>
      </c>
      <c r="S18" s="145" t="s">
        <v>240</v>
      </c>
      <c r="T18" s="105">
        <v>0.67</v>
      </c>
      <c r="U18" s="31">
        <v>0.89</v>
      </c>
      <c r="V18" s="103" t="s">
        <v>230</v>
      </c>
      <c r="W18" s="145" t="s">
        <v>623</v>
      </c>
      <c r="X18" s="10">
        <v>3.09E-2</v>
      </c>
      <c r="Y18" s="189" t="s">
        <v>171</v>
      </c>
    </row>
    <row r="19" spans="1:25" ht="12">
      <c r="A19" s="13" t="s">
        <v>83</v>
      </c>
      <c r="B19" s="145"/>
      <c r="C19" s="103" t="s">
        <v>292</v>
      </c>
      <c r="D19" s="31">
        <v>0.56999999999999995</v>
      </c>
      <c r="E19" s="32" t="s">
        <v>662</v>
      </c>
      <c r="F19" s="142">
        <v>0.1021</v>
      </c>
      <c r="G19" s="10">
        <v>1.2E-2</v>
      </c>
      <c r="H19" s="145" t="s">
        <v>224</v>
      </c>
      <c r="I19" s="218">
        <v>0.22</v>
      </c>
      <c r="J19" s="10"/>
      <c r="K19" s="25">
        <v>8.5800000000000001E-2</v>
      </c>
      <c r="L19" s="103"/>
      <c r="M19" s="145" t="s">
        <v>663</v>
      </c>
      <c r="N19" s="105">
        <v>0.79</v>
      </c>
      <c r="O19" s="31">
        <v>0.84</v>
      </c>
      <c r="P19" s="218" t="s">
        <v>504</v>
      </c>
      <c r="Q19" s="103" t="s">
        <v>664</v>
      </c>
      <c r="R19" s="156">
        <v>0.92</v>
      </c>
      <c r="S19" s="145" t="s">
        <v>297</v>
      </c>
      <c r="T19" s="105">
        <v>0.64</v>
      </c>
      <c r="U19" s="31">
        <v>0.61</v>
      </c>
      <c r="V19" s="103" t="s">
        <v>298</v>
      </c>
      <c r="W19" s="145" t="s">
        <v>259</v>
      </c>
      <c r="X19" s="10">
        <v>6.9500000000000006E-2</v>
      </c>
      <c r="Y19" s="189" t="s">
        <v>413</v>
      </c>
    </row>
    <row r="20" spans="1:25" ht="12">
      <c r="A20" s="13" t="s">
        <v>84</v>
      </c>
      <c r="B20" s="145" t="s">
        <v>300</v>
      </c>
      <c r="C20" s="103" t="s">
        <v>301</v>
      </c>
      <c r="D20" s="31">
        <v>0.46</v>
      </c>
      <c r="E20" s="32" t="s">
        <v>665</v>
      </c>
      <c r="F20" s="142">
        <v>6.7799999999999999E-2</v>
      </c>
      <c r="G20" s="10">
        <v>4.82E-2</v>
      </c>
      <c r="H20" s="145" t="s">
        <v>202</v>
      </c>
      <c r="I20" s="218">
        <v>0.23</v>
      </c>
      <c r="J20" s="10">
        <v>0.998</v>
      </c>
      <c r="K20" s="25">
        <v>2.1600000000000001E-2</v>
      </c>
      <c r="L20" s="103" t="s">
        <v>666</v>
      </c>
      <c r="M20" s="145" t="s">
        <v>667</v>
      </c>
      <c r="N20" s="105">
        <v>0.63</v>
      </c>
      <c r="O20" s="31">
        <v>0.55000000000000004</v>
      </c>
      <c r="P20" s="218" t="s">
        <v>227</v>
      </c>
      <c r="Q20" s="103" t="s">
        <v>586</v>
      </c>
      <c r="R20" s="156">
        <v>0.92</v>
      </c>
      <c r="S20" s="145" t="s">
        <v>305</v>
      </c>
      <c r="T20" s="105">
        <v>0.8</v>
      </c>
      <c r="U20" s="31">
        <v>0.79</v>
      </c>
      <c r="V20" s="103" t="s">
        <v>306</v>
      </c>
      <c r="W20" s="145" t="s">
        <v>158</v>
      </c>
      <c r="X20" s="10">
        <v>4.0500000000000001E-2</v>
      </c>
      <c r="Y20" s="189" t="s">
        <v>398</v>
      </c>
    </row>
    <row r="21" spans="1:25" ht="12">
      <c r="A21" s="13" t="s">
        <v>85</v>
      </c>
      <c r="B21" s="145" t="s">
        <v>309</v>
      </c>
      <c r="C21" s="103" t="s">
        <v>310</v>
      </c>
      <c r="D21" s="31">
        <v>0.6</v>
      </c>
      <c r="E21" s="32" t="s">
        <v>668</v>
      </c>
      <c r="F21" s="142">
        <v>0.1021</v>
      </c>
      <c r="G21" s="10">
        <v>1.14E-2</v>
      </c>
      <c r="H21" s="145" t="s">
        <v>245</v>
      </c>
      <c r="I21" s="218">
        <v>0.23</v>
      </c>
      <c r="J21" s="10">
        <v>0.93600000000000005</v>
      </c>
      <c r="K21" s="187"/>
      <c r="L21" s="103" t="s">
        <v>669</v>
      </c>
      <c r="M21" s="145" t="s">
        <v>670</v>
      </c>
      <c r="N21" s="105">
        <v>0.28999999999999998</v>
      </c>
      <c r="O21" s="187"/>
      <c r="Q21" s="103" t="s">
        <v>671</v>
      </c>
      <c r="R21" s="156">
        <v>0.96</v>
      </c>
      <c r="S21" s="145" t="s">
        <v>315</v>
      </c>
      <c r="T21" s="105">
        <v>0.66</v>
      </c>
      <c r="U21" s="31">
        <v>0.86</v>
      </c>
      <c r="V21" s="103" t="s">
        <v>316</v>
      </c>
      <c r="W21" s="145" t="s">
        <v>158</v>
      </c>
      <c r="X21" s="10">
        <v>1.4999999999999999E-2</v>
      </c>
      <c r="Y21" s="189" t="s">
        <v>210</v>
      </c>
    </row>
    <row r="22" spans="1:25" ht="12">
      <c r="A22" s="13" t="s">
        <v>86</v>
      </c>
      <c r="B22" s="145" t="s">
        <v>317</v>
      </c>
      <c r="C22" s="103" t="s">
        <v>318</v>
      </c>
      <c r="D22" s="31">
        <v>0.53</v>
      </c>
      <c r="E22" s="32" t="s">
        <v>672</v>
      </c>
      <c r="F22" s="142">
        <v>0.29659999999999997</v>
      </c>
      <c r="G22" s="10">
        <v>1E-4</v>
      </c>
      <c r="H22" s="145" t="s">
        <v>202</v>
      </c>
      <c r="I22" s="218">
        <v>0.16</v>
      </c>
      <c r="J22" s="10">
        <v>0.95840000000000003</v>
      </c>
      <c r="K22" s="25">
        <v>0.129</v>
      </c>
      <c r="L22" s="103" t="s">
        <v>673</v>
      </c>
      <c r="M22" s="145" t="s">
        <v>674</v>
      </c>
      <c r="N22" s="105">
        <v>0.34</v>
      </c>
      <c r="O22" s="31">
        <v>0.76</v>
      </c>
      <c r="P22" s="218" t="s">
        <v>174</v>
      </c>
      <c r="Q22" s="103" t="s">
        <v>675</v>
      </c>
      <c r="R22" s="156">
        <v>0.84</v>
      </c>
      <c r="S22" s="145" t="s">
        <v>323</v>
      </c>
      <c r="T22" s="105">
        <v>0.62</v>
      </c>
      <c r="U22" s="31">
        <v>0.81</v>
      </c>
      <c r="V22" s="103" t="s">
        <v>324</v>
      </c>
      <c r="W22" s="145" t="s">
        <v>676</v>
      </c>
      <c r="X22" s="10">
        <v>2.23E-2</v>
      </c>
      <c r="Y22" s="189" t="s">
        <v>413</v>
      </c>
    </row>
    <row r="23" spans="1:25" ht="12">
      <c r="A23" s="13" t="s">
        <v>87</v>
      </c>
      <c r="B23" s="145" t="s">
        <v>326</v>
      </c>
      <c r="C23" s="103" t="s">
        <v>327</v>
      </c>
      <c r="D23" s="31">
        <v>0.56999999999999995</v>
      </c>
      <c r="E23" s="32" t="s">
        <v>677</v>
      </c>
      <c r="F23" s="142">
        <v>5.8700000000000002E-2</v>
      </c>
      <c r="G23" s="10">
        <v>1.35E-2</v>
      </c>
      <c r="H23" s="145" t="s">
        <v>214</v>
      </c>
      <c r="I23" s="218">
        <v>0.25</v>
      </c>
      <c r="J23" s="10">
        <v>0.995</v>
      </c>
      <c r="K23" s="25">
        <v>1.7899999999999999E-2</v>
      </c>
      <c r="L23" s="103"/>
      <c r="M23" s="145" t="s">
        <v>620</v>
      </c>
      <c r="N23" s="105">
        <v>0.74</v>
      </c>
      <c r="O23" s="31">
        <v>0.74</v>
      </c>
      <c r="P23" s="218" t="s">
        <v>678</v>
      </c>
      <c r="Q23" s="103" t="s">
        <v>405</v>
      </c>
      <c r="R23" s="156">
        <v>0.92</v>
      </c>
      <c r="S23" s="145" t="s">
        <v>331</v>
      </c>
      <c r="T23" s="105"/>
      <c r="U23" s="31">
        <v>0.89</v>
      </c>
      <c r="V23" s="103" t="s">
        <v>230</v>
      </c>
      <c r="W23" s="145" t="s">
        <v>278</v>
      </c>
      <c r="X23" s="10">
        <v>3.9199999999999999E-2</v>
      </c>
      <c r="Y23" s="189" t="s">
        <v>171</v>
      </c>
    </row>
    <row r="24" spans="1:25" ht="12">
      <c r="A24" s="13" t="s">
        <v>88</v>
      </c>
      <c r="B24" s="145" t="s">
        <v>333</v>
      </c>
      <c r="C24" s="103" t="s">
        <v>334</v>
      </c>
      <c r="D24" s="31">
        <v>0.44</v>
      </c>
      <c r="F24" s="142">
        <v>0.1767</v>
      </c>
      <c r="G24" s="10">
        <v>1.1000000000000001E-3</v>
      </c>
      <c r="H24" s="145" t="s">
        <v>274</v>
      </c>
      <c r="I24" s="218">
        <v>0.19</v>
      </c>
      <c r="J24" s="10">
        <v>0.95809999999999995</v>
      </c>
      <c r="K24" s="25">
        <v>0.17960000000000001</v>
      </c>
      <c r="L24" s="103"/>
      <c r="M24" s="145" t="s">
        <v>679</v>
      </c>
      <c r="N24" s="105">
        <v>0.64</v>
      </c>
      <c r="O24" s="31">
        <v>0.33</v>
      </c>
      <c r="P24" s="218" t="s">
        <v>329</v>
      </c>
      <c r="Q24" s="103" t="s">
        <v>680</v>
      </c>
      <c r="R24" s="156">
        <v>0.83</v>
      </c>
      <c r="S24" s="145" t="s">
        <v>240</v>
      </c>
      <c r="T24" s="105">
        <v>0.56999999999999995</v>
      </c>
      <c r="U24" s="31">
        <v>0.73</v>
      </c>
      <c r="V24" s="103" t="s">
        <v>339</v>
      </c>
      <c r="W24" s="145" t="s">
        <v>681</v>
      </c>
      <c r="X24" s="10">
        <v>0.1038</v>
      </c>
      <c r="Y24" s="189" t="s">
        <v>178</v>
      </c>
    </row>
    <row r="25" spans="1:25" ht="12">
      <c r="A25" s="13" t="s">
        <v>89</v>
      </c>
      <c r="B25" s="145" t="s">
        <v>341</v>
      </c>
      <c r="C25" s="103" t="s">
        <v>342</v>
      </c>
      <c r="D25" s="31">
        <v>0.69</v>
      </c>
      <c r="E25" s="32" t="s">
        <v>682</v>
      </c>
      <c r="F25" s="142">
        <v>5.5800000000000002E-2</v>
      </c>
      <c r="G25" s="10">
        <v>1.23E-2</v>
      </c>
      <c r="H25" s="145" t="s">
        <v>344</v>
      </c>
      <c r="I25" s="218">
        <v>0.22</v>
      </c>
      <c r="J25" s="105">
        <v>1</v>
      </c>
      <c r="K25" s="25">
        <v>1.6000000000000001E-3</v>
      </c>
      <c r="L25" s="103"/>
      <c r="M25" s="145" t="s">
        <v>683</v>
      </c>
      <c r="N25" s="105">
        <v>0.75</v>
      </c>
      <c r="O25" s="31">
        <v>0.72</v>
      </c>
      <c r="P25" s="218" t="s">
        <v>205</v>
      </c>
      <c r="Q25" s="103" t="s">
        <v>143</v>
      </c>
      <c r="R25" s="156">
        <v>0.95</v>
      </c>
      <c r="S25" s="145" t="s">
        <v>345</v>
      </c>
      <c r="T25" s="105">
        <v>0.8</v>
      </c>
      <c r="U25" s="31">
        <v>0.96</v>
      </c>
      <c r="V25" s="103" t="s">
        <v>324</v>
      </c>
      <c r="W25" s="145" t="s">
        <v>363</v>
      </c>
      <c r="X25" s="10">
        <v>3.5099999999999999E-2</v>
      </c>
      <c r="Y25" s="189" t="s">
        <v>159</v>
      </c>
    </row>
    <row r="26" spans="1:25" ht="12">
      <c r="A26" s="13" t="s">
        <v>90</v>
      </c>
      <c r="B26" s="145" t="s">
        <v>346</v>
      </c>
      <c r="C26" s="103"/>
      <c r="D26" s="31">
        <v>0.67</v>
      </c>
      <c r="E26" s="32" t="s">
        <v>684</v>
      </c>
      <c r="F26" s="142">
        <v>0.1021</v>
      </c>
      <c r="G26" s="10">
        <v>6.1999999999999998E-3</v>
      </c>
      <c r="H26" s="187"/>
      <c r="I26" s="218">
        <v>0.28999999999999998</v>
      </c>
      <c r="J26" s="10"/>
      <c r="K26" s="25">
        <v>6.7900000000000002E-2</v>
      </c>
      <c r="L26" s="103" t="s">
        <v>685</v>
      </c>
      <c r="M26" s="145" t="s">
        <v>653</v>
      </c>
      <c r="N26" s="105">
        <v>0.9</v>
      </c>
      <c r="O26" s="31">
        <v>0.71</v>
      </c>
      <c r="P26" s="218" t="s">
        <v>283</v>
      </c>
      <c r="Q26" s="103" t="s">
        <v>529</v>
      </c>
      <c r="R26" s="156">
        <v>0.95</v>
      </c>
      <c r="S26" s="145" t="s">
        <v>351</v>
      </c>
      <c r="T26" s="105">
        <v>0.78</v>
      </c>
      <c r="U26" s="31">
        <v>0.87</v>
      </c>
      <c r="V26" s="103" t="s">
        <v>352</v>
      </c>
      <c r="W26" s="145" t="s">
        <v>146</v>
      </c>
      <c r="X26" s="10">
        <v>1.3599999999999999E-2</v>
      </c>
      <c r="Y26" s="189" t="s">
        <v>354</v>
      </c>
    </row>
    <row r="27" spans="1:25" ht="12">
      <c r="A27" s="13" t="s">
        <v>91</v>
      </c>
      <c r="B27" s="145" t="s">
        <v>355</v>
      </c>
      <c r="C27" s="103" t="s">
        <v>356</v>
      </c>
      <c r="D27" s="31">
        <v>0.73</v>
      </c>
      <c r="E27" s="32" t="s">
        <v>686</v>
      </c>
      <c r="F27" s="142">
        <v>7.4700000000000003E-2</v>
      </c>
      <c r="G27" s="10">
        <v>2.3E-3</v>
      </c>
      <c r="H27" s="145" t="s">
        <v>344</v>
      </c>
      <c r="I27" s="218">
        <v>0.19</v>
      </c>
      <c r="J27" s="10">
        <v>0.999</v>
      </c>
      <c r="K27" s="25">
        <v>1.04E-2</v>
      </c>
      <c r="L27" s="103" t="s">
        <v>687</v>
      </c>
      <c r="M27" s="145" t="s">
        <v>688</v>
      </c>
      <c r="N27" s="105">
        <v>0.78</v>
      </c>
      <c r="O27" s="31">
        <v>0.8</v>
      </c>
      <c r="P27" s="218" t="s">
        <v>397</v>
      </c>
      <c r="Q27" s="103" t="s">
        <v>524</v>
      </c>
      <c r="R27" s="156">
        <v>0.93</v>
      </c>
      <c r="S27" s="145" t="s">
        <v>362</v>
      </c>
      <c r="T27" s="105">
        <v>0.77</v>
      </c>
      <c r="U27" s="31">
        <v>0.95</v>
      </c>
      <c r="V27" s="103" t="s">
        <v>219</v>
      </c>
      <c r="W27" s="145" t="s">
        <v>158</v>
      </c>
      <c r="X27" s="10">
        <v>2.2499999999999999E-2</v>
      </c>
      <c r="Y27" s="189" t="s">
        <v>364</v>
      </c>
    </row>
    <row r="28" spans="1:25" ht="12">
      <c r="A28" s="13" t="s">
        <v>92</v>
      </c>
      <c r="B28" s="145" t="s">
        <v>365</v>
      </c>
      <c r="C28" s="103" t="s">
        <v>366</v>
      </c>
      <c r="D28" s="31">
        <v>0.53</v>
      </c>
      <c r="E28" s="32" t="s">
        <v>689</v>
      </c>
      <c r="F28" s="142">
        <v>8.2400000000000001E-2</v>
      </c>
      <c r="G28" s="10">
        <v>2.58E-2</v>
      </c>
      <c r="H28" s="145" t="s">
        <v>274</v>
      </c>
      <c r="I28" s="218">
        <v>0.24</v>
      </c>
      <c r="J28" s="10">
        <v>0.95899999999999996</v>
      </c>
      <c r="K28" s="25">
        <v>2.6800000000000001E-2</v>
      </c>
      <c r="L28" s="103" t="s">
        <v>690</v>
      </c>
      <c r="M28" s="145" t="s">
        <v>264</v>
      </c>
      <c r="N28" s="105">
        <v>0.55000000000000004</v>
      </c>
      <c r="O28" s="31">
        <v>0.88</v>
      </c>
      <c r="P28" s="218" t="s">
        <v>691</v>
      </c>
      <c r="Q28" s="103" t="s">
        <v>258</v>
      </c>
      <c r="R28" s="156">
        <v>0.93</v>
      </c>
      <c r="S28" s="145" t="s">
        <v>369</v>
      </c>
      <c r="T28" s="105">
        <v>0.53</v>
      </c>
      <c r="U28" s="31">
        <v>0.75</v>
      </c>
      <c r="V28" s="103" t="s">
        <v>370</v>
      </c>
      <c r="W28" s="145" t="s">
        <v>421</v>
      </c>
      <c r="X28" s="10">
        <v>2.5600000000000001E-2</v>
      </c>
      <c r="Y28" s="189" t="s">
        <v>232</v>
      </c>
    </row>
    <row r="29" spans="1:25" ht="12">
      <c r="A29" s="13" t="s">
        <v>93</v>
      </c>
      <c r="B29" s="145" t="s">
        <v>372</v>
      </c>
      <c r="C29" s="103" t="s">
        <v>373</v>
      </c>
      <c r="D29" s="31">
        <v>0.61</v>
      </c>
      <c r="E29" s="32" t="s">
        <v>692</v>
      </c>
      <c r="F29" s="142">
        <v>7.1900000000000006E-2</v>
      </c>
      <c r="G29" s="10">
        <v>6.2799999999999995E-2</v>
      </c>
      <c r="H29" s="145" t="s">
        <v>202</v>
      </c>
      <c r="I29" s="218">
        <v>0.18</v>
      </c>
      <c r="J29" s="10">
        <v>0.98399999999999999</v>
      </c>
      <c r="K29" s="25">
        <v>3.0099999999999998E-2</v>
      </c>
      <c r="L29" s="103"/>
      <c r="M29" s="145" t="s">
        <v>653</v>
      </c>
      <c r="N29" s="105">
        <v>0.43</v>
      </c>
      <c r="O29" s="31">
        <v>0.32</v>
      </c>
      <c r="P29" s="218" t="s">
        <v>142</v>
      </c>
      <c r="Q29" s="103" t="s">
        <v>693</v>
      </c>
      <c r="R29" s="156">
        <v>0.84</v>
      </c>
      <c r="S29" s="145" t="s">
        <v>267</v>
      </c>
      <c r="T29" s="105">
        <v>0.63</v>
      </c>
      <c r="U29" s="31">
        <v>0.88</v>
      </c>
      <c r="V29" s="103" t="s">
        <v>169</v>
      </c>
      <c r="W29" s="145" t="s">
        <v>421</v>
      </c>
      <c r="X29" s="10">
        <v>6.08E-2</v>
      </c>
      <c r="Y29" s="189" t="s">
        <v>694</v>
      </c>
    </row>
    <row r="30" spans="1:25" ht="12">
      <c r="A30" s="13" t="s">
        <v>111</v>
      </c>
      <c r="B30" s="145" t="s">
        <v>377</v>
      </c>
      <c r="C30" s="103"/>
      <c r="D30" s="31">
        <v>0.63</v>
      </c>
      <c r="F30" s="142">
        <v>0.1021</v>
      </c>
      <c r="G30" s="10">
        <v>2.3E-2</v>
      </c>
      <c r="H30" s="187"/>
      <c r="I30" s="218">
        <v>0.11</v>
      </c>
      <c r="J30" s="10"/>
      <c r="K30" s="25">
        <v>8.9999999999999998E-4</v>
      </c>
      <c r="L30" s="103" t="s">
        <v>627</v>
      </c>
      <c r="M30" s="145" t="s">
        <v>695</v>
      </c>
      <c r="N30" s="105"/>
      <c r="O30" s="31">
        <v>0.88</v>
      </c>
      <c r="P30" s="218" t="s">
        <v>321</v>
      </c>
      <c r="Q30" s="103" t="s">
        <v>696</v>
      </c>
      <c r="R30" s="156">
        <v>0.87</v>
      </c>
      <c r="S30" s="187"/>
      <c r="T30" s="105">
        <v>0.67</v>
      </c>
      <c r="U30" s="31">
        <v>0.49</v>
      </c>
      <c r="V30" s="103" t="s">
        <v>219</v>
      </c>
      <c r="W30" s="145" t="s">
        <v>697</v>
      </c>
      <c r="X30" s="10">
        <v>2.3300000000000001E-2</v>
      </c>
      <c r="Y30" s="189" t="s">
        <v>376</v>
      </c>
    </row>
    <row r="31" spans="1:25" ht="12">
      <c r="A31" s="13" t="s">
        <v>95</v>
      </c>
      <c r="B31" s="145" t="s">
        <v>382</v>
      </c>
      <c r="C31" s="103" t="s">
        <v>383</v>
      </c>
      <c r="D31" s="31">
        <v>0.52</v>
      </c>
      <c r="F31" s="142">
        <v>5.3800000000000001E-2</v>
      </c>
      <c r="G31" s="10">
        <v>8.8200000000000001E-2</v>
      </c>
      <c r="H31" s="145" t="s">
        <v>385</v>
      </c>
      <c r="I31" s="218">
        <v>0.26</v>
      </c>
      <c r="J31" s="10">
        <v>0.98799999999999999</v>
      </c>
      <c r="K31" s="25">
        <v>2.53E-2</v>
      </c>
      <c r="L31" s="103"/>
      <c r="M31" s="145" t="s">
        <v>577</v>
      </c>
      <c r="N31" s="105">
        <v>0.59</v>
      </c>
      <c r="O31" s="31">
        <v>0.89</v>
      </c>
      <c r="P31" s="218" t="s">
        <v>404</v>
      </c>
      <c r="Q31" s="103" t="s">
        <v>276</v>
      </c>
      <c r="R31" s="156">
        <v>0.93</v>
      </c>
      <c r="S31" s="145" t="s">
        <v>389</v>
      </c>
      <c r="T31" s="105"/>
      <c r="U31" s="31">
        <v>0.85</v>
      </c>
      <c r="V31" s="103" t="s">
        <v>230</v>
      </c>
      <c r="W31" s="145" t="s">
        <v>209</v>
      </c>
      <c r="X31" s="10">
        <v>2.1899999999999999E-2</v>
      </c>
      <c r="Y31" s="189" t="s">
        <v>391</v>
      </c>
    </row>
    <row r="32" spans="1:25" ht="12">
      <c r="A32" s="13" t="s">
        <v>96</v>
      </c>
      <c r="B32" s="145" t="s">
        <v>392</v>
      </c>
      <c r="C32" s="103" t="s">
        <v>393</v>
      </c>
      <c r="D32" s="31">
        <v>0.63</v>
      </c>
      <c r="F32" s="142">
        <v>7.1499999999999994E-2</v>
      </c>
      <c r="G32" s="10">
        <v>2.8899999999999999E-2</v>
      </c>
      <c r="H32" s="145" t="s">
        <v>385</v>
      </c>
      <c r="I32" s="218">
        <v>0.2</v>
      </c>
      <c r="J32" s="10">
        <v>0.996</v>
      </c>
      <c r="K32" s="25">
        <v>3.4799999999999998E-2</v>
      </c>
      <c r="L32" s="103" t="s">
        <v>562</v>
      </c>
      <c r="M32" s="145" t="s">
        <v>683</v>
      </c>
      <c r="N32" s="105">
        <v>0.56000000000000005</v>
      </c>
      <c r="O32" s="31">
        <v>0.81</v>
      </c>
      <c r="P32" s="218" t="s">
        <v>528</v>
      </c>
      <c r="Q32" s="103" t="s">
        <v>258</v>
      </c>
      <c r="R32" s="156">
        <v>0.94</v>
      </c>
      <c r="S32" s="145" t="s">
        <v>351</v>
      </c>
      <c r="T32" s="105">
        <v>0.63</v>
      </c>
      <c r="U32" s="31">
        <v>0.87</v>
      </c>
      <c r="V32" s="103" t="s">
        <v>157</v>
      </c>
      <c r="W32" s="145" t="s">
        <v>421</v>
      </c>
      <c r="X32" s="10">
        <v>4.5400000000000003E-2</v>
      </c>
      <c r="Y32" s="189" t="s">
        <v>391</v>
      </c>
    </row>
    <row r="33" spans="1:25" ht="12">
      <c r="A33" s="13" t="s">
        <v>97</v>
      </c>
      <c r="B33" s="145" t="s">
        <v>399</v>
      </c>
      <c r="C33" s="103" t="s">
        <v>400</v>
      </c>
      <c r="D33" s="31">
        <v>0.53</v>
      </c>
      <c r="E33" s="32" t="s">
        <v>698</v>
      </c>
      <c r="F33" s="142">
        <v>0.1055</v>
      </c>
      <c r="G33" s="10">
        <v>9.3399999999999997E-2</v>
      </c>
      <c r="H33" s="145" t="s">
        <v>214</v>
      </c>
      <c r="I33" s="218">
        <v>0.2</v>
      </c>
      <c r="J33" s="105">
        <v>1</v>
      </c>
      <c r="K33" s="25">
        <v>3.6499999999999998E-2</v>
      </c>
      <c r="L33" s="103" t="s">
        <v>699</v>
      </c>
      <c r="M33" s="145" t="s">
        <v>700</v>
      </c>
      <c r="N33" s="105">
        <v>0.7</v>
      </c>
      <c r="O33" s="31">
        <v>0.53</v>
      </c>
      <c r="P33" s="218" t="s">
        <v>551</v>
      </c>
      <c r="Q33" s="103" t="s">
        <v>590</v>
      </c>
      <c r="R33" s="156">
        <v>0.93</v>
      </c>
      <c r="S33" s="145" t="s">
        <v>315</v>
      </c>
      <c r="T33" s="105">
        <v>0.76</v>
      </c>
      <c r="U33" s="31">
        <v>0.8</v>
      </c>
      <c r="V33" s="103" t="s">
        <v>298</v>
      </c>
      <c r="W33" s="145" t="s">
        <v>363</v>
      </c>
      <c r="X33" s="10">
        <v>4.2900000000000001E-2</v>
      </c>
      <c r="Y33" s="189" t="s">
        <v>406</v>
      </c>
    </row>
    <row r="34" spans="1:25" ht="12">
      <c r="A34" s="13" t="s">
        <v>98</v>
      </c>
      <c r="B34" s="145" t="s">
        <v>407</v>
      </c>
      <c r="C34" s="103" t="s">
        <v>408</v>
      </c>
      <c r="D34" s="31">
        <v>0.7</v>
      </c>
      <c r="E34" s="32" t="s">
        <v>701</v>
      </c>
      <c r="F34" s="142">
        <v>0.13300000000000001</v>
      </c>
      <c r="G34" s="10">
        <v>1.2200000000000001E-2</v>
      </c>
      <c r="H34" s="145" t="s">
        <v>245</v>
      </c>
      <c r="I34" s="218">
        <v>0.22</v>
      </c>
      <c r="J34" s="105">
        <v>1</v>
      </c>
      <c r="K34" s="25">
        <v>5.1999999999999998E-3</v>
      </c>
      <c r="L34" s="103" t="s">
        <v>702</v>
      </c>
      <c r="M34" s="145" t="s">
        <v>620</v>
      </c>
      <c r="N34" s="105">
        <v>0.77</v>
      </c>
      <c r="O34" s="31">
        <v>0.87</v>
      </c>
      <c r="P34" s="218" t="s">
        <v>658</v>
      </c>
      <c r="Q34" s="103" t="s">
        <v>703</v>
      </c>
      <c r="R34" s="156">
        <v>0.93</v>
      </c>
      <c r="S34" s="145" t="s">
        <v>411</v>
      </c>
      <c r="T34" s="105">
        <v>0.84</v>
      </c>
      <c r="U34" s="31">
        <v>0.97</v>
      </c>
      <c r="V34" s="103" t="s">
        <v>412</v>
      </c>
      <c r="W34" s="145" t="s">
        <v>421</v>
      </c>
      <c r="X34" s="10">
        <v>5.5300000000000002E-2</v>
      </c>
      <c r="Y34" s="189" t="s">
        <v>413</v>
      </c>
    </row>
    <row r="35" spans="1:25" ht="12">
      <c r="A35" s="13" t="s">
        <v>99</v>
      </c>
      <c r="B35" s="145" t="s">
        <v>414</v>
      </c>
      <c r="C35" s="103" t="s">
        <v>415</v>
      </c>
      <c r="D35" s="31">
        <v>0.72</v>
      </c>
      <c r="E35" s="32" t="s">
        <v>704</v>
      </c>
      <c r="F35" s="142">
        <v>8.8300000000000003E-2</v>
      </c>
      <c r="G35" s="10">
        <v>1.9199999999999998E-2</v>
      </c>
      <c r="H35" s="145" t="s">
        <v>245</v>
      </c>
      <c r="I35" s="218">
        <v>0.24</v>
      </c>
      <c r="J35" s="10">
        <v>0.999</v>
      </c>
      <c r="K35" s="187"/>
      <c r="L35" s="103"/>
      <c r="M35" s="145" t="s">
        <v>705</v>
      </c>
      <c r="N35" s="105">
        <v>0.85</v>
      </c>
      <c r="O35" s="31">
        <v>0.83</v>
      </c>
      <c r="P35" s="218" t="s">
        <v>404</v>
      </c>
      <c r="Q35" s="103" t="s">
        <v>143</v>
      </c>
      <c r="R35" s="156">
        <v>0.95</v>
      </c>
      <c r="S35" s="145" t="s">
        <v>419</v>
      </c>
      <c r="T35" s="105">
        <v>0.44</v>
      </c>
      <c r="U35" s="31">
        <v>0.98</v>
      </c>
      <c r="V35" s="103" t="s">
        <v>420</v>
      </c>
      <c r="W35" s="145" t="s">
        <v>421</v>
      </c>
      <c r="X35" s="10">
        <v>2.8500000000000001E-2</v>
      </c>
      <c r="Y35" s="189" t="s">
        <v>159</v>
      </c>
    </row>
    <row r="36" spans="1:25" ht="12">
      <c r="A36" s="13" t="s">
        <v>100</v>
      </c>
      <c r="B36" s="145"/>
      <c r="C36" s="103"/>
      <c r="D36" s="31">
        <v>0.26</v>
      </c>
      <c r="F36" s="142">
        <v>0.24790000000000001</v>
      </c>
      <c r="G36" s="10">
        <v>4.8000000000000001E-2</v>
      </c>
      <c r="H36" s="145" t="s">
        <v>423</v>
      </c>
      <c r="I36" s="218">
        <v>0.22</v>
      </c>
      <c r="J36" s="10">
        <v>0.87329999999999997</v>
      </c>
      <c r="K36" s="25">
        <v>0.33879999999999999</v>
      </c>
      <c r="L36" s="103"/>
      <c r="M36" s="145" t="s">
        <v>706</v>
      </c>
      <c r="N36" s="105">
        <v>0.61</v>
      </c>
      <c r="O36" s="31">
        <v>0.26</v>
      </c>
      <c r="P36" s="218" t="s">
        <v>707</v>
      </c>
      <c r="Q36" s="103" t="s">
        <v>708</v>
      </c>
      <c r="R36" s="156">
        <v>0.68</v>
      </c>
      <c r="S36" s="145" t="s">
        <v>426</v>
      </c>
      <c r="T36" s="105"/>
      <c r="U36" s="31">
        <v>0.64</v>
      </c>
      <c r="V36" s="103" t="s">
        <v>427</v>
      </c>
      <c r="W36" s="145" t="s">
        <v>146</v>
      </c>
      <c r="X36" s="10">
        <v>3.73E-2</v>
      </c>
      <c r="Y36" s="189" t="s">
        <v>270</v>
      </c>
    </row>
    <row r="37" spans="1:25" ht="12">
      <c r="A37" s="13" t="s">
        <v>101</v>
      </c>
      <c r="B37" s="145" t="s">
        <v>429</v>
      </c>
      <c r="C37" s="103" t="s">
        <v>430</v>
      </c>
      <c r="D37" s="31">
        <v>0.65</v>
      </c>
      <c r="E37" s="32" t="s">
        <v>709</v>
      </c>
      <c r="F37" s="142">
        <v>6.5699999999999995E-2</v>
      </c>
      <c r="G37" s="10">
        <v>1.7500000000000002E-2</v>
      </c>
      <c r="H37" s="145" t="s">
        <v>245</v>
      </c>
      <c r="I37" s="218">
        <v>0.23</v>
      </c>
      <c r="J37" s="10">
        <v>0.995</v>
      </c>
      <c r="K37" s="25">
        <v>5.8099999999999999E-2</v>
      </c>
      <c r="L37" s="103" t="s">
        <v>432</v>
      </c>
      <c r="M37" s="145" t="s">
        <v>417</v>
      </c>
      <c r="N37" s="105">
        <v>0.75</v>
      </c>
      <c r="O37" s="31">
        <v>0.7</v>
      </c>
      <c r="P37" s="218" t="s">
        <v>523</v>
      </c>
      <c r="Q37" s="103" t="s">
        <v>217</v>
      </c>
      <c r="R37" s="156">
        <v>0.97</v>
      </c>
      <c r="S37" s="145" t="s">
        <v>434</v>
      </c>
      <c r="T37" s="105">
        <v>0.61</v>
      </c>
      <c r="U37" s="31">
        <v>0.98</v>
      </c>
      <c r="V37" s="103" t="s">
        <v>230</v>
      </c>
      <c r="W37" s="145" t="s">
        <v>259</v>
      </c>
      <c r="X37" s="10">
        <v>8.5000000000000006E-3</v>
      </c>
      <c r="Y37" s="189" t="s">
        <v>178</v>
      </c>
    </row>
    <row r="38" spans="1:25" ht="12">
      <c r="A38" s="13" t="s">
        <v>102</v>
      </c>
      <c r="B38" s="145" t="s">
        <v>435</v>
      </c>
      <c r="C38" s="103" t="s">
        <v>436</v>
      </c>
      <c r="D38" s="31">
        <v>0.62</v>
      </c>
      <c r="E38" s="32" t="s">
        <v>710</v>
      </c>
      <c r="F38" s="142">
        <v>0.1145</v>
      </c>
      <c r="G38" s="10">
        <v>2.3900000000000001E-2</v>
      </c>
      <c r="H38" s="187"/>
      <c r="I38" s="218">
        <v>0.2</v>
      </c>
      <c r="J38" s="105">
        <v>1</v>
      </c>
      <c r="K38" s="25">
        <v>6.3100000000000003E-2</v>
      </c>
      <c r="L38" s="103" t="s">
        <v>562</v>
      </c>
      <c r="M38" s="145" t="s">
        <v>711</v>
      </c>
      <c r="N38" s="105">
        <v>0.89</v>
      </c>
      <c r="O38" s="31">
        <v>0.9</v>
      </c>
      <c r="P38" s="218" t="s">
        <v>205</v>
      </c>
      <c r="Q38" s="103" t="s">
        <v>693</v>
      </c>
      <c r="R38" s="156">
        <v>0.92</v>
      </c>
      <c r="S38" s="145" t="s">
        <v>440</v>
      </c>
      <c r="T38" s="105">
        <v>0.92</v>
      </c>
      <c r="U38" s="31">
        <v>0.89</v>
      </c>
      <c r="V38" s="103" t="s">
        <v>441</v>
      </c>
      <c r="W38" s="145" t="s">
        <v>597</v>
      </c>
      <c r="X38" s="10">
        <v>1.32E-2</v>
      </c>
      <c r="Y38" s="189" t="s">
        <v>147</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abSelected="1" topLeftCell="A2" workbookViewId="0"/>
  </sheetViews>
  <sheetFormatPr baseColWidth="10" defaultColWidth="9.1640625" defaultRowHeight="12.75" customHeight="1" x14ac:dyDescent="0"/>
  <cols>
    <col min="1" max="1" width="15.1640625" customWidth="1"/>
    <col min="2" max="2" width="12.83203125" customWidth="1"/>
    <col min="3" max="3" width="13.1640625" customWidth="1"/>
    <col min="4" max="4" width="11.5" customWidth="1"/>
    <col min="5" max="5" width="12.83203125" customWidth="1"/>
    <col min="8" max="8" width="11.5" customWidth="1"/>
    <col min="11" max="11" width="10.83203125" customWidth="1"/>
    <col min="12" max="12" width="14.6640625" customWidth="1"/>
    <col min="13" max="14" width="11.5" customWidth="1"/>
    <col min="15" max="15" width="12.1640625" customWidth="1"/>
    <col min="16" max="16" width="11.33203125" customWidth="1"/>
    <col min="17" max="17" width="14" customWidth="1"/>
    <col min="18" max="18" width="10.6640625" customWidth="1"/>
    <col min="22" max="22" width="14.33203125" customWidth="1"/>
    <col min="23" max="23" width="13" customWidth="1"/>
    <col min="24" max="24" width="10.83203125" customWidth="1"/>
  </cols>
  <sheetData>
    <row r="1" spans="1:25" ht="24" customHeight="1">
      <c r="B1" s="273" t="s">
        <v>112</v>
      </c>
      <c r="C1" s="270"/>
      <c r="D1" s="274" t="s">
        <v>113</v>
      </c>
      <c r="E1" s="271"/>
      <c r="F1" s="271"/>
      <c r="G1" s="270"/>
      <c r="H1" s="275" t="s">
        <v>5</v>
      </c>
      <c r="I1" s="276"/>
      <c r="J1" s="277"/>
      <c r="K1" s="278" t="s">
        <v>114</v>
      </c>
      <c r="L1" s="270"/>
      <c r="M1" s="279" t="s">
        <v>115</v>
      </c>
      <c r="N1" s="270"/>
      <c r="O1" s="280" t="s">
        <v>116</v>
      </c>
      <c r="P1" s="271"/>
      <c r="Q1" s="271"/>
      <c r="R1" s="212" t="s">
        <v>117</v>
      </c>
      <c r="S1" s="281" t="s">
        <v>118</v>
      </c>
      <c r="T1" s="271"/>
      <c r="U1" s="282" t="s">
        <v>119</v>
      </c>
      <c r="V1" s="267"/>
      <c r="W1" s="283" t="s">
        <v>120</v>
      </c>
      <c r="X1" s="271"/>
      <c r="Y1" s="204" t="s">
        <v>36</v>
      </c>
    </row>
    <row r="2" spans="1:25" ht="51"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712</v>
      </c>
      <c r="C3" s="248"/>
      <c r="D3" s="61">
        <v>0.83</v>
      </c>
      <c r="E3" s="260" t="s">
        <v>713</v>
      </c>
      <c r="F3" s="28">
        <v>7.6100000000000001E-2</v>
      </c>
      <c r="G3" s="263">
        <v>5.3E-3</v>
      </c>
      <c r="H3" s="97"/>
      <c r="I3" s="264">
        <v>0.21</v>
      </c>
      <c r="J3" s="263">
        <v>0.98799999999999999</v>
      </c>
      <c r="K3" s="67">
        <v>0.1399</v>
      </c>
      <c r="L3" s="248" t="s">
        <v>140</v>
      </c>
      <c r="M3" s="152" t="s">
        <v>141</v>
      </c>
      <c r="N3" s="124">
        <v>0.93</v>
      </c>
      <c r="O3" s="61" t="s">
        <v>714</v>
      </c>
      <c r="P3" s="264" t="s">
        <v>142</v>
      </c>
      <c r="Q3" s="248" t="s">
        <v>715</v>
      </c>
      <c r="R3" s="183">
        <v>0.99</v>
      </c>
      <c r="S3" s="152" t="s">
        <v>144</v>
      </c>
      <c r="T3" s="124">
        <v>0.96</v>
      </c>
      <c r="U3" s="61">
        <v>0.95</v>
      </c>
      <c r="V3" s="248" t="s">
        <v>145</v>
      </c>
      <c r="W3" s="152" t="s">
        <v>146</v>
      </c>
      <c r="X3" s="263">
        <v>1.52E-2</v>
      </c>
      <c r="Y3" s="240" t="s">
        <v>220</v>
      </c>
    </row>
    <row r="4" spans="1:25" ht="12">
      <c r="A4" s="13" t="s">
        <v>68</v>
      </c>
      <c r="B4" s="145" t="s">
        <v>716</v>
      </c>
      <c r="C4" s="103"/>
      <c r="D4" s="31">
        <v>0.86</v>
      </c>
      <c r="E4" s="32" t="s">
        <v>717</v>
      </c>
      <c r="F4" s="142">
        <v>5.8299999999999998E-2</v>
      </c>
      <c r="G4" s="10">
        <v>5.1000000000000004E-3</v>
      </c>
      <c r="H4" s="145" t="s">
        <v>151</v>
      </c>
      <c r="I4" s="218">
        <v>0.22</v>
      </c>
      <c r="J4" s="10"/>
      <c r="K4" s="25">
        <v>9.0200000000000002E-2</v>
      </c>
      <c r="L4" s="103" t="s">
        <v>152</v>
      </c>
      <c r="M4" s="145" t="s">
        <v>153</v>
      </c>
      <c r="N4" s="105">
        <v>0.82</v>
      </c>
      <c r="O4" s="31" t="s">
        <v>718</v>
      </c>
      <c r="P4" s="218" t="s">
        <v>154</v>
      </c>
      <c r="Q4" s="103" t="s">
        <v>719</v>
      </c>
      <c r="R4" s="156">
        <v>0.95</v>
      </c>
      <c r="S4" s="145" t="s">
        <v>156</v>
      </c>
      <c r="T4" s="105"/>
      <c r="U4" s="31">
        <v>0.94</v>
      </c>
      <c r="V4" s="103" t="s">
        <v>157</v>
      </c>
      <c r="W4" s="145" t="s">
        <v>158</v>
      </c>
      <c r="X4" s="10">
        <v>3.8199999999999998E-2</v>
      </c>
      <c r="Y4" s="189" t="s">
        <v>364</v>
      </c>
    </row>
    <row r="5" spans="1:25" ht="12">
      <c r="A5" s="13" t="s">
        <v>69</v>
      </c>
      <c r="B5" s="145" t="s">
        <v>720</v>
      </c>
      <c r="C5" s="103"/>
      <c r="D5" s="31">
        <v>0.83</v>
      </c>
      <c r="E5" s="32" t="s">
        <v>721</v>
      </c>
      <c r="F5" s="142">
        <v>4.24E-2</v>
      </c>
      <c r="G5" s="10">
        <v>2.1000000000000001E-2</v>
      </c>
      <c r="H5" s="145" t="s">
        <v>163</v>
      </c>
      <c r="I5" s="218">
        <v>0.2</v>
      </c>
      <c r="J5" s="10">
        <v>0.997</v>
      </c>
      <c r="K5" s="25">
        <v>4.4499999999999998E-2</v>
      </c>
      <c r="L5" s="103" t="s">
        <v>164</v>
      </c>
      <c r="M5" s="145" t="s">
        <v>722</v>
      </c>
      <c r="N5" s="105"/>
      <c r="O5" s="31" t="s">
        <v>714</v>
      </c>
      <c r="P5" s="218" t="s">
        <v>166</v>
      </c>
      <c r="Q5" s="103" t="s">
        <v>723</v>
      </c>
      <c r="R5" s="156">
        <v>0.96</v>
      </c>
      <c r="S5" s="145" t="s">
        <v>168</v>
      </c>
      <c r="T5" s="105"/>
      <c r="U5" s="31">
        <v>0.85</v>
      </c>
      <c r="V5" s="103" t="s">
        <v>169</v>
      </c>
      <c r="W5" s="145" t="s">
        <v>170</v>
      </c>
      <c r="X5" s="10">
        <v>4.3700000000000003E-2</v>
      </c>
      <c r="Y5" s="189" t="s">
        <v>159</v>
      </c>
    </row>
    <row r="6" spans="1:25" ht="12">
      <c r="A6" s="13" t="s">
        <v>70</v>
      </c>
      <c r="B6" s="145"/>
      <c r="C6" s="103"/>
      <c r="D6" s="31">
        <v>0.86</v>
      </c>
      <c r="F6" s="142">
        <v>6.8900000000000003E-2</v>
      </c>
      <c r="G6" s="10">
        <v>1.2500000000000001E-2</v>
      </c>
      <c r="H6" s="187"/>
      <c r="I6" s="218">
        <v>0.22</v>
      </c>
      <c r="J6" s="10">
        <v>0.93330000000000002</v>
      </c>
      <c r="K6" s="25">
        <v>0.125</v>
      </c>
      <c r="L6" s="103" t="s">
        <v>724</v>
      </c>
      <c r="M6" s="145" t="s">
        <v>173</v>
      </c>
      <c r="N6" s="105"/>
      <c r="O6" s="31" t="s">
        <v>725</v>
      </c>
      <c r="P6" s="218" t="s">
        <v>174</v>
      </c>
      <c r="Q6" s="103" t="s">
        <v>726</v>
      </c>
      <c r="R6" s="156">
        <v>0.91</v>
      </c>
      <c r="S6" s="145" t="s">
        <v>176</v>
      </c>
      <c r="T6" s="105">
        <v>0.83</v>
      </c>
      <c r="U6" s="31">
        <v>0.85</v>
      </c>
      <c r="V6" s="103" t="s">
        <v>169</v>
      </c>
      <c r="W6" s="145" t="s">
        <v>177</v>
      </c>
      <c r="X6" s="10">
        <v>9.8000000000000004E-2</v>
      </c>
      <c r="Y6" s="189" t="s">
        <v>159</v>
      </c>
    </row>
    <row r="7" spans="1:25" ht="12">
      <c r="A7" s="13" t="s">
        <v>71</v>
      </c>
      <c r="B7" s="145" t="s">
        <v>727</v>
      </c>
      <c r="C7" s="103"/>
      <c r="D7" s="31">
        <v>0.82</v>
      </c>
      <c r="E7" s="32" t="s">
        <v>728</v>
      </c>
      <c r="F7" s="142">
        <v>0.11260000000000001</v>
      </c>
      <c r="G7" s="10">
        <v>6.4999999999999997E-3</v>
      </c>
      <c r="H7" s="187"/>
      <c r="I7" s="218">
        <v>0.23</v>
      </c>
      <c r="J7" s="10">
        <v>0.99809999999999999</v>
      </c>
      <c r="K7" s="25">
        <v>3.9100000000000003E-2</v>
      </c>
      <c r="L7" s="103" t="s">
        <v>182</v>
      </c>
      <c r="M7" s="145" t="s">
        <v>183</v>
      </c>
      <c r="N7" s="105">
        <v>0.94</v>
      </c>
      <c r="O7" s="31" t="s">
        <v>729</v>
      </c>
      <c r="P7" s="218" t="s">
        <v>184</v>
      </c>
      <c r="Q7" s="103" t="s">
        <v>730</v>
      </c>
      <c r="R7" s="156">
        <v>0.94</v>
      </c>
      <c r="S7" s="145" t="s">
        <v>144</v>
      </c>
      <c r="T7" s="105">
        <v>0.62</v>
      </c>
      <c r="U7" s="31">
        <v>0.95</v>
      </c>
      <c r="V7" s="103" t="s">
        <v>186</v>
      </c>
      <c r="W7" s="145" t="s">
        <v>187</v>
      </c>
      <c r="X7" s="10">
        <v>7.1999999999999998E-3</v>
      </c>
      <c r="Y7" s="189" t="s">
        <v>731</v>
      </c>
    </row>
    <row r="8" spans="1:25" ht="12">
      <c r="A8" s="13" t="s">
        <v>72</v>
      </c>
      <c r="B8" s="145" t="s">
        <v>732</v>
      </c>
      <c r="C8" s="103"/>
      <c r="D8" s="31">
        <v>0.68</v>
      </c>
      <c r="F8" s="142">
        <v>6.8900000000000003E-2</v>
      </c>
      <c r="G8" s="10">
        <v>3.6499999999999998E-2</v>
      </c>
      <c r="H8" s="145" t="s">
        <v>191</v>
      </c>
      <c r="I8" s="218">
        <v>0.21</v>
      </c>
      <c r="J8" s="10">
        <v>0.90639999999999998</v>
      </c>
      <c r="K8" s="25">
        <v>7.1499999999999994E-2</v>
      </c>
      <c r="L8" s="103"/>
      <c r="M8" s="145" t="s">
        <v>192</v>
      </c>
      <c r="N8" s="105">
        <v>0.69</v>
      </c>
      <c r="O8" s="31" t="s">
        <v>733</v>
      </c>
      <c r="P8" s="218" t="s">
        <v>193</v>
      </c>
      <c r="Q8" s="103" t="s">
        <v>614</v>
      </c>
      <c r="R8" s="156">
        <v>0.9</v>
      </c>
      <c r="S8" s="145" t="s">
        <v>195</v>
      </c>
      <c r="T8" s="105">
        <v>0.92</v>
      </c>
      <c r="U8" s="31">
        <v>0.81</v>
      </c>
      <c r="V8" s="103" t="s">
        <v>196</v>
      </c>
      <c r="W8" s="145" t="s">
        <v>197</v>
      </c>
      <c r="X8" s="10">
        <v>8.0500000000000002E-2</v>
      </c>
      <c r="Y8" s="189" t="s">
        <v>354</v>
      </c>
    </row>
    <row r="9" spans="1:25" ht="12">
      <c r="A9" s="13" t="s">
        <v>73</v>
      </c>
      <c r="B9" s="145" t="s">
        <v>734</v>
      </c>
      <c r="C9" s="103"/>
      <c r="D9" s="31">
        <v>0.83</v>
      </c>
      <c r="E9" s="32" t="s">
        <v>735</v>
      </c>
      <c r="F9" s="142">
        <v>4.0399999999999998E-2</v>
      </c>
      <c r="G9" s="10">
        <v>1.2E-2</v>
      </c>
      <c r="H9" s="145" t="s">
        <v>202</v>
      </c>
      <c r="I9" s="218">
        <v>0.26</v>
      </c>
      <c r="J9" s="10">
        <v>0.99299999999999999</v>
      </c>
      <c r="K9" s="25">
        <v>8.7499999999999994E-2</v>
      </c>
      <c r="L9" s="103"/>
      <c r="M9" s="145" t="s">
        <v>204</v>
      </c>
      <c r="N9" s="105">
        <v>0.82</v>
      </c>
      <c r="O9" s="31" t="s">
        <v>736</v>
      </c>
      <c r="P9" s="218" t="s">
        <v>205</v>
      </c>
      <c r="Q9" s="103" t="s">
        <v>737</v>
      </c>
      <c r="R9" s="156">
        <v>0.93</v>
      </c>
      <c r="S9" s="145" t="s">
        <v>207</v>
      </c>
      <c r="T9" s="105">
        <v>0.7</v>
      </c>
      <c r="U9" s="31">
        <v>0.87</v>
      </c>
      <c r="V9" s="103" t="s">
        <v>208</v>
      </c>
      <c r="W9" s="145" t="s">
        <v>209</v>
      </c>
      <c r="X9" s="10">
        <v>6.3E-3</v>
      </c>
      <c r="Y9" s="189" t="s">
        <v>354</v>
      </c>
    </row>
    <row r="10" spans="1:25" ht="12">
      <c r="A10" s="13" t="s">
        <v>74</v>
      </c>
      <c r="B10" s="145" t="s">
        <v>738</v>
      </c>
      <c r="C10" s="103"/>
      <c r="D10" s="31">
        <v>0.89</v>
      </c>
      <c r="E10" s="32" t="s">
        <v>739</v>
      </c>
      <c r="F10" s="142">
        <v>7.7499999999999999E-2</v>
      </c>
      <c r="G10" s="10">
        <v>9.2999999999999992E-3</v>
      </c>
      <c r="H10" s="145" t="s">
        <v>214</v>
      </c>
      <c r="I10" s="218">
        <v>0.26</v>
      </c>
      <c r="J10" s="105">
        <v>1</v>
      </c>
      <c r="K10" s="25">
        <v>1.9199999999999998E-2</v>
      </c>
      <c r="L10" s="103" t="s">
        <v>215</v>
      </c>
      <c r="M10" s="145" t="s">
        <v>216</v>
      </c>
      <c r="N10" s="105">
        <v>0.82</v>
      </c>
      <c r="O10" s="31" t="s">
        <v>740</v>
      </c>
      <c r="P10" s="218" t="s">
        <v>142</v>
      </c>
      <c r="Q10" s="103" t="s">
        <v>741</v>
      </c>
      <c r="R10" s="156">
        <v>0.98</v>
      </c>
      <c r="S10" s="145" t="s">
        <v>218</v>
      </c>
      <c r="T10" s="105">
        <v>0.9</v>
      </c>
      <c r="U10" s="31">
        <v>0.94</v>
      </c>
      <c r="V10" s="103" t="s">
        <v>219</v>
      </c>
      <c r="W10" s="145" t="s">
        <v>209</v>
      </c>
      <c r="X10" s="10">
        <v>3.4000000000000002E-2</v>
      </c>
      <c r="Y10" s="189" t="s">
        <v>742</v>
      </c>
    </row>
    <row r="11" spans="1:25" ht="12">
      <c r="A11" s="13" t="s">
        <v>75</v>
      </c>
      <c r="B11" s="145" t="s">
        <v>743</v>
      </c>
      <c r="C11" s="103"/>
      <c r="D11" s="31">
        <v>0.85</v>
      </c>
      <c r="E11" s="32" t="s">
        <v>744</v>
      </c>
      <c r="F11" s="142">
        <v>6.8900000000000003E-2</v>
      </c>
      <c r="G11" s="10">
        <v>4.3400000000000001E-2</v>
      </c>
      <c r="H11" s="145" t="s">
        <v>224</v>
      </c>
      <c r="I11" s="218">
        <v>0.21</v>
      </c>
      <c r="J11" s="10">
        <v>0.88900000000000001</v>
      </c>
      <c r="K11" s="25">
        <v>3.5499999999999997E-2</v>
      </c>
      <c r="L11" s="103" t="s">
        <v>225</v>
      </c>
      <c r="M11" s="145" t="s">
        <v>226</v>
      </c>
      <c r="N11" s="105">
        <v>0.73</v>
      </c>
      <c r="O11" s="31" t="s">
        <v>745</v>
      </c>
      <c r="P11" s="218" t="s">
        <v>227</v>
      </c>
      <c r="Q11" s="103" t="s">
        <v>746</v>
      </c>
      <c r="R11" s="156">
        <v>0.91</v>
      </c>
      <c r="S11" s="145" t="s">
        <v>229</v>
      </c>
      <c r="T11" s="105"/>
      <c r="U11" s="31">
        <v>0.73</v>
      </c>
      <c r="V11" s="103" t="s">
        <v>230</v>
      </c>
      <c r="W11" s="145" t="s">
        <v>231</v>
      </c>
      <c r="X11" s="10">
        <v>3.9100000000000003E-2</v>
      </c>
      <c r="Y11" s="189" t="s">
        <v>178</v>
      </c>
    </row>
    <row r="12" spans="1:25" ht="12">
      <c r="A12" s="13" t="s">
        <v>76</v>
      </c>
      <c r="B12" s="145" t="s">
        <v>747</v>
      </c>
      <c r="C12" s="103"/>
      <c r="D12" s="31">
        <v>0.86</v>
      </c>
      <c r="E12" s="32" t="s">
        <v>748</v>
      </c>
      <c r="F12" s="142">
        <v>5.8700000000000002E-2</v>
      </c>
      <c r="G12" s="10">
        <v>1.0200000000000001E-2</v>
      </c>
      <c r="H12" s="145" t="s">
        <v>214</v>
      </c>
      <c r="I12" s="218">
        <v>0.23</v>
      </c>
      <c r="J12" s="10">
        <v>0.99299999999999999</v>
      </c>
      <c r="K12" s="25">
        <v>3.6600000000000001E-2</v>
      </c>
      <c r="L12" s="103" t="s">
        <v>236</v>
      </c>
      <c r="M12" s="145" t="s">
        <v>237</v>
      </c>
      <c r="N12" s="105"/>
      <c r="O12" s="31" t="s">
        <v>718</v>
      </c>
      <c r="P12" s="218" t="s">
        <v>238</v>
      </c>
      <c r="Q12" s="103" t="s">
        <v>749</v>
      </c>
      <c r="R12" s="156">
        <v>0.97</v>
      </c>
      <c r="S12" s="145" t="s">
        <v>240</v>
      </c>
      <c r="T12" s="105">
        <v>0.83</v>
      </c>
      <c r="U12" s="31">
        <v>0.96</v>
      </c>
      <c r="V12" s="103" t="s">
        <v>186</v>
      </c>
      <c r="W12" s="145" t="s">
        <v>241</v>
      </c>
      <c r="X12" s="10">
        <v>1.5800000000000002E-2</v>
      </c>
      <c r="Y12" s="189" t="s">
        <v>640</v>
      </c>
    </row>
    <row r="13" spans="1:25" ht="12">
      <c r="A13" s="13" t="s">
        <v>77</v>
      </c>
      <c r="B13" s="145" t="s">
        <v>750</v>
      </c>
      <c r="C13" s="103"/>
      <c r="D13" s="31">
        <v>0.81</v>
      </c>
      <c r="E13" s="32" t="s">
        <v>751</v>
      </c>
      <c r="F13" s="142">
        <v>4.7600000000000003E-2</v>
      </c>
      <c r="G13" s="10">
        <v>2.24E-2</v>
      </c>
      <c r="H13" s="145" t="s">
        <v>245</v>
      </c>
      <c r="I13" s="218">
        <v>0.21</v>
      </c>
      <c r="J13" s="10">
        <v>0.99299999999999999</v>
      </c>
      <c r="K13" s="25">
        <v>8.6300000000000002E-2</v>
      </c>
      <c r="L13" s="103" t="s">
        <v>246</v>
      </c>
      <c r="M13" s="145" t="s">
        <v>282</v>
      </c>
      <c r="N13" s="105">
        <v>0.78</v>
      </c>
      <c r="O13" s="31" t="s">
        <v>752</v>
      </c>
      <c r="P13" s="218" t="s">
        <v>248</v>
      </c>
      <c r="Q13" s="103" t="s">
        <v>753</v>
      </c>
      <c r="R13" s="156">
        <v>0.94</v>
      </c>
      <c r="S13" s="145" t="s">
        <v>250</v>
      </c>
      <c r="T13" s="105">
        <v>0.91</v>
      </c>
      <c r="U13" s="31">
        <v>0.84</v>
      </c>
      <c r="V13" s="103" t="s">
        <v>230</v>
      </c>
      <c r="W13" s="145" t="s">
        <v>251</v>
      </c>
      <c r="X13" s="10">
        <v>5.0500000000000003E-2</v>
      </c>
      <c r="Y13" s="189" t="s">
        <v>159</v>
      </c>
    </row>
    <row r="14" spans="1:25" ht="12">
      <c r="A14" s="13" t="s">
        <v>78</v>
      </c>
      <c r="B14" s="145" t="s">
        <v>754</v>
      </c>
      <c r="C14" s="103"/>
      <c r="D14" s="31">
        <v>0.86</v>
      </c>
      <c r="E14" s="32" t="s">
        <v>755</v>
      </c>
      <c r="F14" s="142">
        <v>4.8599999999999997E-2</v>
      </c>
      <c r="G14" s="10">
        <v>1.4999999999999999E-2</v>
      </c>
      <c r="H14" s="145" t="s">
        <v>245</v>
      </c>
      <c r="I14" s="218">
        <v>0.22</v>
      </c>
      <c r="J14" s="10">
        <v>0.98399999999999999</v>
      </c>
      <c r="K14" s="25">
        <v>5.1400000000000001E-2</v>
      </c>
      <c r="L14" s="103" t="s">
        <v>255</v>
      </c>
      <c r="M14" s="145" t="s">
        <v>256</v>
      </c>
      <c r="N14" s="105">
        <v>0.78</v>
      </c>
      <c r="O14" s="31" t="s">
        <v>756</v>
      </c>
      <c r="P14" s="218" t="s">
        <v>257</v>
      </c>
      <c r="Q14" s="103" t="s">
        <v>757</v>
      </c>
      <c r="R14" s="156">
        <v>0.96</v>
      </c>
      <c r="S14" s="145" t="s">
        <v>168</v>
      </c>
      <c r="T14" s="105">
        <v>0.81</v>
      </c>
      <c r="U14" s="31">
        <v>0.98</v>
      </c>
      <c r="V14" s="103" t="s">
        <v>219</v>
      </c>
      <c r="W14" s="145" t="s">
        <v>259</v>
      </c>
      <c r="X14" s="10">
        <v>4.9299999999999997E-2</v>
      </c>
      <c r="Y14" s="189" t="s">
        <v>147</v>
      </c>
    </row>
    <row r="15" spans="1:25" ht="12">
      <c r="A15" s="13" t="s">
        <v>79</v>
      </c>
      <c r="B15" s="145" t="s">
        <v>758</v>
      </c>
      <c r="C15" s="103"/>
      <c r="D15" s="31">
        <v>0.82</v>
      </c>
      <c r="E15" s="32" t="s">
        <v>759</v>
      </c>
      <c r="F15" s="142">
        <v>6.8900000000000003E-2</v>
      </c>
      <c r="G15" s="10">
        <v>4.6800000000000001E-2</v>
      </c>
      <c r="H15" s="145" t="s">
        <v>224</v>
      </c>
      <c r="I15" s="218">
        <v>0.28000000000000003</v>
      </c>
      <c r="J15" s="10">
        <v>0.98599999999999999</v>
      </c>
      <c r="K15" s="25">
        <v>5.1999999999999998E-2</v>
      </c>
      <c r="L15" s="103"/>
      <c r="M15" s="145" t="s">
        <v>264</v>
      </c>
      <c r="N15" s="105">
        <v>0.87</v>
      </c>
      <c r="O15" s="31" t="s">
        <v>760</v>
      </c>
      <c r="P15" s="218" t="s">
        <v>265</v>
      </c>
      <c r="Q15" s="103" t="s">
        <v>564</v>
      </c>
      <c r="R15" s="156">
        <v>0.89</v>
      </c>
      <c r="S15" s="145" t="s">
        <v>267</v>
      </c>
      <c r="T15" s="105"/>
      <c r="U15" s="31">
        <v>0.67</v>
      </c>
      <c r="V15" s="103" t="s">
        <v>268</v>
      </c>
      <c r="W15" s="145" t="s">
        <v>269</v>
      </c>
      <c r="X15" s="10">
        <v>2.23E-2</v>
      </c>
      <c r="Y15" s="189" t="s">
        <v>599</v>
      </c>
    </row>
    <row r="16" spans="1:25" ht="12">
      <c r="A16" s="13" t="s">
        <v>80</v>
      </c>
      <c r="B16" s="145" t="s">
        <v>761</v>
      </c>
      <c r="C16" s="103"/>
      <c r="D16" s="31">
        <v>0.79</v>
      </c>
      <c r="E16" s="32" t="s">
        <v>762</v>
      </c>
      <c r="F16" s="142">
        <v>4.8099999999999997E-2</v>
      </c>
      <c r="G16" s="10">
        <v>1.9900000000000001E-2</v>
      </c>
      <c r="H16" s="145" t="s">
        <v>274</v>
      </c>
      <c r="I16" s="218">
        <v>0.23</v>
      </c>
      <c r="J16" s="10">
        <v>0.93400000000000005</v>
      </c>
      <c r="K16" s="25">
        <v>3.3300000000000003E-2</v>
      </c>
      <c r="L16" s="103"/>
      <c r="M16" s="145" t="s">
        <v>275</v>
      </c>
      <c r="N16" s="105">
        <v>0.59</v>
      </c>
      <c r="O16" s="31" t="s">
        <v>763</v>
      </c>
      <c r="P16" s="218" t="s">
        <v>227</v>
      </c>
      <c r="Q16" s="103" t="s">
        <v>764</v>
      </c>
      <c r="R16" s="156">
        <v>0.94</v>
      </c>
      <c r="S16" s="145" t="s">
        <v>277</v>
      </c>
      <c r="T16" s="105">
        <v>0.72</v>
      </c>
      <c r="U16" s="31">
        <v>0.73</v>
      </c>
      <c r="V16" s="103" t="s">
        <v>219</v>
      </c>
      <c r="W16" s="145" t="s">
        <v>278</v>
      </c>
      <c r="X16" s="10">
        <v>3.56E-2</v>
      </c>
      <c r="Y16" s="189" t="s">
        <v>587</v>
      </c>
    </row>
    <row r="17" spans="1:25" ht="12">
      <c r="A17" s="13" t="s">
        <v>81</v>
      </c>
      <c r="B17" s="145" t="s">
        <v>765</v>
      </c>
      <c r="C17" s="103"/>
      <c r="D17" s="31">
        <v>0.9</v>
      </c>
      <c r="E17" s="32" t="s">
        <v>766</v>
      </c>
      <c r="F17" s="142">
        <v>6.5500000000000003E-2</v>
      </c>
      <c r="G17" s="10">
        <v>1.12E-2</v>
      </c>
      <c r="H17" s="145" t="s">
        <v>281</v>
      </c>
      <c r="I17" s="218">
        <v>0.22</v>
      </c>
      <c r="J17" s="10">
        <v>0.996</v>
      </c>
      <c r="K17" s="187"/>
      <c r="L17" s="103"/>
      <c r="M17" s="145" t="s">
        <v>141</v>
      </c>
      <c r="N17" s="105">
        <v>0.81</v>
      </c>
      <c r="O17" s="31" t="s">
        <v>767</v>
      </c>
      <c r="P17" s="218" t="s">
        <v>205</v>
      </c>
      <c r="Q17" s="103" t="s">
        <v>768</v>
      </c>
      <c r="R17" s="156">
        <v>0.98</v>
      </c>
      <c r="S17" s="145" t="s">
        <v>285</v>
      </c>
      <c r="T17" s="105">
        <v>0.88</v>
      </c>
      <c r="U17" s="31">
        <v>0.99</v>
      </c>
      <c r="V17" s="103" t="s">
        <v>145</v>
      </c>
      <c r="W17" s="145" t="s">
        <v>286</v>
      </c>
      <c r="X17" s="10">
        <v>3.8999999999999998E-3</v>
      </c>
      <c r="Y17" s="189" t="s">
        <v>220</v>
      </c>
    </row>
    <row r="18" spans="1:25" ht="12">
      <c r="A18" s="13" t="s">
        <v>82</v>
      </c>
      <c r="B18" s="145" t="s">
        <v>769</v>
      </c>
      <c r="C18" s="103"/>
      <c r="D18" s="31">
        <v>0.84</v>
      </c>
      <c r="E18" s="32" t="s">
        <v>770</v>
      </c>
      <c r="F18" s="142">
        <v>4.3299999999999998E-2</v>
      </c>
      <c r="G18" s="10">
        <v>3.7199999999999997E-2</v>
      </c>
      <c r="H18" s="145" t="s">
        <v>163</v>
      </c>
      <c r="I18" s="218">
        <v>0.18</v>
      </c>
      <c r="J18" s="10">
        <v>0.998</v>
      </c>
      <c r="K18" s="25">
        <v>3.7199999999999997E-2</v>
      </c>
      <c r="L18" s="103"/>
      <c r="M18" s="145" t="s">
        <v>291</v>
      </c>
      <c r="N18" s="105">
        <v>0.92</v>
      </c>
      <c r="O18" s="31" t="s">
        <v>771</v>
      </c>
      <c r="P18" s="218" t="s">
        <v>283</v>
      </c>
      <c r="Q18" s="103" t="s">
        <v>737</v>
      </c>
      <c r="R18" s="156">
        <v>0.99</v>
      </c>
      <c r="S18" s="145" t="s">
        <v>240</v>
      </c>
      <c r="T18" s="105">
        <v>0.65</v>
      </c>
      <c r="U18" s="31">
        <v>0.89</v>
      </c>
      <c r="V18" s="103" t="s">
        <v>230</v>
      </c>
      <c r="W18" s="145" t="s">
        <v>146</v>
      </c>
      <c r="X18" s="10">
        <v>1.8E-3</v>
      </c>
      <c r="Y18" s="189" t="s">
        <v>413</v>
      </c>
    </row>
    <row r="19" spans="1:25" ht="12">
      <c r="A19" s="13" t="s">
        <v>83</v>
      </c>
      <c r="B19" s="145" t="s">
        <v>772</v>
      </c>
      <c r="C19" s="103"/>
      <c r="D19" s="31">
        <v>0.82</v>
      </c>
      <c r="E19" s="32" t="s">
        <v>773</v>
      </c>
      <c r="F19" s="142">
        <v>6.8900000000000003E-2</v>
      </c>
      <c r="G19" s="10">
        <v>9.5999999999999992E-3</v>
      </c>
      <c r="H19" s="145" t="s">
        <v>224</v>
      </c>
      <c r="I19" s="218">
        <v>0.22</v>
      </c>
      <c r="J19" s="10"/>
      <c r="K19" s="25">
        <v>0.18920000000000001</v>
      </c>
      <c r="L19" s="103"/>
      <c r="M19" s="145" t="s">
        <v>294</v>
      </c>
      <c r="N19" s="105"/>
      <c r="O19" s="31" t="s">
        <v>718</v>
      </c>
      <c r="P19" s="218" t="s">
        <v>295</v>
      </c>
      <c r="Q19" s="103" t="s">
        <v>228</v>
      </c>
      <c r="R19" s="156">
        <v>0.89</v>
      </c>
      <c r="S19" s="145" t="s">
        <v>297</v>
      </c>
      <c r="T19" s="105">
        <v>0.7</v>
      </c>
      <c r="U19" s="31">
        <v>0.56000000000000005</v>
      </c>
      <c r="V19" s="103" t="s">
        <v>298</v>
      </c>
      <c r="W19" s="145" t="s">
        <v>299</v>
      </c>
      <c r="X19" s="10">
        <v>6.3600000000000004E-2</v>
      </c>
      <c r="Y19" s="189" t="s">
        <v>640</v>
      </c>
    </row>
    <row r="20" spans="1:25" ht="12">
      <c r="A20" s="13" t="s">
        <v>84</v>
      </c>
      <c r="B20" s="145" t="s">
        <v>774</v>
      </c>
      <c r="C20" s="103"/>
      <c r="D20" s="31">
        <v>0.78</v>
      </c>
      <c r="E20" s="32" t="s">
        <v>775</v>
      </c>
      <c r="F20" s="142">
        <v>3.9800000000000002E-2</v>
      </c>
      <c r="G20" s="10">
        <v>2.8299999999999999E-2</v>
      </c>
      <c r="H20" s="145" t="s">
        <v>202</v>
      </c>
      <c r="I20" s="218">
        <v>0.23</v>
      </c>
      <c r="J20" s="10">
        <v>0.998</v>
      </c>
      <c r="K20" s="25">
        <v>4.6199999999999998E-2</v>
      </c>
      <c r="L20" s="103" t="s">
        <v>236</v>
      </c>
      <c r="M20" s="145" t="s">
        <v>303</v>
      </c>
      <c r="N20" s="105">
        <v>0.75</v>
      </c>
      <c r="O20" s="31" t="s">
        <v>776</v>
      </c>
      <c r="P20" s="218" t="s">
        <v>184</v>
      </c>
      <c r="Q20" s="103" t="s">
        <v>777</v>
      </c>
      <c r="R20" s="156">
        <v>0.95</v>
      </c>
      <c r="S20" s="145" t="s">
        <v>305</v>
      </c>
      <c r="T20" s="105">
        <v>0.88</v>
      </c>
      <c r="U20" s="31">
        <v>0.82</v>
      </c>
      <c r="V20" s="103" t="s">
        <v>306</v>
      </c>
      <c r="W20" s="145" t="s">
        <v>307</v>
      </c>
      <c r="X20" s="10">
        <v>2.46E-2</v>
      </c>
      <c r="Y20" s="189" t="s">
        <v>637</v>
      </c>
    </row>
    <row r="21" spans="1:25" ht="12">
      <c r="A21" s="13" t="s">
        <v>85</v>
      </c>
      <c r="B21" s="145" t="s">
        <v>778</v>
      </c>
      <c r="C21" s="103"/>
      <c r="D21" s="31">
        <v>0.75</v>
      </c>
      <c r="E21" s="32" t="s">
        <v>779</v>
      </c>
      <c r="F21" s="142">
        <v>6.8900000000000003E-2</v>
      </c>
      <c r="G21" s="10">
        <v>1.2200000000000001E-2</v>
      </c>
      <c r="H21" s="145" t="s">
        <v>245</v>
      </c>
      <c r="I21" s="218">
        <v>0.23</v>
      </c>
      <c r="J21" s="10">
        <v>0.93600000000000005</v>
      </c>
      <c r="K21" s="187"/>
      <c r="L21" s="103" t="s">
        <v>312</v>
      </c>
      <c r="M21" s="145" t="s">
        <v>313</v>
      </c>
      <c r="N21" s="105">
        <v>0.35</v>
      </c>
      <c r="O21" s="31" t="s">
        <v>780</v>
      </c>
      <c r="Q21" s="103" t="s">
        <v>730</v>
      </c>
      <c r="R21" s="156">
        <v>0.86</v>
      </c>
      <c r="S21" s="145" t="s">
        <v>315</v>
      </c>
      <c r="T21" s="105">
        <v>0.67</v>
      </c>
      <c r="U21" s="31">
        <v>0.86</v>
      </c>
      <c r="V21" s="103" t="s">
        <v>316</v>
      </c>
      <c r="W21" s="145" t="s">
        <v>158</v>
      </c>
      <c r="X21" s="10">
        <v>1.26E-2</v>
      </c>
      <c r="Y21" s="189" t="s">
        <v>210</v>
      </c>
    </row>
    <row r="22" spans="1:25" ht="12">
      <c r="A22" s="13" t="s">
        <v>86</v>
      </c>
      <c r="B22" s="145" t="s">
        <v>781</v>
      </c>
      <c r="C22" s="103"/>
      <c r="D22" s="31">
        <v>0.77</v>
      </c>
      <c r="E22" s="32" t="s">
        <v>782</v>
      </c>
      <c r="F22" s="142">
        <v>0.13100000000000001</v>
      </c>
      <c r="G22" s="10">
        <v>1E-4</v>
      </c>
      <c r="H22" s="145" t="s">
        <v>202</v>
      </c>
      <c r="I22" s="218">
        <v>0.16</v>
      </c>
      <c r="J22" s="10">
        <v>0.95840000000000003</v>
      </c>
      <c r="K22" s="187"/>
      <c r="L22" s="103" t="s">
        <v>320</v>
      </c>
      <c r="M22" s="145" t="s">
        <v>153</v>
      </c>
      <c r="N22" s="105">
        <v>0.42</v>
      </c>
      <c r="O22" s="31" t="s">
        <v>783</v>
      </c>
      <c r="P22" s="218" t="s">
        <v>321</v>
      </c>
      <c r="Q22" s="103" t="s">
        <v>784</v>
      </c>
      <c r="R22" s="156">
        <v>0.87</v>
      </c>
      <c r="S22" s="145" t="s">
        <v>323</v>
      </c>
      <c r="T22" s="105">
        <v>0.91</v>
      </c>
      <c r="U22" s="31">
        <v>0.81</v>
      </c>
      <c r="V22" s="103" t="s">
        <v>324</v>
      </c>
      <c r="W22" s="145" t="s">
        <v>325</v>
      </c>
      <c r="X22" s="10">
        <v>1.9400000000000001E-2</v>
      </c>
      <c r="Y22" s="189" t="s">
        <v>220</v>
      </c>
    </row>
    <row r="23" spans="1:25" ht="12">
      <c r="A23" s="13" t="s">
        <v>87</v>
      </c>
      <c r="B23" s="145" t="s">
        <v>785</v>
      </c>
      <c r="C23" s="103"/>
      <c r="D23" s="31">
        <v>0.83</v>
      </c>
      <c r="E23" s="32" t="s">
        <v>786</v>
      </c>
      <c r="F23" s="142">
        <v>3.8600000000000002E-2</v>
      </c>
      <c r="G23" s="10"/>
      <c r="H23" s="145" t="s">
        <v>214</v>
      </c>
      <c r="I23" s="218">
        <v>0.25</v>
      </c>
      <c r="J23" s="10">
        <v>0.995</v>
      </c>
      <c r="K23" s="25">
        <v>3.7100000000000001E-2</v>
      </c>
      <c r="L23" s="103"/>
      <c r="M23" s="145" t="s">
        <v>153</v>
      </c>
      <c r="N23" s="105">
        <v>0.84</v>
      </c>
      <c r="O23" s="31" t="s">
        <v>787</v>
      </c>
      <c r="P23" s="218" t="s">
        <v>329</v>
      </c>
      <c r="Q23" s="103" t="s">
        <v>788</v>
      </c>
      <c r="R23" s="156">
        <v>0.96</v>
      </c>
      <c r="S23" s="145" t="s">
        <v>331</v>
      </c>
      <c r="T23" s="105"/>
      <c r="U23" s="31">
        <v>0.91</v>
      </c>
      <c r="V23" s="103" t="s">
        <v>230</v>
      </c>
      <c r="W23" s="145" t="s">
        <v>332</v>
      </c>
      <c r="X23" s="10">
        <v>3.49E-2</v>
      </c>
      <c r="Y23" s="189" t="s">
        <v>789</v>
      </c>
    </row>
    <row r="24" spans="1:25" ht="12">
      <c r="A24" s="13" t="s">
        <v>88</v>
      </c>
      <c r="B24" s="145" t="s">
        <v>790</v>
      </c>
      <c r="C24" s="103"/>
      <c r="D24" s="31">
        <v>0.73</v>
      </c>
      <c r="F24" s="142">
        <v>0.1802</v>
      </c>
      <c r="G24" s="10">
        <v>1.4E-3</v>
      </c>
      <c r="H24" s="145" t="s">
        <v>274</v>
      </c>
      <c r="I24" s="218">
        <v>0.19</v>
      </c>
      <c r="J24" s="10">
        <v>0.95809999999999995</v>
      </c>
      <c r="K24" s="25">
        <v>0.28899999999999998</v>
      </c>
      <c r="L24" s="103"/>
      <c r="M24" s="145" t="s">
        <v>226</v>
      </c>
      <c r="N24" s="105"/>
      <c r="O24" s="31" t="s">
        <v>791</v>
      </c>
      <c r="P24" s="218" t="s">
        <v>337</v>
      </c>
      <c r="Q24" s="103" t="s">
        <v>792</v>
      </c>
      <c r="R24" s="156">
        <v>0.88</v>
      </c>
      <c r="S24" s="145" t="s">
        <v>240</v>
      </c>
      <c r="T24" s="105">
        <v>0.64</v>
      </c>
      <c r="U24" s="31">
        <v>0.66</v>
      </c>
      <c r="V24" s="103" t="s">
        <v>339</v>
      </c>
      <c r="W24" s="145" t="s">
        <v>340</v>
      </c>
      <c r="X24" s="10">
        <v>0.28360000000000002</v>
      </c>
      <c r="Y24" s="189" t="s">
        <v>220</v>
      </c>
    </row>
    <row r="25" spans="1:25" ht="12">
      <c r="A25" s="13" t="s">
        <v>89</v>
      </c>
      <c r="B25" s="145" t="s">
        <v>793</v>
      </c>
      <c r="C25" s="103"/>
      <c r="D25" s="31">
        <v>0.88</v>
      </c>
      <c r="E25" s="32" t="s">
        <v>794</v>
      </c>
      <c r="F25" s="142">
        <v>3.0499999999999999E-2</v>
      </c>
      <c r="G25" s="10">
        <v>7.1000000000000004E-3</v>
      </c>
      <c r="H25" s="145" t="s">
        <v>344</v>
      </c>
      <c r="I25" s="218">
        <v>0.22</v>
      </c>
      <c r="J25" s="105">
        <v>1</v>
      </c>
      <c r="K25" s="25">
        <v>6.7999999999999996E-3</v>
      </c>
      <c r="L25" s="103"/>
      <c r="M25" s="145" t="s">
        <v>183</v>
      </c>
      <c r="N25" s="105"/>
      <c r="O25" s="31" t="s">
        <v>795</v>
      </c>
      <c r="P25" s="218" t="s">
        <v>257</v>
      </c>
      <c r="Q25" s="103" t="s">
        <v>796</v>
      </c>
      <c r="R25" s="156">
        <v>0.96</v>
      </c>
      <c r="S25" s="145" t="s">
        <v>345</v>
      </c>
      <c r="T25" s="105">
        <v>0.82</v>
      </c>
      <c r="U25" s="31">
        <v>0.93</v>
      </c>
      <c r="V25" s="103" t="s">
        <v>324</v>
      </c>
      <c r="W25" s="145" t="s">
        <v>269</v>
      </c>
      <c r="X25" s="10">
        <v>5.11E-2</v>
      </c>
      <c r="Y25" s="189" t="s">
        <v>220</v>
      </c>
    </row>
    <row r="26" spans="1:25" ht="12">
      <c r="A26" s="13" t="s">
        <v>90</v>
      </c>
      <c r="B26" s="145" t="s">
        <v>797</v>
      </c>
      <c r="C26" s="103"/>
      <c r="D26" s="31">
        <v>0.83</v>
      </c>
      <c r="E26" s="32" t="s">
        <v>798</v>
      </c>
      <c r="F26" s="142">
        <v>6.8900000000000003E-2</v>
      </c>
      <c r="G26" s="10">
        <v>4.1999999999999997E-3</v>
      </c>
      <c r="H26" s="187"/>
      <c r="I26" s="218">
        <v>0.28999999999999998</v>
      </c>
      <c r="J26" s="10"/>
      <c r="K26" s="25">
        <v>0.1328</v>
      </c>
      <c r="L26" s="103" t="s">
        <v>348</v>
      </c>
      <c r="M26" s="145" t="s">
        <v>291</v>
      </c>
      <c r="N26" s="105"/>
      <c r="O26" s="31" t="s">
        <v>771</v>
      </c>
      <c r="P26" s="218" t="s">
        <v>349</v>
      </c>
      <c r="Q26" s="103" t="s">
        <v>799</v>
      </c>
      <c r="R26" s="156">
        <v>0.94</v>
      </c>
      <c r="S26" s="145" t="s">
        <v>351</v>
      </c>
      <c r="T26" s="105">
        <v>0.72</v>
      </c>
      <c r="U26" s="31">
        <v>0.91</v>
      </c>
      <c r="V26" s="103" t="s">
        <v>352</v>
      </c>
      <c r="W26" s="145" t="s">
        <v>353</v>
      </c>
      <c r="X26" s="10">
        <v>2.2200000000000001E-2</v>
      </c>
      <c r="Y26" s="189" t="s">
        <v>364</v>
      </c>
    </row>
    <row r="27" spans="1:25" ht="12">
      <c r="A27" s="13" t="s">
        <v>91</v>
      </c>
      <c r="B27" s="145" t="s">
        <v>800</v>
      </c>
      <c r="C27" s="103"/>
      <c r="D27" s="31">
        <v>0.9</v>
      </c>
      <c r="E27" s="32" t="s">
        <v>801</v>
      </c>
      <c r="F27" s="142">
        <v>4.9799999999999997E-2</v>
      </c>
      <c r="G27" s="10">
        <v>1.8E-3</v>
      </c>
      <c r="H27" s="145" t="s">
        <v>344</v>
      </c>
      <c r="I27" s="218">
        <v>0.19</v>
      </c>
      <c r="J27" s="10">
        <v>0.999</v>
      </c>
      <c r="K27" s="25">
        <v>2.6599999999999999E-2</v>
      </c>
      <c r="L27" s="103" t="s">
        <v>358</v>
      </c>
      <c r="M27" s="145" t="s">
        <v>359</v>
      </c>
      <c r="N27" s="105"/>
      <c r="O27" s="31" t="s">
        <v>763</v>
      </c>
      <c r="P27" s="218" t="s">
        <v>360</v>
      </c>
      <c r="Q27" s="103" t="s">
        <v>568</v>
      </c>
      <c r="R27" s="156">
        <v>0.94</v>
      </c>
      <c r="S27" s="145" t="s">
        <v>362</v>
      </c>
      <c r="T27" s="105">
        <v>0.82</v>
      </c>
      <c r="U27" s="31">
        <v>0.95</v>
      </c>
      <c r="V27" s="103" t="s">
        <v>219</v>
      </c>
      <c r="W27" s="145" t="s">
        <v>363</v>
      </c>
      <c r="X27" s="10">
        <v>2.29E-2</v>
      </c>
      <c r="Y27" s="189" t="s">
        <v>220</v>
      </c>
    </row>
    <row r="28" spans="1:25" ht="12">
      <c r="A28" s="13" t="s">
        <v>92</v>
      </c>
      <c r="B28" s="145" t="s">
        <v>802</v>
      </c>
      <c r="C28" s="103"/>
      <c r="D28" s="31">
        <v>0.84</v>
      </c>
      <c r="E28" s="32" t="s">
        <v>803</v>
      </c>
      <c r="F28" s="142">
        <v>5.57E-2</v>
      </c>
      <c r="G28" s="10">
        <v>1.3299999999999999E-2</v>
      </c>
      <c r="H28" s="145" t="s">
        <v>274</v>
      </c>
      <c r="I28" s="218">
        <v>0.24</v>
      </c>
      <c r="J28" s="10">
        <v>0.95899999999999996</v>
      </c>
      <c r="K28" s="25">
        <v>7.3499999999999996E-2</v>
      </c>
      <c r="L28" s="103" t="s">
        <v>225</v>
      </c>
      <c r="M28" s="145" t="s">
        <v>368</v>
      </c>
      <c r="N28" s="105">
        <v>0.7</v>
      </c>
      <c r="O28" s="31" t="s">
        <v>729</v>
      </c>
      <c r="P28" s="218" t="s">
        <v>265</v>
      </c>
      <c r="Q28" s="103" t="s">
        <v>804</v>
      </c>
      <c r="R28" s="156">
        <v>0.91</v>
      </c>
      <c r="S28" s="145" t="s">
        <v>369</v>
      </c>
      <c r="T28" s="105">
        <v>0.6</v>
      </c>
      <c r="U28" s="31">
        <v>0.67</v>
      </c>
      <c r="V28" s="103" t="s">
        <v>370</v>
      </c>
      <c r="W28" s="145" t="s">
        <v>251</v>
      </c>
      <c r="X28" s="10">
        <v>1.8800000000000001E-2</v>
      </c>
      <c r="Y28" s="189" t="s">
        <v>198</v>
      </c>
    </row>
    <row r="29" spans="1:25" ht="12">
      <c r="A29" s="13" t="s">
        <v>93</v>
      </c>
      <c r="B29" s="145" t="s">
        <v>805</v>
      </c>
      <c r="C29" s="103"/>
      <c r="D29" s="31">
        <v>0.85</v>
      </c>
      <c r="E29" s="32" t="s">
        <v>806</v>
      </c>
      <c r="F29" s="142">
        <v>4.8099999999999997E-2</v>
      </c>
      <c r="G29" s="10">
        <v>5.2200000000000003E-2</v>
      </c>
      <c r="H29" s="145" t="s">
        <v>202</v>
      </c>
      <c r="I29" s="218">
        <v>0.18</v>
      </c>
      <c r="J29" s="10">
        <v>0.98399999999999999</v>
      </c>
      <c r="K29" s="25">
        <v>5.3600000000000002E-2</v>
      </c>
      <c r="L29" s="103"/>
      <c r="M29" s="145" t="s">
        <v>375</v>
      </c>
      <c r="N29" s="105">
        <v>0.66</v>
      </c>
      <c r="O29" s="31" t="s">
        <v>807</v>
      </c>
      <c r="P29" s="218" t="s">
        <v>265</v>
      </c>
      <c r="Q29" s="103" t="s">
        <v>808</v>
      </c>
      <c r="R29" s="156"/>
      <c r="S29" s="145" t="s">
        <v>267</v>
      </c>
      <c r="T29" s="105">
        <v>0.72</v>
      </c>
      <c r="U29" s="187"/>
      <c r="V29" s="103" t="s">
        <v>169</v>
      </c>
      <c r="W29" s="145" t="s">
        <v>146</v>
      </c>
      <c r="X29" s="10"/>
      <c r="Y29" s="189"/>
    </row>
    <row r="30" spans="1:25" ht="12">
      <c r="A30" s="13" t="s">
        <v>111</v>
      </c>
      <c r="B30" s="145" t="s">
        <v>809</v>
      </c>
      <c r="C30" s="103"/>
      <c r="D30" s="187"/>
      <c r="F30" s="142">
        <v>6.8900000000000003E-2</v>
      </c>
      <c r="G30" s="10"/>
      <c r="H30" s="187"/>
      <c r="I30" s="218">
        <v>0.11</v>
      </c>
      <c r="J30" s="10"/>
      <c r="K30" s="25">
        <v>1.6999999999999999E-3</v>
      </c>
      <c r="L30" s="103" t="s">
        <v>724</v>
      </c>
      <c r="M30" s="145" t="s">
        <v>378</v>
      </c>
      <c r="N30" s="105"/>
      <c r="O30" s="31" t="s">
        <v>729</v>
      </c>
      <c r="P30" s="218" t="s">
        <v>154</v>
      </c>
      <c r="Q30" s="103" t="s">
        <v>810</v>
      </c>
      <c r="R30" s="156">
        <v>0.86</v>
      </c>
      <c r="S30" s="187"/>
      <c r="T30" s="105">
        <v>0.67</v>
      </c>
      <c r="U30" s="31">
        <v>0.5</v>
      </c>
      <c r="V30" s="103" t="s">
        <v>219</v>
      </c>
      <c r="W30" s="145" t="s">
        <v>380</v>
      </c>
      <c r="X30" s="10">
        <v>7.4000000000000003E-3</v>
      </c>
      <c r="Y30" s="189" t="s">
        <v>565</v>
      </c>
    </row>
    <row r="31" spans="1:25" ht="12">
      <c r="A31" s="13" t="s">
        <v>95</v>
      </c>
      <c r="B31" s="145" t="s">
        <v>811</v>
      </c>
      <c r="C31" s="103"/>
      <c r="D31" s="31">
        <v>0.84</v>
      </c>
      <c r="E31" s="32" t="s">
        <v>812</v>
      </c>
      <c r="F31" s="142">
        <v>6.8900000000000003E-2</v>
      </c>
      <c r="G31" s="10">
        <v>3.2199999999999999E-2</v>
      </c>
      <c r="H31" s="145" t="s">
        <v>385</v>
      </c>
      <c r="I31" s="218">
        <v>0.26</v>
      </c>
      <c r="J31" s="10">
        <v>0.98799999999999999</v>
      </c>
      <c r="K31" s="25">
        <v>5.8200000000000002E-2</v>
      </c>
      <c r="L31" s="103"/>
      <c r="M31" s="145" t="s">
        <v>386</v>
      </c>
      <c r="N31" s="105">
        <v>0.77</v>
      </c>
      <c r="O31" s="31" t="s">
        <v>736</v>
      </c>
      <c r="P31" s="218" t="s">
        <v>387</v>
      </c>
      <c r="Q31" s="103" t="s">
        <v>239</v>
      </c>
      <c r="R31" s="156">
        <v>0.92</v>
      </c>
      <c r="S31" s="145" t="s">
        <v>389</v>
      </c>
      <c r="T31" s="105"/>
      <c r="U31" s="31">
        <v>0.84</v>
      </c>
      <c r="V31" s="103" t="s">
        <v>230</v>
      </c>
      <c r="W31" s="145" t="s">
        <v>390</v>
      </c>
      <c r="X31" s="10">
        <v>1.7500000000000002E-2</v>
      </c>
      <c r="Y31" s="189" t="s">
        <v>198</v>
      </c>
    </row>
    <row r="32" spans="1:25" ht="12">
      <c r="A32" s="13" t="s">
        <v>96</v>
      </c>
      <c r="B32" s="145" t="s">
        <v>813</v>
      </c>
      <c r="C32" s="103"/>
      <c r="D32" s="31">
        <v>0.87</v>
      </c>
      <c r="F32" s="142">
        <v>6.8900000000000003E-2</v>
      </c>
      <c r="G32" s="10">
        <v>2.3400000000000001E-2</v>
      </c>
      <c r="H32" s="145" t="s">
        <v>385</v>
      </c>
      <c r="I32" s="218">
        <v>0.2</v>
      </c>
      <c r="J32" s="10">
        <v>0.996</v>
      </c>
      <c r="K32" s="25">
        <v>6.08E-2</v>
      </c>
      <c r="L32" s="103" t="s">
        <v>395</v>
      </c>
      <c r="M32" s="145" t="s">
        <v>396</v>
      </c>
      <c r="N32" s="105">
        <v>0.74</v>
      </c>
      <c r="O32" s="31" t="s">
        <v>814</v>
      </c>
      <c r="P32" s="218" t="s">
        <v>397</v>
      </c>
      <c r="Q32" s="103" t="s">
        <v>815</v>
      </c>
      <c r="R32" s="156">
        <v>0.95</v>
      </c>
      <c r="S32" s="145" t="s">
        <v>351</v>
      </c>
      <c r="T32" s="105">
        <v>0.71</v>
      </c>
      <c r="U32" s="31">
        <v>0.9</v>
      </c>
      <c r="V32" s="103" t="s">
        <v>157</v>
      </c>
      <c r="W32" s="145" t="s">
        <v>363</v>
      </c>
      <c r="X32" s="10">
        <v>2.5499999999999998E-2</v>
      </c>
      <c r="Y32" s="189" t="s">
        <v>443</v>
      </c>
    </row>
    <row r="33" spans="1:25" ht="12">
      <c r="A33" s="13" t="s">
        <v>97</v>
      </c>
      <c r="B33" s="145" t="s">
        <v>816</v>
      </c>
      <c r="C33" s="103"/>
      <c r="D33" s="187"/>
      <c r="E33" s="32" t="s">
        <v>817</v>
      </c>
      <c r="F33" s="142">
        <v>5.8900000000000001E-2</v>
      </c>
      <c r="G33" s="10"/>
      <c r="H33" s="145" t="s">
        <v>214</v>
      </c>
      <c r="I33" s="218">
        <v>0.2</v>
      </c>
      <c r="J33" s="105">
        <v>1</v>
      </c>
      <c r="K33" s="25">
        <v>6.6600000000000006E-2</v>
      </c>
      <c r="L33" s="103" t="s">
        <v>402</v>
      </c>
      <c r="M33" s="145" t="s">
        <v>403</v>
      </c>
      <c r="N33" s="105"/>
      <c r="O33" s="31" t="s">
        <v>818</v>
      </c>
      <c r="P33" s="218" t="s">
        <v>404</v>
      </c>
      <c r="Q33" s="103" t="s">
        <v>819</v>
      </c>
      <c r="R33" s="156">
        <v>0.98</v>
      </c>
      <c r="S33" s="145" t="s">
        <v>315</v>
      </c>
      <c r="T33" s="105">
        <v>0.73</v>
      </c>
      <c r="U33" s="31">
        <v>0.8</v>
      </c>
      <c r="V33" s="103" t="s">
        <v>298</v>
      </c>
      <c r="W33" s="145" t="s">
        <v>209</v>
      </c>
      <c r="X33" s="10">
        <v>2.23E-2</v>
      </c>
      <c r="Y33" s="189" t="s">
        <v>147</v>
      </c>
    </row>
    <row r="34" spans="1:25" ht="12">
      <c r="A34" s="13" t="s">
        <v>98</v>
      </c>
      <c r="B34" s="145" t="s">
        <v>820</v>
      </c>
      <c r="C34" s="103"/>
      <c r="D34" s="31">
        <v>0.88</v>
      </c>
      <c r="E34" s="32" t="s">
        <v>821</v>
      </c>
      <c r="F34" s="142">
        <v>5.45E-2</v>
      </c>
      <c r="G34" s="10">
        <v>7.7000000000000002E-3</v>
      </c>
      <c r="H34" s="145" t="s">
        <v>245</v>
      </c>
      <c r="I34" s="218">
        <v>0.22</v>
      </c>
      <c r="J34" s="105">
        <v>1</v>
      </c>
      <c r="K34" s="25">
        <v>1.2800000000000001E-2</v>
      </c>
      <c r="L34" s="103" t="s">
        <v>410</v>
      </c>
      <c r="M34" s="145" t="s">
        <v>141</v>
      </c>
      <c r="N34" s="105">
        <v>0.89</v>
      </c>
      <c r="O34" s="31" t="s">
        <v>822</v>
      </c>
      <c r="P34" s="218" t="s">
        <v>283</v>
      </c>
      <c r="Q34" s="103" t="s">
        <v>741</v>
      </c>
      <c r="R34" s="156">
        <v>0.91</v>
      </c>
      <c r="S34" s="145" t="s">
        <v>411</v>
      </c>
      <c r="T34" s="105">
        <v>0.86</v>
      </c>
      <c r="U34" s="31">
        <v>0.95</v>
      </c>
      <c r="V34" s="103" t="s">
        <v>412</v>
      </c>
      <c r="W34" s="145" t="s">
        <v>307</v>
      </c>
      <c r="X34" s="10">
        <v>3.7100000000000001E-2</v>
      </c>
      <c r="Y34" s="189" t="s">
        <v>789</v>
      </c>
    </row>
    <row r="35" spans="1:25" ht="12">
      <c r="A35" s="13" t="s">
        <v>99</v>
      </c>
      <c r="B35" s="145" t="s">
        <v>823</v>
      </c>
      <c r="C35" s="103"/>
      <c r="D35" s="31">
        <v>0.9</v>
      </c>
      <c r="E35" s="32" t="s">
        <v>824</v>
      </c>
      <c r="F35" s="142">
        <v>5.0700000000000002E-2</v>
      </c>
      <c r="G35" s="10">
        <v>8.8000000000000005E-3</v>
      </c>
      <c r="H35" s="145" t="s">
        <v>245</v>
      </c>
      <c r="I35" s="218">
        <v>0.24</v>
      </c>
      <c r="J35" s="10">
        <v>0.999</v>
      </c>
      <c r="K35" s="25">
        <v>5.8700000000000002E-2</v>
      </c>
      <c r="L35" s="103"/>
      <c r="M35" s="145" t="s">
        <v>417</v>
      </c>
      <c r="N35" s="105"/>
      <c r="O35" s="31" t="s">
        <v>825</v>
      </c>
      <c r="P35" s="218" t="s">
        <v>184</v>
      </c>
      <c r="Q35" s="103" t="s">
        <v>749</v>
      </c>
      <c r="R35" s="156">
        <v>0.93</v>
      </c>
      <c r="S35" s="145" t="s">
        <v>419</v>
      </c>
      <c r="T35" s="105">
        <v>0.45</v>
      </c>
      <c r="U35" s="31">
        <v>0.98</v>
      </c>
      <c r="V35" s="103" t="s">
        <v>420</v>
      </c>
      <c r="W35" s="145" t="s">
        <v>421</v>
      </c>
      <c r="X35" s="10">
        <v>6.8900000000000003E-2</v>
      </c>
      <c r="Y35" s="189" t="s">
        <v>789</v>
      </c>
    </row>
    <row r="36" spans="1:25" ht="12">
      <c r="A36" s="13" t="s">
        <v>100</v>
      </c>
      <c r="B36" s="145" t="s">
        <v>826</v>
      </c>
      <c r="C36" s="103"/>
      <c r="D36" s="31">
        <v>0.72</v>
      </c>
      <c r="E36" s="32" t="s">
        <v>827</v>
      </c>
      <c r="F36" s="142">
        <v>0.17299999999999999</v>
      </c>
      <c r="G36" s="10">
        <v>3.2000000000000001E-2</v>
      </c>
      <c r="H36" s="145" t="s">
        <v>423</v>
      </c>
      <c r="I36" s="218">
        <v>0.22</v>
      </c>
      <c r="J36" s="10">
        <v>0.87329999999999997</v>
      </c>
      <c r="K36" s="25">
        <v>0.45619999999999999</v>
      </c>
      <c r="L36" s="103"/>
      <c r="M36" s="145" t="s">
        <v>275</v>
      </c>
      <c r="N36" s="105">
        <v>0.73</v>
      </c>
      <c r="O36" s="31" t="s">
        <v>828</v>
      </c>
      <c r="P36" s="218" t="s">
        <v>424</v>
      </c>
      <c r="Q36" s="103" t="s">
        <v>228</v>
      </c>
      <c r="R36" s="156">
        <v>0.76</v>
      </c>
      <c r="S36" s="145" t="s">
        <v>426</v>
      </c>
      <c r="T36" s="105"/>
      <c r="U36" s="31">
        <v>0.6</v>
      </c>
      <c r="V36" s="103" t="s">
        <v>427</v>
      </c>
      <c r="W36" s="145" t="s">
        <v>428</v>
      </c>
      <c r="X36" s="10">
        <v>5.9799999999999999E-2</v>
      </c>
      <c r="Y36" s="189" t="s">
        <v>391</v>
      </c>
    </row>
    <row r="37" spans="1:25" ht="12">
      <c r="A37" s="13" t="s">
        <v>101</v>
      </c>
      <c r="B37" s="145" t="s">
        <v>829</v>
      </c>
      <c r="C37" s="103"/>
      <c r="D37" s="187"/>
      <c r="E37" s="32" t="s">
        <v>830</v>
      </c>
      <c r="F37" s="142">
        <v>4.8099999999999997E-2</v>
      </c>
      <c r="G37" s="10">
        <v>1.43E-2</v>
      </c>
      <c r="H37" s="145" t="s">
        <v>245</v>
      </c>
      <c r="I37" s="218">
        <v>0.23</v>
      </c>
      <c r="J37" s="10">
        <v>0.995</v>
      </c>
      <c r="K37" s="25">
        <v>0.1171</v>
      </c>
      <c r="L37" s="103" t="s">
        <v>432</v>
      </c>
      <c r="M37" s="145" t="s">
        <v>433</v>
      </c>
      <c r="N37" s="105"/>
      <c r="O37" s="31" t="s">
        <v>831</v>
      </c>
      <c r="P37" s="218" t="s">
        <v>174</v>
      </c>
      <c r="Q37" s="103" t="s">
        <v>804</v>
      </c>
      <c r="R37" s="156">
        <v>0.96</v>
      </c>
      <c r="S37" s="145" t="s">
        <v>434</v>
      </c>
      <c r="T37" s="105">
        <v>0.64</v>
      </c>
      <c r="U37" s="31">
        <v>0.96</v>
      </c>
      <c r="V37" s="103" t="s">
        <v>230</v>
      </c>
      <c r="W37" s="145" t="s">
        <v>146</v>
      </c>
      <c r="X37" s="10">
        <v>3.0599999999999999E-2</v>
      </c>
      <c r="Y37" s="189" t="s">
        <v>354</v>
      </c>
    </row>
    <row r="38" spans="1:25" ht="12">
      <c r="A38" s="13" t="s">
        <v>102</v>
      </c>
      <c r="B38" s="145" t="s">
        <v>832</v>
      </c>
      <c r="C38" s="103"/>
      <c r="D38" s="31">
        <v>0.83</v>
      </c>
      <c r="E38" s="32" t="s">
        <v>833</v>
      </c>
      <c r="F38" s="142">
        <v>0.1138</v>
      </c>
      <c r="G38" s="10">
        <v>1.2200000000000001E-2</v>
      </c>
      <c r="H38" s="187"/>
      <c r="I38" s="218">
        <v>0.2</v>
      </c>
      <c r="J38" s="105">
        <v>1</v>
      </c>
      <c r="K38" s="25">
        <v>0.1086</v>
      </c>
      <c r="L38" s="103" t="s">
        <v>438</v>
      </c>
      <c r="M38" s="145" t="s">
        <v>439</v>
      </c>
      <c r="N38" s="105">
        <v>0.96</v>
      </c>
      <c r="O38" s="31" t="s">
        <v>745</v>
      </c>
      <c r="P38" s="218" t="s">
        <v>404</v>
      </c>
      <c r="Q38" s="103" t="s">
        <v>834</v>
      </c>
      <c r="R38" s="156">
        <v>0.95</v>
      </c>
      <c r="S38" s="145" t="s">
        <v>440</v>
      </c>
      <c r="T38" s="105">
        <v>1</v>
      </c>
      <c r="U38" s="31">
        <v>0.89</v>
      </c>
      <c r="V38" s="103" t="s">
        <v>441</v>
      </c>
      <c r="W38" s="145" t="s">
        <v>442</v>
      </c>
      <c r="X38" s="10">
        <v>7.4999999999999997E-3</v>
      </c>
      <c r="Y38" s="189" t="s">
        <v>364</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sheetViews>
  <sheetFormatPr baseColWidth="10" defaultColWidth="9.1640625" defaultRowHeight="12.75" customHeight="1" x14ac:dyDescent="0"/>
  <cols>
    <col min="1" max="1" width="16.5" customWidth="1"/>
    <col min="2" max="2" width="9.6640625" customWidth="1"/>
    <col min="3" max="3" width="10.5" customWidth="1"/>
    <col min="5" max="5" width="13" customWidth="1"/>
    <col min="8" max="8" width="10.83203125" customWidth="1"/>
    <col min="10" max="10" width="9.5" customWidth="1"/>
    <col min="11" max="11" width="12.5" customWidth="1"/>
    <col min="12" max="12" width="12.1640625" customWidth="1"/>
    <col min="13" max="13" width="11" customWidth="1"/>
    <col min="15" max="15" width="11.6640625" customWidth="1"/>
    <col min="16" max="16" width="10.33203125" customWidth="1"/>
    <col min="17" max="17" width="9.83203125" customWidth="1"/>
    <col min="18" max="18" width="12.83203125" customWidth="1"/>
    <col min="19" max="19" width="14" customWidth="1"/>
    <col min="20" max="20" width="11" customWidth="1"/>
    <col min="22" max="22" width="14" customWidth="1"/>
    <col min="23" max="23" width="12.83203125" customWidth="1"/>
    <col min="24" max="24" width="10" customWidth="1"/>
  </cols>
  <sheetData>
    <row r="1" spans="1:25" ht="24" customHeight="1">
      <c r="B1" s="273" t="s">
        <v>112</v>
      </c>
      <c r="C1" s="270"/>
      <c r="D1" s="274" t="s">
        <v>113</v>
      </c>
      <c r="E1" s="271"/>
      <c r="F1" s="271"/>
      <c r="G1" s="270"/>
      <c r="H1" s="275" t="s">
        <v>5</v>
      </c>
      <c r="I1" s="276"/>
      <c r="J1" s="277"/>
      <c r="K1" s="278" t="s">
        <v>114</v>
      </c>
      <c r="L1" s="270"/>
      <c r="M1" s="279" t="s">
        <v>115</v>
      </c>
      <c r="N1" s="270"/>
      <c r="O1" s="280" t="s">
        <v>116</v>
      </c>
      <c r="P1" s="271"/>
      <c r="Q1" s="271"/>
      <c r="R1" s="212" t="s">
        <v>117</v>
      </c>
      <c r="S1" s="281" t="s">
        <v>118</v>
      </c>
      <c r="T1" s="271"/>
      <c r="U1" s="282" t="s">
        <v>119</v>
      </c>
      <c r="V1" s="267"/>
      <c r="W1" s="283" t="s">
        <v>120</v>
      </c>
      <c r="X1" s="271"/>
      <c r="Y1" s="204" t="s">
        <v>36</v>
      </c>
    </row>
    <row r="2" spans="1:25" ht="51"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835</v>
      </c>
      <c r="C3" s="248"/>
      <c r="D3" s="61">
        <v>0.57999999999999996</v>
      </c>
      <c r="E3" s="260" t="s">
        <v>836</v>
      </c>
      <c r="F3" s="28">
        <v>7.6100000000000001E-2</v>
      </c>
      <c r="G3" s="263">
        <v>1.7100000000000001E-2</v>
      </c>
      <c r="H3" s="97"/>
      <c r="I3" s="264">
        <v>0.21</v>
      </c>
      <c r="J3" s="8"/>
      <c r="K3" s="67">
        <v>0.1399</v>
      </c>
      <c r="L3" s="248" t="s">
        <v>140</v>
      </c>
      <c r="M3" s="152" t="s">
        <v>141</v>
      </c>
      <c r="N3" s="124">
        <v>0.75</v>
      </c>
      <c r="O3" s="61">
        <v>0.71</v>
      </c>
      <c r="P3" s="264" t="s">
        <v>142</v>
      </c>
      <c r="Q3" s="248" t="s">
        <v>837</v>
      </c>
      <c r="R3" s="183">
        <v>0.95</v>
      </c>
      <c r="S3" s="152" t="s">
        <v>144</v>
      </c>
      <c r="T3" s="124">
        <v>0.94</v>
      </c>
      <c r="U3" s="61">
        <v>0.89</v>
      </c>
      <c r="V3" s="248" t="s">
        <v>145</v>
      </c>
      <c r="W3" s="152" t="s">
        <v>146</v>
      </c>
      <c r="X3" s="263">
        <v>1.21E-2</v>
      </c>
      <c r="Y3" s="240" t="s">
        <v>287</v>
      </c>
    </row>
    <row r="4" spans="1:25" ht="12">
      <c r="A4" s="13" t="s">
        <v>68</v>
      </c>
      <c r="B4" s="145" t="s">
        <v>838</v>
      </c>
      <c r="C4" s="103"/>
      <c r="D4" s="31">
        <v>0.51</v>
      </c>
      <c r="E4" s="32" t="s">
        <v>839</v>
      </c>
      <c r="F4" s="142">
        <v>5.8299999999999998E-2</v>
      </c>
      <c r="G4" s="10">
        <v>2.35E-2</v>
      </c>
      <c r="H4" s="145" t="s">
        <v>151</v>
      </c>
      <c r="I4" s="218">
        <v>0.22</v>
      </c>
      <c r="J4" s="263">
        <v>0.98799999999999999</v>
      </c>
      <c r="K4" s="25">
        <v>9.0200000000000002E-2</v>
      </c>
      <c r="L4" s="103" t="s">
        <v>152</v>
      </c>
      <c r="M4" s="145" t="s">
        <v>153</v>
      </c>
      <c r="N4" s="105">
        <v>0.53</v>
      </c>
      <c r="O4" s="31">
        <v>0.82</v>
      </c>
      <c r="P4" s="218" t="s">
        <v>154</v>
      </c>
      <c r="Q4" s="103" t="s">
        <v>840</v>
      </c>
      <c r="R4" s="156">
        <v>0.93</v>
      </c>
      <c r="S4" s="145" t="s">
        <v>156</v>
      </c>
      <c r="T4" s="105"/>
      <c r="U4" s="31">
        <v>0.93</v>
      </c>
      <c r="V4" s="103" t="s">
        <v>157</v>
      </c>
      <c r="W4" s="145" t="s">
        <v>158</v>
      </c>
      <c r="X4" s="10">
        <v>2.8799999999999999E-2</v>
      </c>
      <c r="Y4" s="189" t="s">
        <v>354</v>
      </c>
    </row>
    <row r="5" spans="1:25" ht="12">
      <c r="A5" s="13" t="s">
        <v>69</v>
      </c>
      <c r="B5" s="145" t="s">
        <v>841</v>
      </c>
      <c r="C5" s="103"/>
      <c r="D5" s="31">
        <v>0.4</v>
      </c>
      <c r="E5" s="32" t="s">
        <v>842</v>
      </c>
      <c r="F5" s="142">
        <v>4.24E-2</v>
      </c>
      <c r="G5" s="10">
        <v>7.2400000000000006E-2</v>
      </c>
      <c r="H5" s="145" t="s">
        <v>163</v>
      </c>
      <c r="I5" s="218">
        <v>0.2</v>
      </c>
      <c r="J5" s="10">
        <v>0.997</v>
      </c>
      <c r="K5" s="25">
        <v>4.4499999999999998E-2</v>
      </c>
      <c r="L5" s="103" t="s">
        <v>164</v>
      </c>
      <c r="M5" s="145" t="s">
        <v>722</v>
      </c>
      <c r="N5" s="105"/>
      <c r="O5" s="31">
        <v>0.71</v>
      </c>
      <c r="P5" s="218" t="s">
        <v>166</v>
      </c>
      <c r="Q5" s="103" t="s">
        <v>843</v>
      </c>
      <c r="R5" s="156">
        <v>0.93</v>
      </c>
      <c r="S5" s="145" t="s">
        <v>168</v>
      </c>
      <c r="T5" s="105"/>
      <c r="U5" s="31">
        <v>0.81</v>
      </c>
      <c r="V5" s="103" t="s">
        <v>169</v>
      </c>
      <c r="W5" s="145" t="s">
        <v>170</v>
      </c>
      <c r="X5" s="10">
        <v>8.8800000000000004E-2</v>
      </c>
      <c r="Y5" s="189" t="s">
        <v>260</v>
      </c>
    </row>
    <row r="6" spans="1:25" ht="12">
      <c r="A6" s="13" t="s">
        <v>70</v>
      </c>
      <c r="B6" s="145"/>
      <c r="C6" s="103"/>
      <c r="D6" s="31">
        <v>0.63</v>
      </c>
      <c r="F6" s="142">
        <v>6.8900000000000003E-2</v>
      </c>
      <c r="G6" s="10">
        <v>2.47E-2</v>
      </c>
      <c r="H6" s="187"/>
      <c r="I6" s="218">
        <v>0.22</v>
      </c>
      <c r="J6" s="10">
        <v>0.93330000000000002</v>
      </c>
      <c r="K6" s="25">
        <v>0.125</v>
      </c>
      <c r="L6" s="103" t="s">
        <v>724</v>
      </c>
      <c r="M6" s="145" t="s">
        <v>173</v>
      </c>
      <c r="N6" s="105"/>
      <c r="O6" s="31">
        <v>0.41</v>
      </c>
      <c r="P6" s="218" t="s">
        <v>174</v>
      </c>
      <c r="Q6" s="103" t="s">
        <v>844</v>
      </c>
      <c r="R6" s="156">
        <v>0.86</v>
      </c>
      <c r="S6" s="145" t="s">
        <v>176</v>
      </c>
      <c r="T6" s="105">
        <v>0.8</v>
      </c>
      <c r="U6" s="31">
        <v>0.81</v>
      </c>
      <c r="V6" s="103" t="s">
        <v>169</v>
      </c>
      <c r="W6" s="145" t="s">
        <v>177</v>
      </c>
      <c r="X6" s="10">
        <v>9.9400000000000002E-2</v>
      </c>
      <c r="Y6" s="189" t="s">
        <v>198</v>
      </c>
    </row>
    <row r="7" spans="1:25" ht="12">
      <c r="A7" s="13" t="s">
        <v>71</v>
      </c>
      <c r="B7" s="145" t="s">
        <v>845</v>
      </c>
      <c r="C7" s="103"/>
      <c r="D7" s="31">
        <v>0.52</v>
      </c>
      <c r="E7" s="32" t="s">
        <v>846</v>
      </c>
      <c r="F7" s="142">
        <v>0.11260000000000001</v>
      </c>
      <c r="G7" s="10">
        <v>1.9E-2</v>
      </c>
      <c r="H7" s="187"/>
      <c r="I7" s="218">
        <v>0.23</v>
      </c>
      <c r="J7" s="10">
        <v>0.99809999999999999</v>
      </c>
      <c r="K7" s="25">
        <v>3.9100000000000003E-2</v>
      </c>
      <c r="L7" s="103" t="s">
        <v>182</v>
      </c>
      <c r="M7" s="145" t="s">
        <v>183</v>
      </c>
      <c r="N7" s="105">
        <v>0.78</v>
      </c>
      <c r="O7" s="31">
        <v>0.88</v>
      </c>
      <c r="P7" s="218" t="s">
        <v>184</v>
      </c>
      <c r="Q7" s="103" t="s">
        <v>586</v>
      </c>
      <c r="R7" s="156">
        <v>0.89</v>
      </c>
      <c r="S7" s="145" t="s">
        <v>144</v>
      </c>
      <c r="T7" s="105">
        <v>0.56000000000000005</v>
      </c>
      <c r="U7" s="31">
        <v>0.88</v>
      </c>
      <c r="V7" s="103" t="s">
        <v>186</v>
      </c>
      <c r="W7" s="145" t="s">
        <v>187</v>
      </c>
      <c r="X7" s="10">
        <v>3.5999999999999999E-3</v>
      </c>
      <c r="Y7" s="189" t="s">
        <v>287</v>
      </c>
    </row>
    <row r="8" spans="1:25" ht="12">
      <c r="A8" s="13" t="s">
        <v>72</v>
      </c>
      <c r="B8" s="145" t="s">
        <v>847</v>
      </c>
      <c r="C8" s="103"/>
      <c r="D8" s="31">
        <v>0.54</v>
      </c>
      <c r="F8" s="142">
        <v>6.8900000000000003E-2</v>
      </c>
      <c r="G8" s="10">
        <v>3.2399999999999998E-2</v>
      </c>
      <c r="H8" s="145" t="s">
        <v>191</v>
      </c>
      <c r="I8" s="218">
        <v>0.21</v>
      </c>
      <c r="J8" s="10">
        <v>0.90639999999999998</v>
      </c>
      <c r="K8" s="25">
        <v>7.1499999999999994E-2</v>
      </c>
      <c r="L8" s="103"/>
      <c r="M8" s="145" t="s">
        <v>192</v>
      </c>
      <c r="N8" s="105">
        <v>0.49</v>
      </c>
      <c r="O8" s="31">
        <v>0.69</v>
      </c>
      <c r="P8" s="218" t="s">
        <v>193</v>
      </c>
      <c r="Q8" s="103" t="s">
        <v>505</v>
      </c>
      <c r="R8" s="156">
        <v>0.74</v>
      </c>
      <c r="S8" s="145" t="s">
        <v>195</v>
      </c>
      <c r="T8" s="105">
        <v>0.87</v>
      </c>
      <c r="U8" s="31">
        <v>0.88</v>
      </c>
      <c r="V8" s="103" t="s">
        <v>196</v>
      </c>
      <c r="W8" s="145" t="s">
        <v>197</v>
      </c>
      <c r="X8" s="10">
        <v>8.4000000000000005E-2</v>
      </c>
      <c r="Y8" s="189" t="s">
        <v>391</v>
      </c>
    </row>
    <row r="9" spans="1:25" ht="12">
      <c r="A9" s="13" t="s">
        <v>73</v>
      </c>
      <c r="B9" s="145" t="s">
        <v>848</v>
      </c>
      <c r="C9" s="103"/>
      <c r="D9" s="31">
        <v>0.24</v>
      </c>
      <c r="E9" s="32" t="s">
        <v>849</v>
      </c>
      <c r="F9" s="142">
        <v>4.0399999999999998E-2</v>
      </c>
      <c r="G9" s="10">
        <v>0.1389</v>
      </c>
      <c r="H9" s="145" t="s">
        <v>202</v>
      </c>
      <c r="I9" s="218">
        <v>0.26</v>
      </c>
      <c r="J9" s="10">
        <v>0.99299999999999999</v>
      </c>
      <c r="K9" s="25">
        <v>8.7499999999999994E-2</v>
      </c>
      <c r="L9" s="103"/>
      <c r="M9" s="145" t="s">
        <v>204</v>
      </c>
      <c r="N9" s="105">
        <v>0.54</v>
      </c>
      <c r="O9" s="31">
        <v>0.91</v>
      </c>
      <c r="P9" s="218" t="s">
        <v>205</v>
      </c>
      <c r="Q9" s="103" t="s">
        <v>850</v>
      </c>
      <c r="R9" s="156">
        <v>0.85</v>
      </c>
      <c r="S9" s="145" t="s">
        <v>207</v>
      </c>
      <c r="T9" s="105">
        <v>0.56999999999999995</v>
      </c>
      <c r="U9" s="31">
        <v>0.83</v>
      </c>
      <c r="V9" s="103" t="s">
        <v>208</v>
      </c>
      <c r="W9" s="145" t="s">
        <v>209</v>
      </c>
      <c r="X9" s="10">
        <v>4.4699999999999997E-2</v>
      </c>
      <c r="Y9" s="189" t="s">
        <v>381</v>
      </c>
    </row>
    <row r="10" spans="1:25" ht="12">
      <c r="A10" s="13" t="s">
        <v>74</v>
      </c>
      <c r="B10" s="145" t="s">
        <v>851</v>
      </c>
      <c r="C10" s="103"/>
      <c r="D10" s="31">
        <v>0.66</v>
      </c>
      <c r="E10" s="32" t="s">
        <v>852</v>
      </c>
      <c r="F10" s="142">
        <v>7.7499999999999999E-2</v>
      </c>
      <c r="G10" s="10">
        <v>2.07E-2</v>
      </c>
      <c r="H10" s="145" t="s">
        <v>214</v>
      </c>
      <c r="I10" s="218">
        <v>0.26</v>
      </c>
      <c r="J10" s="105">
        <v>1</v>
      </c>
      <c r="K10" s="25">
        <v>1.9199999999999998E-2</v>
      </c>
      <c r="L10" s="103" t="s">
        <v>215</v>
      </c>
      <c r="M10" s="145" t="s">
        <v>216</v>
      </c>
      <c r="N10" s="105">
        <v>0.65</v>
      </c>
      <c r="O10" s="31">
        <v>0.76</v>
      </c>
      <c r="P10" s="218" t="s">
        <v>142</v>
      </c>
      <c r="Q10" s="103" t="s">
        <v>555</v>
      </c>
      <c r="R10" s="156">
        <v>0.94</v>
      </c>
      <c r="S10" s="145" t="s">
        <v>218</v>
      </c>
      <c r="T10" s="105">
        <v>0.84</v>
      </c>
      <c r="U10" s="31">
        <v>0.96</v>
      </c>
      <c r="V10" s="103" t="s">
        <v>219</v>
      </c>
      <c r="W10" s="145" t="s">
        <v>209</v>
      </c>
      <c r="X10" s="10">
        <v>8.3400000000000002E-2</v>
      </c>
      <c r="Y10" s="189" t="s">
        <v>789</v>
      </c>
    </row>
    <row r="11" spans="1:25" ht="12">
      <c r="A11" s="13" t="s">
        <v>75</v>
      </c>
      <c r="B11" s="145" t="s">
        <v>853</v>
      </c>
      <c r="C11" s="103"/>
      <c r="D11" s="31">
        <v>0.35</v>
      </c>
      <c r="E11" s="32" t="s">
        <v>854</v>
      </c>
      <c r="F11" s="142">
        <v>6.8900000000000003E-2</v>
      </c>
      <c r="G11" s="10">
        <v>0.16880000000000001</v>
      </c>
      <c r="H11" s="145" t="s">
        <v>224</v>
      </c>
      <c r="I11" s="218">
        <v>0.21</v>
      </c>
      <c r="J11" s="10">
        <v>0.88900000000000001</v>
      </c>
      <c r="K11" s="25">
        <v>3.5499999999999997E-2</v>
      </c>
      <c r="L11" s="103" t="s">
        <v>225</v>
      </c>
      <c r="M11" s="145" t="s">
        <v>226</v>
      </c>
      <c r="N11" s="105">
        <v>0.43</v>
      </c>
      <c r="O11" s="31">
        <v>0.89</v>
      </c>
      <c r="P11" s="218" t="s">
        <v>227</v>
      </c>
      <c r="Q11" s="103" t="s">
        <v>590</v>
      </c>
      <c r="R11" s="156">
        <v>0.85</v>
      </c>
      <c r="S11" s="145" t="s">
        <v>229</v>
      </c>
      <c r="T11" s="105"/>
      <c r="U11" s="31">
        <v>0.69</v>
      </c>
      <c r="V11" s="103" t="s">
        <v>230</v>
      </c>
      <c r="W11" s="145" t="s">
        <v>231</v>
      </c>
      <c r="X11" s="10">
        <v>5.6800000000000003E-2</v>
      </c>
      <c r="Y11" s="189" t="s">
        <v>855</v>
      </c>
    </row>
    <row r="12" spans="1:25" ht="12">
      <c r="A12" s="13" t="s">
        <v>76</v>
      </c>
      <c r="B12" s="145" t="s">
        <v>856</v>
      </c>
      <c r="C12" s="103"/>
      <c r="D12" s="31">
        <v>0.46</v>
      </c>
      <c r="E12" s="32" t="s">
        <v>857</v>
      </c>
      <c r="F12" s="142">
        <v>5.8700000000000002E-2</v>
      </c>
      <c r="G12" s="10">
        <v>3.95E-2</v>
      </c>
      <c r="H12" s="145" t="s">
        <v>214</v>
      </c>
      <c r="I12" s="218">
        <v>0.23</v>
      </c>
      <c r="J12" s="10">
        <v>0.99299999999999999</v>
      </c>
      <c r="K12" s="25">
        <v>3.6600000000000001E-2</v>
      </c>
      <c r="L12" s="103" t="s">
        <v>236</v>
      </c>
      <c r="M12" s="145" t="s">
        <v>237</v>
      </c>
      <c r="N12" s="105"/>
      <c r="O12" s="31">
        <v>0.82</v>
      </c>
      <c r="P12" s="218" t="s">
        <v>238</v>
      </c>
      <c r="Q12" s="103" t="s">
        <v>858</v>
      </c>
      <c r="R12" s="156">
        <v>0.92</v>
      </c>
      <c r="S12" s="145" t="s">
        <v>240</v>
      </c>
      <c r="T12" s="105">
        <v>0.67</v>
      </c>
      <c r="U12" s="31">
        <v>0.94</v>
      </c>
      <c r="V12" s="103" t="s">
        <v>186</v>
      </c>
      <c r="W12" s="145" t="s">
        <v>241</v>
      </c>
      <c r="X12" s="10">
        <v>3.9800000000000002E-2</v>
      </c>
      <c r="Y12" s="189" t="s">
        <v>637</v>
      </c>
    </row>
    <row r="13" spans="1:25" ht="12">
      <c r="A13" s="13" t="s">
        <v>77</v>
      </c>
      <c r="B13" s="145" t="s">
        <v>859</v>
      </c>
      <c r="C13" s="103"/>
      <c r="D13" s="31">
        <v>0.47</v>
      </c>
      <c r="E13" s="32" t="s">
        <v>860</v>
      </c>
      <c r="F13" s="142">
        <v>4.7600000000000003E-2</v>
      </c>
      <c r="G13" s="105">
        <v>0.06</v>
      </c>
      <c r="H13" s="145" t="s">
        <v>245</v>
      </c>
      <c r="I13" s="218">
        <v>0.21</v>
      </c>
      <c r="J13" s="10">
        <v>0.99299999999999999</v>
      </c>
      <c r="K13" s="25">
        <v>8.6300000000000002E-2</v>
      </c>
      <c r="L13" s="103" t="s">
        <v>246</v>
      </c>
      <c r="M13" s="145" t="s">
        <v>282</v>
      </c>
      <c r="N13" s="105">
        <v>0.56999999999999995</v>
      </c>
      <c r="O13" s="31">
        <v>0.7</v>
      </c>
      <c r="P13" s="218" t="s">
        <v>248</v>
      </c>
      <c r="Q13" s="103" t="s">
        <v>861</v>
      </c>
      <c r="R13" s="156">
        <v>0.86</v>
      </c>
      <c r="S13" s="145" t="s">
        <v>250</v>
      </c>
      <c r="T13" s="105">
        <v>0.8</v>
      </c>
      <c r="U13" s="31">
        <v>0.74</v>
      </c>
      <c r="V13" s="103" t="s">
        <v>230</v>
      </c>
      <c r="W13" s="145" t="s">
        <v>251</v>
      </c>
      <c r="X13" s="10">
        <v>6.4100000000000004E-2</v>
      </c>
      <c r="Y13" s="189" t="s">
        <v>210</v>
      </c>
    </row>
    <row r="14" spans="1:25" ht="12">
      <c r="A14" s="13" t="s">
        <v>78</v>
      </c>
      <c r="B14" s="145" t="s">
        <v>862</v>
      </c>
      <c r="C14" s="103"/>
      <c r="D14" s="31">
        <v>0.46</v>
      </c>
      <c r="E14" s="32" t="s">
        <v>863</v>
      </c>
      <c r="F14" s="142">
        <v>4.8599999999999997E-2</v>
      </c>
      <c r="G14" s="10">
        <v>6.93E-2</v>
      </c>
      <c r="H14" s="145" t="s">
        <v>245</v>
      </c>
      <c r="I14" s="218">
        <v>0.22</v>
      </c>
      <c r="J14" s="10">
        <v>0.98399999999999999</v>
      </c>
      <c r="K14" s="25">
        <v>5.1400000000000001E-2</v>
      </c>
      <c r="L14" s="103" t="s">
        <v>255</v>
      </c>
      <c r="M14" s="145" t="s">
        <v>256</v>
      </c>
      <c r="N14" s="105">
        <v>0.52</v>
      </c>
      <c r="O14" s="31">
        <v>0.85</v>
      </c>
      <c r="P14" s="218" t="s">
        <v>257</v>
      </c>
      <c r="Q14" s="103" t="s">
        <v>864</v>
      </c>
      <c r="R14" s="156">
        <v>0.94</v>
      </c>
      <c r="S14" s="145" t="s">
        <v>168</v>
      </c>
      <c r="T14" s="105">
        <v>0.72</v>
      </c>
      <c r="U14" s="31">
        <v>0.95</v>
      </c>
      <c r="V14" s="103" t="s">
        <v>219</v>
      </c>
      <c r="W14" s="145" t="s">
        <v>259</v>
      </c>
      <c r="X14" s="10">
        <v>1.7000000000000001E-2</v>
      </c>
      <c r="Y14" s="189" t="s">
        <v>210</v>
      </c>
    </row>
    <row r="15" spans="1:25" ht="12">
      <c r="A15" s="13" t="s">
        <v>79</v>
      </c>
      <c r="B15" s="145" t="s">
        <v>865</v>
      </c>
      <c r="C15" s="103"/>
      <c r="D15" s="31">
        <v>0.52</v>
      </c>
      <c r="E15" s="32" t="s">
        <v>866</v>
      </c>
      <c r="F15" s="142">
        <v>6.8900000000000003E-2</v>
      </c>
      <c r="G15" s="10">
        <v>5.5800000000000002E-2</v>
      </c>
      <c r="H15" s="145" t="s">
        <v>224</v>
      </c>
      <c r="I15" s="218">
        <v>0.28000000000000003</v>
      </c>
      <c r="J15" s="10">
        <v>0.98599999999999999</v>
      </c>
      <c r="K15" s="25">
        <v>5.1999999999999998E-2</v>
      </c>
      <c r="L15" s="103"/>
      <c r="M15" s="145" t="s">
        <v>264</v>
      </c>
      <c r="N15" s="105">
        <v>0.69</v>
      </c>
      <c r="O15" s="31">
        <v>0.61</v>
      </c>
      <c r="P15" s="218" t="s">
        <v>265</v>
      </c>
      <c r="Q15" s="103" t="s">
        <v>867</v>
      </c>
      <c r="R15" s="156">
        <v>0.82</v>
      </c>
      <c r="S15" s="145" t="s">
        <v>267</v>
      </c>
      <c r="T15" s="105"/>
      <c r="U15" s="31">
        <v>0.55000000000000004</v>
      </c>
      <c r="V15" s="103" t="s">
        <v>268</v>
      </c>
      <c r="W15" s="145" t="s">
        <v>269</v>
      </c>
      <c r="X15" s="10">
        <v>1.66E-2</v>
      </c>
      <c r="Y15" s="189" t="s">
        <v>279</v>
      </c>
    </row>
    <row r="16" spans="1:25" ht="12">
      <c r="A16" s="13" t="s">
        <v>80</v>
      </c>
      <c r="B16" s="145" t="s">
        <v>868</v>
      </c>
      <c r="C16" s="103"/>
      <c r="D16" s="31">
        <v>0.27</v>
      </c>
      <c r="E16" s="32" t="s">
        <v>869</v>
      </c>
      <c r="F16" s="142">
        <v>4.8099999999999997E-2</v>
      </c>
      <c r="G16" s="10">
        <v>0.1368</v>
      </c>
      <c r="H16" s="145" t="s">
        <v>274</v>
      </c>
      <c r="I16" s="218">
        <v>0.23</v>
      </c>
      <c r="J16" s="10">
        <v>0.93400000000000005</v>
      </c>
      <c r="K16" s="25">
        <v>3.3300000000000003E-2</v>
      </c>
      <c r="L16" s="103"/>
      <c r="M16" s="145" t="s">
        <v>275</v>
      </c>
      <c r="N16" s="105">
        <v>0.53</v>
      </c>
      <c r="O16" s="31">
        <v>0.81</v>
      </c>
      <c r="P16" s="218" t="s">
        <v>227</v>
      </c>
      <c r="Q16" s="103" t="s">
        <v>867</v>
      </c>
      <c r="R16" s="156">
        <v>0.82</v>
      </c>
      <c r="S16" s="145" t="s">
        <v>277</v>
      </c>
      <c r="T16" s="105">
        <v>0.55000000000000004</v>
      </c>
      <c r="U16" s="31">
        <v>0.75</v>
      </c>
      <c r="V16" s="103" t="s">
        <v>219</v>
      </c>
      <c r="W16" s="145" t="s">
        <v>278</v>
      </c>
      <c r="X16" s="10">
        <v>1.7899999999999999E-2</v>
      </c>
      <c r="Y16" s="189" t="s">
        <v>870</v>
      </c>
    </row>
    <row r="17" spans="1:25" ht="12">
      <c r="A17" s="13" t="s">
        <v>81</v>
      </c>
      <c r="B17" s="145" t="s">
        <v>871</v>
      </c>
      <c r="C17" s="103"/>
      <c r="D17" s="31">
        <v>0.79</v>
      </c>
      <c r="E17" s="32" t="s">
        <v>872</v>
      </c>
      <c r="F17" s="142">
        <v>6.5500000000000003E-2</v>
      </c>
      <c r="G17" s="10">
        <v>2.2599999999999999E-2</v>
      </c>
      <c r="H17" s="145" t="s">
        <v>281</v>
      </c>
      <c r="I17" s="218">
        <v>0.22</v>
      </c>
      <c r="J17" s="10">
        <v>0.996</v>
      </c>
      <c r="K17" s="187"/>
      <c r="L17" s="103"/>
      <c r="M17" s="145" t="s">
        <v>141</v>
      </c>
      <c r="N17" s="105">
        <v>0.74</v>
      </c>
      <c r="O17" s="31">
        <v>0.66</v>
      </c>
      <c r="P17" s="218" t="s">
        <v>205</v>
      </c>
      <c r="Q17" s="103" t="s">
        <v>873</v>
      </c>
      <c r="R17" s="156">
        <v>0.96</v>
      </c>
      <c r="S17" s="145" t="s">
        <v>285</v>
      </c>
      <c r="T17" s="105">
        <v>0.83</v>
      </c>
      <c r="U17" s="31">
        <v>0.97</v>
      </c>
      <c r="V17" s="103" t="s">
        <v>145</v>
      </c>
      <c r="W17" s="145" t="s">
        <v>286</v>
      </c>
      <c r="X17" s="10">
        <v>5.8599999999999999E-2</v>
      </c>
      <c r="Y17" s="189" t="s">
        <v>406</v>
      </c>
    </row>
    <row r="18" spans="1:25" ht="12">
      <c r="A18" s="13" t="s">
        <v>82</v>
      </c>
      <c r="B18" s="145" t="s">
        <v>874</v>
      </c>
      <c r="C18" s="103"/>
      <c r="D18" s="31">
        <v>0.47</v>
      </c>
      <c r="E18" s="32" t="s">
        <v>875</v>
      </c>
      <c r="F18" s="142">
        <v>4.3299999999999998E-2</v>
      </c>
      <c r="G18" s="10">
        <v>0.1111</v>
      </c>
      <c r="H18" s="145" t="s">
        <v>163</v>
      </c>
      <c r="I18" s="218">
        <v>0.18</v>
      </c>
      <c r="J18" s="10">
        <v>0.998</v>
      </c>
      <c r="K18" s="25">
        <v>3.7199999999999997E-2</v>
      </c>
      <c r="L18" s="103"/>
      <c r="M18" s="145" t="s">
        <v>291</v>
      </c>
      <c r="N18" s="105">
        <v>0.82</v>
      </c>
      <c r="O18" s="31">
        <v>0.72</v>
      </c>
      <c r="P18" s="218" t="s">
        <v>283</v>
      </c>
      <c r="Q18" s="103" t="s">
        <v>555</v>
      </c>
      <c r="R18" s="156">
        <v>0.96</v>
      </c>
      <c r="S18" s="145" t="s">
        <v>240</v>
      </c>
      <c r="T18" s="105">
        <v>0.68</v>
      </c>
      <c r="U18" s="31">
        <v>0.89</v>
      </c>
      <c r="V18" s="103" t="s">
        <v>230</v>
      </c>
      <c r="W18" s="145" t="s">
        <v>146</v>
      </c>
      <c r="X18" s="10">
        <v>3.9600000000000003E-2</v>
      </c>
      <c r="Y18" s="189" t="s">
        <v>178</v>
      </c>
    </row>
    <row r="19" spans="1:25" ht="12">
      <c r="A19" s="13" t="s">
        <v>83</v>
      </c>
      <c r="B19" s="145" t="s">
        <v>876</v>
      </c>
      <c r="C19" s="103"/>
      <c r="D19" s="31">
        <v>0.31</v>
      </c>
      <c r="E19" s="32" t="s">
        <v>877</v>
      </c>
      <c r="F19" s="142">
        <v>6.8900000000000003E-2</v>
      </c>
      <c r="G19" s="10">
        <v>2.5999999999999999E-2</v>
      </c>
      <c r="H19" s="145" t="s">
        <v>224</v>
      </c>
      <c r="I19" s="218">
        <v>0.22</v>
      </c>
      <c r="J19" s="10"/>
      <c r="K19" s="25">
        <v>0.18920000000000001</v>
      </c>
      <c r="L19" s="103"/>
      <c r="M19" s="145" t="s">
        <v>294</v>
      </c>
      <c r="N19" s="105"/>
      <c r="O19" s="31">
        <v>0.82</v>
      </c>
      <c r="P19" s="218" t="s">
        <v>295</v>
      </c>
      <c r="Q19" s="103" t="s">
        <v>175</v>
      </c>
      <c r="R19" s="156">
        <v>0.8</v>
      </c>
      <c r="S19" s="145" t="s">
        <v>297</v>
      </c>
      <c r="T19" s="105">
        <v>0.62</v>
      </c>
      <c r="U19" s="31">
        <v>0.55000000000000004</v>
      </c>
      <c r="V19" s="103" t="s">
        <v>298</v>
      </c>
      <c r="W19" s="145" t="s">
        <v>299</v>
      </c>
      <c r="X19" s="10">
        <v>0.1135</v>
      </c>
      <c r="Y19" s="189" t="s">
        <v>198</v>
      </c>
    </row>
    <row r="20" spans="1:25" ht="12">
      <c r="A20" s="13" t="s">
        <v>84</v>
      </c>
      <c r="B20" s="145" t="s">
        <v>878</v>
      </c>
      <c r="C20" s="103"/>
      <c r="D20" s="31">
        <v>0.46</v>
      </c>
      <c r="E20" s="32" t="s">
        <v>879</v>
      </c>
      <c r="F20" s="142">
        <v>3.9800000000000002E-2</v>
      </c>
      <c r="G20" s="10">
        <v>5.21E-2</v>
      </c>
      <c r="H20" s="145" t="s">
        <v>202</v>
      </c>
      <c r="I20" s="218">
        <v>0.23</v>
      </c>
      <c r="J20" s="10">
        <v>0.998</v>
      </c>
      <c r="K20" s="25">
        <v>4.6199999999999998E-2</v>
      </c>
      <c r="L20" s="103" t="s">
        <v>236</v>
      </c>
      <c r="M20" s="145" t="s">
        <v>303</v>
      </c>
      <c r="N20" s="105">
        <v>0.66</v>
      </c>
      <c r="O20" s="31">
        <v>0.54</v>
      </c>
      <c r="P20" s="218" t="s">
        <v>184</v>
      </c>
      <c r="Q20" s="103" t="s">
        <v>513</v>
      </c>
      <c r="R20" s="156">
        <v>0.79</v>
      </c>
      <c r="S20" s="145" t="s">
        <v>305</v>
      </c>
      <c r="T20" s="105">
        <v>0.8</v>
      </c>
      <c r="U20" s="31">
        <v>0.81</v>
      </c>
      <c r="V20" s="103" t="s">
        <v>306</v>
      </c>
      <c r="W20" s="145" t="s">
        <v>307</v>
      </c>
      <c r="X20" s="10">
        <v>5.7700000000000001E-2</v>
      </c>
      <c r="Y20" s="189" t="s">
        <v>371</v>
      </c>
    </row>
    <row r="21" spans="1:25" ht="12">
      <c r="A21" s="13" t="s">
        <v>85</v>
      </c>
      <c r="B21" s="145" t="s">
        <v>880</v>
      </c>
      <c r="C21" s="103"/>
      <c r="D21" s="31">
        <v>0.61</v>
      </c>
      <c r="E21" s="32" t="s">
        <v>881</v>
      </c>
      <c r="F21" s="142">
        <v>6.8900000000000003E-2</v>
      </c>
      <c r="G21" s="10">
        <v>2.5700000000000001E-2</v>
      </c>
      <c r="H21" s="145" t="s">
        <v>245</v>
      </c>
      <c r="I21" s="218">
        <v>0.23</v>
      </c>
      <c r="J21" s="10">
        <v>0.93600000000000005</v>
      </c>
      <c r="K21" s="187"/>
      <c r="L21" s="103" t="s">
        <v>312</v>
      </c>
      <c r="M21" s="145" t="s">
        <v>313</v>
      </c>
      <c r="N21" s="105">
        <v>0.24</v>
      </c>
      <c r="O21" s="187"/>
      <c r="Q21" s="103" t="s">
        <v>586</v>
      </c>
      <c r="R21" s="156">
        <v>0.91</v>
      </c>
      <c r="S21" s="145" t="s">
        <v>315</v>
      </c>
      <c r="T21" s="105">
        <v>0.67</v>
      </c>
      <c r="U21" s="31">
        <v>0.87</v>
      </c>
      <c r="V21" s="103" t="s">
        <v>316</v>
      </c>
      <c r="W21" s="145" t="s">
        <v>158</v>
      </c>
      <c r="X21" s="10">
        <v>1.84E-2</v>
      </c>
      <c r="Y21" s="189" t="s">
        <v>232</v>
      </c>
    </row>
    <row r="22" spans="1:25" ht="12">
      <c r="A22" s="13" t="s">
        <v>86</v>
      </c>
      <c r="B22" s="145" t="s">
        <v>882</v>
      </c>
      <c r="C22" s="103"/>
      <c r="D22" s="31">
        <v>0.47</v>
      </c>
      <c r="E22" s="32" t="s">
        <v>883</v>
      </c>
      <c r="F22" s="142">
        <v>0.13100000000000001</v>
      </c>
      <c r="G22" s="10">
        <v>1E-4</v>
      </c>
      <c r="H22" s="145" t="s">
        <v>202</v>
      </c>
      <c r="I22" s="218">
        <v>0.16</v>
      </c>
      <c r="J22" s="10">
        <v>0.95840000000000003</v>
      </c>
      <c r="K22" s="187"/>
      <c r="L22" s="103" t="s">
        <v>320</v>
      </c>
      <c r="M22" s="145" t="s">
        <v>153</v>
      </c>
      <c r="N22" s="105">
        <v>0.34</v>
      </c>
      <c r="O22" s="31">
        <v>0.8</v>
      </c>
      <c r="P22" s="218" t="s">
        <v>321</v>
      </c>
      <c r="Q22" s="103" t="s">
        <v>217</v>
      </c>
      <c r="R22" s="156">
        <v>0.6</v>
      </c>
      <c r="S22" s="145" t="s">
        <v>323</v>
      </c>
      <c r="T22" s="105">
        <v>0.59</v>
      </c>
      <c r="U22" s="31">
        <v>0.74</v>
      </c>
      <c r="V22" s="103" t="s">
        <v>324</v>
      </c>
      <c r="W22" s="145" t="s">
        <v>325</v>
      </c>
      <c r="X22" s="10">
        <v>4.8099999999999997E-2</v>
      </c>
      <c r="Y22" s="189" t="s">
        <v>398</v>
      </c>
    </row>
    <row r="23" spans="1:25" ht="12">
      <c r="A23" s="13" t="s">
        <v>87</v>
      </c>
      <c r="B23" s="145" t="s">
        <v>884</v>
      </c>
      <c r="C23" s="103"/>
      <c r="D23" s="31">
        <v>0.49</v>
      </c>
      <c r="E23" s="32" t="s">
        <v>885</v>
      </c>
      <c r="F23" s="142">
        <v>3.8600000000000002E-2</v>
      </c>
      <c r="G23" s="10"/>
      <c r="H23" s="145" t="s">
        <v>214</v>
      </c>
      <c r="I23" s="218">
        <v>0.25</v>
      </c>
      <c r="J23" s="10">
        <v>0.995</v>
      </c>
      <c r="K23" s="25">
        <v>3.7100000000000001E-2</v>
      </c>
      <c r="L23" s="103"/>
      <c r="M23" s="145" t="s">
        <v>153</v>
      </c>
      <c r="N23" s="105">
        <v>0.69</v>
      </c>
      <c r="O23" s="31">
        <v>0.77</v>
      </c>
      <c r="P23" s="218" t="s">
        <v>329</v>
      </c>
      <c r="Q23" s="103" t="s">
        <v>886</v>
      </c>
      <c r="R23" s="156">
        <v>0.91</v>
      </c>
      <c r="S23" s="145" t="s">
        <v>331</v>
      </c>
      <c r="T23" s="105"/>
      <c r="U23" s="31">
        <v>0.9</v>
      </c>
      <c r="V23" s="103" t="s">
        <v>230</v>
      </c>
      <c r="W23" s="145" t="s">
        <v>332</v>
      </c>
      <c r="X23" s="10">
        <v>2.8199999999999999E-2</v>
      </c>
      <c r="Y23" s="189" t="s">
        <v>443</v>
      </c>
    </row>
    <row r="24" spans="1:25" ht="12">
      <c r="A24" s="13" t="s">
        <v>88</v>
      </c>
      <c r="B24" s="145" t="s">
        <v>887</v>
      </c>
      <c r="C24" s="103"/>
      <c r="D24" s="31">
        <v>0.59</v>
      </c>
      <c r="F24" s="142">
        <v>0.1802</v>
      </c>
      <c r="G24" s="10">
        <v>1E-3</v>
      </c>
      <c r="H24" s="145" t="s">
        <v>274</v>
      </c>
      <c r="I24" s="218">
        <v>0.19</v>
      </c>
      <c r="J24" s="10">
        <v>0.95809999999999995</v>
      </c>
      <c r="K24" s="25">
        <v>0.28899999999999998</v>
      </c>
      <c r="L24" s="103"/>
      <c r="M24" s="145" t="s">
        <v>226</v>
      </c>
      <c r="N24" s="105"/>
      <c r="O24" s="31">
        <v>0.35</v>
      </c>
      <c r="P24" s="218" t="s">
        <v>337</v>
      </c>
      <c r="Q24" s="103" t="s">
        <v>888</v>
      </c>
      <c r="R24" s="156">
        <v>0.8</v>
      </c>
      <c r="S24" s="145" t="s">
        <v>240</v>
      </c>
      <c r="T24" s="105">
        <v>0.57999999999999996</v>
      </c>
      <c r="U24" s="31">
        <v>0.66</v>
      </c>
      <c r="V24" s="103" t="s">
        <v>339</v>
      </c>
      <c r="W24" s="145" t="s">
        <v>340</v>
      </c>
      <c r="X24" s="10">
        <v>0.1171</v>
      </c>
      <c r="Y24" s="189" t="s">
        <v>210</v>
      </c>
    </row>
    <row r="25" spans="1:25" ht="12">
      <c r="A25" s="13" t="s">
        <v>89</v>
      </c>
      <c r="B25" s="145" t="s">
        <v>889</v>
      </c>
      <c r="C25" s="103"/>
      <c r="D25" s="31">
        <v>0.63</v>
      </c>
      <c r="E25" s="32" t="s">
        <v>890</v>
      </c>
      <c r="F25" s="142">
        <v>3.0499999999999999E-2</v>
      </c>
      <c r="G25" s="10">
        <v>2.01E-2</v>
      </c>
      <c r="H25" s="145" t="s">
        <v>344</v>
      </c>
      <c r="I25" s="218">
        <v>0.22</v>
      </c>
      <c r="J25" s="105">
        <v>1</v>
      </c>
      <c r="K25" s="25">
        <v>6.7999999999999996E-3</v>
      </c>
      <c r="L25" s="103"/>
      <c r="M25" s="145" t="s">
        <v>183</v>
      </c>
      <c r="N25" s="105"/>
      <c r="O25" s="31">
        <v>0.73</v>
      </c>
      <c r="P25" s="218" t="s">
        <v>257</v>
      </c>
      <c r="Q25" s="103" t="s">
        <v>891</v>
      </c>
      <c r="R25" s="156">
        <v>0.91</v>
      </c>
      <c r="S25" s="145" t="s">
        <v>345</v>
      </c>
      <c r="T25" s="105">
        <v>0.78</v>
      </c>
      <c r="U25" s="31">
        <v>0.91</v>
      </c>
      <c r="V25" s="103" t="s">
        <v>324</v>
      </c>
      <c r="W25" s="145" t="s">
        <v>269</v>
      </c>
      <c r="X25" s="10">
        <v>5.4300000000000001E-2</v>
      </c>
      <c r="Y25" s="189" t="s">
        <v>354</v>
      </c>
    </row>
    <row r="26" spans="1:25" ht="12">
      <c r="A26" s="13" t="s">
        <v>90</v>
      </c>
      <c r="B26" s="145" t="s">
        <v>892</v>
      </c>
      <c r="C26" s="103"/>
      <c r="D26" s="31">
        <v>0.62</v>
      </c>
      <c r="E26" s="32" t="s">
        <v>893</v>
      </c>
      <c r="F26" s="142">
        <v>6.8900000000000003E-2</v>
      </c>
      <c r="G26" s="10">
        <v>9.4999999999999998E-3</v>
      </c>
      <c r="H26" s="187"/>
      <c r="I26" s="218">
        <v>0.28999999999999998</v>
      </c>
      <c r="J26" s="10"/>
      <c r="K26" s="25">
        <v>0.1328</v>
      </c>
      <c r="L26" s="103" t="s">
        <v>348</v>
      </c>
      <c r="M26" s="145" t="s">
        <v>291</v>
      </c>
      <c r="N26" s="105"/>
      <c r="O26" s="31">
        <v>0.72</v>
      </c>
      <c r="P26" s="218" t="s">
        <v>349</v>
      </c>
      <c r="Q26" s="103" t="s">
        <v>894</v>
      </c>
      <c r="R26" s="156">
        <v>0.96</v>
      </c>
      <c r="S26" s="145" t="s">
        <v>351</v>
      </c>
      <c r="T26" s="105">
        <v>0.79</v>
      </c>
      <c r="U26" s="31">
        <v>0.81</v>
      </c>
      <c r="V26" s="103" t="s">
        <v>352</v>
      </c>
      <c r="W26" s="145" t="s">
        <v>353</v>
      </c>
      <c r="X26" s="10">
        <v>7.0800000000000002E-2</v>
      </c>
      <c r="Y26" s="189" t="s">
        <v>260</v>
      </c>
    </row>
    <row r="27" spans="1:25" ht="12">
      <c r="A27" s="13" t="s">
        <v>91</v>
      </c>
      <c r="B27" s="145" t="s">
        <v>895</v>
      </c>
      <c r="C27" s="103"/>
      <c r="D27" s="31">
        <v>0.59</v>
      </c>
      <c r="E27" s="32" t="s">
        <v>896</v>
      </c>
      <c r="F27" s="142">
        <v>4.9799999999999997E-2</v>
      </c>
      <c r="G27" s="10">
        <v>8.6E-3</v>
      </c>
      <c r="H27" s="145" t="s">
        <v>344</v>
      </c>
      <c r="I27" s="218">
        <v>0.19</v>
      </c>
      <c r="J27" s="10">
        <v>0.999</v>
      </c>
      <c r="K27" s="25">
        <v>2.6599999999999999E-2</v>
      </c>
      <c r="L27" s="103" t="s">
        <v>358</v>
      </c>
      <c r="M27" s="145" t="s">
        <v>359</v>
      </c>
      <c r="N27" s="105"/>
      <c r="O27" s="31">
        <v>0.81</v>
      </c>
      <c r="P27" s="218" t="s">
        <v>360</v>
      </c>
      <c r="Q27" s="103" t="s">
        <v>296</v>
      </c>
      <c r="R27" s="156">
        <v>0.91</v>
      </c>
      <c r="S27" s="145" t="s">
        <v>362</v>
      </c>
      <c r="T27" s="105">
        <v>0.7</v>
      </c>
      <c r="U27" s="31">
        <v>0.96</v>
      </c>
      <c r="V27" s="103" t="s">
        <v>219</v>
      </c>
      <c r="W27" s="145" t="s">
        <v>363</v>
      </c>
      <c r="X27" s="10">
        <v>8.6999999999999994E-3</v>
      </c>
      <c r="Y27" s="189" t="s">
        <v>413</v>
      </c>
    </row>
    <row r="28" spans="1:25" ht="12">
      <c r="A28" s="13" t="s">
        <v>92</v>
      </c>
      <c r="B28" s="145" t="s">
        <v>897</v>
      </c>
      <c r="C28" s="103"/>
      <c r="D28" s="31">
        <v>0.26</v>
      </c>
      <c r="E28" s="32" t="s">
        <v>898</v>
      </c>
      <c r="F28" s="142">
        <v>5.57E-2</v>
      </c>
      <c r="G28" s="10">
        <v>4.4200000000000003E-2</v>
      </c>
      <c r="H28" s="145" t="s">
        <v>274</v>
      </c>
      <c r="I28" s="218">
        <v>0.24</v>
      </c>
      <c r="J28" s="10">
        <v>0.95899999999999996</v>
      </c>
      <c r="K28" s="25">
        <v>7.3499999999999996E-2</v>
      </c>
      <c r="L28" s="103" t="s">
        <v>225</v>
      </c>
      <c r="M28" s="145" t="s">
        <v>368</v>
      </c>
      <c r="N28" s="105">
        <v>0.53</v>
      </c>
      <c r="O28" s="31">
        <v>0.88</v>
      </c>
      <c r="P28" s="218" t="s">
        <v>265</v>
      </c>
      <c r="Q28" s="103" t="s">
        <v>296</v>
      </c>
      <c r="R28" s="156">
        <v>0.87</v>
      </c>
      <c r="S28" s="145" t="s">
        <v>369</v>
      </c>
      <c r="T28" s="105">
        <v>0.47</v>
      </c>
      <c r="U28" s="31">
        <v>0.79</v>
      </c>
      <c r="V28" s="103" t="s">
        <v>370</v>
      </c>
      <c r="W28" s="145" t="s">
        <v>251</v>
      </c>
      <c r="X28" s="10">
        <v>2.06E-2</v>
      </c>
      <c r="Y28" s="189" t="s">
        <v>899</v>
      </c>
    </row>
    <row r="29" spans="1:25" ht="12">
      <c r="A29" s="13" t="s">
        <v>93</v>
      </c>
      <c r="B29" s="145" t="s">
        <v>900</v>
      </c>
      <c r="C29" s="103"/>
      <c r="D29" s="31">
        <v>0.66</v>
      </c>
      <c r="E29" s="32" t="s">
        <v>901</v>
      </c>
      <c r="F29" s="142">
        <v>4.8099999999999997E-2</v>
      </c>
      <c r="G29" s="10">
        <v>6.1800000000000001E-2</v>
      </c>
      <c r="H29" s="145" t="s">
        <v>202</v>
      </c>
      <c r="I29" s="218">
        <v>0.18</v>
      </c>
      <c r="J29" s="10">
        <v>0.98399999999999999</v>
      </c>
      <c r="K29" s="25">
        <v>5.3600000000000002E-2</v>
      </c>
      <c r="L29" s="103"/>
      <c r="M29" s="145" t="s">
        <v>375</v>
      </c>
      <c r="N29" s="105">
        <v>0.33</v>
      </c>
      <c r="O29" s="31">
        <v>0.3</v>
      </c>
      <c r="P29" s="218" t="s">
        <v>265</v>
      </c>
      <c r="Q29" s="103" t="s">
        <v>902</v>
      </c>
      <c r="R29" s="156"/>
      <c r="S29" s="145" t="s">
        <v>267</v>
      </c>
      <c r="T29" s="105">
        <v>0.63</v>
      </c>
      <c r="U29" s="187"/>
      <c r="V29" s="103" t="s">
        <v>169</v>
      </c>
      <c r="W29" s="145" t="s">
        <v>146</v>
      </c>
      <c r="X29" s="10"/>
      <c r="Y29" s="189"/>
    </row>
    <row r="30" spans="1:25" ht="12">
      <c r="A30" s="13" t="s">
        <v>111</v>
      </c>
      <c r="B30" s="145" t="s">
        <v>903</v>
      </c>
      <c r="C30" s="103"/>
      <c r="D30" s="187"/>
      <c r="F30" s="142">
        <v>6.8900000000000003E-2</v>
      </c>
      <c r="G30" s="10"/>
      <c r="H30" s="187"/>
      <c r="I30" s="218">
        <v>0.11</v>
      </c>
      <c r="J30" s="10"/>
      <c r="K30" s="25">
        <v>1.6999999999999999E-3</v>
      </c>
      <c r="L30" s="103" t="s">
        <v>724</v>
      </c>
      <c r="M30" s="145" t="s">
        <v>378</v>
      </c>
      <c r="N30" s="105"/>
      <c r="O30" s="31">
        <v>0.88</v>
      </c>
      <c r="P30" s="218" t="s">
        <v>154</v>
      </c>
      <c r="Q30" s="103" t="s">
        <v>840</v>
      </c>
      <c r="R30" s="156">
        <v>0.82</v>
      </c>
      <c r="S30" s="187"/>
      <c r="T30" s="105">
        <v>0.66</v>
      </c>
      <c r="U30" s="31">
        <v>0.52</v>
      </c>
      <c r="V30" s="103" t="s">
        <v>219</v>
      </c>
      <c r="W30" s="145" t="s">
        <v>380</v>
      </c>
      <c r="X30" s="10">
        <v>3.7999999999999999E-2</v>
      </c>
      <c r="Y30" s="189" t="s">
        <v>694</v>
      </c>
    </row>
    <row r="31" spans="1:25" ht="12">
      <c r="A31" s="13" t="s">
        <v>95</v>
      </c>
      <c r="B31" s="145" t="s">
        <v>904</v>
      </c>
      <c r="C31" s="103"/>
      <c r="D31" s="31">
        <v>0.16</v>
      </c>
      <c r="E31" s="32" t="s">
        <v>905</v>
      </c>
      <c r="F31" s="142">
        <v>6.8900000000000003E-2</v>
      </c>
      <c r="G31" s="10">
        <v>0.35699999999999998</v>
      </c>
      <c r="H31" s="145" t="s">
        <v>385</v>
      </c>
      <c r="I31" s="218">
        <v>0.26</v>
      </c>
      <c r="J31" s="10">
        <v>0.98799999999999999</v>
      </c>
      <c r="K31" s="25">
        <v>5.8200000000000002E-2</v>
      </c>
      <c r="L31" s="103"/>
      <c r="M31" s="145" t="s">
        <v>386</v>
      </c>
      <c r="N31" s="105">
        <v>0.57999999999999996</v>
      </c>
      <c r="O31" s="31">
        <v>0.91</v>
      </c>
      <c r="P31" s="218" t="s">
        <v>387</v>
      </c>
      <c r="Q31" s="103" t="s">
        <v>906</v>
      </c>
      <c r="R31" s="156">
        <v>0.85</v>
      </c>
      <c r="S31" s="145" t="s">
        <v>389</v>
      </c>
      <c r="T31" s="105"/>
      <c r="U31" s="31">
        <v>0.86</v>
      </c>
      <c r="V31" s="103" t="s">
        <v>230</v>
      </c>
      <c r="W31" s="145" t="s">
        <v>390</v>
      </c>
      <c r="X31" s="10">
        <v>6.7599999999999993E-2</v>
      </c>
      <c r="Y31" s="189" t="s">
        <v>694</v>
      </c>
    </row>
    <row r="32" spans="1:25" ht="12">
      <c r="A32" s="13" t="s">
        <v>96</v>
      </c>
      <c r="B32" s="145" t="s">
        <v>907</v>
      </c>
      <c r="C32" s="103"/>
      <c r="D32" s="31">
        <v>0.43</v>
      </c>
      <c r="F32" s="142">
        <v>6.8900000000000003E-2</v>
      </c>
      <c r="G32" s="10">
        <v>4.48E-2</v>
      </c>
      <c r="H32" s="145" t="s">
        <v>385</v>
      </c>
      <c r="I32" s="218">
        <v>0.2</v>
      </c>
      <c r="J32" s="10">
        <v>0.996</v>
      </c>
      <c r="K32" s="25">
        <v>6.08E-2</v>
      </c>
      <c r="L32" s="103" t="s">
        <v>395</v>
      </c>
      <c r="M32" s="145" t="s">
        <v>396</v>
      </c>
      <c r="N32" s="105">
        <v>0.43</v>
      </c>
      <c r="O32" s="31">
        <v>0.83</v>
      </c>
      <c r="P32" s="218" t="s">
        <v>397</v>
      </c>
      <c r="Q32" s="103" t="s">
        <v>908</v>
      </c>
      <c r="R32" s="156">
        <v>0.88</v>
      </c>
      <c r="S32" s="145" t="s">
        <v>351</v>
      </c>
      <c r="T32" s="105">
        <v>0.6</v>
      </c>
      <c r="U32" s="31">
        <v>0.84</v>
      </c>
      <c r="V32" s="103" t="s">
        <v>157</v>
      </c>
      <c r="W32" s="145" t="s">
        <v>363</v>
      </c>
      <c r="X32" s="10">
        <v>3.61E-2</v>
      </c>
      <c r="Y32" s="189" t="s">
        <v>694</v>
      </c>
    </row>
    <row r="33" spans="1:25" ht="12">
      <c r="A33" s="13" t="s">
        <v>97</v>
      </c>
      <c r="B33" s="145" t="s">
        <v>909</v>
      </c>
      <c r="C33" s="103"/>
      <c r="D33" s="187"/>
      <c r="E33" s="32" t="s">
        <v>910</v>
      </c>
      <c r="F33" s="142">
        <v>5.8900000000000001E-2</v>
      </c>
      <c r="G33" s="10"/>
      <c r="H33" s="145" t="s">
        <v>214</v>
      </c>
      <c r="I33" s="218">
        <v>0.2</v>
      </c>
      <c r="J33" s="105">
        <v>1</v>
      </c>
      <c r="K33" s="25">
        <v>6.6600000000000006E-2</v>
      </c>
      <c r="L33" s="103" t="s">
        <v>402</v>
      </c>
      <c r="M33" s="145" t="s">
        <v>403</v>
      </c>
      <c r="N33" s="105"/>
      <c r="O33" s="31">
        <v>0.52</v>
      </c>
      <c r="P33" s="218" t="s">
        <v>404</v>
      </c>
      <c r="Q33" s="103" t="s">
        <v>513</v>
      </c>
      <c r="R33" s="156">
        <v>0.9</v>
      </c>
      <c r="S33" s="145" t="s">
        <v>315</v>
      </c>
      <c r="T33" s="105">
        <v>0.74</v>
      </c>
      <c r="U33" s="31">
        <v>0.83</v>
      </c>
      <c r="V33" s="103" t="s">
        <v>298</v>
      </c>
      <c r="W33" s="145" t="s">
        <v>209</v>
      </c>
      <c r="X33" s="10">
        <v>5.5E-2</v>
      </c>
      <c r="Y33" s="189" t="s">
        <v>694</v>
      </c>
    </row>
    <row r="34" spans="1:25" ht="12">
      <c r="A34" s="13" t="s">
        <v>98</v>
      </c>
      <c r="B34" s="145" t="s">
        <v>911</v>
      </c>
      <c r="C34" s="103"/>
      <c r="D34" s="31">
        <v>0.53</v>
      </c>
      <c r="E34" s="32" t="s">
        <v>912</v>
      </c>
      <c r="F34" s="142">
        <v>5.45E-2</v>
      </c>
      <c r="G34" s="10">
        <v>3.1099999999999999E-2</v>
      </c>
      <c r="H34" s="145" t="s">
        <v>245</v>
      </c>
      <c r="I34" s="218">
        <v>0.22</v>
      </c>
      <c r="J34" s="105">
        <v>1</v>
      </c>
      <c r="K34" s="25">
        <v>1.2800000000000001E-2</v>
      </c>
      <c r="L34" s="103" t="s">
        <v>410</v>
      </c>
      <c r="M34" s="145" t="s">
        <v>141</v>
      </c>
      <c r="N34" s="105">
        <v>0.82</v>
      </c>
      <c r="O34" s="31">
        <v>0.86</v>
      </c>
      <c r="P34" s="218" t="s">
        <v>283</v>
      </c>
      <c r="Q34" s="103" t="s">
        <v>864</v>
      </c>
      <c r="R34" s="156">
        <v>0.91</v>
      </c>
      <c r="S34" s="145" t="s">
        <v>411</v>
      </c>
      <c r="T34" s="105">
        <v>0.8</v>
      </c>
      <c r="U34" s="31">
        <v>0.95</v>
      </c>
      <c r="V34" s="103" t="s">
        <v>412</v>
      </c>
      <c r="W34" s="145" t="s">
        <v>307</v>
      </c>
      <c r="X34" s="10">
        <v>2.7900000000000001E-2</v>
      </c>
      <c r="Y34" s="189" t="s">
        <v>260</v>
      </c>
    </row>
    <row r="35" spans="1:25" ht="12">
      <c r="A35" s="13" t="s">
        <v>99</v>
      </c>
      <c r="B35" s="145" t="s">
        <v>913</v>
      </c>
      <c r="C35" s="103"/>
      <c r="D35" s="31">
        <v>0.45</v>
      </c>
      <c r="E35" s="32" t="s">
        <v>914</v>
      </c>
      <c r="F35" s="142">
        <v>5.0700000000000002E-2</v>
      </c>
      <c r="G35" s="10">
        <v>3.9100000000000003E-2</v>
      </c>
      <c r="H35" s="145" t="s">
        <v>245</v>
      </c>
      <c r="I35" s="218">
        <v>0.24</v>
      </c>
      <c r="J35" s="10">
        <v>0.999</v>
      </c>
      <c r="K35" s="25">
        <v>5.8700000000000002E-2</v>
      </c>
      <c r="L35" s="103"/>
      <c r="M35" s="145" t="s">
        <v>417</v>
      </c>
      <c r="N35" s="105"/>
      <c r="O35" s="31">
        <v>0.87</v>
      </c>
      <c r="P35" s="218" t="s">
        <v>184</v>
      </c>
      <c r="Q35" s="103" t="s">
        <v>664</v>
      </c>
      <c r="R35" s="156">
        <v>0.94</v>
      </c>
      <c r="S35" s="145" t="s">
        <v>419</v>
      </c>
      <c r="T35" s="105">
        <v>0.44</v>
      </c>
      <c r="U35" s="31">
        <v>0.94</v>
      </c>
      <c r="V35" s="103" t="s">
        <v>420</v>
      </c>
      <c r="W35" s="145" t="s">
        <v>421</v>
      </c>
      <c r="X35" s="10">
        <v>3.3799999999999997E-2</v>
      </c>
      <c r="Y35" s="189" t="s">
        <v>159</v>
      </c>
    </row>
    <row r="36" spans="1:25" ht="12">
      <c r="A36" s="13" t="s">
        <v>100</v>
      </c>
      <c r="B36" s="145" t="s">
        <v>915</v>
      </c>
      <c r="C36" s="103"/>
      <c r="D36" s="31">
        <v>0.42</v>
      </c>
      <c r="F36" s="142">
        <v>0.17299999999999999</v>
      </c>
      <c r="G36" s="10">
        <v>3.4000000000000002E-2</v>
      </c>
      <c r="H36" s="145" t="s">
        <v>423</v>
      </c>
      <c r="I36" s="218">
        <v>0.22</v>
      </c>
      <c r="J36" s="10">
        <v>0.87329999999999997</v>
      </c>
      <c r="K36" s="25">
        <v>0.45619999999999999</v>
      </c>
      <c r="L36" s="103"/>
      <c r="M36" s="145" t="s">
        <v>275</v>
      </c>
      <c r="N36" s="105">
        <v>0.59</v>
      </c>
      <c r="O36" s="31">
        <v>0.33</v>
      </c>
      <c r="P36" s="218" t="s">
        <v>424</v>
      </c>
      <c r="Q36" s="103" t="s">
        <v>916</v>
      </c>
      <c r="R36" s="156">
        <v>0.6</v>
      </c>
      <c r="S36" s="145" t="s">
        <v>426</v>
      </c>
      <c r="T36" s="105"/>
      <c r="U36" s="31">
        <v>0.64</v>
      </c>
      <c r="V36" s="103" t="s">
        <v>427</v>
      </c>
      <c r="W36" s="145" t="s">
        <v>428</v>
      </c>
      <c r="X36" s="10">
        <v>3.2899999999999999E-2</v>
      </c>
      <c r="Y36" s="189" t="s">
        <v>694</v>
      </c>
    </row>
    <row r="37" spans="1:25" ht="12">
      <c r="A37" s="13" t="s">
        <v>101</v>
      </c>
      <c r="B37" s="145" t="s">
        <v>917</v>
      </c>
      <c r="C37" s="103"/>
      <c r="D37" s="187"/>
      <c r="E37" s="32" t="s">
        <v>918</v>
      </c>
      <c r="F37" s="142">
        <v>4.8099999999999997E-2</v>
      </c>
      <c r="G37" s="10"/>
      <c r="H37" s="145" t="s">
        <v>245</v>
      </c>
      <c r="I37" s="218">
        <v>0.23</v>
      </c>
      <c r="J37" s="10">
        <v>0.995</v>
      </c>
      <c r="K37" s="25">
        <v>0.1171</v>
      </c>
      <c r="L37" s="103" t="s">
        <v>432</v>
      </c>
      <c r="M37" s="145" t="s">
        <v>433</v>
      </c>
      <c r="N37" s="105"/>
      <c r="O37" s="31">
        <v>0.74</v>
      </c>
      <c r="P37" s="218" t="s">
        <v>174</v>
      </c>
      <c r="Q37" s="103" t="s">
        <v>919</v>
      </c>
      <c r="R37" s="156">
        <v>0.95</v>
      </c>
      <c r="S37" s="145" t="s">
        <v>434</v>
      </c>
      <c r="T37" s="105">
        <v>0.51</v>
      </c>
      <c r="U37" s="31">
        <v>0.96</v>
      </c>
      <c r="V37" s="103" t="s">
        <v>230</v>
      </c>
      <c r="W37" s="145" t="s">
        <v>146</v>
      </c>
      <c r="X37" s="10">
        <v>3.5700000000000003E-2</v>
      </c>
      <c r="Y37" s="189" t="s">
        <v>178</v>
      </c>
    </row>
    <row r="38" spans="1:25" ht="12">
      <c r="A38" s="13" t="s">
        <v>102</v>
      </c>
      <c r="B38" s="145" t="s">
        <v>920</v>
      </c>
      <c r="C38" s="103"/>
      <c r="D38" s="31">
        <v>0.4</v>
      </c>
      <c r="E38" s="32" t="s">
        <v>921</v>
      </c>
      <c r="F38" s="142">
        <v>0.1138</v>
      </c>
      <c r="G38" s="10">
        <v>6.4899999999999999E-2</v>
      </c>
      <c r="H38" s="187"/>
      <c r="I38" s="218">
        <v>0.2</v>
      </c>
      <c r="J38" s="105">
        <v>1</v>
      </c>
      <c r="K38" s="25">
        <v>0.1086</v>
      </c>
      <c r="L38" s="103" t="s">
        <v>438</v>
      </c>
      <c r="M38" s="145" t="s">
        <v>439</v>
      </c>
      <c r="N38" s="105">
        <v>0.76</v>
      </c>
      <c r="O38" s="31">
        <v>0.89</v>
      </c>
      <c r="P38" s="218" t="s">
        <v>404</v>
      </c>
      <c r="Q38" s="103" t="s">
        <v>607</v>
      </c>
      <c r="R38" s="156">
        <v>0.92</v>
      </c>
      <c r="S38" s="145" t="s">
        <v>440</v>
      </c>
      <c r="T38" s="105">
        <v>0.72</v>
      </c>
      <c r="U38" s="31">
        <v>0.79</v>
      </c>
      <c r="V38" s="103" t="s">
        <v>441</v>
      </c>
      <c r="W38" s="145" t="s">
        <v>442</v>
      </c>
      <c r="X38" s="10">
        <v>3.3500000000000002E-2</v>
      </c>
      <c r="Y38" s="189" t="s">
        <v>210</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indicateurs</vt:lpstr>
      <vt:lpstr>valeurs normalisées</vt:lpstr>
      <vt:lpstr>average_value</vt:lpstr>
      <vt:lpstr>Definitions&amp;Sources</vt:lpstr>
      <vt:lpstr>male_value</vt:lpstr>
      <vt:lpstr>female_value</vt:lpstr>
      <vt:lpstr>top20_value</vt:lpstr>
      <vt:lpstr>bottom20_value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Porter</cp:lastModifiedBy>
  <dcterms:modified xsi:type="dcterms:W3CDTF">2013-07-27T11:21:48Z</dcterms:modified>
</cp:coreProperties>
</file>