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iuzi\OneDrive\Desktop\"/>
    </mc:Choice>
  </mc:AlternateContent>
  <xr:revisionPtr revIDLastSave="0" documentId="8_{23F96B22-9777-4071-B1B5-BAB96109703E}" xr6:coauthVersionLast="47" xr6:coauthVersionMax="47" xr10:uidLastSave="{00000000-0000-0000-0000-000000000000}"/>
  <bookViews>
    <workbookView xWindow="28680" yWindow="-120" windowWidth="29040" windowHeight="15720" tabRatio="782" activeTab="3" xr2:uid="{00000000-000D-0000-FFFF-FFFF00000000}"/>
  </bookViews>
  <sheets>
    <sheet name="Theater Outcomes by Launch Date" sheetId="10" r:id="rId1"/>
    <sheet name="Outcomes Based on Goals" sheetId="11" r:id="rId2"/>
    <sheet name="Outcomes Based on Launched Date" sheetId="9" r:id="rId3"/>
    <sheet name="Kickstarter" sheetId="1" r:id="rId4"/>
    <sheet name="Pivot_Category" sheetId="3" r:id="rId5"/>
  </sheets>
  <definedNames>
    <definedName name="_xlnm._FilterDatabase" localSheetId="3" hidden="1">Kickstarter!$A$1:$R$4118</definedName>
  </definedNames>
  <calcPr calcId="191029"/>
  <pivotCaches>
    <pivotCache cacheId="5" r:id="rId6"/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9" i="11"/>
  <c r="D10" i="11"/>
  <c r="D8" i="11"/>
  <c r="D7" i="11"/>
  <c r="D6" i="11"/>
  <c r="D5" i="11"/>
  <c r="D4" i="11"/>
  <c r="D3" i="11"/>
  <c r="D2" i="11"/>
  <c r="C12" i="11"/>
  <c r="C13" i="11"/>
  <c r="C11" i="11"/>
  <c r="C10" i="11"/>
  <c r="C9" i="11"/>
  <c r="C8" i="11"/>
  <c r="C7" i="11"/>
  <c r="C6" i="11"/>
  <c r="C5" i="11"/>
  <c r="C4" i="11"/>
  <c r="C3" i="11"/>
  <c r="B3" i="11"/>
  <c r="E3" i="11" s="1"/>
  <c r="C2" i="11"/>
  <c r="B2" i="11"/>
  <c r="B13" i="11"/>
  <c r="E13" i="11" s="1"/>
  <c r="B12" i="11"/>
  <c r="E12" i="11" s="1"/>
  <c r="B11" i="11"/>
  <c r="E11" i="11" s="1"/>
  <c r="B10" i="11"/>
  <c r="E10" i="11" s="1"/>
  <c r="B9" i="11"/>
  <c r="E9" i="11" s="1"/>
  <c r="B8" i="11"/>
  <c r="E8" i="11" s="1"/>
  <c r="B7" i="11"/>
  <c r="E7" i="11" s="1"/>
  <c r="B6" i="11"/>
  <c r="E6" i="11" s="1"/>
  <c r="B5" i="11"/>
  <c r="E5" i="11" s="1"/>
  <c r="B4" i="11"/>
  <c r="E4" i="1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4118" i="1"/>
  <c r="U4118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4116" i="1"/>
  <c r="O4117" i="1"/>
  <c r="O2016" i="1"/>
  <c r="G3" i="11" l="1"/>
  <c r="H3" i="11"/>
  <c r="G4" i="11"/>
  <c r="H4" i="11"/>
  <c r="G5" i="11"/>
  <c r="H5" i="11"/>
  <c r="G6" i="11"/>
  <c r="H6" i="11"/>
  <c r="G7" i="11"/>
  <c r="H7" i="11"/>
  <c r="G8" i="11"/>
  <c r="H8" i="11"/>
  <c r="G9" i="11"/>
  <c r="H10" i="11"/>
  <c r="G10" i="11"/>
  <c r="H9" i="11"/>
  <c r="G11" i="11"/>
  <c r="H11" i="11"/>
  <c r="F2" i="11"/>
  <c r="G13" i="11"/>
  <c r="H12" i="11"/>
  <c r="G2" i="11"/>
  <c r="G12" i="11"/>
  <c r="H13" i="11"/>
  <c r="E2" i="11"/>
  <c r="H2" i="11" s="1"/>
  <c r="F13" i="11"/>
  <c r="F12" i="11"/>
  <c r="F11" i="11"/>
  <c r="F10" i="11"/>
  <c r="F9" i="11"/>
  <c r="F8" i="11"/>
  <c r="F7" i="11"/>
  <c r="F6" i="11"/>
  <c r="F5" i="11"/>
  <c r="F4" i="11"/>
  <c r="F3" i="11"/>
</calcChain>
</file>

<file path=xl/sharedStrings.xml><?xml version="1.0" encoding="utf-8"?>
<sst xmlns="http://schemas.openxmlformats.org/spreadsheetml/2006/main" count="33020" uniqueCount="8401">
  <si>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</si>
  <si>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</si>
  <si>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</si>
  <si>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</si>
  <si>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</si>
  <si>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</si>
  <si>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</si>
  <si>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</si>
  <si>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</si>
  <si>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</si>
  <si>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</si>
  <si>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</si>
  <si>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</si>
  <si>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</si>
  <si>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</si>
  <si>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</si>
  <si>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</si>
  <si>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</si>
  <si>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</si>
  <si>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</si>
  <si>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</si>
  <si>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</si>
  <si>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</si>
  <si>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</si>
  <si>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</si>
  <si>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</si>
  <si>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</si>
  <si>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</si>
  <si>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</si>
  <si>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</si>
  <si>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</si>
  <si>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</si>
  <si>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</si>
  <si>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</si>
  <si>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</si>
  <si>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</si>
  <si>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</si>
  <si>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</si>
  <si>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</si>
  <si>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</si>
  <si>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</si>
  <si>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</si>
  <si>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</si>
  <si>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</si>
  <si>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</si>
  <si>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</si>
  <si>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</si>
  <si>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</si>
  <si>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</si>
  <si>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</si>
  <si>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</si>
  <si>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</si>
  <si>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</si>
  <si>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</si>
  <si>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</si>
  <si>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</si>
  <si>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</si>
  <si>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</si>
  <si>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</si>
  <si>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</si>
  <si>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</si>
  <si>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</si>
  <si>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</si>
  <si>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</si>
  <si>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</si>
  <si>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</si>
  <si>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</si>
  <si>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</si>
  <si>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</si>
  <si>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</si>
  <si>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</si>
  <si>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</si>
  <si>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</si>
  <si>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</si>
  <si>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</si>
  <si>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</si>
  <si>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</si>
  <si>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</si>
  <si>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</si>
  <si>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</si>
  <si>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</si>
  <si>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</si>
  <si>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</si>
  <si>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</si>
  <si>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</si>
  <si>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</si>
  <si>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</si>
  <si>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</si>
  <si>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</si>
  <si>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</si>
  <si>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</si>
  <si>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</si>
  <si>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</si>
  <si>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</si>
  <si>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</si>
  <si>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</si>
  <si>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</si>
  <si>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</si>
  <si>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</si>
  <si>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</si>
  <si>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</si>
  <si>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</si>
  <si>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</si>
  <si>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</si>
  <si>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</si>
  <si>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</si>
  <si>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</si>
  <si>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</si>
  <si>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</si>
  <si>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</si>
  <si>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</si>
  <si>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</si>
  <si>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</si>
  <si>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</si>
  <si>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</si>
  <si>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</si>
  <si>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</si>
  <si>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</si>
  <si>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</si>
  <si>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</si>
  <si>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</si>
  <si>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</si>
  <si>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</si>
  <si>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</si>
  <si>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</si>
  <si>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</si>
  <si>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</si>
  <si>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</si>
  <si>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</si>
  <si>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</si>
  <si>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</si>
  <si>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</si>
  <si>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</si>
  <si>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</si>
  <si>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</si>
  <si>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</si>
  <si>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</si>
  <si>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</si>
  <si>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</si>
  <si>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</si>
  <si>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</si>
  <si>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</si>
  <si>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</si>
  <si>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</si>
  <si>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</si>
  <si>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</si>
  <si>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</si>
  <si>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</si>
  <si>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</si>
  <si>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</si>
  <si>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</si>
  <si>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</si>
  <si>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</si>
  <si>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</si>
  <si>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</si>
  <si>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</si>
  <si>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</si>
  <si>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</si>
  <si>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</si>
  <si>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</si>
  <si>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</si>
  <si>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</si>
  <si>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</si>
  <si>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</si>
  <si>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</si>
  <si>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</si>
  <si>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</si>
  <si>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</si>
  <si>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</si>
  <si>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</si>
  <si>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</si>
  <si>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</si>
  <si>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</si>
  <si>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</si>
  <si>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</si>
  <si>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</si>
  <si>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</si>
  <si>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</si>
  <si>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</si>
  <si>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</si>
  <si>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</si>
  <si>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</si>
  <si>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</si>
  <si>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</si>
  <si>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</si>
  <si>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</si>
  <si>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</si>
  <si>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</si>
  <si>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</si>
  <si>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</si>
  <si>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</si>
  <si>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</si>
  <si>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</si>
  <si>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</si>
  <si>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</si>
  <si>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</si>
  <si>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</si>
  <si>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</si>
  <si>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</si>
  <si>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</si>
  <si>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</si>
  <si>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</si>
  <si>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</si>
  <si>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</si>
  <si>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</si>
  <si>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</si>
  <si>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</si>
  <si>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</si>
  <si>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</si>
  <si>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</si>
  <si>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</si>
  <si>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</si>
  <si>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</si>
  <si>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</si>
  <si>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</si>
  <si>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</si>
  <si>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</si>
  <si>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</si>
  <si>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</si>
  <si>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</si>
  <si>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</si>
  <si>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</si>
  <si>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</si>
  <si>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</si>
  <si>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</si>
  <si>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</si>
  <si>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</si>
  <si>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</si>
  <si>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</si>
  <si>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</si>
  <si>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</si>
  <si>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</si>
  <si>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</si>
  <si>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</si>
  <si>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</si>
  <si>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</si>
  <si>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</si>
  <si>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</si>
  <si>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</si>
  <si>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</si>
  <si>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</si>
  <si>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</si>
  <si>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</si>
  <si>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</si>
  <si>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</si>
  <si>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</si>
  <si>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</si>
  <si>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</si>
  <si>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</si>
  <si>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</si>
  <si>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</si>
  <si>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</si>
  <si>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</si>
  <si>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</si>
  <si>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</si>
  <si>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</si>
  <si>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</si>
  <si>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</si>
  <si>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</si>
  <si>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</si>
  <si>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</si>
  <si>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</si>
  <si>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</si>
  <si>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</si>
  <si>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</si>
  <si>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</si>
  <si>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</si>
  <si>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</si>
  <si>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</si>
  <si>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</si>
  <si>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</si>
  <si>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</si>
  <si>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</si>
  <si>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</si>
  <si>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</si>
  <si>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</si>
  <si>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</si>
  <si>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</si>
  <si>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</si>
  <si>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</si>
  <si>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</si>
  <si>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</si>
  <si>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</si>
  <si>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</si>
  <si>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</si>
  <si>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</si>
  <si>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</si>
  <si>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</si>
  <si>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</si>
  <si>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</si>
  <si>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</si>
  <si>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</si>
  <si>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</si>
  <si>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</si>
  <si>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</si>
  <si>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</si>
  <si>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</si>
  <si>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</si>
  <si>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</si>
  <si>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</si>
  <si>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</si>
  <si>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</si>
  <si>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</si>
  <si>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</si>
  <si>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</si>
  <si>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</si>
  <si>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</si>
  <si>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</si>
  <si>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</si>
  <si>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</si>
  <si>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</si>
  <si>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</si>
  <si>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</si>
  <si>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</si>
  <si>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</si>
  <si>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</si>
  <si>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</si>
  <si>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</si>
  <si>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</si>
  <si>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</si>
  <si>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</si>
  <si>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</si>
  <si>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</si>
  <si>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</si>
  <si>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</si>
  <si>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</si>
  <si>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</si>
  <si>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</si>
  <si>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</si>
  <si>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</si>
  <si>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</si>
  <si>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</si>
  <si>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</si>
  <si>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</si>
  <si>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</si>
  <si>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</si>
  <si>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</si>
  <si>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</si>
  <si>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</si>
  <si>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</si>
  <si>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</si>
  <si>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</si>
  <si>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</si>
  <si>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</si>
  <si>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</si>
  <si>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</si>
  <si>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</si>
  <si>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</si>
  <si>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</si>
  <si>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</si>
  <si>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</si>
  <si>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</si>
  <si>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</si>
  <si>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</si>
  <si>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</si>
  <si>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</si>
  <si>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</si>
  <si>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</si>
  <si>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</si>
  <si>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</si>
  <si>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</si>
  <si>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</si>
  <si>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</si>
  <si>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</si>
  <si>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</si>
  <si>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</si>
  <si>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</si>
  <si>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</si>
  <si>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</si>
  <si>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</si>
  <si>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</si>
  <si>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</si>
  <si>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</si>
  <si>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</si>
  <si>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</si>
  <si>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</si>
  <si>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</si>
  <si>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</si>
  <si>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</si>
  <si>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</si>
  <si>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</si>
  <si>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</si>
  <si>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</si>
  <si>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</si>
  <si>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</si>
  <si>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</si>
  <si>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</si>
  <si>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</si>
  <si>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</si>
  <si>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</si>
  <si>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</si>
  <si>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</si>
  <si>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</si>
  <si>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</si>
  <si>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</si>
  <si>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</si>
  <si>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</si>
  <si>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</si>
  <si>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</si>
  <si>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</si>
  <si>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</si>
  <si>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</si>
  <si>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</si>
  <si>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</si>
  <si>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</si>
  <si>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</si>
  <si>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</si>
  <si>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</si>
  <si>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</si>
  <si>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</si>
  <si>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</si>
  <si>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</si>
  <si>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</si>
  <si>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</si>
  <si>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</si>
  <si>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</si>
  <si>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</si>
  <si>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</si>
  <si>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</si>
  <si>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</si>
  <si>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</si>
  <si>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</si>
  <si>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</si>
  <si>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</si>
  <si>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</si>
  <si>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</si>
  <si>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</si>
  <si>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</si>
  <si>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</si>
  <si>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</si>
  <si>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</si>
  <si>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</si>
  <si>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</si>
  <si>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</si>
  <si>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</si>
  <si>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</si>
  <si>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</si>
  <si>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</si>
  <si>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</si>
  <si>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</si>
  <si>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</si>
  <si>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</si>
  <si>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</si>
  <si>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</si>
  <si>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</si>
  <si>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</si>
  <si>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</si>
  <si>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</si>
  <si>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</si>
  <si>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</si>
  <si>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</si>
  <si>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</si>
  <si>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</si>
  <si>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</si>
  <si>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</si>
  <si>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</si>
  <si>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</si>
  <si>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</si>
  <si>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</si>
  <si>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</si>
  <si>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</si>
  <si>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</si>
  <si>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</si>
  <si>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</si>
  <si>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</si>
  <si>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</si>
  <si>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</si>
  <si>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</si>
  <si>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</si>
  <si>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</si>
  <si>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</si>
  <si>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</si>
  <si>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</si>
  <si>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</si>
  <si>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</si>
  <si>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</si>
  <si>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</si>
  <si>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</si>
  <si>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</si>
  <si>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</si>
  <si>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</si>
  <si>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</si>
  <si>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</si>
  <si>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</si>
  <si>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</si>
  <si>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</si>
  <si>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</si>
  <si>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</si>
  <si>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</si>
  <si>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</si>
  <si>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</si>
  <si>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</si>
  <si>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</si>
  <si>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</si>
  <si>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</si>
  <si>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</si>
  <si>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</si>
  <si>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</si>
  <si>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</si>
  <si>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</si>
  <si>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</si>
  <si>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</si>
  <si>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</si>
  <si>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</si>
  <si>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</si>
  <si>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</si>
  <si>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</si>
  <si>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</si>
  <si>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</si>
  <si>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</si>
  <si>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</si>
  <si>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</si>
  <si>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</si>
  <si>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</si>
  <si>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</si>
  <si>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</si>
  <si>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</si>
  <si>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</si>
  <si>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</si>
  <si>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</si>
  <si>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</si>
  <si>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</si>
  <si>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</si>
  <si>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</si>
  <si>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</si>
  <si>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</si>
  <si>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</si>
  <si>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</si>
  <si>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</si>
  <si>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</si>
  <si>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</si>
  <si>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</si>
  <si>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</si>
  <si>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</si>
  <si>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</si>
  <si>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</si>
  <si>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</si>
  <si>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</si>
  <si>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</si>
  <si>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</si>
  <si>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</si>
  <si>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</si>
  <si>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</si>
  <si>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</si>
  <si>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</si>
  <si>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</si>
  <si>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</si>
  <si>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</si>
  <si>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</si>
  <si>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</si>
  <si>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</si>
  <si>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</si>
  <si>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</si>
  <si>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</si>
  <si>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</si>
  <si>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</si>
  <si>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</si>
  <si>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</si>
  <si>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</si>
  <si>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</si>
  <si>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</si>
  <si>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</si>
  <si>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</si>
  <si>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</si>
  <si>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</si>
  <si>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</si>
  <si>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</si>
  <si>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</si>
  <si>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</si>
  <si>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</si>
  <si>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</si>
  <si>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</si>
  <si>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</si>
  <si>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</si>
  <si>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</si>
  <si>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</si>
  <si>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</si>
  <si>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</si>
  <si>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</si>
  <si>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</si>
  <si>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</si>
  <si>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</si>
  <si>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</si>
  <si>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</si>
  <si>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</si>
  <si>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</si>
  <si>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</si>
  <si>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</si>
  <si>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</si>
  <si>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</si>
  <si>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</si>
  <si>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</si>
  <si>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</si>
  <si>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</si>
  <si>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</si>
  <si>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</si>
  <si>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</si>
  <si>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</si>
  <si>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</si>
  <si>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</si>
  <si>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</si>
  <si>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</si>
  <si>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</si>
  <si>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</si>
  <si>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</si>
  <si>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</si>
  <si>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</si>
  <si>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</si>
  <si>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</si>
  <si>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</si>
  <si>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</si>
  <si>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</si>
  <si>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</si>
  <si>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</si>
  <si>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</si>
  <si>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</si>
  <si>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</si>
  <si>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</si>
  <si>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</si>
  <si>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</si>
  <si>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</si>
  <si>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</si>
  <si>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</si>
  <si>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</si>
  <si>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</si>
  <si>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</si>
  <si>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</si>
  <si>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</si>
  <si>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</si>
  <si>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</si>
  <si>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</si>
  <si>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</si>
  <si>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</si>
  <si>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</si>
  <si>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</si>
  <si>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</si>
  <si>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</si>
  <si>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</si>
  <si>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</si>
  <si>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</si>
  <si>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</si>
  <si>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</si>
  <si>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</si>
  <si>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</si>
  <si>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</si>
  <si>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</si>
  <si>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</si>
  <si>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</si>
  <si>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</si>
  <si>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</si>
  <si>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</si>
  <si>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</si>
  <si>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</si>
  <si>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</si>
  <si>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</si>
  <si>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</si>
  <si>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</si>
  <si>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</si>
  <si>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</si>
  <si>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</si>
  <si>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</si>
  <si>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</si>
  <si>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</si>
  <si>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</si>
  <si>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</si>
  <si>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</si>
  <si>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</si>
  <si>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</si>
  <si>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</si>
  <si>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</si>
  <si>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</si>
  <si>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</si>
  <si>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</si>
  <si>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</si>
  <si>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</si>
  <si>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</si>
  <si>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</si>
  <si>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</si>
  <si>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</si>
  <si>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</si>
  <si>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</si>
  <si>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</si>
  <si>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</si>
  <si>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</si>
  <si>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</si>
  <si>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</si>
  <si>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</si>
  <si>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</si>
  <si>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</si>
  <si>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</si>
  <si>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</si>
  <si>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</si>
  <si>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</si>
  <si>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</si>
  <si>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</si>
  <si>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</si>
  <si>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</si>
  <si>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</si>
  <si>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</si>
  <si>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</si>
  <si>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</si>
  <si>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</si>
  <si>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</si>
  <si>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</si>
  <si>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</si>
  <si>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</si>
  <si>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</si>
  <si>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</si>
  <si>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</si>
  <si>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</si>
  <si>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</si>
  <si>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</si>
  <si>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</si>
  <si>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</si>
  <si>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</si>
  <si>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</si>
  <si>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</si>
  <si>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</si>
  <si>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</si>
  <si>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</si>
  <si>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</si>
  <si>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</si>
  <si>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</si>
  <si>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</si>
  <si>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</si>
  <si>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</si>
  <si>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</si>
  <si>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</si>
  <si>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</si>
  <si>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</si>
  <si>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</si>
  <si>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</si>
  <si>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</si>
  <si>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</si>
  <si>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</si>
  <si>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</si>
  <si>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</si>
  <si>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</si>
  <si>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</si>
  <si>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</si>
  <si>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</si>
  <si>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</si>
  <si>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</si>
  <si>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</si>
  <si>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</si>
  <si>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</si>
  <si>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</si>
  <si>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</si>
  <si>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</si>
  <si>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</si>
  <si>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</si>
  <si>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</si>
  <si>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</si>
  <si>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</si>
  <si>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</si>
  <si>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</si>
  <si>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</si>
  <si>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</si>
  <si>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</si>
  <si>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</si>
  <si>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</si>
  <si>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</si>
  <si>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</si>
  <si>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</si>
  <si>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</si>
  <si>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</si>
  <si>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</si>
  <si>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</si>
  <si>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</si>
  <si>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</si>
  <si>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</si>
  <si>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</si>
  <si>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</si>
  <si>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</si>
  <si>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</si>
  <si>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</si>
  <si>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</si>
  <si>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</si>
  <si>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</si>
  <si>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</si>
  <si>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</si>
  <si>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</si>
  <si>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</si>
  <si>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</si>
  <si>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</si>
  <si>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</si>
  <si>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</si>
  <si>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</si>
  <si>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</si>
  <si>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</si>
  <si>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</si>
  <si>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</si>
  <si>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</si>
  <si>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</si>
  <si>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</si>
  <si>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</si>
  <si>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</si>
  <si>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</si>
  <si>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</si>
  <si>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</si>
  <si>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</si>
  <si>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</si>
  <si>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</si>
  <si>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</si>
  <si>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</si>
  <si>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</si>
  <si>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</si>
  <si>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</si>
  <si>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</si>
  <si>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</si>
  <si>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</si>
  <si>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</si>
  <si>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</si>
  <si>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</si>
  <si>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</si>
  <si>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</si>
  <si>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</si>
  <si>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</si>
  <si>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</si>
  <si>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</si>
  <si>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</si>
  <si>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</si>
  <si>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</si>
  <si>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</si>
  <si>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</si>
  <si>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</si>
  <si>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</si>
  <si>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</si>
  <si>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</si>
  <si>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</si>
  <si>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</si>
  <si>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</si>
  <si>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</si>
  <si>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</si>
  <si>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</si>
  <si>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</si>
  <si>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</si>
  <si>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</si>
  <si>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</si>
  <si>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</si>
  <si>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</si>
  <si>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</si>
  <si>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</si>
  <si>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</si>
  <si>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</si>
  <si>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</si>
  <si>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</si>
  <si>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</si>
  <si>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</si>
  <si>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</si>
  <si>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</si>
  <si>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</si>
  <si>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</si>
  <si>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</si>
  <si>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</si>
  <si>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</si>
  <si>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</si>
  <si>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</si>
  <si>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</si>
  <si>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</si>
  <si>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</si>
  <si>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</si>
  <si>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</si>
  <si>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</si>
  <si>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</si>
  <si>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</si>
  <si>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</si>
  <si>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</si>
  <si>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</si>
  <si>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</si>
  <si>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</si>
  <si>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</si>
  <si>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</si>
  <si>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</si>
  <si>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</si>
  <si>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</si>
  <si>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</si>
  <si>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</si>
  <si>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</si>
  <si>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</si>
  <si>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</si>
  <si>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</si>
  <si>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</si>
  <si>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</si>
  <si>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</si>
  <si>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</si>
  <si>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</si>
  <si>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</si>
  <si>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</si>
  <si>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</si>
  <si>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</si>
  <si>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</si>
  <si>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</si>
  <si>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</si>
  <si>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</si>
  <si>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</si>
  <si>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</si>
  <si>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</si>
  <si>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</si>
  <si>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</si>
  <si>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</si>
  <si>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</si>
  <si>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</si>
  <si>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</si>
  <si>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</si>
  <si>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</si>
  <si>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</si>
  <si>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</si>
  <si>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</si>
  <si>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</si>
  <si>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</si>
  <si>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</si>
  <si>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</si>
  <si>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</si>
  <si>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</si>
  <si>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</si>
  <si>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</si>
  <si>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</si>
  <si>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</si>
  <si>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</si>
  <si>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</si>
  <si>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</si>
  <si>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</si>
  <si>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</si>
  <si>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</si>
  <si>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</si>
  <si>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</si>
  <si>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</si>
  <si>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</si>
  <si>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</si>
  <si>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</si>
  <si>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</si>
  <si>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</si>
  <si>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</si>
  <si>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</si>
  <si>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</si>
  <si>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</si>
  <si>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</si>
  <si>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</si>
  <si>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</si>
  <si>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</si>
  <si>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</si>
  <si>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</si>
  <si>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</si>
  <si>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</si>
  <si>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</si>
  <si>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</si>
  <si>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</si>
  <si>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</si>
  <si>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</si>
  <si>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</si>
  <si>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</si>
  <si>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</si>
  <si>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</si>
  <si>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</si>
  <si>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</si>
  <si>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</si>
  <si>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</si>
  <si>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</si>
  <si>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</si>
  <si>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</si>
  <si>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</si>
  <si>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</si>
  <si>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</si>
  <si>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</si>
  <si>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</si>
  <si>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</si>
  <si>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</si>
  <si>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</si>
  <si>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</si>
  <si>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</si>
  <si>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</si>
  <si>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</si>
  <si>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</si>
  <si>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</si>
  <si>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</si>
  <si>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</si>
  <si>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</si>
  <si>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</si>
  <si>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</si>
  <si>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</si>
  <si>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</si>
  <si>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</si>
  <si>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</si>
  <si>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</si>
  <si>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</si>
  <si>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</si>
  <si>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</si>
  <si>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</si>
  <si>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</si>
  <si>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</si>
  <si>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</si>
  <si>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</si>
  <si>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</si>
  <si>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</si>
  <si>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</si>
  <si>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</si>
  <si>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</si>
  <si>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</si>
  <si>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</si>
  <si>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</si>
  <si>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</si>
  <si>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</si>
  <si>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</si>
  <si>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</si>
  <si>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</si>
  <si>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</si>
  <si>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</si>
  <si>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</si>
  <si>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</si>
  <si>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</si>
  <si>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</si>
  <si>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</si>
  <si>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</si>
  <si>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</si>
  <si>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</si>
  <si>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</si>
  <si>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</si>
  <si>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</si>
  <si>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</si>
  <si>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</si>
  <si>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</si>
  <si>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</si>
  <si>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</si>
  <si>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</si>
  <si>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</si>
  <si>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</si>
  <si>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</si>
  <si>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</si>
  <si>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</si>
  <si>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</si>
  <si>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</si>
  <si>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</si>
  <si>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</si>
  <si>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</si>
  <si>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</si>
  <si>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</si>
  <si>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</si>
  <si>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</si>
  <si>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</si>
  <si>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</si>
  <si>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</si>
  <si>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</si>
  <si>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</si>
  <si>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</si>
  <si>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</si>
  <si>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</si>
  <si>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</si>
  <si>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</si>
  <si>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</si>
  <si>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</si>
  <si>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</si>
  <si>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</si>
  <si>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</si>
  <si>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</si>
  <si>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</si>
  <si>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</si>
  <si>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</si>
  <si>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</si>
  <si>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</si>
  <si>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</si>
  <si>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</si>
  <si>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</si>
  <si>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</si>
  <si>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</si>
  <si>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</si>
  <si>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</si>
  <si>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</si>
  <si>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</si>
  <si>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</si>
  <si>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</si>
  <si>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</si>
  <si>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</si>
  <si>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</si>
  <si>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</si>
  <si>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</si>
  <si>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</si>
  <si>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</si>
  <si>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</si>
  <si>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</si>
  <si>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</si>
  <si>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</si>
  <si>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</si>
  <si>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</si>
  <si>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</si>
  <si>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</si>
  <si>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</si>
  <si>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</si>
  <si>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</si>
  <si>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</si>
  <si>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</si>
  <si>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</si>
  <si>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</si>
  <si>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</si>
  <si>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</si>
  <si>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</si>
  <si>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</si>
  <si>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</si>
  <si>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</si>
  <si>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</si>
  <si>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</si>
  <si>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</si>
  <si>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</si>
  <si>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</si>
  <si>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</si>
  <si>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</si>
  <si>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</si>
  <si>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</si>
  <si>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</si>
  <si>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</si>
  <si>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</si>
  <si>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</si>
  <si>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</si>
  <si>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</si>
  <si>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</si>
  <si>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</si>
  <si>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</si>
  <si>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</si>
  <si>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</si>
  <si>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</si>
  <si>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</si>
  <si>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</si>
  <si>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</si>
  <si>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</si>
  <si>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</si>
  <si>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</si>
  <si>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</si>
  <si>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</si>
  <si>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</si>
  <si>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</si>
  <si>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</si>
  <si>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</si>
  <si>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</si>
  <si>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</si>
  <si>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</si>
  <si>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</si>
  <si>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</si>
  <si>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</si>
  <si>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</si>
  <si>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</si>
  <si>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</si>
  <si>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</si>
  <si>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</si>
  <si>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</si>
  <si>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</si>
  <si>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</si>
  <si>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</si>
  <si>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</si>
  <si>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</si>
  <si>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</si>
  <si>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</si>
  <si>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</si>
  <si>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</si>
  <si>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</si>
  <si>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</si>
  <si>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</si>
  <si>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</si>
  <si>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</si>
  <si>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</si>
  <si>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</si>
  <si>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</si>
  <si>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</si>
  <si>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</si>
  <si>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</si>
  <si>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</si>
  <si>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</si>
  <si>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</si>
  <si>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</si>
  <si>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</si>
  <si>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</si>
  <si>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</si>
  <si>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</si>
  <si>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</si>
  <si>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</si>
  <si>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</si>
  <si>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</si>
  <si>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</si>
  <si>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</si>
  <si>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</si>
  <si>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</si>
  <si>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</si>
  <si>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</si>
  <si>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</si>
  <si>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</si>
  <si>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</si>
  <si>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</si>
  <si>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</si>
  <si>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</si>
  <si>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</si>
  <si>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</si>
  <si>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</si>
  <si>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</si>
  <si>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</si>
  <si>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</si>
  <si>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</si>
  <si>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</si>
  <si>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</si>
  <si>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</si>
  <si>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</si>
  <si>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</si>
  <si>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</si>
  <si>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</si>
  <si>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</si>
  <si>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</si>
  <si>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</si>
  <si>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</si>
  <si>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</si>
  <si>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</si>
  <si>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</si>
  <si>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</si>
  <si>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</si>
  <si>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</si>
  <si>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</si>
  <si>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</si>
  <si>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</si>
  <si>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</si>
  <si>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</si>
  <si>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</si>
  <si>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</si>
  <si>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</si>
  <si>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</si>
  <si>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</si>
  <si>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</si>
  <si>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</si>
  <si>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</si>
  <si>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</si>
  <si>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</si>
  <si>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</si>
  <si>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</si>
  <si>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</si>
  <si>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</si>
  <si>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</si>
  <si>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</si>
  <si>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</si>
  <si>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</si>
  <si>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</si>
  <si>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</si>
  <si>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</si>
  <si>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</si>
  <si>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</si>
  <si>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</si>
  <si>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</si>
  <si>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</si>
  <si>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</si>
  <si>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</si>
  <si>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</si>
  <si>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</si>
  <si>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</si>
  <si>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</si>
  <si>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</si>
  <si>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</si>
  <si>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</si>
  <si>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</si>
  <si>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</si>
  <si>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</si>
  <si>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</si>
  <si>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</si>
  <si>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</si>
  <si>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</si>
  <si>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</si>
  <si>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</si>
  <si>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</si>
  <si>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</si>
  <si>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</si>
  <si>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</si>
  <si>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</si>
  <si>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</si>
  <si>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</si>
  <si>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</si>
  <si>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</si>
  <si>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</si>
  <si>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</si>
  <si>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</si>
  <si>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</si>
  <si>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</si>
  <si>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</si>
  <si>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</si>
  <si>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</si>
  <si>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</si>
  <si>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</si>
  <si>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</si>
  <si>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</si>
  <si>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</si>
  <si>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</si>
  <si>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</si>
  <si>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</si>
  <si>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</si>
  <si>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</si>
  <si>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</si>
  <si>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</si>
  <si>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</si>
  <si>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</si>
  <si>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</si>
  <si>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</si>
  <si>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</si>
  <si>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</si>
  <si>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</si>
  <si>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</si>
  <si>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</si>
  <si>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</si>
  <si>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</si>
  <si>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</si>
  <si>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</si>
  <si>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</si>
  <si>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</si>
  <si>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</si>
  <si>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</si>
  <si>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</si>
  <si>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</si>
  <si>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</si>
  <si>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</si>
  <si>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</si>
  <si>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</si>
  <si>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</si>
  <si>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</si>
  <si>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</si>
  <si>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</si>
  <si>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</si>
  <si>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</si>
  <si>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</si>
  <si>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</si>
  <si>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</si>
  <si>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</si>
  <si>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</si>
  <si>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</si>
  <si>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</si>
  <si>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</si>
  <si>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</si>
  <si>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</si>
  <si>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</si>
  <si>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</si>
  <si>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</si>
  <si>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</si>
  <si>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</si>
  <si>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</si>
  <si>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</si>
  <si>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</si>
  <si>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</si>
  <si>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</si>
  <si>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</si>
  <si>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</si>
  <si>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</si>
  <si>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</si>
  <si>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</si>
  <si>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</si>
  <si>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</si>
  <si>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</si>
  <si>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</si>
  <si>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</si>
  <si>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</si>
  <si>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</si>
  <si>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</si>
  <si>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</si>
  <si>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</si>
  <si>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</si>
  <si>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</si>
  <si>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</si>
  <si>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</si>
  <si>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</si>
  <si>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</si>
  <si>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</si>
  <si>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</si>
  <si>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</si>
  <si>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</si>
  <si>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</si>
  <si>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</si>
  <si>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</si>
  <si>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</si>
  <si>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</si>
  <si>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</si>
  <si>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</si>
  <si>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</si>
  <si>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</si>
  <si>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</si>
  <si>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</si>
  <si>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</si>
  <si>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</si>
  <si>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</si>
  <si>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</si>
  <si>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</si>
  <si>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</si>
  <si>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</si>
  <si>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</si>
  <si>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</si>
  <si>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</si>
  <si>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</si>
  <si>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</si>
  <si>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</si>
  <si>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</si>
  <si>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</si>
  <si>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</si>
  <si>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</si>
  <si>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</si>
  <si>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</si>
  <si>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</si>
  <si>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</si>
  <si>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</si>
  <si>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</si>
  <si>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</si>
  <si>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</si>
  <si>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</si>
  <si>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</si>
  <si>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</si>
  <si>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</si>
  <si>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</si>
  <si>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</si>
  <si>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</si>
  <si>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</si>
  <si>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</si>
  <si>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</si>
  <si>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</si>
  <si>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</si>
  <si>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</si>
  <si>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</si>
  <si>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</si>
  <si>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</si>
  <si>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</si>
  <si>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</si>
  <si>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</si>
  <si>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</si>
  <si>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</si>
  <si>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</si>
  <si>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</si>
  <si>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</si>
  <si>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</si>
  <si>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</si>
  <si>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</si>
  <si>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</si>
  <si>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</si>
  <si>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</si>
  <si>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</si>
  <si>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</si>
  <si>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</si>
  <si>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</si>
  <si>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</si>
  <si>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</si>
  <si>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</si>
  <si>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</si>
  <si>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</si>
  <si>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</si>
  <si>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</si>
  <si>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</si>
  <si>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</si>
  <si>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</si>
  <si>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</si>
  <si>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</si>
  <si>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</si>
  <si>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</si>
  <si>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</si>
  <si>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</si>
  <si>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</si>
  <si>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</si>
  <si>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</si>
  <si>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</si>
  <si>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</si>
  <si>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</si>
  <si>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</si>
  <si>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</si>
  <si>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</si>
  <si>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</si>
  <si>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</si>
  <si>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</si>
  <si>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</si>
  <si>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</si>
  <si>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</si>
  <si>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</si>
  <si>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</si>
  <si>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</si>
  <si>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</si>
  <si>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</si>
  <si>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</si>
  <si>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</si>
  <si>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</si>
  <si>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</si>
  <si>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</si>
  <si>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</si>
  <si>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</si>
  <si>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</si>
  <si>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</si>
  <si>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</si>
  <si>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</si>
  <si>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</si>
  <si>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</si>
  <si>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</si>
  <si>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</si>
  <si>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</si>
  <si>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</si>
  <si>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</si>
  <si>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</si>
  <si>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</si>
  <si>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</si>
  <si>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</si>
  <si>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</si>
  <si>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</si>
  <si>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</si>
  <si>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</si>
  <si>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</si>
  <si>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</si>
  <si>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</si>
  <si>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</si>
  <si>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</si>
  <si>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</si>
  <si>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</si>
  <si>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</si>
  <si>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</si>
  <si>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</si>
  <si>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</si>
  <si>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</si>
  <si>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</si>
  <si>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</si>
  <si>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</si>
  <si>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</si>
  <si>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</si>
  <si>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</si>
  <si>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</si>
  <si>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</si>
  <si>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</si>
  <si>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</si>
  <si>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</si>
  <si>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</si>
  <si>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</si>
  <si>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</si>
  <si>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</si>
  <si>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</si>
  <si>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</si>
  <si>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</si>
  <si>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</si>
  <si>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</si>
  <si>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</si>
  <si>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</si>
  <si>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</si>
  <si>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</si>
  <si>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</si>
  <si>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</si>
  <si>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</si>
  <si>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</si>
  <si>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</si>
  <si>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</si>
  <si>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</si>
  <si>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</si>
  <si>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</si>
  <si>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</si>
  <si>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</si>
  <si>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</si>
  <si>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</si>
  <si>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</si>
  <si>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</si>
  <si>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</si>
  <si>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</si>
  <si>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</si>
  <si>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</si>
  <si>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</si>
  <si>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</si>
  <si>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</si>
  <si>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</si>
  <si>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</si>
  <si>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</si>
  <si>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</si>
  <si>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</si>
  <si>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</si>
  <si>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</si>
  <si>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</si>
  <si>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</si>
  <si>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</si>
  <si>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</si>
  <si>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</si>
  <si>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</si>
  <si>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</si>
  <si>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</si>
  <si>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</si>
  <si>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</si>
  <si>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</si>
  <si>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</si>
  <si>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</si>
  <si>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</si>
  <si>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</si>
  <si>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</si>
  <si>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</si>
  <si>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</si>
  <si>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</si>
  <si>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</si>
  <si>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</si>
  <si>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</si>
  <si>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</si>
  <si>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</si>
  <si>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</si>
  <si>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</si>
  <si>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</si>
  <si>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</si>
  <si>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</si>
  <si>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</si>
  <si>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</si>
  <si>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</si>
  <si>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</si>
  <si>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</si>
  <si>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</si>
  <si>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</si>
  <si>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</si>
  <si>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</si>
  <si>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</si>
  <si>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</si>
  <si>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</si>
  <si>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</si>
  <si>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</si>
  <si>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</si>
  <si>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</si>
  <si>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</si>
  <si>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</si>
  <si>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</si>
  <si>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</si>
  <si>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</si>
  <si>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</si>
  <si>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</si>
  <si>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</si>
  <si>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</si>
  <si>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</si>
  <si>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</si>
  <si>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</si>
  <si>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</si>
  <si>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</si>
  <si>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</si>
  <si>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</si>
  <si>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</si>
  <si>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</si>
  <si>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</si>
  <si>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</si>
  <si>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</si>
  <si>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</si>
  <si>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</si>
  <si>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</si>
  <si>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</si>
  <si>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</si>
  <si>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</si>
  <si>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</si>
  <si>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</si>
  <si>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</si>
  <si>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</si>
  <si>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</si>
  <si>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</si>
  <si>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</si>
  <si>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</si>
  <si>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</si>
  <si>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</si>
  <si>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</si>
  <si>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</si>
  <si>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</si>
  <si>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</si>
  <si>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</si>
  <si>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</si>
  <si>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</si>
  <si>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</si>
  <si>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</si>
  <si>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</si>
  <si>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</si>
  <si>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</si>
  <si>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</si>
  <si>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</si>
  <si>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</si>
  <si>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</si>
  <si>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</si>
  <si>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</si>
  <si>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</si>
  <si>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</si>
  <si>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</si>
  <si>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</si>
  <si>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</si>
  <si>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</si>
  <si>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</si>
  <si>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</si>
  <si>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</si>
  <si>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</si>
  <si>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</si>
  <si>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</si>
  <si>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</si>
  <si>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</si>
  <si>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</si>
  <si>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</si>
  <si>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</si>
  <si>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</si>
  <si>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</si>
  <si>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</si>
  <si>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</si>
  <si>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</si>
  <si>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</si>
  <si>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</si>
  <si>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</si>
  <si>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</si>
  <si>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</si>
  <si>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</si>
  <si>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</si>
  <si>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</si>
  <si>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</si>
  <si>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</si>
  <si>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</si>
  <si>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</si>
  <si>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</si>
  <si>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</si>
  <si>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</si>
  <si>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</si>
  <si>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</si>
  <si>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</si>
  <si>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</si>
  <si>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</si>
  <si>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</si>
  <si>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</si>
  <si>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</si>
  <si>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</si>
  <si>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</si>
  <si>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</si>
  <si>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</si>
  <si>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</si>
  <si>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</si>
  <si>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</si>
  <si>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</si>
  <si>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</si>
  <si>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</si>
  <si>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</si>
  <si>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</si>
  <si>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</si>
  <si>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</si>
  <si>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</si>
  <si>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</si>
  <si>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</si>
  <si>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</si>
  <si>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</si>
  <si>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</si>
  <si>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</si>
  <si>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</si>
  <si>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</si>
  <si>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</si>
  <si>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</si>
  <si>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</si>
  <si>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</si>
  <si>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</si>
  <si>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</si>
  <si>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</si>
  <si>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</si>
  <si>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</si>
  <si>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</si>
  <si>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</si>
  <si>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</si>
  <si>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</si>
  <si>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</si>
  <si>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</si>
  <si>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</si>
  <si>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</si>
  <si>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</si>
  <si>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</si>
  <si>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</si>
  <si>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</si>
  <si>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</si>
  <si>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</si>
  <si>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</si>
  <si>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</si>
  <si>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</si>
  <si>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</si>
  <si>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</si>
  <si>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</si>
  <si>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</si>
  <si>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</si>
  <si>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</si>
  <si>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</si>
  <si>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</si>
  <si>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</si>
  <si>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</si>
  <si>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</si>
  <si>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</si>
  <si>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</si>
  <si>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</si>
  <si>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</si>
  <si>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</si>
  <si>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</si>
  <si>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</si>
  <si>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</si>
  <si>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</si>
  <si>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</si>
  <si>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</si>
  <si>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</si>
  <si>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</si>
  <si>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</si>
  <si>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</si>
  <si>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</si>
  <si>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</si>
  <si>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</si>
  <si>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</si>
  <si>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</si>
  <si>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</si>
  <si>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</si>
  <si>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</si>
  <si>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</si>
  <si>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</si>
  <si>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</si>
  <si>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</si>
  <si>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</si>
  <si>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</si>
  <si>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</si>
  <si>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</si>
  <si>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</si>
  <si>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</si>
  <si>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</si>
  <si>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</si>
  <si>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</si>
  <si>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</si>
  <si>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</si>
  <si>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</si>
  <si>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</si>
  <si>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</si>
  <si>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</si>
  <si>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</si>
  <si>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</si>
  <si>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</si>
  <si>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</si>
  <si>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</si>
  <si>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</si>
  <si>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</si>
  <si>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</si>
  <si>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</si>
  <si>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</si>
  <si>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</si>
  <si>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</si>
  <si>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</si>
  <si>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</si>
  <si>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</si>
  <si>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</si>
  <si>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</si>
  <si>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</si>
  <si>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</si>
  <si>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</si>
  <si>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</si>
  <si>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</si>
  <si>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</si>
  <si>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</si>
  <si>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</si>
  <si>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</si>
  <si>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</si>
  <si>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</si>
  <si>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</si>
  <si>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</si>
  <si>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</si>
  <si>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</si>
  <si>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</si>
  <si>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</si>
  <si>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</si>
  <si>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</si>
  <si>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</si>
  <si>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</si>
  <si>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</si>
  <si>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</si>
  <si>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</si>
  <si>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</si>
  <si>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</si>
  <si>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</si>
  <si>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</si>
  <si>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</si>
  <si>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</si>
  <si>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</si>
  <si>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</si>
  <si>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</si>
  <si>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</si>
  <si>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</si>
  <si>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</si>
  <si>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</si>
  <si>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</si>
  <si>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</si>
  <si>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</si>
  <si>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</si>
  <si>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</si>
  <si>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</si>
  <si>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</si>
  <si>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</si>
  <si>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</si>
  <si>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</si>
  <si>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</si>
  <si>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</si>
  <si>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</si>
  <si>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</si>
  <si>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</si>
  <si>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</si>
  <si>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</si>
  <si>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</si>
  <si>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</si>
  <si>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</si>
  <si>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</si>
  <si>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</si>
  <si>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</si>
  <si>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</si>
  <si>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</si>
  <si>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</si>
  <si>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</si>
  <si>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</si>
  <si>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</si>
  <si>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</si>
  <si>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</si>
  <si>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</si>
  <si>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</si>
  <si>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</si>
  <si>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</si>
  <si>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</si>
  <si>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</si>
  <si>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</si>
  <si>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</si>
  <si>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</si>
  <si>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</si>
  <si>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</si>
  <si>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</si>
  <si>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</si>
  <si>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</si>
  <si>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</si>
  <si>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</si>
  <si>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</si>
  <si>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</si>
  <si>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</si>
  <si>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</si>
  <si>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</si>
  <si>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</si>
  <si>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</si>
  <si>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</si>
  <si>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</si>
  <si>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</si>
  <si>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</si>
  <si>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</si>
  <si>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</si>
  <si>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</si>
  <si>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</si>
  <si>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</si>
  <si>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</si>
  <si>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</si>
  <si>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</si>
  <si>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</si>
  <si>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</si>
  <si>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</si>
  <si>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</si>
  <si>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</si>
  <si>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</si>
  <si>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</si>
  <si>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</si>
  <si>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</si>
  <si>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</si>
  <si>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</si>
  <si>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</si>
  <si>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</si>
  <si>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</si>
  <si>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</si>
  <si>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</si>
  <si>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</si>
  <si>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</si>
  <si>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</si>
  <si>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</si>
  <si>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</si>
  <si>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</si>
  <si>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</si>
  <si>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</si>
  <si>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</si>
  <si>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</si>
  <si>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</si>
  <si>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</si>
  <si>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</si>
  <si>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</si>
  <si>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</si>
  <si>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</si>
  <si>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</si>
  <si>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</si>
  <si>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</si>
  <si>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</si>
  <si>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</si>
  <si>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</si>
  <si>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</si>
  <si>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</si>
  <si>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</si>
  <si>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</si>
  <si>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</si>
  <si>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</si>
  <si>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</si>
  <si>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</si>
  <si>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</si>
  <si>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</si>
  <si>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</si>
  <si>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</si>
  <si>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</si>
  <si>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</si>
  <si>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</si>
  <si>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</si>
  <si>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</si>
  <si>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</si>
  <si>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</si>
  <si>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</si>
  <si>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</si>
  <si>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</si>
  <si>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</si>
  <si>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</si>
  <si>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</si>
  <si>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</si>
  <si>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</si>
  <si>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</si>
  <si>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</si>
  <si>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</si>
  <si>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</si>
  <si>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</si>
  <si>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</si>
  <si>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</si>
  <si>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</si>
  <si>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</si>
  <si>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</si>
  <si>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</si>
  <si>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</si>
  <si>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</si>
  <si>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</si>
  <si>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</si>
  <si>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</si>
  <si>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</si>
  <si>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</si>
  <si>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</si>
  <si>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</si>
  <si>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</si>
  <si>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</si>
  <si>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</si>
  <si>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</si>
  <si>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</si>
  <si>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</si>
  <si>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</si>
  <si>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</si>
  <si>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</si>
  <si>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</si>
  <si>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</si>
  <si>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</si>
  <si>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</si>
  <si>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</si>
  <si>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</si>
  <si>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</si>
  <si>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</si>
  <si>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</si>
  <si>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</si>
  <si>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</si>
  <si>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</si>
  <si>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</si>
  <si>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</si>
  <si>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</si>
  <si>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</si>
  <si>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</si>
  <si>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</si>
  <si>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</si>
  <si>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</si>
  <si>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</si>
  <si>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</si>
  <si>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</si>
  <si>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</si>
  <si>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</si>
  <si>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</si>
  <si>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</si>
  <si>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</si>
  <si>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</si>
  <si>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</si>
  <si>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</si>
  <si>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</si>
  <si>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</si>
  <si>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</si>
  <si>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</si>
  <si>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</si>
  <si>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</si>
  <si>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</si>
  <si>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</si>
  <si>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</si>
  <si>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</si>
  <si>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</si>
  <si>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</si>
  <si>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</si>
  <si>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</si>
  <si>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</si>
  <si>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</si>
  <si>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</si>
  <si>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</si>
  <si>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</si>
  <si>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</si>
  <si>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</si>
  <si>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</si>
  <si>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</si>
  <si>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</si>
  <si>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</si>
  <si>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</si>
  <si>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</si>
  <si>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</si>
  <si>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</si>
  <si>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</si>
  <si>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</si>
  <si>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</si>
  <si>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</si>
  <si>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</si>
  <si>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</si>
  <si>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</si>
  <si>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</si>
  <si>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</si>
  <si>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</si>
  <si>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</si>
  <si>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</si>
  <si>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</si>
  <si>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</si>
  <si>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</si>
  <si>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</si>
  <si>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</si>
  <si>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</si>
  <si>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</si>
  <si>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</si>
  <si>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</si>
  <si>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</si>
  <si>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</si>
  <si>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</si>
  <si>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</si>
  <si>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</si>
  <si>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</si>
  <si>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</si>
  <si>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</si>
  <si>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</si>
  <si>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</si>
  <si>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</si>
  <si>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</si>
  <si>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</si>
  <si>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</si>
  <si>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</si>
  <si>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</si>
  <si>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</si>
  <si>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</si>
  <si>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</si>
  <si>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</si>
  <si>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</si>
  <si>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</si>
  <si>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</si>
  <si>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</si>
  <si>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</si>
  <si>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</si>
  <si>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</si>
  <si>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</si>
  <si>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</si>
  <si>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</si>
  <si>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</si>
  <si>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</si>
  <si>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</si>
  <si>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</si>
  <si>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</si>
  <si>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</si>
  <si>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</si>
  <si>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</si>
  <si>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</si>
  <si>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</si>
  <si>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</si>
  <si>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</si>
  <si>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</si>
  <si>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</si>
  <si>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</si>
  <si>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</si>
  <si>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</si>
  <si>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</si>
  <si>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</si>
  <si>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</si>
  <si>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</si>
  <si>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</si>
  <si>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</si>
  <si>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</si>
  <si>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</si>
  <si>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</si>
  <si>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</si>
  <si>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</si>
  <si>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</si>
  <si>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</si>
  <si>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</si>
  <si>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</si>
  <si>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</si>
  <si>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</si>
  <si>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</si>
  <si>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</si>
  <si>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</si>
  <si>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</si>
  <si>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</si>
  <si>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</si>
  <si>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</si>
  <si>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</si>
  <si>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</si>
  <si>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</si>
  <si>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</si>
  <si>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</si>
  <si>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</si>
  <si>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</si>
  <si>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</si>
  <si>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</si>
  <si>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</si>
  <si>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</si>
  <si>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</si>
  <si>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</si>
  <si>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</si>
  <si>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</si>
  <si>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</si>
  <si>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</si>
  <si>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</si>
  <si>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</si>
  <si>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</si>
  <si>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</si>
  <si>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</si>
  <si>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</si>
  <si>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</si>
  <si>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</si>
  <si>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</si>
  <si>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</si>
  <si>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</si>
  <si>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</si>
  <si>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</si>
  <si>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</si>
  <si>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</si>
  <si>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</si>
  <si>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</si>
  <si>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</si>
  <si>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</si>
  <si>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</si>
  <si>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</si>
  <si>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</si>
  <si>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</si>
  <si>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</si>
  <si>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</si>
  <si>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</si>
  <si>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</si>
  <si>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</si>
  <si>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</si>
  <si>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</si>
  <si>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</si>
  <si>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</si>
  <si>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</si>
  <si>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</si>
  <si>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</si>
  <si>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</si>
  <si>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</si>
  <si>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</si>
  <si>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</si>
  <si>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</si>
  <si>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</si>
  <si>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</si>
  <si>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</si>
  <si>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</si>
  <si>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</si>
  <si>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</si>
  <si>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</si>
  <si>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</si>
  <si>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</si>
  <si>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</si>
  <si>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</si>
  <si>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</si>
  <si>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</si>
  <si>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</si>
  <si>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</si>
  <si>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</si>
  <si>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</si>
  <si>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</si>
  <si>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</si>
  <si>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</si>
  <si>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</si>
  <si>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</si>
  <si>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</si>
  <si>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</si>
  <si>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</si>
  <si>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</si>
  <si>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</si>
  <si>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</si>
  <si>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</si>
  <si>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</si>
  <si>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</si>
  <si>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</si>
  <si>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</si>
  <si>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</si>
  <si>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</si>
  <si>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</si>
  <si>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</si>
  <si>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</si>
  <si>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</si>
  <si>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</si>
  <si>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</si>
  <si>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</si>
  <si>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</si>
  <si>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</si>
  <si>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</si>
  <si>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</si>
  <si>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</si>
  <si>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</si>
  <si>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</si>
  <si>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</si>
  <si>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</si>
  <si>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</si>
  <si>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</si>
  <si>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</si>
  <si>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</si>
  <si>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</si>
  <si>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</si>
  <si>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</si>
  <si>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</si>
  <si>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</si>
  <si>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</si>
  <si>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</si>
  <si>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</si>
  <si>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</si>
  <si>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</si>
  <si>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</si>
  <si>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</si>
  <si>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</si>
  <si>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</si>
  <si>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</si>
  <si>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</si>
  <si>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</si>
  <si>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</si>
  <si>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</si>
  <si>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</si>
  <si>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</si>
  <si>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</si>
  <si>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</si>
  <si>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</si>
  <si>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</si>
  <si>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</si>
  <si>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</si>
  <si>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</si>
  <si>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</si>
  <si>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</si>
  <si>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</si>
  <si>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</si>
  <si>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</si>
  <si>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</si>
  <si>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</si>
  <si>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</si>
  <si>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</si>
  <si>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</si>
  <si>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</si>
  <si>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</si>
  <si>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</si>
  <si>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</si>
  <si>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</si>
  <si>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</si>
  <si>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</si>
  <si>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</si>
  <si>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</si>
  <si>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</si>
  <si>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</si>
  <si>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</si>
  <si>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</si>
  <si>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</si>
  <si>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</si>
  <si>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</si>
  <si>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</si>
  <si>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</si>
  <si>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</si>
  <si>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</si>
  <si>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</si>
  <si>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</si>
  <si>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</si>
  <si>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</si>
  <si>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</si>
  <si>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</si>
  <si>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</si>
  <si>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</si>
  <si>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</si>
  <si>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</si>
  <si>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</si>
  <si>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</si>
  <si>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</si>
  <si>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</si>
  <si>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</si>
  <si>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</si>
  <si>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</si>
  <si>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</si>
  <si>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</si>
  <si>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</si>
  <si>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</si>
  <si>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</si>
  <si>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</si>
  <si>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</si>
  <si>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</si>
  <si>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</si>
  <si>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</si>
  <si>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</si>
  <si>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</si>
  <si>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</si>
  <si>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</si>
  <si>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</si>
  <si>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</si>
  <si>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</si>
  <si>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</si>
  <si>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</si>
  <si>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</si>
  <si>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</si>
  <si>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</si>
  <si>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</si>
  <si>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</si>
  <si>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</si>
  <si>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</si>
  <si>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</si>
  <si>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</si>
  <si>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</si>
  <si>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</si>
  <si>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</si>
  <si>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</si>
  <si>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</si>
  <si>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</si>
  <si>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</si>
  <si>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</si>
  <si>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</si>
  <si>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</si>
  <si>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</si>
  <si>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</si>
  <si>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</si>
  <si>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</si>
  <si>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</si>
  <si>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</si>
  <si>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</si>
  <si>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</si>
  <si>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</si>
  <si>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</si>
  <si>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</si>
  <si>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</si>
  <si>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</si>
  <si>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</si>
  <si>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</si>
  <si>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</si>
  <si>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</si>
  <si>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</si>
  <si>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</si>
  <si>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</si>
  <si>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</si>
  <si>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</si>
  <si>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</si>
  <si>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</si>
  <si>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</si>
  <si>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</si>
  <si>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</si>
  <si>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</si>
  <si>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</si>
  <si>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</si>
  <si>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</si>
  <si>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</si>
  <si>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</si>
  <si>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</si>
  <si>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</si>
  <si>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</si>
  <si>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</si>
  <si>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</si>
  <si>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</si>
  <si>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</si>
  <si>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</si>
  <si>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</si>
  <si>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</si>
  <si>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</si>
  <si>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</si>
  <si>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</si>
  <si>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</si>
  <si>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</si>
  <si>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</si>
  <si>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</si>
  <si>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</si>
  <si>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</si>
  <si>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</si>
  <si>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</si>
  <si>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</si>
  <si>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</si>
  <si>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</si>
  <si>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</si>
  <si>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</si>
  <si>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</si>
  <si>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</si>
  <si>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</si>
  <si>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</si>
  <si>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</si>
  <si>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</si>
  <si>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</si>
  <si>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</si>
  <si>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</si>
  <si>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</si>
  <si>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</si>
  <si>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</si>
  <si>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</si>
  <si>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</si>
  <si>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</si>
  <si>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</si>
  <si>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</si>
  <si>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</si>
  <si>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</si>
  <si>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</si>
  <si>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</si>
  <si>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</si>
  <si>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</si>
  <si>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</si>
  <si>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</si>
  <si>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</si>
  <si>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</si>
  <si>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</si>
  <si>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</si>
  <si>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</si>
  <si>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</si>
  <si>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</si>
  <si>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</si>
  <si>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</si>
  <si>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</si>
  <si>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</si>
  <si>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</si>
  <si>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</si>
  <si>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</si>
  <si>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</si>
  <si>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</si>
  <si>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</si>
  <si>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</si>
  <si>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</si>
  <si>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</si>
  <si>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</si>
  <si>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</si>
  <si>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</si>
  <si>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</si>
  <si>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</si>
  <si>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</si>
  <si>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</si>
  <si>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</si>
  <si>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</si>
  <si>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</si>
  <si>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</si>
  <si>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</si>
  <si>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</si>
  <si>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</si>
  <si>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</si>
  <si>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</si>
  <si>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</si>
  <si>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</si>
  <si>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</si>
  <si>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</si>
  <si>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</si>
  <si>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</si>
  <si>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</si>
  <si>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</si>
  <si>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</si>
  <si>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</si>
  <si>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</si>
  <si>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</si>
  <si>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</si>
  <si>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</si>
  <si>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</si>
  <si>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</si>
  <si>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</si>
  <si>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</si>
  <si>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</si>
  <si>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</si>
  <si>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</si>
  <si>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</si>
  <si>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</si>
  <si>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</si>
  <si>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</si>
  <si>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</si>
  <si>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</si>
  <si>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</si>
  <si>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</si>
  <si>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</si>
  <si>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</si>
  <si>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</si>
  <si>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</si>
  <si>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</si>
  <si>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</si>
  <si>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</si>
  <si>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</si>
  <si>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</si>
  <si>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</si>
  <si>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</si>
  <si>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</si>
  <si>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</si>
  <si>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</si>
  <si>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</si>
  <si>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</si>
  <si>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</si>
  <si>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</si>
  <si>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</si>
  <si>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</si>
  <si>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</si>
  <si>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</si>
  <si>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</si>
  <si>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</si>
  <si>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</si>
  <si>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</si>
  <si>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</si>
  <si>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</si>
  <si>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</si>
  <si>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</si>
  <si>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</si>
  <si>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</si>
  <si>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</si>
  <si>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</si>
  <si>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</si>
  <si>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</si>
  <si>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</si>
  <si>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</si>
  <si>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</si>
  <si>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</si>
  <si>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</si>
  <si>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</si>
  <si>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</si>
  <si>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</si>
  <si>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</si>
  <si>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</si>
  <si>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</si>
  <si>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</si>
  <si>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</si>
  <si>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</si>
  <si>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</si>
  <si>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</si>
  <si>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</si>
  <si>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</si>
  <si>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</si>
  <si>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</si>
  <si>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</si>
  <si>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</si>
  <si>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</si>
  <si>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</si>
  <si>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</si>
  <si>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</si>
  <si>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</si>
  <si>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</si>
  <si>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</si>
  <si>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</si>
  <si>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</si>
  <si>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</si>
  <si>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</si>
  <si>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</si>
  <si>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</si>
  <si>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</si>
  <si>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</si>
  <si>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</si>
  <si>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</si>
  <si>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</si>
  <si>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</si>
  <si>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</si>
  <si>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</si>
  <si>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</si>
  <si>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</si>
  <si>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</si>
  <si>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</si>
  <si>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</si>
  <si>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</si>
  <si>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</si>
  <si>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</si>
  <si>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</si>
  <si>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</si>
  <si>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</si>
  <si>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</si>
  <si>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</si>
  <si>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</si>
  <si>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</si>
  <si>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</si>
  <si>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</si>
  <si>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</si>
  <si>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</si>
  <si>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</si>
  <si>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</si>
  <si>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</si>
  <si>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</si>
  <si>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</si>
  <si>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</si>
  <si>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</si>
  <si>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</si>
  <si>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</si>
  <si>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</si>
  <si>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</si>
  <si>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</si>
  <si>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</si>
  <si>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</si>
  <si>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</si>
  <si>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</si>
  <si>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</si>
  <si>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</si>
  <si>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</si>
  <si>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</si>
  <si>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</si>
  <si>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</si>
  <si>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</si>
  <si>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</si>
  <si>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</si>
  <si>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</si>
  <si>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</si>
  <si>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</si>
  <si>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</si>
  <si>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</si>
  <si>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</si>
  <si>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</si>
  <si>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</si>
  <si>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</si>
  <si>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</si>
  <si>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</si>
  <si>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</si>
  <si>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</si>
  <si>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</si>
  <si>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</si>
  <si>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</si>
  <si>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</si>
  <si>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</si>
  <si>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</si>
  <si>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</si>
  <si>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</si>
  <si>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</si>
  <si>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</si>
  <si>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</si>
  <si>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</si>
  <si>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</si>
  <si>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</si>
  <si>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</si>
  <si>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</si>
  <si>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</si>
  <si>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</si>
  <si>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</si>
  <si>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</si>
  <si>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</si>
  <si>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</si>
  <si>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</si>
  <si>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</si>
  <si>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</si>
  <si>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</si>
  <si>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</si>
  <si>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</si>
  <si>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</si>
  <si>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</si>
  <si>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</si>
  <si>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</si>
  <si>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</si>
  <si>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</si>
  <si>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</si>
  <si>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</si>
  <si>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</si>
  <si>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</si>
  <si>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</si>
  <si>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</si>
  <si>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</si>
  <si>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</si>
  <si>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</si>
  <si>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</si>
  <si>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</si>
  <si>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</si>
  <si>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</si>
  <si>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</si>
  <si>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</si>
  <si>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</si>
  <si>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</si>
  <si>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</si>
  <si>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</si>
  <si>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</si>
  <si>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</si>
  <si>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</si>
  <si>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</si>
  <si>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</si>
  <si>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</si>
  <si>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</si>
  <si>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</si>
  <si>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</si>
  <si>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</si>
  <si>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</si>
  <si>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</si>
  <si>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</si>
  <si>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</si>
  <si>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</si>
  <si>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</si>
  <si>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</si>
  <si>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</si>
  <si>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</si>
  <si>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</si>
  <si>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</si>
  <si>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</si>
  <si>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</si>
  <si>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</si>
  <si>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</si>
  <si>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</si>
  <si>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</si>
  <si>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</si>
  <si>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</si>
  <si>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</si>
  <si>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</si>
  <si>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</si>
  <si>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</si>
  <si>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</si>
  <si>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</si>
  <si>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</si>
  <si>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</si>
  <si>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</si>
  <si>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</si>
  <si>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</si>
  <si>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</si>
  <si>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</si>
  <si>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</si>
  <si>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</si>
  <si>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</si>
  <si>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</si>
  <si>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</si>
  <si>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</si>
  <si>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</si>
  <si>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</si>
  <si>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</si>
  <si>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</si>
  <si>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</si>
  <si>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</si>
  <si>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</si>
  <si>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</si>
  <si>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</si>
  <si>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</si>
  <si>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</si>
  <si>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</si>
  <si>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</si>
  <si>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</si>
  <si>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</si>
  <si>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</si>
  <si>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</si>
  <si>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</si>
  <si>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</si>
  <si>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</si>
  <si>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</si>
  <si>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</si>
  <si>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</si>
  <si>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</si>
  <si>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</si>
  <si>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</si>
  <si>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</si>
  <si>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</si>
  <si>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</si>
  <si>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</si>
  <si>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</si>
  <si>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</si>
  <si>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</si>
  <si>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</si>
  <si>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</si>
  <si>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</si>
  <si>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</si>
  <si>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</si>
  <si>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</si>
  <si>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</si>
  <si>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</si>
  <si>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</si>
  <si>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</si>
  <si>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</si>
  <si>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</si>
  <si>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</si>
  <si>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</si>
  <si>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</si>
  <si>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</si>
  <si>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</si>
  <si>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</si>
  <si>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</si>
  <si>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</si>
  <si>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</si>
  <si>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</si>
  <si>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</si>
  <si>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</si>
  <si>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</si>
  <si>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</si>
  <si>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</si>
  <si>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</si>
  <si>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</si>
  <si>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</si>
  <si>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</si>
  <si>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</si>
  <si>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</si>
  <si>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</si>
  <si>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</si>
  <si>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</si>
  <si>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</si>
  <si>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</si>
  <si>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</si>
  <si>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</si>
  <si>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</si>
  <si>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</si>
  <si>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</si>
  <si>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</si>
  <si>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</si>
  <si>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</si>
  <si>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</si>
  <si>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</si>
  <si>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</si>
  <si>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</si>
  <si>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</si>
  <si>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</si>
  <si>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</si>
  <si>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</si>
  <si>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</si>
  <si>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</si>
  <si>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</si>
  <si>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</si>
  <si>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</si>
  <si>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</si>
  <si>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</si>
  <si>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</si>
  <si>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</si>
  <si>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</si>
  <si>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</si>
  <si>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</si>
  <si>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</si>
  <si>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</si>
  <si>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</si>
  <si>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</si>
  <si>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</si>
  <si>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</si>
  <si>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</si>
  <si>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</si>
  <si>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</si>
  <si>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</si>
  <si>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</si>
  <si>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</si>
  <si>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</si>
  <si>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</si>
  <si>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</si>
  <si>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</si>
  <si>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</si>
  <si>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</si>
  <si>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</si>
  <si>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</si>
  <si>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</si>
  <si>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</si>
  <si>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</si>
  <si>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</si>
  <si>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</si>
  <si>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</si>
  <si>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</si>
  <si>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</si>
  <si>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</si>
  <si>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</si>
  <si>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</si>
  <si>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</si>
  <si>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</si>
  <si>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</si>
  <si>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</si>
  <si>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</si>
  <si>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</si>
  <si>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</si>
  <si>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</si>
  <si>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</si>
  <si>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</si>
  <si>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</si>
  <si>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</si>
  <si>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</si>
  <si>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</si>
  <si>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</si>
  <si>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</si>
  <si>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</si>
  <si>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</si>
  <si>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</si>
  <si>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</si>
  <si>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</si>
  <si>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</si>
  <si>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</si>
  <si>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</si>
  <si>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</si>
  <si>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</si>
  <si>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</si>
  <si>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</si>
  <si>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</si>
  <si>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</si>
  <si>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</si>
  <si>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</si>
  <si>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</si>
  <si>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</si>
  <si>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</si>
  <si>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</si>
  <si>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</si>
  <si>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</si>
  <si>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</si>
  <si>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</si>
  <si>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</si>
  <si>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</si>
  <si>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</si>
  <si>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</si>
  <si>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</si>
  <si>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</si>
  <si>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</si>
  <si>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</si>
  <si>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</si>
  <si>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</si>
  <si>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</si>
  <si>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</si>
  <si>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</si>
  <si>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</si>
  <si>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</si>
  <si>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</si>
  <si>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</si>
  <si>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</si>
  <si>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</si>
  <si>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</si>
  <si>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</si>
  <si>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</si>
  <si>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</si>
  <si>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</si>
  <si>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</si>
  <si>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</si>
  <si>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</si>
  <si>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</si>
  <si>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</si>
  <si>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</si>
  <si>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</si>
  <si>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</si>
  <si>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</si>
  <si>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</si>
  <si>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</si>
  <si>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</si>
  <si>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</si>
  <si>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</si>
  <si>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</si>
  <si>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</si>
  <si>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</si>
  <si>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</si>
  <si>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</si>
  <si>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</si>
  <si>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</si>
  <si>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</si>
  <si>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</si>
  <si>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</si>
  <si>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</si>
  <si>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</si>
  <si>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</si>
  <si>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</si>
  <si>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</si>
  <si>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</si>
  <si>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</si>
  <si>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</si>
  <si>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</si>
  <si>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</si>
  <si>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</si>
  <si>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</si>
  <si>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</si>
  <si>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</si>
  <si>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</si>
  <si>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</si>
  <si>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</si>
  <si>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</si>
  <si>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</si>
  <si>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</si>
  <si>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</si>
  <si>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</si>
  <si>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</si>
  <si>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</si>
  <si>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</si>
  <si>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</si>
  <si>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</si>
  <si>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</si>
  <si>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</si>
  <si>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</si>
  <si>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</si>
  <si>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</si>
  <si>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</si>
  <si>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</si>
  <si>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</si>
  <si>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</si>
  <si>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</si>
  <si>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</si>
  <si>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</si>
  <si>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</si>
  <si>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</si>
  <si>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</si>
  <si>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</si>
  <si>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</si>
  <si>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</si>
  <si>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</si>
  <si>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</si>
  <si>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</si>
  <si>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</si>
  <si>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</si>
  <si>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</si>
  <si>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</si>
  <si>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</si>
  <si>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</si>
  <si>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</si>
  <si>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</si>
  <si>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</si>
  <si>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</si>
  <si>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</si>
  <si>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</si>
  <si>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</si>
  <si>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</si>
  <si>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</si>
  <si>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</si>
  <si>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</si>
  <si>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</si>
  <si>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</si>
  <si>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</si>
  <si>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</si>
  <si>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</si>
  <si>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</si>
  <si>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</si>
  <si>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</si>
  <si>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</si>
  <si>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</si>
  <si>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</si>
  <si>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</si>
  <si>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</si>
  <si>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</si>
  <si>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</si>
  <si>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</si>
  <si>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</si>
  <si>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</si>
  <si>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</si>
  <si>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</si>
  <si>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</si>
  <si>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</si>
  <si>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</si>
  <si>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</si>
  <si>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</si>
  <si>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</si>
  <si>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</si>
  <si>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</si>
  <si>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</si>
  <si>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</si>
  <si>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</si>
  <si>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</si>
  <si>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</si>
  <si>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</si>
  <si>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</si>
  <si>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</si>
  <si>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</si>
  <si>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</si>
  <si>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</si>
  <si>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</si>
  <si>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</si>
  <si>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</si>
  <si>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</si>
  <si>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</si>
  <si>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</si>
  <si>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</si>
  <si>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</si>
  <si>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</si>
  <si>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</si>
  <si>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</si>
  <si>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</si>
  <si>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</si>
  <si>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</si>
  <si>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</si>
  <si>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</si>
  <si>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</si>
  <si>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</si>
  <si>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</si>
  <si>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</si>
  <si>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</si>
  <si>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</si>
  <si>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</si>
  <si>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</si>
  <si>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</si>
  <si>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</si>
  <si>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</si>
  <si>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</si>
  <si>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</si>
  <si>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</si>
  <si>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</si>
  <si>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</si>
  <si>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</si>
  <si>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</si>
  <si>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</si>
  <si>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</si>
  <si>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</si>
  <si>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</si>
  <si>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</si>
  <si>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</si>
  <si>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</si>
  <si>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</si>
  <si>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</si>
  <si>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</si>
  <si>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</si>
  <si>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</si>
  <si>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</si>
  <si>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</si>
  <si>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</si>
  <si>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</si>
  <si>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</si>
  <si>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</si>
  <si>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</si>
  <si>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</si>
  <si>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</si>
  <si>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</si>
  <si>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</si>
  <si>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</si>
  <si>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</si>
  <si>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</si>
  <si>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</si>
  <si>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</si>
  <si>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</si>
  <si>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</si>
  <si>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</si>
  <si>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</si>
  <si>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</si>
  <si>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</si>
  <si>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</si>
  <si>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</si>
  <si>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</si>
  <si>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</si>
  <si>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</si>
  <si>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</si>
  <si>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</si>
  <si>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</si>
  <si>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</si>
  <si>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</si>
  <si>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</si>
  <si>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</si>
  <si>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</si>
  <si>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</si>
  <si>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</si>
  <si>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</si>
  <si>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</si>
  <si>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</si>
  <si>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</si>
  <si>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</si>
  <si>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</si>
  <si>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</si>
  <si>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</si>
  <si>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</si>
  <si>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</si>
  <si>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</si>
  <si>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</si>
  <si>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</si>
  <si>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</si>
  <si>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</si>
  <si>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</si>
  <si>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</si>
  <si>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</si>
  <si>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</si>
  <si>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</si>
  <si>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</si>
  <si>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</si>
  <si>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</si>
  <si>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</si>
  <si>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</si>
  <si>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</si>
  <si>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</si>
  <si>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</si>
  <si>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</si>
  <si>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</si>
  <si>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</si>
  <si>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</si>
  <si>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</si>
  <si>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</si>
  <si>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</si>
  <si>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</si>
  <si>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</si>
  <si>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</si>
  <si>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</si>
  <si>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</si>
  <si>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</si>
  <si>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</si>
  <si>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</si>
  <si>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</si>
  <si>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</si>
  <si>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</si>
  <si>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</si>
  <si>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</si>
  <si>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</si>
  <si>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</si>
  <si>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</si>
  <si>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</si>
  <si>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</si>
  <si>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</si>
  <si>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</si>
  <si>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</si>
  <si>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</si>
  <si>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</si>
  <si>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</si>
  <si>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</si>
  <si>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</si>
  <si>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</si>
  <si>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</si>
  <si>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</si>
  <si>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</si>
  <si>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</si>
  <si>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</si>
  <si>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</si>
  <si>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</si>
  <si>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</si>
  <si>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</si>
  <si>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</si>
  <si>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</si>
  <si>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</si>
  <si>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</si>
  <si>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</si>
  <si>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</si>
  <si>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</si>
  <si>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</si>
  <si>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</si>
  <si>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</si>
  <si>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</si>
  <si>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</si>
  <si>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</si>
  <si>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</si>
  <si>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</si>
  <si>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</si>
  <si>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</si>
  <si>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</si>
  <si>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</si>
  <si>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</si>
  <si>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</si>
  <si>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</si>
  <si>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</si>
  <si>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</si>
  <si>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</si>
  <si>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</si>
  <si>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</si>
  <si>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</si>
  <si>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</si>
  <si>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</si>
  <si>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</si>
  <si>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</si>
  <si>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</si>
  <si>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</si>
  <si>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</si>
  <si>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</si>
  <si>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</si>
  <si>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</si>
  <si>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</si>
  <si>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</si>
  <si>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</si>
  <si>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</si>
  <si>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</si>
  <si>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</si>
  <si>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</si>
  <si>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</si>
  <si>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</si>
  <si>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</si>
  <si>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</si>
  <si>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</si>
  <si>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</si>
  <si>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</si>
  <si>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</si>
  <si>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</si>
  <si>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</si>
  <si>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</si>
  <si>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</si>
  <si>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</si>
  <si>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</si>
  <si>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</si>
  <si>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</si>
  <si>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</si>
  <si>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</si>
  <si>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</si>
  <si>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</si>
  <si>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</si>
  <si>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</si>
  <si>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</si>
  <si>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</si>
  <si>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</si>
  <si>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</si>
  <si>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</si>
  <si>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</si>
  <si>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</si>
  <si>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</si>
  <si>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</si>
  <si>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</si>
  <si>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</si>
  <si>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</si>
  <si>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</si>
  <si>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</si>
  <si>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</si>
  <si>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</si>
  <si>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</si>
  <si>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</si>
  <si>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</si>
  <si>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</si>
  <si>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</si>
  <si>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</si>
  <si>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</si>
  <si>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</si>
  <si>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</si>
  <si>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</si>
  <si>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</si>
  <si>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</si>
  <si>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</si>
  <si>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</si>
  <si>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</si>
  <si>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</si>
  <si>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</si>
  <si>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</si>
  <si>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</si>
  <si>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</si>
  <si>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</si>
  <si>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</si>
  <si>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</si>
  <si>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</si>
  <si>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</si>
  <si>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</si>
  <si>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</si>
  <si>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</si>
  <si>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</si>
  <si>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</si>
  <si>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</si>
  <si>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</si>
  <si>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</si>
  <si>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</si>
  <si>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</si>
  <si>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</si>
  <si>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</si>
  <si>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</si>
  <si>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</si>
  <si>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</si>
  <si>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</si>
  <si>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</si>
  <si>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</si>
  <si>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</si>
  <si>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</si>
  <si>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</si>
  <si>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</si>
  <si>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</si>
  <si>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</si>
  <si>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</si>
  <si>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</si>
  <si>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</si>
  <si>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</si>
  <si>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</si>
  <si>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</si>
  <si>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</si>
  <si>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</si>
  <si>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</si>
  <si>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</si>
  <si>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</si>
  <si>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</si>
  <si>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</si>
  <si>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</si>
  <si>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</si>
  <si>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</si>
  <si>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</si>
  <si>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</si>
  <si>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</si>
  <si>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</si>
  <si>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</si>
  <si>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</si>
  <si>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</si>
  <si>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</si>
  <si>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</si>
  <si>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</si>
  <si>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</si>
  <si>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</si>
  <si>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</si>
  <si>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</si>
  <si>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</si>
  <si>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</si>
  <si>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</si>
  <si>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</si>
  <si>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</si>
  <si>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</si>
  <si>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</si>
  <si>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</si>
  <si>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</si>
  <si>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</si>
  <si>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</si>
  <si>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</si>
  <si>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</si>
  <si>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</si>
  <si>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</si>
  <si>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</si>
  <si>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</si>
  <si>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</si>
  <si>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</si>
  <si>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</si>
  <si>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</si>
  <si>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</si>
  <si>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</si>
  <si>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</si>
  <si>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</si>
  <si>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</si>
  <si>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</si>
  <si>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</si>
  <si>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</si>
  <si>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</si>
  <si>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</si>
  <si>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</si>
  <si>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</si>
  <si>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</si>
  <si>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</si>
  <si>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</si>
  <si>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</si>
  <si>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</si>
  <si>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</si>
  <si>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</si>
  <si>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</si>
  <si>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</si>
  <si>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</si>
  <si>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</si>
  <si>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</si>
  <si>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</si>
  <si>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</si>
  <si>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</si>
  <si>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</si>
  <si>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</si>
  <si>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</si>
  <si>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</si>
  <si>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</si>
  <si>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</si>
  <si>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</si>
  <si>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</si>
  <si>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</si>
  <si>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</si>
  <si>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</si>
  <si>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</si>
  <si>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</si>
  <si>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</si>
  <si>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</si>
  <si>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</si>
  <si>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</si>
  <si>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</si>
  <si>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</si>
  <si>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</si>
  <si>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</si>
  <si>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</si>
  <si>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</si>
  <si>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</si>
  <si>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</si>
  <si>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</si>
  <si>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</si>
  <si>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</si>
  <si>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</si>
  <si>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</si>
  <si>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</si>
  <si>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</si>
  <si>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</si>
  <si>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</si>
  <si>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</si>
  <si>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</si>
  <si>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</si>
  <si>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</si>
  <si>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</si>
  <si>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</si>
  <si>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</si>
  <si>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</si>
  <si>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</si>
  <si>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</si>
  <si>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</si>
  <si>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</si>
  <si>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</si>
  <si>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</si>
  <si>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</si>
  <si>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</si>
  <si>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</si>
  <si>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</si>
  <si>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</si>
  <si>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</si>
  <si>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</si>
  <si>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</si>
  <si>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</si>
  <si>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</si>
  <si>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</si>
  <si>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</si>
  <si>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</si>
  <si>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</si>
  <si>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</si>
  <si>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</si>
  <si>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</si>
  <si>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</si>
  <si>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</si>
  <si>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</si>
  <si>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</si>
  <si>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</si>
  <si>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</si>
  <si>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</si>
  <si>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</si>
  <si>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</si>
  <si>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</si>
  <si>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</si>
  <si>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</si>
  <si>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</si>
  <si>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</si>
  <si>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</si>
  <si>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</si>
  <si>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</si>
  <si>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</si>
  <si>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</si>
  <si>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</si>
  <si>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</si>
  <si>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</si>
  <si>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</si>
  <si>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</si>
  <si>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</si>
  <si>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</si>
  <si>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</si>
  <si>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</si>
  <si>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</si>
  <si>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</si>
  <si>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</si>
  <si>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</si>
  <si>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</si>
  <si>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</si>
  <si>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</si>
  <si>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</si>
  <si>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</si>
  <si>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</si>
  <si>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</si>
  <si>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</si>
  <si>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</si>
  <si>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</si>
  <si>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</si>
  <si>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</si>
  <si>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</si>
  <si>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</si>
  <si>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</si>
  <si>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</si>
  <si>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</si>
  <si>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</si>
  <si>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</si>
  <si>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</si>
  <si>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</si>
  <si>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</si>
  <si>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</si>
  <si>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</si>
  <si>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</si>
  <si>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</si>
  <si>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</si>
  <si>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</si>
  <si>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</si>
  <si>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</si>
  <si>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</si>
  <si>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</si>
  <si>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</si>
  <si>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</si>
  <si>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</si>
  <si>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</si>
  <si>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</si>
  <si>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</si>
  <si>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</si>
  <si>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</si>
  <si>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</si>
  <si>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</si>
  <si>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</si>
  <si>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</si>
  <si>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</si>
  <si>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</si>
  <si>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</si>
  <si>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</si>
  <si>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</si>
  <si>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</si>
  <si>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</si>
  <si>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</si>
  <si>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</si>
  <si>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</si>
  <si>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</si>
  <si>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</si>
  <si>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</si>
  <si>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</si>
  <si>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</si>
  <si>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</si>
  <si>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</si>
  <si>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</si>
  <si>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</si>
  <si>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</si>
  <si>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</si>
  <si>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</si>
  <si>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</si>
  <si>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</si>
  <si>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</si>
  <si>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</si>
  <si>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</si>
  <si>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</si>
  <si>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</si>
  <si>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</si>
  <si>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</si>
  <si>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</si>
  <si>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</si>
  <si>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</si>
  <si>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</si>
  <si>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</si>
  <si>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</si>
  <si>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</si>
  <si>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</si>
  <si>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</si>
  <si>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</si>
  <si>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</si>
  <si>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</si>
  <si>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</si>
  <si>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</si>
  <si>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</si>
  <si>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</si>
  <si>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</si>
  <si>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</si>
  <si>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</si>
  <si>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</si>
  <si>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</si>
  <si>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</si>
  <si>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</si>
  <si>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</si>
  <si>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</si>
  <si>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</si>
  <si>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</si>
  <si>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</si>
  <si>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</si>
  <si>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</si>
  <si>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</si>
  <si>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</si>
  <si>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</si>
  <si>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</si>
  <si>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</si>
  <si>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</si>
  <si>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</si>
  <si>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</si>
  <si>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</si>
  <si>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</si>
  <si>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</si>
  <si>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</si>
  <si>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</si>
  <si>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</si>
  <si>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</si>
  <si>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</si>
  <si>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</si>
  <si>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</si>
  <si>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</si>
  <si>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</si>
  <si>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</si>
  <si>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</si>
  <si>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</si>
  <si>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</si>
  <si>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</si>
  <si>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</si>
  <si>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</si>
  <si>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</si>
  <si>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</si>
  <si>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</si>
  <si>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</si>
  <si>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</si>
  <si>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</si>
  <si>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</si>
  <si>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</si>
  <si>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</si>
  <si>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</si>
  <si>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</si>
  <si>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</si>
  <si>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</si>
  <si>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</si>
  <si>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</si>
  <si>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</si>
  <si>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</si>
  <si>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</si>
  <si>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</si>
  <si>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</si>
  <si>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</si>
  <si>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</si>
  <si>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</si>
  <si>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</si>
  <si>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</si>
  <si>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</si>
  <si>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</si>
  <si>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</si>
  <si>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</si>
  <si>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</si>
  <si>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</si>
  <si>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</si>
  <si>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</si>
  <si>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</si>
  <si>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</si>
  <si>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</si>
  <si>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</si>
  <si>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</si>
  <si>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</si>
  <si>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</si>
  <si>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</si>
  <si>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</si>
  <si>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</si>
  <si>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</si>
  <si>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</si>
  <si>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</si>
  <si>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</si>
  <si>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</si>
  <si>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</si>
  <si>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</si>
  <si>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</si>
  <si>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</si>
  <si>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</si>
  <si>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</si>
  <si>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</si>
  <si>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</si>
  <si>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</si>
  <si>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</si>
  <si>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</si>
  <si>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</si>
  <si>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</si>
  <si>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</si>
  <si>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</si>
  <si>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</si>
  <si>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</si>
  <si>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</si>
  <si>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</si>
  <si>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</si>
  <si>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</si>
  <si>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</si>
  <si>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</si>
  <si>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</si>
  <si>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</si>
  <si>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</si>
  <si>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</si>
  <si>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</si>
  <si>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</si>
  <si>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</si>
  <si>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</si>
  <si>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</si>
  <si>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</si>
  <si>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</si>
  <si>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</si>
  <si>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</si>
  <si>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</si>
  <si>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</si>
  <si>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</si>
  <si>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</si>
  <si>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</si>
  <si>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</si>
  <si>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</si>
  <si>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</si>
  <si>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</si>
  <si>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</si>
  <si>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</si>
  <si>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</si>
  <si>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</si>
  <si>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</si>
  <si>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</si>
  <si>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</si>
  <si>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</si>
  <si>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</si>
  <si>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</si>
  <si>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</si>
  <si>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</si>
  <si>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</si>
  <si>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</si>
  <si>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</si>
  <si>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</si>
  <si>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</si>
  <si>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</si>
  <si>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</si>
  <si>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</si>
  <si>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</si>
  <si>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</si>
  <si>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</si>
  <si>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</si>
  <si>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</si>
  <si>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</si>
  <si>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</si>
  <si>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</si>
  <si>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</si>
  <si>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</si>
  <si>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</si>
  <si>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</si>
  <si>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</si>
  <si>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</si>
  <si>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</si>
  <si>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</si>
  <si>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</si>
  <si>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</si>
  <si>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</si>
  <si>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</si>
  <si>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</si>
  <si>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</si>
  <si>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</si>
  <si>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</si>
  <si>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</si>
  <si>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</si>
  <si>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</si>
  <si>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</si>
  <si>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</si>
  <si>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</si>
  <si>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</si>
  <si>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</si>
  <si>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</si>
  <si>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</si>
  <si>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</si>
  <si>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</si>
  <si>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</si>
  <si>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</si>
  <si>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</si>
  <si>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</si>
  <si>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</si>
  <si>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</si>
  <si>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</si>
  <si>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</si>
  <si>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</si>
  <si>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</si>
  <si>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</si>
  <si>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</si>
  <si>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</si>
  <si>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</si>
  <si>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</si>
  <si>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</si>
  <si>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</si>
  <si>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</si>
  <si>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</si>
  <si>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</si>
  <si>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</si>
  <si>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</si>
  <si>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</si>
  <si>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</si>
  <si>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</si>
  <si>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</si>
  <si>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</si>
  <si>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</si>
  <si>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</si>
  <si>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</si>
  <si>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</si>
  <si>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</si>
  <si>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</si>
  <si>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</si>
  <si>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</si>
  <si>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</si>
  <si>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</si>
  <si>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</si>
  <si>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</si>
  <si>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</si>
  <si>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</si>
  <si>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</si>
  <si>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</si>
  <si>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</si>
  <si>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</si>
  <si>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</si>
  <si>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</si>
  <si>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</si>
  <si>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</si>
  <si>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</si>
  <si>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</si>
  <si>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</si>
  <si>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</si>
  <si>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</si>
  <si>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</si>
  <si>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</si>
  <si>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</si>
  <si>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</si>
  <si>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</si>
  <si>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</si>
  <si>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</si>
  <si>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</si>
  <si>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</si>
  <si>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</si>
  <si>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</si>
  <si>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</si>
  <si>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</si>
  <si>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</si>
  <si>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</si>
  <si>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</si>
  <si>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</si>
  <si>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</si>
  <si>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</si>
  <si>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</si>
  <si>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</si>
  <si>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</si>
  <si>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</si>
  <si>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</si>
  <si>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</si>
  <si>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</si>
  <si>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</si>
  <si>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</si>
  <si>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</si>
  <si>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</si>
  <si>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</si>
  <si>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</si>
  <si>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</si>
  <si>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</si>
  <si>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</si>
  <si>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</si>
  <si>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</si>
  <si>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</si>
  <si>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</si>
  <si>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</si>
  <si>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</si>
  <si>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</si>
  <si>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</si>
  <si>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</si>
  <si>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</si>
  <si>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</si>
  <si>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</si>
  <si>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</si>
  <si>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</si>
  <si>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</si>
  <si>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</si>
  <si>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</si>
  <si>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</si>
  <si>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</si>
  <si>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</si>
  <si>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</si>
  <si>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</si>
  <si>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</si>
  <si>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</si>
  <si>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</si>
  <si>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</si>
  <si>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</si>
  <si>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</si>
  <si>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</si>
  <si>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</si>
  <si>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</si>
  <si>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</si>
  <si>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</si>
  <si>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</si>
  <si>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</si>
  <si>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</si>
  <si>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</si>
  <si>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</si>
  <si>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</si>
  <si>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</si>
  <si>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</si>
  <si>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</si>
  <si>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</si>
  <si>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</si>
  <si>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</si>
  <si>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</si>
  <si>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</si>
  <si>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</si>
  <si>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</si>
  <si>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</si>
  <si>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</si>
  <si>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</si>
  <si>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</si>
  <si>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</si>
  <si>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</si>
  <si>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</si>
  <si>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</si>
  <si>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</si>
  <si>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</si>
  <si>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</si>
  <si>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</si>
  <si>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</si>
  <si>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</si>
  <si>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</si>
  <si>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</si>
  <si>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</si>
  <si>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</si>
  <si>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</si>
  <si>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</si>
  <si>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</si>
  <si>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</si>
  <si>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</si>
  <si>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</si>
  <si>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</si>
  <si>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</si>
  <si>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</si>
  <si>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</si>
  <si>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</si>
  <si>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</si>
  <si>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</si>
  <si>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</si>
  <si>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</si>
  <si>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</si>
  <si>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</si>
  <si>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</si>
  <si>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</si>
  <si>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</si>
  <si>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</si>
  <si>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</si>
  <si>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</si>
  <si>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</si>
  <si>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</si>
  <si>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</si>
  <si>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</si>
  <si>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</si>
  <si>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</si>
  <si>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</si>
  <si>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</si>
  <si>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</si>
  <si>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</si>
  <si>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</si>
  <si>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</si>
  <si>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</si>
  <si>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</si>
  <si>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</si>
  <si>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</si>
  <si>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</si>
  <si>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</si>
  <si>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</si>
  <si>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</si>
  <si>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</si>
  <si>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</si>
  <si>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</si>
  <si>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</si>
  <si>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</si>
  <si>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</si>
  <si>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</si>
  <si>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</si>
  <si>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</si>
  <si>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</si>
  <si>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</si>
  <si>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</si>
  <si>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</si>
  <si>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</si>
  <si>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</si>
  <si>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</si>
  <si>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</si>
  <si>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</si>
  <si>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</si>
  <si>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</si>
  <si>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</si>
  <si>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</si>
  <si>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</si>
  <si>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</si>
  <si>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</si>
  <si>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</si>
  <si>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</si>
  <si>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</si>
  <si>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</si>
  <si>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</si>
  <si>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</si>
  <si>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</si>
  <si>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</si>
  <si>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</si>
  <si>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</si>
  <si>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</si>
  <si>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</si>
  <si>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</si>
  <si>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</si>
  <si>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</si>
  <si>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</si>
  <si>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</si>
  <si>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</si>
  <si>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</si>
  <si>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</si>
  <si>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</si>
  <si>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</si>
  <si>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</si>
  <si>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</si>
  <si>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</si>
  <si>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</si>
  <si>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</si>
  <si>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</si>
  <si>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</si>
  <si>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</si>
  <si>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</si>
  <si>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</si>
  <si>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</si>
  <si>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</si>
  <si>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</si>
  <si>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</si>
  <si>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</si>
  <si>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</si>
  <si>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</si>
  <si>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</si>
  <si>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</si>
  <si>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</si>
  <si>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</si>
  <si>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</si>
  <si>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</si>
  <si>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</si>
  <si>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</si>
  <si>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</si>
  <si>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</si>
  <si>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</si>
  <si>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</si>
  <si>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</si>
  <si>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</si>
  <si>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</si>
  <si>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</si>
  <si>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</si>
  <si>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</si>
  <si>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</si>
  <si>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</si>
  <si>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</si>
  <si>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</si>
  <si>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</si>
  <si>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</si>
  <si>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</si>
  <si>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</si>
  <si>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</si>
  <si>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</si>
  <si>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</si>
  <si>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</si>
  <si>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</si>
  <si>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</si>
  <si>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</si>
  <si>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</si>
  <si>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</si>
  <si>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</si>
  <si>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</si>
  <si>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</si>
  <si>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</si>
  <si>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</si>
  <si>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</si>
  <si>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</si>
  <si>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</si>
  <si>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</si>
  <si>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</si>
  <si>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</si>
  <si>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</si>
  <si>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</si>
  <si>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</si>
  <si>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</si>
  <si>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</si>
  <si>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</si>
  <si>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</si>
  <si>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</si>
  <si>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</si>
  <si>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</si>
  <si>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</si>
  <si>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</si>
  <si>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</si>
  <si>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</si>
  <si>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</si>
  <si>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</si>
  <si>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</si>
  <si>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</si>
  <si>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</si>
  <si>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</si>
  <si>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</si>
  <si>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</si>
  <si>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</si>
  <si>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</si>
  <si>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</si>
  <si>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</si>
  <si>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</si>
  <si>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</si>
  <si>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</si>
  <si>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</si>
  <si>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</si>
  <si>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</si>
  <si>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</si>
  <si>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</si>
  <si>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</si>
  <si>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</si>
  <si>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</si>
  <si>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</si>
  <si>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</si>
  <si>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</si>
  <si>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</si>
  <si>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</si>
  <si>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</si>
  <si>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</si>
  <si>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</si>
  <si>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</si>
  <si>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</si>
  <si>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</si>
  <si>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</si>
  <si>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</si>
  <si>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</si>
  <si>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</si>
  <si>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</si>
  <si>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</si>
  <si>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</si>
  <si>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</si>
  <si>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</si>
  <si>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</si>
  <si>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</si>
  <si>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</si>
  <si>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</si>
  <si>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</si>
  <si>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</si>
  <si>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</si>
  <si>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</si>
  <si>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</si>
  <si>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</si>
  <si>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</si>
  <si>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</si>
  <si>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</si>
  <si>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</si>
  <si>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</si>
  <si>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</si>
  <si>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</si>
  <si>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</si>
  <si>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</si>
  <si>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</si>
  <si>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</si>
  <si>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</si>
  <si>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</si>
  <si>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</si>
  <si>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</si>
  <si>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</si>
  <si>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</si>
  <si>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</si>
  <si>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</si>
  <si>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</si>
  <si>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</si>
  <si>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</si>
  <si>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</si>
  <si>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</si>
  <si>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</si>
  <si>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</si>
  <si>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</si>
  <si>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</si>
  <si>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</si>
  <si>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</si>
  <si>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</si>
  <si>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</si>
  <si>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</si>
  <si>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</si>
  <si>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</si>
  <si>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</si>
  <si>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</si>
  <si>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</si>
  <si>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</si>
  <si>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</si>
  <si>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</si>
  <si>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</si>
  <si>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</si>
  <si>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</si>
  <si>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</si>
  <si>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</si>
  <si>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</si>
  <si>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</si>
  <si>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</si>
  <si>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</si>
  <si>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</si>
  <si>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</si>
  <si>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</si>
  <si>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</si>
  <si>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</si>
  <si>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</si>
  <si>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</si>
  <si>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</si>
  <si>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</si>
  <si>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</si>
  <si>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</si>
  <si>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</si>
  <si>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</si>
  <si>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</si>
  <si>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</si>
  <si>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</si>
  <si>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</si>
  <si>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</si>
  <si>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</si>
  <si>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</si>
  <si>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</si>
  <si>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</si>
  <si>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</si>
  <si>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</si>
  <si>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</si>
  <si>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</si>
  <si>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</si>
  <si>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</si>
  <si>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</si>
  <si>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</si>
  <si>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</si>
  <si>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</si>
  <si>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</si>
  <si>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</si>
  <si>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</si>
  <si>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</si>
  <si>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</si>
  <si>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</si>
  <si>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</si>
  <si>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</si>
  <si>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</si>
  <si>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</si>
  <si>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</si>
  <si>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</si>
  <si>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</si>
  <si>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</si>
  <si>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</si>
  <si>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</si>
  <si>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</si>
  <si>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</si>
  <si>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</si>
  <si>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</si>
  <si>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</si>
  <si>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</si>
  <si>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</si>
  <si>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</si>
  <si>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</si>
  <si>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</si>
  <si>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</si>
  <si>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</si>
  <si>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</si>
  <si>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</si>
  <si>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</si>
  <si>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</si>
  <si>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</si>
  <si>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</si>
  <si>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</si>
  <si>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</si>
  <si>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</si>
  <si>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</si>
  <si>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</si>
  <si>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</si>
  <si>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</si>
  <si>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</si>
  <si>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</si>
  <si>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</si>
  <si>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</si>
  <si>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</si>
  <si>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</si>
  <si>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</si>
  <si>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</si>
  <si>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</si>
  <si>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</si>
  <si>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</si>
  <si>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</si>
  <si>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</si>
  <si>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</si>
  <si>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</si>
  <si>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</si>
  <si>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</si>
  <si>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</si>
  <si>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</si>
  <si>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</si>
  <si>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</si>
  <si>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</si>
  <si>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</si>
  <si>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</si>
  <si>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</si>
  <si>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</si>
  <si>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</si>
  <si>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</si>
  <si>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</si>
  <si>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</si>
  <si>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</si>
  <si>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</si>
  <si>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</si>
  <si>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</si>
  <si>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</si>
  <si>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</si>
  <si>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</si>
  <si>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</si>
  <si>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</si>
  <si>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</si>
  <si>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</si>
  <si>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</si>
  <si>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</si>
  <si>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</si>
  <si>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</si>
  <si>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</si>
  <si>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</si>
  <si>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</si>
  <si>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</si>
  <si>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</si>
  <si>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</si>
  <si>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</si>
  <si>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</si>
  <si>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</si>
  <si>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</si>
  <si>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</si>
  <si>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</si>
  <si>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</si>
  <si>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</si>
  <si>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</si>
  <si>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</si>
  <si>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</si>
  <si>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</si>
  <si>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</si>
  <si>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</si>
  <si>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</si>
  <si>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</si>
  <si>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</si>
  <si>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</si>
  <si>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</si>
  <si>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</si>
  <si>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</si>
  <si>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</si>
  <si>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</si>
  <si>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</si>
  <si>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</si>
  <si>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</si>
  <si>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</si>
  <si>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</si>
  <si>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</si>
  <si>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</si>
  <si>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</si>
  <si>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</si>
  <si>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</si>
  <si>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</si>
  <si>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</si>
  <si>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</si>
  <si>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</si>
  <si>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</si>
  <si>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</si>
  <si>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</si>
  <si>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</si>
  <si>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</si>
  <si>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</si>
  <si>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</si>
  <si>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</si>
  <si>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</si>
  <si>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</si>
  <si>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</si>
  <si>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</si>
  <si>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</si>
  <si>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</si>
  <si>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</si>
  <si>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</si>
  <si>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</si>
  <si>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</si>
  <si>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</si>
  <si>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</si>
  <si>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</si>
  <si>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</si>
  <si>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</si>
  <si>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</si>
  <si>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</si>
  <si>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</si>
  <si>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</si>
  <si>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</si>
  <si>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</si>
  <si>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</si>
  <si>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</si>
  <si>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</si>
  <si>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</si>
  <si>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</si>
  <si>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</si>
  <si>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</si>
  <si>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</si>
  <si>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</si>
  <si>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</si>
  <si>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</si>
  <si>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</si>
  <si>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</si>
  <si>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</si>
  <si>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</si>
  <si>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</si>
  <si>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</si>
  <si>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</si>
  <si>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</si>
  <si>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</si>
  <si>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</si>
  <si>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</si>
  <si>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</si>
  <si>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</si>
  <si>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</si>
  <si>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</si>
  <si>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</si>
  <si>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</si>
  <si>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</si>
  <si>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</si>
  <si>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</si>
  <si>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</si>
  <si>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</si>
  <si>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</si>
  <si>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</si>
  <si>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</si>
  <si>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</si>
  <si>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</si>
  <si>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</si>
  <si>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</si>
  <si>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</si>
  <si>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</si>
  <si>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</si>
  <si>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</si>
  <si>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</si>
  <si>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</si>
  <si>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</si>
  <si>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</si>
  <si>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</si>
  <si>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</si>
  <si>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</si>
  <si>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</si>
  <si>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</si>
  <si>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</si>
  <si>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</si>
  <si>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</si>
  <si>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</si>
  <si>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</si>
  <si>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</si>
  <si>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</si>
  <si>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</si>
  <si>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</si>
  <si>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</si>
  <si>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</si>
  <si>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</si>
  <si>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</si>
  <si>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</si>
  <si>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</si>
  <si>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</si>
  <si>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</si>
  <si>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</si>
  <si>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</si>
  <si>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</si>
  <si>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</si>
  <si>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</si>
  <si>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</si>
  <si>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</si>
  <si>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</si>
  <si>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</si>
  <si>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</si>
  <si>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</si>
  <si>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</si>
  <si>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</si>
  <si>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</si>
  <si>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</si>
  <si>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</si>
  <si>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</si>
  <si>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</si>
  <si>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</si>
  <si>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</si>
  <si>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</si>
  <si>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</si>
  <si>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</si>
  <si>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</si>
  <si>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</si>
  <si>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</si>
  <si>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</si>
  <si>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</si>
  <si>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</si>
  <si>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</si>
  <si>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</si>
  <si>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</si>
  <si>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</si>
  <si>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</si>
  <si>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</si>
  <si>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</si>
  <si>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</si>
  <si>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</si>
  <si>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</si>
  <si>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</si>
  <si>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</si>
  <si>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</si>
  <si>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</si>
  <si>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</si>
  <si>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</si>
  <si>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</si>
  <si>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</si>
  <si>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</si>
  <si>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</si>
  <si>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</si>
  <si>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</si>
  <si>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</si>
  <si>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</si>
  <si>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</si>
  <si>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</si>
  <si>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</si>
  <si>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</si>
  <si>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</si>
  <si>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</si>
  <si>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</si>
  <si>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</si>
  <si>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</si>
  <si>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</si>
  <si>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</si>
  <si>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</si>
  <si>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</si>
  <si>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</si>
  <si>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</si>
  <si>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</si>
  <si>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</si>
  <si>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</si>
  <si>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</si>
  <si>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</si>
  <si>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</si>
  <si>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</si>
  <si>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</si>
  <si>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</si>
  <si>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</si>
  <si>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</si>
  <si>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</si>
  <si>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</si>
  <si>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</si>
  <si>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</si>
  <si>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</si>
  <si>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</si>
  <si>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</si>
  <si>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</si>
  <si>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</si>
  <si>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</si>
  <si>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</si>
  <si>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</si>
  <si>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</si>
  <si>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</si>
  <si>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</si>
  <si>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</si>
  <si>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</si>
  <si>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</si>
  <si>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</si>
  <si>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</si>
  <si>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</si>
  <si>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</si>
  <si>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</si>
  <si>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</si>
  <si>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</si>
  <si>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</si>
  <si>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</si>
  <si>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</si>
  <si>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</si>
  <si>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</si>
  <si>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</si>
  <si>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</si>
  <si>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</si>
  <si>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</si>
  <si>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</si>
  <si>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</si>
  <si>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</si>
  <si>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</si>
  <si>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</si>
  <si>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</si>
  <si>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</si>
  <si>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</si>
  <si>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</si>
  <si>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</si>
  <si>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</si>
  <si>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</si>
  <si>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</si>
  <si>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</si>
  <si>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</si>
  <si>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</si>
  <si>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</si>
  <si>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</si>
  <si>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</si>
  <si>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</si>
  <si>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</si>
  <si>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</si>
  <si>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</si>
  <si>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</si>
  <si>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</si>
  <si>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</si>
  <si>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</si>
  <si>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</si>
  <si>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</si>
  <si>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</si>
  <si>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</si>
  <si>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</si>
  <si>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</si>
  <si>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</si>
  <si>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</si>
  <si>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</si>
  <si>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</si>
  <si>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</si>
  <si>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</si>
  <si>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</si>
  <si>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</si>
  <si>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</si>
  <si>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</si>
  <si>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</si>
  <si>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</si>
  <si>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</si>
  <si>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</si>
  <si>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</si>
  <si>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</si>
  <si>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</si>
  <si>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</si>
  <si>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</si>
  <si>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</si>
  <si>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</si>
  <si>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</si>
  <si>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</si>
  <si>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</si>
  <si>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</si>
  <si>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</si>
  <si>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</si>
  <si>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</si>
  <si>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</si>
  <si>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</si>
  <si>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</si>
  <si>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</si>
  <si>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</si>
  <si>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</si>
  <si>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</si>
  <si>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</si>
  <si>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</si>
  <si>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</si>
  <si>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</si>
  <si>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</si>
  <si>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</si>
  <si>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</si>
  <si>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</si>
  <si>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</si>
  <si>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</si>
  <si>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</si>
  <si>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</si>
  <si>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</si>
  <si>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</si>
  <si>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</si>
  <si>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</si>
  <si>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</si>
  <si>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</si>
  <si>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</si>
  <si>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</si>
  <si>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</si>
  <si>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</si>
  <si>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</si>
  <si>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</si>
  <si>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</si>
  <si>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</si>
  <si>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</si>
  <si>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</si>
  <si>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</si>
  <si>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</si>
  <si>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</si>
  <si>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</si>
  <si>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</si>
  <si>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</si>
  <si>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</si>
  <si>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</si>
  <si>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</si>
  <si>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</si>
  <si>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</si>
  <si>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</si>
  <si>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</si>
  <si>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</si>
  <si>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</si>
  <si>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</si>
  <si>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</si>
  <si>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</si>
  <si>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</si>
  <si>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</si>
  <si>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</si>
  <si>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</si>
  <si>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</si>
  <si>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</si>
  <si>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</si>
  <si>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</si>
  <si>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</si>
  <si>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</si>
  <si>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</si>
  <si>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</si>
  <si>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</si>
  <si>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</si>
  <si>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</si>
  <si>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</si>
  <si>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</si>
  <si>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</si>
  <si>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</si>
  <si>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</si>
  <si>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</si>
  <si>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</si>
  <si>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</si>
  <si>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</si>
  <si>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</si>
  <si>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</si>
  <si>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</si>
  <si>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</si>
  <si>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</si>
  <si>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</si>
  <si>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</si>
  <si>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</si>
  <si>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</si>
  <si>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</si>
  <si>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</si>
  <si>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</si>
  <si>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</si>
  <si>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</si>
  <si>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</si>
  <si>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</si>
  <si>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</si>
  <si>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</si>
  <si>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</si>
  <si>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</si>
  <si>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</si>
  <si>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</si>
  <si>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</si>
  <si>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</si>
  <si>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</si>
  <si>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</si>
  <si>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</si>
  <si>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</si>
  <si>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</si>
  <si>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</si>
  <si>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</si>
  <si>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</si>
  <si>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</si>
  <si>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</si>
  <si>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</si>
  <si>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</si>
  <si>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</si>
  <si>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</si>
  <si>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</si>
  <si>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</si>
  <si>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</si>
  <si>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</si>
  <si>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</si>
  <si>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</si>
  <si>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</si>
  <si>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</si>
  <si>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</si>
  <si>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</si>
  <si>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</si>
  <si>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</si>
  <si>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</si>
  <si>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</si>
  <si>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</si>
  <si>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</si>
  <si>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</si>
  <si>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</si>
  <si>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</si>
  <si>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</si>
  <si>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</si>
  <si>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</si>
  <si>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</si>
  <si>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</si>
  <si>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</si>
  <si>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</si>
  <si>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</si>
  <si>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</si>
  <si>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</si>
  <si>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</si>
  <si>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</si>
  <si>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</si>
  <si>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</si>
  <si>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</si>
  <si>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</si>
  <si>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</si>
  <si>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</si>
  <si>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</si>
  <si>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</si>
  <si>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</si>
  <si>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</si>
  <si>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</si>
  <si>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</si>
  <si>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</si>
  <si>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</si>
  <si>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</si>
  <si>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</si>
  <si>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</si>
  <si>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</si>
  <si>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</si>
  <si>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</si>
  <si>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</si>
  <si>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</si>
  <si>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</si>
  <si>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</si>
  <si>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</si>
  <si>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</si>
  <si>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</si>
  <si>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</si>
  <si>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</si>
  <si>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</si>
  <si>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</si>
  <si>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</si>
  <si>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</si>
  <si>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</si>
  <si>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</si>
  <si>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</si>
  <si>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</si>
  <si>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</si>
  <si>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</si>
  <si>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</si>
  <si>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</si>
  <si>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</si>
  <si>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</si>
  <si>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</si>
  <si>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</si>
  <si>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</si>
  <si>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</si>
  <si>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</si>
  <si>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</si>
  <si>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</si>
  <si>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</si>
  <si>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</si>
  <si>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</si>
  <si>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</si>
  <si>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</si>
  <si>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</si>
  <si>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</si>
  <si>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</si>
  <si>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</si>
  <si>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</si>
  <si>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</si>
  <si>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</si>
  <si>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</si>
  <si>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</si>
  <si>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</si>
  <si>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</si>
  <si>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</si>
  <si>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</si>
  <si>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</si>
  <si>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</si>
  <si>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</si>
  <si>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</si>
  <si>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</si>
  <si>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</si>
  <si>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</si>
  <si>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</si>
  <si>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</si>
  <si>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</si>
  <si>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</si>
  <si>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</si>
  <si>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</si>
  <si>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</si>
  <si>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</si>
  <si>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</si>
  <si>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</si>
  <si>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</si>
  <si>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</si>
  <si>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</si>
  <si>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</si>
  <si>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</si>
  <si>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</si>
  <si>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</si>
  <si>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</si>
  <si>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</si>
  <si>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</si>
  <si>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</si>
  <si>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</si>
  <si>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</si>
  <si>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</si>
  <si>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</si>
  <si>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</si>
  <si>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</si>
  <si>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</si>
  <si>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</si>
  <si>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</si>
  <si>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</si>
  <si>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</si>
  <si>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</si>
  <si>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</si>
  <si>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</si>
  <si>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</si>
  <si>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</si>
  <si>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</si>
  <si>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</si>
  <si>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</si>
  <si>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</si>
  <si>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</si>
  <si>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</si>
  <si>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</si>
  <si>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</si>
  <si>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</si>
  <si>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</si>
  <si>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</si>
  <si>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</si>
  <si>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</si>
  <si>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</si>
  <si>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</si>
  <si>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</si>
  <si>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</si>
  <si>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</si>
  <si>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</si>
  <si>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</si>
  <si>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</si>
  <si>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</si>
  <si>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</si>
  <si>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</si>
  <si>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</si>
  <si>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</si>
  <si>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</si>
  <si>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</si>
  <si>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</si>
  <si>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</si>
  <si>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</si>
  <si>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</si>
  <si>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</si>
  <si>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</si>
  <si>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</si>
  <si>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</si>
  <si>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</si>
  <si>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</si>
  <si>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</si>
  <si>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</si>
  <si>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</si>
  <si>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</si>
  <si>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</si>
  <si>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</si>
  <si>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</si>
  <si>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</si>
  <si>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</si>
  <si>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</si>
  <si>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</si>
  <si>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</si>
  <si>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</si>
  <si>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</si>
  <si>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</si>
  <si>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</si>
  <si>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</si>
  <si>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</si>
  <si>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</si>
  <si>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</si>
  <si>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</si>
  <si>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</si>
  <si>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</si>
  <si>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</si>
  <si>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</si>
  <si>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</si>
  <si>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</si>
  <si>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</si>
  <si>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</si>
  <si>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</si>
  <si>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</si>
  <si>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</si>
  <si>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</si>
  <si>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</si>
  <si>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</si>
  <si>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</si>
  <si>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</si>
  <si>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</si>
  <si>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</si>
  <si>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</si>
  <si>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</si>
  <si>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</si>
  <si>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</si>
  <si>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</si>
  <si>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</si>
  <si>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</si>
  <si>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</si>
  <si>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</si>
  <si>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</si>
  <si>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</si>
  <si>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</si>
  <si>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</si>
  <si>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</si>
  <si>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</si>
  <si>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</si>
  <si>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</si>
  <si>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</si>
  <si>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</si>
  <si>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</si>
  <si>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</si>
  <si>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</si>
  <si>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</si>
  <si>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</si>
  <si>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</si>
  <si>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</si>
  <si>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</si>
  <si>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</si>
  <si>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</si>
  <si>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</si>
  <si>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</si>
  <si>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</si>
  <si>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</si>
  <si>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</si>
  <si>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</si>
  <si>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</si>
  <si>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</si>
  <si>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</si>
  <si>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</si>
  <si>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</si>
  <si>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</si>
  <si>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</si>
  <si>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</si>
  <si>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</si>
  <si>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</si>
  <si>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</si>
  <si>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</si>
  <si>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</si>
  <si>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</si>
  <si>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</si>
  <si>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</si>
  <si>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</si>
  <si>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</si>
  <si>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</si>
  <si>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</si>
  <si>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</si>
  <si>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</si>
  <si>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</si>
  <si>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</si>
  <si>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</si>
  <si>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</si>
  <si>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</si>
  <si>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</si>
  <si>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</si>
  <si>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</si>
  <si>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</si>
  <si>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</si>
  <si>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</si>
  <si>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</si>
  <si>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</si>
  <si>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</si>
  <si>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</si>
  <si>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</si>
  <si>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</si>
  <si>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</si>
  <si>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</si>
  <si>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</si>
  <si>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</si>
  <si>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</si>
  <si>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</si>
  <si>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</si>
  <si>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</si>
  <si>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</si>
  <si>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</si>
  <si>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</si>
  <si>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</si>
  <si>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</si>
  <si>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</si>
  <si>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</si>
  <si>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</si>
  <si>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</si>
  <si>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</si>
  <si>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</si>
  <si>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</si>
  <si>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</si>
  <si>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</si>
  <si>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</si>
  <si>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</si>
  <si>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</si>
  <si>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</si>
  <si>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</si>
  <si>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</si>
  <si>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</si>
  <si>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</si>
  <si>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</si>
  <si>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</si>
  <si>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</si>
  <si>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</si>
  <si>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</si>
  <si>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</si>
  <si>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</si>
  <si>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</si>
  <si>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</si>
  <si>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</si>
  <si>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</si>
  <si>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</si>
  <si>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</si>
  <si>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</si>
  <si>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</si>
  <si>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</si>
  <si>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</si>
  <si>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</si>
  <si>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</si>
  <si>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</si>
  <si>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</si>
  <si>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</si>
  <si>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</si>
  <si>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</si>
  <si>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</si>
  <si>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</si>
  <si>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</si>
  <si>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</si>
  <si>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</si>
  <si>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</si>
  <si>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</si>
  <si>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</si>
  <si>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</si>
  <si>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</si>
  <si>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</si>
  <si>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</si>
  <si>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</si>
  <si>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</si>
  <si>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</si>
  <si>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</si>
  <si>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</si>
  <si>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</si>
  <si>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</si>
  <si>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</si>
  <si>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</si>
  <si>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</si>
  <si>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</si>
  <si>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</si>
  <si>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</si>
  <si>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</si>
  <si>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</si>
  <si>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</si>
  <si>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</si>
  <si>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</si>
  <si>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</si>
  <si>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</si>
  <si>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</si>
  <si>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</si>
  <si>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</si>
  <si>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</si>
  <si>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</si>
  <si>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</si>
  <si>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</si>
  <si>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</si>
  <si>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</si>
  <si>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</si>
  <si>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</si>
  <si>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</si>
  <si>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</si>
  <si>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</si>
  <si>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</si>
  <si>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</si>
  <si>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</si>
  <si>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</si>
  <si>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</si>
  <si>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</si>
  <si>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</si>
  <si>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</si>
  <si>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</si>
  <si>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</si>
  <si>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</si>
  <si>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</si>
  <si>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</si>
  <si>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</si>
  <si>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</si>
  <si>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</si>
  <si>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</si>
  <si>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</si>
  <si>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</si>
  <si>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</si>
  <si>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</si>
  <si>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</si>
  <si>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</si>
  <si>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</si>
  <si>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</si>
  <si>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</si>
  <si>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</si>
  <si>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</si>
  <si>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</si>
  <si>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</si>
  <si>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</si>
  <si>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</si>
  <si>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</si>
  <si>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</si>
  <si>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</si>
  <si>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</si>
  <si>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</si>
  <si>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</si>
  <si>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</si>
  <si>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</si>
  <si>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</si>
  <si>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</si>
  <si>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</si>
  <si>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</si>
  <si>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</si>
  <si>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</si>
  <si>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</si>
  <si>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</si>
  <si>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</si>
  <si>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</si>
  <si>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</si>
  <si>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</si>
  <si>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</si>
  <si>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</si>
  <si>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</si>
  <si>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</si>
  <si>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</si>
  <si>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</si>
  <si>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</si>
  <si>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</si>
  <si>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</si>
  <si>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</si>
  <si>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</si>
  <si>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</si>
  <si>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</si>
  <si>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</si>
  <si>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</si>
  <si>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</si>
  <si>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</si>
  <si>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</si>
  <si>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</si>
  <si>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</si>
  <si>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</si>
  <si>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</si>
  <si>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</si>
  <si>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</si>
  <si>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</si>
  <si>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</si>
  <si>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</si>
  <si>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</si>
  <si>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</si>
  <si>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</si>
  <si>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</si>
  <si>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</si>
  <si>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</si>
  <si>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</si>
  <si>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</si>
  <si>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</si>
  <si>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</si>
  <si>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</si>
  <si>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</si>
  <si>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</si>
  <si>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</si>
  <si>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</si>
  <si>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</si>
  <si>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</si>
  <si>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</si>
  <si>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</si>
  <si>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</si>
  <si>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</si>
  <si>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</si>
  <si>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</si>
  <si>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</si>
  <si>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</si>
  <si>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</si>
  <si>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</si>
  <si>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</si>
  <si>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</si>
  <si>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</si>
  <si>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</si>
  <si>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</si>
  <si>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</si>
  <si>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</si>
  <si>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</si>
  <si>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</si>
  <si>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</si>
  <si>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</si>
  <si>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</si>
  <si>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</si>
  <si>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</si>
  <si>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</si>
  <si>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</si>
  <si>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</si>
  <si>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</si>
  <si>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</si>
  <si>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</si>
  <si>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</si>
  <si>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</si>
  <si>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</si>
  <si>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</si>
  <si>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</si>
  <si>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</si>
  <si>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</si>
  <si>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</si>
  <si>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</si>
  <si>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</si>
  <si>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</si>
  <si>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</si>
  <si>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</si>
  <si>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</si>
  <si>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</si>
  <si>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</si>
  <si>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</si>
  <si>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</si>
  <si>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</si>
  <si>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</si>
  <si>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</si>
  <si>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</si>
  <si>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</si>
  <si>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</si>
  <si>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</si>
  <si>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</si>
  <si>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</si>
  <si>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</si>
  <si>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</si>
  <si>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</si>
  <si>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</si>
  <si>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</si>
  <si>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</si>
  <si>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</si>
  <si>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</si>
  <si>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</si>
  <si>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</si>
  <si>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</si>
  <si>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</si>
  <si>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</si>
  <si>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</si>
  <si>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</si>
  <si>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</si>
  <si>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</si>
  <si>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</si>
  <si>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</si>
  <si>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</si>
  <si>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</si>
  <si>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</si>
  <si>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</si>
  <si>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</si>
  <si>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</si>
  <si>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</si>
  <si>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</si>
  <si>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</si>
  <si>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</si>
  <si>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</si>
  <si>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</si>
  <si>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</si>
  <si>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</si>
  <si>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</si>
  <si>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</si>
  <si>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</si>
  <si>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</si>
  <si>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</si>
  <si>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</si>
  <si>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</si>
  <si>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</si>
  <si>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</si>
  <si>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</si>
  <si>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</si>
  <si>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</si>
  <si>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</si>
  <si>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</si>
  <si>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</si>
  <si>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</si>
  <si>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</si>
  <si>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</si>
  <si>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</si>
  <si>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</si>
  <si>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</si>
  <si>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</si>
  <si>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</si>
  <si>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</si>
  <si>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</si>
  <si>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</si>
  <si>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</si>
  <si>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</si>
  <si>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</si>
  <si>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</si>
  <si>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</si>
  <si>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</si>
  <si>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</si>
  <si>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</si>
  <si>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</si>
  <si>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</si>
  <si>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</si>
  <si>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</si>
  <si>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</si>
  <si>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</si>
  <si>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</si>
  <si>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</si>
  <si>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</si>
  <si>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</si>
  <si>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</si>
  <si>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</si>
  <si>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</si>
  <si>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</si>
  <si>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</si>
  <si>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</si>
  <si>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</si>
  <si>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</si>
  <si>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</si>
  <si>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</si>
  <si>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</si>
  <si>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</si>
  <si>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</si>
  <si>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</si>
  <si>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</si>
  <si>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</si>
  <si>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</si>
  <si>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</si>
  <si>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</si>
  <si>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</si>
  <si>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</si>
  <si>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</si>
  <si>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</si>
  <si>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</si>
  <si>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</si>
  <si>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</si>
  <si>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</si>
  <si>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</si>
  <si>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</si>
  <si>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</si>
  <si>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</si>
  <si>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</si>
  <si>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</si>
  <si>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</si>
  <si>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</si>
  <si>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</si>
  <si>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</si>
  <si>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</si>
  <si>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</si>
  <si>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</si>
  <si>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</si>
  <si>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</si>
  <si>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</si>
  <si>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</si>
  <si>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</si>
  <si>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</si>
  <si>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</si>
  <si>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</si>
  <si>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</si>
  <si>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</si>
  <si>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</si>
  <si>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</si>
  <si>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</si>
  <si>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</si>
  <si>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</si>
  <si>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</si>
  <si>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</si>
  <si>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</si>
  <si>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</si>
  <si>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</si>
  <si>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</si>
  <si>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</si>
  <si>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</si>
  <si>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</si>
  <si>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</si>
  <si>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</si>
  <si>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</si>
  <si>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</si>
  <si>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</si>
  <si>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</si>
  <si>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</si>
  <si>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</si>
  <si>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</si>
  <si>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</si>
  <si>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</si>
  <si>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</si>
  <si>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</si>
  <si>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</si>
  <si>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</si>
  <si>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</si>
  <si>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</si>
  <si>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</si>
  <si>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</si>
  <si>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</si>
  <si>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</si>
  <si>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</si>
  <si>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</si>
  <si>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</si>
  <si>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</si>
  <si>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</si>
  <si>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</si>
  <si>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</si>
  <si>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</si>
  <si>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</si>
  <si>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</si>
  <si>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</si>
  <si>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</si>
  <si>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</si>
  <si>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</si>
  <si>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</si>
  <si>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</si>
  <si>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</si>
  <si>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</si>
  <si>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</si>
  <si>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</si>
  <si>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</si>
  <si>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</si>
  <si>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</si>
  <si>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</si>
  <si>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</si>
  <si>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</si>
  <si>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</si>
  <si>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</si>
  <si>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</si>
  <si>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</si>
  <si>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</si>
  <si>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</si>
  <si>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</si>
  <si>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</si>
  <si>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</si>
  <si>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</si>
  <si>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</si>
  <si>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</si>
  <si>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</si>
  <si>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</si>
  <si>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</si>
  <si>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</si>
  <si>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</si>
  <si>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</si>
  <si>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</si>
  <si>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</si>
  <si>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</si>
  <si>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</si>
  <si>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</si>
  <si>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</si>
  <si>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</si>
  <si>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</si>
  <si>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</si>
  <si>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</si>
  <si>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</si>
  <si>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</si>
  <si>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</si>
  <si>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</si>
  <si>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</si>
  <si>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</si>
  <si>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</si>
  <si>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</si>
  <si>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</si>
  <si>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</si>
  <si>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</si>
  <si>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</si>
  <si>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</si>
  <si>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</si>
  <si>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</si>
  <si>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</si>
  <si>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</si>
  <si>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</si>
  <si>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</si>
  <si>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</si>
  <si>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</si>
  <si>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</si>
  <si>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</si>
  <si>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</si>
  <si>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</si>
  <si>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</si>
  <si>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</si>
  <si>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</si>
  <si>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</si>
  <si>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</si>
  <si>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</si>
  <si>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</si>
  <si>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</si>
  <si>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</si>
  <si>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</si>
  <si>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</si>
  <si>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</si>
  <si>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</si>
  <si>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</si>
  <si>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</si>
  <si>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</si>
  <si>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</si>
  <si>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</si>
  <si>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</si>
  <si>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</si>
  <si>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</si>
  <si>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</si>
  <si>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</si>
  <si>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</si>
  <si>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</si>
  <si>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</si>
  <si>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</si>
  <si>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</si>
  <si>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</si>
  <si>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</si>
  <si>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</si>
  <si>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</si>
  <si>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</si>
  <si>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</si>
  <si>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</si>
  <si>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</si>
  <si>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</si>
  <si>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</si>
  <si>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</si>
  <si>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</si>
  <si>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</si>
  <si>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</si>
  <si>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</si>
  <si>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</si>
  <si>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</si>
  <si>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</si>
  <si>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</si>
  <si>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</si>
  <si>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</si>
  <si>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</si>
  <si>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</si>
  <si>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</si>
  <si>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</si>
  <si>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</si>
  <si>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</si>
  <si>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</si>
  <si>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</si>
  <si>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</si>
  <si>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</si>
  <si>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</si>
  <si>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</si>
  <si>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</si>
  <si>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</si>
  <si>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</si>
  <si>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</si>
  <si>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</si>
  <si>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</si>
  <si>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</si>
  <si>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</si>
  <si>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</si>
  <si>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</si>
  <si>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</si>
  <si>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</si>
  <si>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</si>
  <si>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</si>
  <si>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</si>
  <si>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</si>
  <si>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</si>
  <si>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</si>
  <si>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</si>
  <si>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</si>
  <si>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</si>
  <si>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</si>
  <si>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</si>
  <si>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</si>
  <si>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</si>
  <si>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</si>
  <si>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</si>
  <si>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</si>
  <si>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</si>
  <si>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</si>
  <si>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</si>
  <si>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</si>
  <si>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</si>
  <si>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</si>
  <si>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</si>
  <si>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</si>
  <si>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</si>
  <si>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</si>
  <si>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</si>
  <si>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</si>
  <si>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</si>
  <si>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</si>
  <si>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</si>
  <si>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</si>
  <si>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</si>
  <si>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</si>
  <si>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</si>
  <si>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</si>
  <si>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</si>
  <si>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</si>
  <si>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</si>
  <si>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</si>
  <si>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</si>
  <si>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</si>
  <si>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</si>
  <si>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</si>
  <si>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</si>
  <si>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</si>
  <si>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</si>
  <si>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</si>
  <si>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</si>
  <si>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</si>
  <si>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</si>
  <si>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</si>
  <si>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</si>
  <si>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</si>
  <si>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</si>
  <si>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</si>
  <si>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</si>
  <si>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</si>
  <si>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</si>
  <si>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</si>
  <si>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</si>
  <si>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</si>
  <si>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</si>
  <si>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</si>
  <si>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</si>
  <si>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</si>
  <si>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</si>
  <si>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</si>
  <si>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</si>
  <si>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</si>
  <si>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</si>
  <si>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</si>
  <si>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</si>
  <si>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</si>
  <si>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</si>
  <si>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</si>
  <si>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</si>
  <si>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</si>
  <si>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</si>
  <si>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</si>
  <si>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</si>
  <si>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</si>
  <si>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</si>
  <si>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</si>
  <si>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</si>
  <si>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</si>
  <si>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</si>
  <si>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</si>
  <si>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</si>
  <si>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</si>
  <si>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</si>
  <si>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</si>
  <si>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</si>
  <si>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</si>
  <si>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</si>
  <si>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</si>
  <si>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</si>
  <si>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</si>
  <si>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</si>
  <si>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</si>
  <si>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</si>
  <si>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</si>
  <si>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</si>
  <si>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</si>
  <si>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</si>
  <si>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</si>
  <si>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</si>
  <si>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</si>
  <si>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</si>
  <si>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</si>
  <si>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</si>
  <si>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</si>
  <si>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</si>
  <si>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</si>
  <si>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</si>
  <si>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</si>
  <si>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</si>
  <si>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</si>
  <si>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</si>
  <si>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</si>
  <si>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</si>
  <si>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</si>
  <si>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</si>
  <si>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</si>
  <si>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</si>
  <si>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</si>
  <si>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</si>
  <si>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</si>
  <si>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</si>
  <si>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</si>
  <si>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</si>
  <si>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</si>
  <si>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</si>
  <si>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</si>
  <si>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</si>
  <si>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</si>
  <si>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</si>
  <si>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</si>
  <si>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</si>
  <si>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</si>
  <si>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</si>
  <si>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</si>
  <si>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</si>
  <si>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</si>
  <si>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</si>
  <si>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</si>
  <si>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</si>
  <si>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</si>
  <si>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</si>
  <si>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</si>
  <si>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</si>
  <si>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</si>
  <si>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</si>
  <si>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</si>
  <si>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</si>
  <si>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</si>
  <si>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</si>
  <si>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</si>
  <si>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</si>
  <si>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</si>
  <si>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</si>
  <si>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</si>
  <si>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</si>
  <si>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</si>
  <si>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</si>
  <si>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</si>
  <si>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</si>
  <si>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</si>
  <si>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</si>
  <si>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</si>
  <si>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</si>
  <si>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</si>
  <si>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</si>
  <si>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</si>
  <si>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</si>
  <si>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</si>
  <si>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</si>
  <si>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</si>
  <si>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</si>
  <si>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</si>
  <si>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</si>
  <si>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</si>
  <si>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</si>
  <si>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</si>
  <si>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</si>
  <si>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</si>
  <si>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</si>
  <si>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</si>
  <si>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</si>
  <si>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</si>
  <si>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</si>
  <si>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</si>
  <si>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</si>
  <si>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</si>
  <si>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</si>
  <si>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</si>
  <si>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</si>
  <si>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</si>
  <si>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</si>
  <si>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</si>
  <si>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</si>
  <si>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</si>
  <si>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</si>
  <si>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</si>
  <si>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</si>
  <si>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</si>
  <si>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</si>
  <si>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</si>
  <si>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</si>
  <si>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</si>
  <si>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</si>
  <si>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</si>
  <si>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</si>
  <si>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</si>
  <si>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</si>
  <si>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</si>
  <si>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</si>
  <si>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</si>
  <si>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</si>
  <si>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</si>
  <si>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</si>
  <si>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</si>
  <si>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</si>
  <si>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</si>
  <si>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</si>
  <si>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</si>
  <si>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</si>
  <si>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</si>
  <si>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</si>
  <si>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</si>
  <si>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</si>
  <si>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</si>
  <si>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</si>
  <si>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</si>
  <si>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</si>
  <si>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</si>
  <si>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</si>
  <si>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</si>
  <si>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</si>
  <si>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</si>
  <si>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</si>
  <si>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</si>
  <si>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</si>
  <si>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</si>
  <si>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</si>
  <si>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</si>
  <si>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</si>
  <si>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</si>
  <si>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</si>
  <si>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</si>
  <si>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</si>
  <si>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</si>
  <si>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</si>
  <si>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</si>
  <si>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</si>
  <si>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</si>
  <si>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</si>
  <si>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</si>
  <si>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</si>
  <si>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</si>
  <si>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</si>
  <si>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</si>
  <si>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</si>
  <si>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</si>
  <si>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</si>
  <si>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</si>
  <si>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</si>
  <si>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</si>
  <si>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</si>
  <si>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</si>
  <si>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</si>
  <si>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</si>
  <si>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</si>
  <si>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</si>
  <si>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</si>
  <si>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</si>
  <si>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</si>
  <si>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</si>
  <si>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</si>
  <si>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</si>
  <si>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</si>
  <si>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</si>
  <si>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</si>
  <si>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</si>
  <si>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</si>
  <si>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</si>
  <si>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</si>
  <si>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</si>
  <si>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</si>
  <si>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</si>
  <si>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</si>
  <si>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</si>
  <si>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</si>
  <si>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</si>
  <si>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</si>
  <si>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</si>
  <si>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</si>
  <si>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</si>
  <si>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</si>
  <si>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</si>
  <si>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</si>
  <si>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</si>
  <si>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</si>
  <si>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</si>
  <si>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</si>
  <si>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</si>
  <si>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</si>
  <si>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</si>
  <si>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</si>
  <si>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</si>
  <si>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</si>
  <si>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</si>
  <si>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</si>
  <si>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</si>
  <si>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</si>
  <si>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</si>
  <si>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</si>
  <si>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</si>
  <si>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</si>
  <si>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</si>
  <si>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</si>
  <si>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</si>
  <si>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</si>
  <si>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</si>
  <si>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</si>
  <si>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</si>
  <si>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</si>
  <si>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</si>
  <si>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</si>
  <si>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</si>
  <si>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</si>
  <si>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</si>
  <si>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</si>
  <si>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</si>
  <si>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</si>
  <si>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</si>
  <si>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</si>
  <si>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</si>
  <si>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</si>
  <si>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</si>
  <si>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</si>
  <si>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</si>
  <si>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</si>
  <si>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</si>
  <si>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</si>
  <si>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</si>
  <si>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</si>
  <si>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</si>
  <si>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</si>
  <si>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</si>
  <si>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</si>
  <si>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</si>
  <si>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</si>
  <si>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</si>
  <si>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</si>
  <si>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</si>
  <si>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</si>
  <si>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</si>
  <si>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</si>
  <si>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</si>
  <si>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</si>
  <si>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</si>
  <si>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</si>
  <si>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</si>
  <si>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</si>
  <si>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</si>
  <si>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</si>
  <si>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</si>
  <si>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</si>
  <si>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</si>
  <si>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</si>
  <si>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</si>
  <si>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</si>
  <si>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</si>
  <si>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</si>
  <si>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</si>
  <si>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</si>
  <si>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</si>
  <si>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</si>
  <si>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</si>
  <si>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</si>
  <si>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</si>
  <si>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</si>
  <si>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</si>
  <si>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</si>
  <si>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</si>
  <si>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</si>
  <si>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</si>
  <si>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</si>
  <si>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</si>
  <si>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</si>
  <si>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</si>
  <si>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</si>
  <si>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</si>
  <si>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</si>
  <si>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</si>
  <si>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</si>
  <si>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</si>
  <si>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</si>
  <si>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</si>
  <si>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</si>
  <si>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</si>
  <si>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</si>
  <si>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</si>
  <si>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</si>
  <si>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</si>
  <si>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</si>
  <si>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</si>
  <si>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</si>
  <si>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</si>
  <si>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</si>
  <si>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</si>
  <si>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</si>
  <si>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</si>
  <si>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</si>
  <si>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</si>
  <si>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</si>
  <si>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</si>
  <si>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</si>
  <si>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</si>
  <si>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</si>
  <si>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</si>
  <si>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</si>
  <si>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</si>
  <si>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</si>
  <si>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</si>
  <si>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</si>
  <si>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</si>
  <si>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</si>
  <si>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</si>
  <si>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</si>
  <si>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</si>
  <si>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</si>
  <si>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</si>
  <si>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</si>
  <si>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</si>
  <si>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</si>
  <si>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</si>
  <si>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</si>
  <si>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</si>
  <si>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</si>
  <si>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</si>
  <si>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</si>
  <si>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</si>
  <si>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</si>
  <si>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</si>
  <si>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</si>
  <si>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</si>
  <si>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</si>
  <si>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</si>
  <si>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</si>
  <si>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</si>
  <si>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</si>
  <si>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</si>
  <si>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</si>
  <si>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</si>
  <si>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</si>
  <si>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</si>
  <si>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</si>
  <si>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</si>
  <si>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</si>
  <si>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</si>
  <si>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</si>
  <si>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</si>
  <si>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</si>
  <si>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</si>
  <si>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</si>
  <si>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</si>
  <si>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</si>
  <si>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</si>
  <si>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</si>
  <si>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</si>
  <si>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</si>
  <si>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</si>
  <si>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</si>
  <si>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</si>
  <si>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</si>
  <si>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</si>
  <si>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</si>
  <si>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</si>
  <si>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</si>
  <si>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</si>
  <si>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</si>
  <si>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</si>
  <si>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</si>
  <si>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</si>
  <si>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</si>
  <si>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</si>
  <si>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</si>
  <si>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</si>
  <si>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</si>
  <si>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</si>
  <si>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</si>
  <si>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</si>
  <si>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</si>
  <si>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</si>
  <si>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</si>
  <si>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</si>
  <si>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</si>
  <si>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</si>
  <si>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</si>
  <si>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</si>
  <si>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</si>
  <si>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</si>
  <si>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</si>
  <si>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</si>
  <si>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</si>
  <si>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</si>
  <si>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</si>
  <si>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</si>
  <si>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</si>
  <si>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</si>
  <si>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</si>
  <si>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</si>
  <si>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</si>
  <si>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</si>
  <si>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</si>
  <si>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</si>
  <si>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</si>
  <si>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</si>
  <si>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</si>
  <si>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</si>
  <si>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</si>
  <si>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</si>
  <si>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</si>
  <si>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</si>
  <si>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</si>
  <si>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</si>
  <si>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</si>
  <si>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</si>
  <si>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</si>
  <si>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</si>
  <si>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</si>
  <si>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</si>
  <si>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</si>
  <si>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</si>
  <si>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</si>
  <si>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</si>
  <si>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</si>
  <si>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</si>
  <si>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</si>
  <si>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</si>
  <si>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</si>
  <si>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</si>
  <si>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</si>
  <si>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</si>
  <si>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</si>
  <si>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</si>
  <si>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</si>
  <si>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</si>
  <si>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</si>
  <si>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</si>
  <si>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</si>
  <si>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</si>
  <si>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</si>
  <si>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</si>
  <si>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</si>
  <si>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</si>
  <si>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</si>
  <si>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</si>
  <si>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</si>
  <si>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</si>
  <si>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</si>
  <si>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</si>
  <si>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</si>
  <si>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</si>
  <si>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</si>
  <si>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</si>
  <si>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</si>
  <si>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</si>
  <si>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</si>
  <si>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</si>
  <si>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</si>
  <si>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</si>
  <si>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</si>
  <si>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</si>
  <si>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</si>
  <si>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</si>
  <si>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</si>
  <si>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</si>
  <si>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</si>
  <si>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</si>
  <si>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</si>
  <si>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</si>
  <si>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</si>
  <si>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</si>
  <si>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</si>
  <si>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</si>
  <si>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</si>
  <si>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</si>
  <si>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</si>
  <si>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</si>
  <si>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</si>
  <si>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</si>
  <si>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</si>
  <si>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</si>
  <si>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</si>
  <si>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</si>
  <si>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</si>
  <si>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</si>
  <si>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</si>
  <si>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</si>
  <si>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</si>
  <si>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</si>
  <si>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</si>
  <si>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</si>
  <si>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</si>
  <si>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</si>
  <si>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</si>
  <si>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</si>
  <si>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</si>
  <si>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</si>
  <si>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</si>
  <si>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</si>
  <si>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</si>
  <si>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</si>
  <si>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</si>
  <si>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</si>
  <si>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</si>
  <si>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</si>
  <si>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</si>
  <si>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</si>
  <si>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</si>
  <si>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</si>
  <si>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</si>
  <si>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</si>
  <si>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</si>
  <si>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</si>
  <si>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</si>
  <si>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</si>
  <si>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</si>
  <si>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</si>
  <si>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</si>
  <si>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</si>
  <si>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</si>
  <si>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</si>
  <si>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</si>
  <si>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</si>
  <si>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</si>
  <si>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</si>
  <si>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</si>
  <si>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</si>
  <si>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</si>
  <si>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</si>
  <si>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</si>
  <si>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</si>
  <si>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</si>
  <si>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</si>
  <si>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</si>
  <si>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</si>
  <si>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</si>
  <si>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</si>
  <si>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</si>
  <si>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</si>
  <si>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</si>
  <si>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</si>
  <si>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</si>
  <si>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</si>
  <si>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</si>
  <si>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</si>
  <si>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</si>
  <si>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</si>
  <si>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</si>
  <si>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</si>
  <si>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</si>
  <si>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</si>
  <si>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</si>
  <si>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</si>
  <si>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</si>
  <si>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</si>
  <si>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</si>
  <si>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</si>
  <si>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</si>
  <si>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</si>
  <si>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</si>
  <si>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</si>
  <si>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</si>
  <si>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</si>
  <si>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</si>
  <si>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</si>
  <si>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</si>
  <si>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</si>
  <si>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</si>
  <si>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</si>
  <si>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</si>
  <si>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</si>
  <si>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</si>
  <si>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</si>
  <si>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</si>
  <si>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</si>
  <si>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</si>
  <si>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</si>
  <si>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</si>
  <si>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</si>
  <si>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</si>
  <si>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</si>
  <si>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</si>
  <si>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</si>
  <si>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</si>
  <si>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</si>
  <si>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</si>
  <si>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</si>
  <si>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</si>
  <si>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</si>
  <si>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</si>
  <si>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</si>
  <si>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</si>
  <si>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</si>
  <si>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</si>
  <si>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</si>
  <si>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</si>
  <si>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</si>
  <si>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</si>
  <si>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</si>
  <si>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</si>
  <si>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</si>
  <si>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</si>
  <si>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</si>
  <si>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</si>
  <si>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</si>
  <si>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</si>
  <si>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</si>
  <si>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</si>
  <si>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</si>
  <si>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</si>
  <si>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</si>
  <si>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</si>
  <si>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</si>
  <si>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</si>
  <si>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</si>
  <si>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</si>
  <si>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</si>
  <si>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</si>
  <si>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</si>
  <si>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</si>
  <si>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</si>
  <si>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</si>
  <si>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</si>
  <si>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</si>
  <si>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</si>
  <si>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</si>
  <si>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</si>
  <si>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</si>
  <si>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</si>
  <si>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</si>
  <si>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</si>
  <si>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</si>
  <si>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</si>
  <si>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</si>
  <si>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</si>
  <si>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</si>
  <si>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</si>
  <si>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</si>
  <si>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</si>
  <si>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</si>
  <si>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</si>
  <si>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</si>
  <si>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</si>
  <si>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</si>
  <si>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</si>
  <si>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</si>
  <si>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</si>
  <si>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</si>
  <si>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</si>
  <si>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</si>
  <si>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</si>
  <si>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</si>
  <si>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</si>
  <si>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</si>
  <si>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</si>
  <si>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</si>
  <si>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</si>
  <si>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</si>
  <si>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</si>
  <si>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</si>
  <si>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</si>
  <si>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</si>
  <si>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</si>
  <si>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</si>
  <si>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</si>
  <si>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</si>
  <si>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</si>
  <si>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</si>
  <si>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</si>
  <si>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</si>
  <si>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</si>
  <si>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</si>
  <si>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</si>
  <si>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</si>
  <si>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</si>
  <si>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</si>
  <si>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</si>
  <si>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</si>
  <si>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</si>
  <si>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</si>
  <si>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</si>
  <si>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</si>
  <si>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</si>
  <si>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</si>
  <si>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</si>
  <si>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</si>
  <si>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</si>
  <si>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</si>
  <si>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</si>
  <si>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</si>
  <si>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</si>
  <si>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</si>
  <si>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</si>
  <si>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</si>
  <si>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</si>
  <si>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</si>
  <si>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</si>
  <si>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</si>
  <si>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</si>
  <si>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</si>
  <si>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</si>
  <si>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</si>
  <si>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</si>
  <si>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</si>
  <si>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</si>
  <si>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</si>
  <si>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</si>
  <si>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</si>
  <si>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</si>
  <si>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</si>
  <si>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</si>
  <si>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</si>
  <si>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</si>
  <si>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</si>
  <si>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</si>
  <si>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</si>
  <si>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</si>
  <si>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</si>
  <si>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</si>
  <si>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</si>
  <si>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</si>
  <si>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</si>
  <si>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</si>
  <si>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</si>
  <si>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</si>
  <si>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</si>
  <si>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</si>
  <si>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</si>
  <si>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</si>
  <si>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</si>
  <si>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</si>
  <si>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</si>
  <si>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</si>
  <si>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</si>
  <si>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</si>
  <si>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</si>
  <si>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</si>
  <si>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</si>
  <si>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</si>
  <si>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</si>
  <si>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</si>
  <si>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</si>
  <si>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</si>
  <si>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</si>
  <si>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</si>
  <si>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</si>
  <si>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</si>
  <si>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</si>
  <si>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</si>
  <si>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</si>
  <si>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</si>
  <si>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</si>
  <si>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</si>
  <si>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</si>
  <si>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</si>
  <si>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</si>
  <si>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</si>
  <si>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</si>
  <si>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</si>
  <si>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</si>
  <si>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</si>
  <si>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</si>
  <si>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</si>
  <si>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</si>
  <si>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</si>
  <si>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</si>
  <si>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</si>
  <si>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</si>
  <si>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</si>
  <si>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</si>
  <si>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</si>
  <si>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</si>
  <si>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</si>
  <si>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</si>
  <si>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</si>
  <si>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</si>
  <si>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</si>
  <si>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</si>
  <si>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</si>
  <si>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</si>
  <si>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</si>
  <si>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</si>
  <si>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</si>
  <si>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</si>
  <si>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</si>
  <si>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</si>
  <si>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</si>
  <si>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</si>
  <si>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</si>
  <si>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</si>
  <si>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</si>
  <si>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</si>
  <si>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</si>
  <si>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</si>
  <si>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</si>
  <si>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</si>
  <si>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</si>
  <si>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</si>
  <si>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</si>
  <si>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</si>
  <si>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</si>
  <si>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</si>
  <si>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</si>
  <si>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</si>
  <si>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</si>
  <si>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</si>
  <si>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</si>
  <si>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</si>
  <si>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</si>
  <si>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</si>
  <si>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</si>
  <si>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</si>
  <si>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</si>
  <si>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</si>
  <si>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</si>
  <si>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</si>
  <si>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</si>
  <si>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</si>
  <si>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</si>
  <si>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</si>
  <si>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</si>
  <si>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</si>
  <si>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</si>
  <si>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</si>
  <si>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</si>
  <si>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</si>
  <si>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</si>
  <si>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</si>
  <si>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</si>
  <si>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</si>
  <si>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</si>
  <si>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</si>
  <si>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</si>
  <si>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</si>
  <si>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</si>
  <si>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</si>
  <si>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</si>
  <si>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</si>
  <si>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</si>
  <si>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</si>
  <si>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</si>
  <si>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</si>
  <si>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</si>
  <si>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</si>
  <si>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</si>
  <si>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</si>
  <si>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</si>
  <si>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</si>
  <si>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</si>
  <si>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</si>
  <si>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</si>
  <si>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</si>
  <si>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</si>
  <si>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</si>
  <si>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</si>
  <si>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</si>
  <si>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</si>
  <si>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</si>
  <si>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</si>
  <si>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</si>
  <si>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</si>
  <si>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</si>
  <si>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</si>
  <si>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</si>
  <si>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</si>
  <si>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</si>
  <si>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</si>
  <si>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</si>
  <si>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</si>
  <si>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</si>
  <si>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</si>
  <si>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</si>
  <si>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</si>
  <si>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</si>
  <si>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</si>
  <si>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</si>
  <si>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</si>
  <si>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</si>
  <si>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</si>
  <si>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</si>
  <si>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</si>
  <si>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</si>
  <si>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</si>
  <si>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</si>
  <si>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</si>
  <si>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</si>
  <si>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</si>
  <si>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</si>
  <si>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</si>
  <si>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</si>
  <si>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</si>
  <si>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</si>
  <si>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</si>
  <si>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</si>
  <si>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</si>
  <si>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</si>
  <si>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</si>
  <si>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</si>
  <si>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</si>
  <si>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</si>
  <si>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</si>
  <si>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</si>
  <si>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</si>
  <si>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</si>
  <si>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</si>
  <si>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</si>
  <si>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</si>
  <si>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</si>
  <si>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</si>
  <si>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</si>
  <si>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</si>
  <si>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</si>
  <si>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</si>
  <si>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</si>
  <si>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</si>
  <si>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</si>
  <si>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</si>
  <si>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</si>
  <si>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</si>
  <si>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</si>
  <si>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</si>
  <si>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</si>
  <si>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</si>
  <si>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</si>
  <si>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</si>
  <si>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</si>
  <si>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</si>
  <si>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</si>
  <si>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</si>
  <si>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</si>
  <si>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</si>
  <si>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</si>
  <si>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</si>
  <si>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</si>
  <si>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</si>
  <si>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</si>
  <si>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</si>
  <si>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</si>
  <si>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</si>
  <si>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</si>
  <si>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</si>
  <si>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</si>
  <si>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</si>
  <si>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</si>
  <si>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</si>
  <si>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</si>
  <si>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</si>
  <si>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</si>
  <si>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</si>
  <si>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</si>
  <si>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</si>
  <si>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</si>
  <si>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</si>
  <si>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</si>
  <si>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</si>
  <si>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</si>
  <si>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</si>
  <si>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</si>
  <si>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</si>
  <si>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</si>
  <si>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</si>
  <si>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</si>
  <si>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</si>
  <si>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</si>
  <si>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</si>
  <si>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</si>
  <si>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</si>
  <si>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</si>
  <si>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</si>
  <si>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</si>
  <si>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</si>
  <si>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</si>
  <si>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</si>
  <si>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</si>
  <si>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</si>
  <si>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</si>
  <si>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</si>
  <si>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</si>
  <si>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</si>
  <si>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</si>
  <si>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</si>
  <si>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</si>
  <si>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</si>
  <si>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</si>
  <si>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</si>
  <si>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</si>
  <si>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</si>
  <si>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</si>
  <si>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</si>
  <si>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</si>
  <si>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</si>
  <si>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</si>
  <si>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</si>
  <si>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</si>
  <si>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</si>
  <si>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</si>
  <si>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</si>
  <si>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</si>
  <si>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</si>
  <si>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</si>
  <si>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</si>
  <si>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</si>
  <si>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</si>
  <si>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</si>
  <si>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</si>
  <si>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</si>
  <si>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</si>
  <si>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</si>
  <si>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</si>
  <si>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</si>
  <si>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</si>
  <si>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</si>
  <si>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</si>
  <si>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</si>
  <si>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</si>
  <si>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</si>
  <si>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</si>
  <si>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</si>
  <si>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</si>
  <si>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</si>
  <si>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</si>
  <si>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</si>
  <si>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</si>
  <si>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</si>
  <si>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</si>
  <si>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</si>
  <si>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</si>
  <si>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</si>
  <si>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</si>
  <si>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</si>
  <si>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</si>
  <si>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</si>
  <si>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</si>
  <si>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</si>
  <si>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</si>
  <si>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</si>
  <si>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</si>
  <si>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</si>
  <si>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</si>
  <si>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</si>
  <si>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</si>
  <si>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</si>
  <si>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</si>
  <si>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</si>
  <si>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</si>
  <si>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</si>
  <si>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</si>
  <si>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</si>
  <si>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</si>
  <si>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</si>
  <si>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</si>
  <si>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</si>
  <si>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</si>
  <si>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</si>
  <si>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</si>
  <si>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</si>
  <si>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</si>
  <si>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</si>
  <si>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</si>
  <si>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</si>
  <si>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</si>
  <si>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</si>
  <si>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</si>
  <si>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</si>
  <si>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</si>
  <si>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</si>
  <si>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</si>
  <si>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</si>
  <si>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</si>
  <si>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</si>
  <si>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</si>
  <si>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</si>
  <si>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</si>
  <si>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</si>
  <si>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</si>
  <si>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</si>
  <si>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</si>
  <si>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</si>
  <si>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</si>
  <si>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</si>
  <si>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</si>
  <si>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</si>
  <si>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</si>
  <si>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</si>
  <si>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</si>
  <si>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</si>
  <si>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</si>
  <si>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</si>
  <si>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</si>
  <si>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</si>
  <si>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</si>
  <si>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</si>
  <si>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</si>
  <si>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</si>
  <si>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</si>
  <si>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</si>
  <si>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</si>
  <si>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</si>
  <si>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</si>
  <si>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</si>
  <si>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</si>
  <si>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</si>
  <si>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</si>
  <si>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</si>
  <si>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</si>
  <si>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</si>
  <si>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</si>
  <si>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</si>
  <si>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</si>
  <si>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</si>
  <si>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</si>
  <si>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</si>
  <si>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</si>
  <si>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</si>
  <si>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</si>
  <si>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</si>
  <si>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</si>
  <si>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</si>
  <si>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</si>
  <si>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</si>
  <si>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</si>
  <si>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</si>
  <si>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</si>
  <si>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</si>
  <si>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</si>
  <si>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</si>
  <si>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</si>
  <si>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</si>
  <si>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</si>
  <si>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</si>
  <si>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</si>
  <si>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</si>
  <si>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</si>
  <si>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</si>
  <si>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</si>
  <si>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</si>
  <si>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</si>
  <si>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</si>
  <si>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</si>
  <si>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</si>
  <si>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</si>
  <si>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</si>
  <si>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</si>
  <si>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</si>
  <si>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</si>
  <si>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</si>
  <si>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</si>
  <si>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</si>
  <si>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</si>
  <si>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</si>
  <si>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</si>
  <si>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</si>
  <si>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</si>
  <si>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</si>
  <si>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</si>
  <si>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</si>
  <si>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</si>
  <si>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</si>
  <si>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</si>
  <si>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</si>
  <si>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</si>
  <si>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</si>
  <si>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</si>
  <si>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</si>
  <si>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</si>
  <si>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</si>
  <si>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</si>
  <si>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</si>
  <si>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</si>
  <si>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</si>
  <si>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</si>
  <si>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</si>
  <si>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</si>
  <si>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</si>
  <si>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</si>
  <si>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</si>
  <si>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</si>
  <si>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</si>
  <si>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</si>
  <si>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</si>
  <si>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</si>
  <si>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</si>
  <si>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</si>
  <si>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</si>
  <si>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</si>
  <si>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</si>
  <si>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</si>
  <si>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</si>
  <si>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</si>
  <si>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</si>
  <si>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</si>
  <si>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</si>
  <si>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</si>
  <si>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</si>
  <si>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</si>
  <si>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</si>
  <si>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</si>
  <si>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</si>
  <si>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</si>
  <si>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</si>
  <si>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</si>
  <si>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</si>
  <si>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</si>
  <si>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</si>
  <si>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</si>
  <si>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</si>
  <si>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</si>
  <si>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</si>
  <si>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</si>
  <si>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</si>
  <si>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</si>
  <si>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</si>
  <si>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</si>
  <si>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</si>
  <si>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</si>
  <si>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</si>
  <si>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</si>
  <si>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</si>
  <si>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</si>
  <si>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</si>
  <si>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</si>
  <si>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</si>
  <si>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</si>
  <si>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</si>
  <si>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</si>
  <si>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</si>
  <si>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</si>
  <si>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</si>
  <si>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</si>
  <si>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</si>
  <si>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</si>
  <si>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</si>
  <si>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</si>
  <si>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</si>
  <si>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</si>
  <si>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</si>
  <si>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</si>
  <si>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</si>
  <si>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</si>
  <si>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</si>
  <si>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</si>
  <si>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</si>
  <si>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</si>
  <si>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</si>
  <si>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</si>
  <si>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</si>
  <si>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</si>
  <si>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</si>
  <si>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</si>
  <si>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</si>
  <si>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</si>
  <si>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</si>
  <si>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</si>
  <si>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</si>
  <si>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</si>
  <si>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</si>
  <si>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</si>
  <si>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</si>
  <si>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</si>
  <si>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</si>
  <si>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</si>
  <si>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</si>
  <si>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</si>
  <si>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</si>
  <si>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</si>
  <si>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</si>
  <si>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</si>
  <si>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</si>
  <si>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</si>
  <si>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</si>
  <si>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</si>
  <si>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</si>
  <si>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</si>
  <si>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</si>
  <si>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</si>
  <si>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</si>
  <si>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</si>
  <si>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</si>
  <si>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</si>
  <si>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</si>
  <si>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</si>
  <si>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</si>
  <si>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</si>
  <si>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</si>
  <si>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</si>
  <si>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</si>
  <si>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</si>
  <si>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</si>
  <si>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</si>
  <si>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</si>
  <si>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</si>
  <si>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</si>
  <si>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</si>
  <si>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</si>
  <si>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</si>
  <si>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</si>
  <si>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</si>
  <si>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</si>
  <si>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</si>
  <si>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</si>
  <si>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</si>
  <si>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</si>
  <si>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</si>
  <si>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</si>
  <si>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</si>
  <si>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</si>
  <si>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</si>
  <si>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</si>
  <si>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</si>
  <si>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</si>
  <si>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</si>
  <si>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</si>
  <si>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</si>
  <si>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</si>
  <si>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</si>
  <si>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</si>
  <si>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</si>
  <si>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</si>
  <si>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</si>
  <si>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</si>
  <si>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</si>
  <si>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</si>
  <si>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</si>
  <si>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</si>
  <si>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</si>
  <si>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</si>
  <si>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</si>
  <si>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</si>
  <si>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</si>
  <si>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</si>
  <si>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</si>
  <si>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</si>
  <si>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</si>
  <si>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</si>
  <si>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</si>
  <si>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</si>
  <si>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</si>
  <si>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</si>
  <si>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</si>
  <si>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</si>
  <si>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</si>
  <si>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</si>
  <si>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</si>
  <si>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</si>
  <si>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</si>
  <si>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</si>
  <si>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</si>
  <si>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</si>
  <si>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</si>
  <si>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</si>
  <si>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</si>
  <si>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</si>
  <si>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</si>
  <si>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</si>
  <si>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</si>
  <si>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</si>
  <si>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</si>
  <si>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</si>
  <si>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</si>
  <si>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</si>
  <si>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</si>
  <si>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</si>
  <si>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</si>
  <si>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</si>
  <si>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</si>
  <si>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</si>
  <si>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</si>
  <si>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</si>
  <si>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</si>
  <si>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</si>
  <si>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</si>
  <si>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</si>
  <si>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</si>
  <si>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</si>
  <si>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</si>
  <si>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</si>
  <si>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</si>
  <si>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</si>
  <si>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</si>
  <si>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</si>
  <si>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</si>
  <si>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</si>
  <si>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</si>
  <si>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</si>
  <si>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</si>
  <si>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</si>
  <si>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</si>
  <si>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</si>
  <si>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</si>
  <si>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</si>
  <si>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</si>
  <si>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</si>
  <si>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</si>
  <si>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</si>
  <si>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</si>
  <si>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</si>
  <si>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</si>
  <si>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</si>
  <si>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</si>
  <si>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</si>
  <si>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</si>
  <si>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</si>
  <si>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</si>
  <si>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</si>
  <si>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</si>
  <si>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</si>
  <si>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</si>
  <si>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</si>
  <si>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</si>
  <si>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</si>
  <si>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</si>
  <si>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</si>
  <si>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</si>
  <si>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</si>
  <si>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</si>
  <si>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</si>
  <si>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</si>
  <si>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</si>
  <si>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</si>
  <si>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</si>
  <si>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</si>
  <si>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</si>
  <si>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</si>
  <si>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</si>
  <si>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</si>
  <si>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</si>
  <si>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</si>
  <si>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</si>
  <si>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</si>
  <si>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</si>
  <si>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</si>
  <si>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</si>
  <si>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</si>
  <si>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</si>
  <si>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</si>
  <si>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</si>
  <si>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</si>
  <si>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</si>
  <si>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</si>
  <si>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</si>
  <si>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</si>
  <si>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</si>
  <si>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</si>
  <si>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</si>
  <si>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</si>
  <si>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</si>
  <si>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</si>
  <si>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</si>
  <si>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</si>
  <si>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</si>
  <si>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</si>
  <si>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</si>
  <si>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</si>
  <si>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</si>
  <si>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</si>
  <si>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</si>
  <si>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</si>
  <si>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</si>
  <si>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</si>
  <si>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</si>
  <si>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</si>
  <si>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</si>
  <si>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</si>
  <si>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</si>
  <si>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</si>
  <si>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</si>
  <si>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</si>
  <si>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</si>
  <si>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</si>
  <si>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</si>
  <si>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</si>
  <si>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</si>
  <si>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</si>
  <si>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</si>
  <si>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</si>
  <si>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</si>
  <si>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</si>
  <si>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</si>
  <si>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</si>
  <si>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</si>
  <si>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</si>
  <si>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</si>
  <si>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</si>
  <si>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</si>
  <si>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</si>
  <si>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</si>
  <si>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</si>
  <si>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</si>
  <si>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</si>
  <si>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</si>
  <si>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</si>
  <si>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</si>
  <si>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</si>
  <si>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</si>
  <si>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</si>
  <si>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</si>
  <si>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</si>
  <si>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</si>
  <si>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</si>
  <si>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</si>
  <si>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</si>
  <si>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</si>
  <si>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</si>
  <si>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</si>
  <si>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</si>
  <si>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</si>
  <si>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</si>
  <si>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</si>
  <si>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</si>
  <si>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</si>
  <si>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</si>
  <si>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</si>
  <si>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</si>
  <si>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</si>
  <si>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</si>
  <si>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</si>
  <si>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</si>
  <si>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</si>
  <si>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</si>
  <si>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</si>
  <si>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</si>
  <si>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</si>
  <si>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</si>
  <si>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</si>
  <si>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</si>
  <si>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</si>
  <si>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</si>
  <si>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</si>
  <si>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</si>
  <si>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</si>
  <si>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</si>
  <si>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</si>
  <si>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</si>
  <si>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</si>
  <si>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</si>
  <si>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</si>
  <si>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</si>
  <si>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</si>
  <si>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</si>
  <si>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</si>
  <si>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</si>
  <si>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</si>
  <si>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</si>
  <si>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</si>
  <si>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</si>
  <si>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</si>
  <si>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</si>
  <si>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</si>
  <si>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</si>
  <si>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</si>
  <si>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</si>
  <si>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</si>
  <si>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</si>
  <si>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</si>
  <si>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</si>
  <si>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</si>
  <si>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</si>
  <si>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</si>
  <si>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</si>
  <si>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</si>
  <si>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</si>
  <si>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</si>
  <si>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</si>
  <si>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</si>
  <si>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</si>
  <si>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</si>
  <si>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</si>
  <si>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</si>
  <si>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</si>
  <si>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</si>
  <si>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</si>
  <si>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</si>
  <si>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</si>
  <si>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</si>
  <si>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</si>
  <si>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</si>
  <si>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</si>
  <si>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</si>
  <si>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</si>
  <si>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</si>
  <si>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</si>
  <si>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</si>
  <si>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</si>
  <si>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</si>
  <si>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</si>
  <si>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</si>
  <si>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</si>
  <si>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</si>
  <si>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</si>
  <si>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</si>
  <si>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</si>
  <si>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</si>
  <si>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</si>
  <si>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</si>
  <si>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</si>
  <si>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</si>
  <si>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</si>
  <si>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</si>
  <si>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</si>
  <si>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</si>
  <si>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</si>
  <si>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</si>
  <si>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</si>
  <si>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</si>
  <si>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</si>
  <si>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</si>
  <si>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</si>
  <si>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</si>
  <si>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</si>
  <si>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</si>
  <si>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</si>
  <si>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</si>
  <si>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</si>
  <si>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</si>
  <si>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</si>
  <si>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</si>
  <si>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</si>
  <si>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</si>
  <si>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</si>
  <si>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</si>
  <si>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</si>
  <si>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</si>
  <si>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</si>
  <si>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</si>
  <si>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</si>
  <si>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</si>
  <si>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</si>
  <si>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</si>
  <si>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</si>
  <si>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</si>
  <si>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</si>
  <si>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</si>
  <si>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</si>
  <si>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</si>
  <si>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</si>
  <si>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</si>
  <si>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</si>
  <si>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</si>
  <si>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</si>
  <si>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</si>
  <si>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</si>
  <si>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</si>
  <si>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</si>
  <si>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</si>
  <si>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</si>
  <si>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</si>
  <si>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</si>
  <si>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</si>
  <si>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</si>
  <si>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</si>
  <si>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</si>
  <si>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</si>
  <si>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</si>
  <si>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</si>
  <si>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</si>
  <si>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</si>
  <si>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</si>
  <si>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</si>
  <si>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</si>
  <si>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</si>
  <si>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</si>
  <si>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</si>
  <si>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</si>
  <si>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</si>
  <si>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</si>
  <si>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</si>
  <si>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</si>
  <si>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</si>
  <si>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</si>
  <si>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</si>
  <si>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</si>
  <si>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</si>
  <si>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</si>
  <si>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</si>
  <si>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</si>
  <si>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</si>
  <si>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</si>
  <si>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</si>
  <si>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</si>
  <si>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</si>
  <si>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</si>
  <si>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</si>
  <si>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</si>
  <si>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</si>
  <si>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</si>
  <si>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</si>
  <si>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</si>
  <si>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</si>
  <si>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</si>
  <si>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</si>
  <si>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</si>
  <si>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</si>
  <si>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</si>
  <si>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</si>
  <si>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</si>
  <si>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</si>
  <si>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</si>
  <si>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</si>
  <si>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</si>
  <si>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</si>
  <si>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</si>
  <si>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</si>
  <si>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</si>
  <si>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</si>
  <si>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</si>
  <si>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</si>
  <si>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</si>
  <si>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</si>
  <si>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</si>
  <si>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</si>
  <si>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</si>
  <si>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</si>
  <si>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</si>
  <si>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</si>
  <si>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</si>
  <si>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</si>
  <si>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</si>
  <si>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</si>
  <si>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</si>
  <si>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</si>
  <si>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</si>
  <si>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</si>
  <si>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</si>
  <si>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</si>
  <si>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</si>
  <si>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</si>
  <si>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</si>
  <si>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</si>
  <si>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</si>
  <si>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</si>
  <si>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</si>
  <si>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</si>
  <si>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</si>
  <si>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</si>
  <si>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</si>
  <si>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</si>
  <si>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</si>
  <si>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</si>
  <si>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</si>
  <si>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</si>
  <si>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</si>
  <si>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</si>
  <si>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</si>
  <si>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</si>
  <si>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</si>
  <si>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</si>
  <si>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</si>
  <si>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</si>
  <si>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</si>
  <si>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</si>
  <si>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</si>
  <si>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</si>
  <si>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</si>
  <si>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</si>
  <si>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</si>
  <si>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</si>
  <si>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</si>
  <si>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</si>
  <si>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</si>
  <si>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</si>
  <si>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</si>
  <si>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</si>
  <si>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</si>
  <si>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</si>
  <si>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</si>
  <si>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</si>
  <si>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</si>
  <si>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</si>
  <si>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</si>
  <si>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</si>
  <si>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</si>
  <si>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</si>
  <si>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</si>
  <si>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</si>
  <si>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</si>
  <si>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</si>
  <si>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</si>
  <si>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</si>
  <si>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</si>
  <si>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</si>
  <si>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</si>
  <si>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</si>
  <si>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</si>
  <si>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</si>
  <si>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</si>
  <si>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</si>
  <si>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</si>
  <si>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</si>
  <si>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</si>
  <si>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</si>
  <si>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</si>
  <si>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</si>
  <si>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</si>
  <si>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</si>
  <si>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</si>
  <si>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</si>
  <si>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</si>
  <si>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</si>
  <si>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</si>
  <si>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</si>
  <si>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</si>
  <si>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</si>
  <si>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</si>
  <si>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</si>
  <si>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</si>
  <si>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</si>
  <si>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</si>
  <si>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</si>
  <si>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</si>
  <si>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</si>
  <si>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</si>
  <si>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</si>
  <si>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</si>
  <si>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</si>
  <si>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</si>
  <si>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</si>
  <si>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</si>
  <si>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</si>
  <si>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</si>
  <si>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</si>
  <si>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</si>
  <si>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</si>
  <si>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</si>
  <si>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</si>
  <si>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</si>
  <si>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</si>
  <si>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</si>
  <si>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</si>
  <si>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</si>
  <si>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</si>
  <si>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</si>
  <si>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</si>
  <si>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</si>
  <si>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</si>
  <si>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</si>
  <si>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</si>
  <si>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</si>
  <si>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</si>
  <si>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</si>
  <si>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</si>
  <si>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</si>
  <si>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</si>
  <si>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</si>
  <si>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</si>
  <si>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</si>
  <si>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</si>
  <si>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</si>
  <si>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</si>
  <si>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</si>
  <si>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</si>
  <si>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</si>
  <si>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</si>
  <si>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</si>
  <si>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</si>
  <si>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</si>
  <si>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</si>
  <si>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</si>
  <si>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</si>
  <si>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</si>
  <si>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</si>
  <si>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</si>
  <si>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</si>
  <si>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</si>
  <si>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</si>
  <si>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</si>
  <si>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</si>
  <si>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</si>
  <si>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</si>
  <si>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</si>
  <si>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</si>
  <si>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</si>
  <si>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</si>
  <si>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</si>
  <si>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</si>
  <si>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</si>
  <si>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</si>
  <si>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</si>
  <si>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</si>
  <si>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</si>
  <si>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</si>
  <si>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</si>
  <si>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</si>
  <si>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</si>
  <si>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</si>
  <si>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</si>
  <si>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</si>
  <si>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</si>
  <si>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</si>
  <si>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</si>
  <si>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</si>
  <si>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</si>
  <si>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</si>
  <si>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</si>
  <si>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</si>
  <si>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</si>
  <si>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</si>
  <si>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</si>
  <si>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</si>
  <si>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</si>
  <si>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</si>
  <si>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</si>
  <si>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</si>
  <si>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</si>
  <si>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</si>
  <si>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</si>
  <si>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</si>
  <si>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</si>
  <si>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</si>
  <si>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</si>
  <si>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</si>
  <si>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</si>
  <si>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</si>
  <si>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</si>
  <si>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</si>
  <si>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</si>
  <si>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</si>
  <si>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</si>
  <si>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</si>
  <si>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</si>
  <si>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</si>
  <si>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</si>
  <si>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</si>
  <si>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</si>
  <si>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</si>
  <si>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</si>
  <si>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</si>
  <si>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</si>
  <si>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</si>
  <si>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</si>
  <si>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</si>
  <si>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</si>
  <si>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</si>
  <si>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</si>
  <si>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</si>
  <si>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</si>
  <si>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</si>
  <si>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</si>
  <si>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</si>
  <si>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</si>
  <si>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</si>
  <si>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</si>
  <si>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</si>
  <si>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</si>
  <si>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</si>
  <si>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</si>
  <si>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</si>
  <si>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</si>
  <si>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</si>
  <si>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</si>
  <si>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</si>
  <si>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</si>
  <si>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</si>
  <si>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</si>
  <si>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</si>
  <si>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</si>
  <si>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</si>
  <si>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</si>
  <si>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</si>
  <si>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</si>
  <si>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</si>
  <si>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</si>
  <si>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</si>
  <si>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</si>
  <si>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</si>
  <si>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</si>
  <si>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</si>
  <si>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</si>
  <si>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</si>
  <si>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</si>
  <si>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</si>
  <si>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</si>
  <si>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</si>
  <si>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</si>
  <si>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</si>
  <si>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</si>
  <si>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</si>
  <si>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</si>
  <si>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</si>
  <si>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</si>
  <si>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</si>
  <si>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</si>
  <si>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</si>
  <si>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</si>
  <si>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</si>
  <si>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</si>
  <si>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</si>
  <si>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</si>
  <si>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</si>
  <si>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</si>
  <si>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</si>
  <si>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</si>
  <si>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</si>
  <si>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</si>
  <si>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</si>
  <si>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</si>
  <si>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</si>
  <si>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</si>
  <si>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</si>
  <si>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</si>
  <si>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</si>
  <si>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</si>
  <si>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</si>
  <si>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</si>
  <si>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</si>
  <si>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</si>
  <si>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</si>
  <si>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</si>
  <si>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</si>
  <si>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</si>
  <si>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</si>
  <si>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</si>
  <si>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</si>
  <si>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</si>
  <si>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</si>
  <si>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</si>
  <si>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</si>
  <si>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</si>
  <si>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</si>
  <si>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</si>
  <si>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</si>
  <si>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</si>
  <si>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</si>
  <si>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</si>
  <si>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</si>
  <si>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</si>
  <si>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</si>
  <si>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</si>
  <si>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</si>
  <si>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</si>
  <si>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</si>
  <si>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</si>
  <si>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</si>
  <si>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</si>
  <si>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</si>
  <si>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</si>
  <si>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</si>
  <si>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</si>
  <si>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</si>
  <si>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</si>
  <si>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</si>
  <si>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</si>
  <si>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</si>
  <si>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</si>
  <si>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</si>
  <si>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</si>
  <si>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</si>
  <si>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</si>
  <si>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</si>
  <si>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</si>
  <si>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</si>
  <si>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</si>
  <si>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</si>
  <si>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</si>
  <si>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</si>
  <si>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</si>
  <si>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</si>
  <si>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</si>
  <si>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</si>
  <si>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</si>
  <si>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</si>
  <si>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</si>
  <si>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</si>
  <si>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</si>
  <si>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</si>
  <si>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</si>
  <si>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</si>
  <si>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</si>
  <si>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</si>
  <si>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</si>
  <si>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</si>
  <si>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</si>
  <si>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</si>
  <si>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</si>
  <si>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</si>
  <si>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</si>
  <si>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</si>
  <si>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</si>
  <si>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</si>
  <si>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</si>
  <si>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</si>
  <si>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</si>
  <si>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</si>
  <si>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</si>
  <si>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</si>
  <si>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</si>
  <si>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</si>
  <si>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</si>
  <si>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</si>
  <si>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</si>
  <si>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</si>
  <si>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</si>
  <si>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</si>
  <si>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</si>
  <si>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</si>
  <si>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</si>
  <si>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</si>
  <si>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</si>
  <si>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</si>
  <si>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</si>
  <si>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</si>
  <si>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</si>
  <si>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</si>
  <si>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</si>
  <si>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</si>
  <si>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</si>
  <si>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</si>
  <si>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</si>
  <si>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</si>
  <si>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</si>
  <si>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</si>
  <si>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</si>
  <si>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</si>
  <si>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</si>
  <si>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</si>
  <si>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</si>
  <si>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</si>
  <si>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</si>
  <si>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</si>
  <si>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</si>
  <si>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</si>
  <si>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</si>
  <si>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</si>
  <si>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</si>
  <si>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</si>
  <si>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</si>
  <si>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</si>
  <si>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</si>
  <si>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</si>
  <si>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</si>
  <si>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</si>
  <si>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</si>
  <si>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</si>
  <si>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</si>
  <si>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</si>
  <si>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</si>
  <si>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</si>
  <si>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</si>
  <si>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</si>
  <si>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</si>
  <si>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</si>
  <si>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</si>
  <si>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</si>
  <si>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</si>
  <si>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</si>
  <si>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</si>
  <si>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</si>
  <si>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</si>
  <si>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</si>
  <si>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</si>
  <si>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</si>
  <si>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</si>
  <si>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</si>
  <si>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</si>
  <si>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</si>
  <si>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</si>
  <si>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</si>
  <si>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</si>
  <si>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</si>
  <si>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</si>
  <si>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</si>
  <si>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</si>
  <si>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</si>
  <si>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</si>
  <si>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</si>
  <si>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</si>
  <si>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</si>
  <si>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</si>
  <si>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</si>
  <si>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</si>
  <si>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</si>
  <si>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</si>
  <si>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</si>
  <si>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</si>
  <si>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</si>
  <si>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</si>
  <si>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</si>
  <si>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</si>
  <si>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</si>
  <si>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</si>
  <si>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</si>
  <si>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</si>
  <si>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</si>
  <si>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</si>
  <si>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</si>
  <si>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</si>
  <si>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</si>
  <si>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</si>
  <si>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</si>
  <si>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</si>
  <si>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</si>
  <si>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</si>
  <si>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</si>
  <si>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</si>
  <si>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</si>
  <si>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</si>
  <si>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</si>
  <si>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</si>
  <si>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</si>
  <si>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</si>
  <si>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</si>
  <si>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</si>
  <si>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</si>
  <si>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</si>
  <si>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</si>
  <si>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</si>
  <si>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</si>
  <si>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</si>
  <si>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</si>
  <si>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</si>
  <si>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</si>
  <si>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</si>
  <si>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</si>
  <si>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</si>
  <si>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</si>
  <si>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</si>
  <si>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</si>
  <si>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</si>
  <si>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</si>
  <si>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</si>
  <si>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</si>
  <si>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</si>
  <si>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</si>
  <si>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</si>
  <si>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</si>
  <si>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</si>
  <si>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</si>
  <si>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</si>
  <si>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</si>
  <si>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</si>
  <si>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</si>
  <si>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</si>
  <si>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</si>
  <si>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</si>
  <si>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</si>
  <si>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</si>
  <si>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</si>
  <si>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</si>
  <si>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</si>
  <si>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</si>
  <si>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</si>
  <si>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</si>
  <si>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</si>
  <si>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</si>
  <si>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</si>
  <si>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</si>
  <si>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</si>
  <si>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</si>
  <si>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</si>
  <si>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</si>
  <si>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</si>
  <si>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</si>
  <si>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</si>
  <si>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</si>
  <si>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</si>
  <si>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</si>
  <si>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</si>
  <si>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</si>
  <si>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</si>
  <si>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</si>
  <si>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</si>
  <si>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</si>
  <si>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</si>
  <si>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</si>
  <si>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</si>
  <si>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</si>
  <si>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</si>
  <si>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</si>
  <si>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</si>
  <si>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</si>
  <si>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</si>
  <si>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</si>
  <si>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</si>
  <si>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</si>
  <si>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</si>
  <si>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</si>
  <si>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</si>
  <si>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</si>
  <si>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</si>
  <si>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</si>
  <si>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</si>
  <si>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</si>
  <si>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</si>
  <si>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</si>
  <si>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</si>
  <si>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</si>
  <si>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</si>
  <si>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</si>
  <si>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</si>
  <si>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</si>
  <si>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</si>
  <si>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</si>
  <si>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</si>
  <si>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</si>
  <si>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</si>
  <si>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</si>
  <si>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</si>
  <si>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</si>
  <si>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</si>
  <si>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</si>
  <si>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</si>
  <si>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</si>
  <si>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</si>
  <si>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</si>
  <si>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</si>
  <si>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</si>
  <si>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</si>
  <si>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</si>
  <si>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</si>
  <si>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</si>
  <si>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</si>
  <si>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</si>
  <si>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</si>
  <si>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</si>
  <si>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</si>
  <si>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</si>
  <si>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</si>
  <si>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</si>
  <si>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</si>
  <si>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</si>
  <si>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</si>
  <si>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</si>
  <si>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</si>
  <si>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</si>
  <si>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</si>
  <si>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</si>
  <si>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</si>
  <si>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</si>
  <si>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</si>
  <si>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</si>
  <si>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</si>
  <si>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</si>
  <si>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</si>
  <si>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</si>
  <si>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</si>
  <si>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</si>
  <si>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</si>
  <si>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</si>
  <si>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</si>
  <si>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</si>
  <si>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</si>
  <si>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</si>
  <si>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</si>
  <si>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</si>
  <si>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</si>
  <si>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</si>
  <si>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</si>
  <si>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</si>
  <si>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</si>
  <si>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</si>
  <si>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</si>
  <si>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</si>
  <si>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</si>
  <si>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</si>
  <si>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</si>
  <si>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</si>
  <si>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</si>
  <si>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</si>
  <si>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</si>
  <si>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</si>
  <si>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</si>
  <si>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</si>
  <si>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</si>
  <si>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</si>
  <si>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</si>
  <si>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</si>
  <si>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</si>
  <si>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</si>
  <si>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</si>
  <si>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</si>
  <si>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</si>
  <si>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</si>
  <si>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</si>
  <si>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</si>
  <si>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</si>
  <si>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</si>
  <si>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</si>
  <si>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</si>
  <si>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</si>
  <si>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</si>
  <si>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</si>
  <si>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</si>
  <si>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</si>
  <si>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</si>
  <si>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</si>
  <si>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</si>
  <si>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</si>
  <si>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</si>
  <si>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</si>
  <si>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</si>
  <si>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</si>
  <si>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</si>
  <si>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</si>
  <si>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</si>
  <si>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</si>
  <si>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</si>
  <si>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</si>
  <si>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</si>
  <si>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</si>
  <si>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</si>
  <si>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</si>
  <si>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</si>
  <si>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</si>
  <si>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</si>
  <si>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</si>
  <si>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</si>
  <si>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</si>
  <si>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</si>
  <si>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</si>
  <si>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</si>
  <si>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</si>
  <si>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</si>
  <si>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</si>
  <si>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</si>
  <si>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</si>
  <si>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</si>
  <si>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</si>
  <si>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</si>
  <si>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</si>
  <si>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</si>
  <si>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</si>
  <si>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</si>
  <si>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</si>
  <si>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</si>
  <si>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</si>
  <si>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</si>
  <si>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</si>
  <si>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</si>
  <si>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</si>
  <si>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</si>
  <si>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</si>
  <si>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</si>
  <si>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</si>
  <si>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</si>
  <si>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</si>
  <si>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</si>
  <si>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</si>
  <si>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</si>
  <si>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</si>
  <si>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</si>
  <si>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</si>
  <si>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</si>
  <si>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</si>
  <si>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</si>
  <si>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</si>
  <si>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</si>
  <si>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</si>
  <si>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</si>
  <si>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</si>
  <si>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</si>
  <si>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</si>
  <si>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</si>
  <si>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</si>
  <si>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</si>
  <si>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</si>
  <si>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</si>
  <si>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</si>
  <si>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</si>
  <si>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</si>
  <si>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</si>
  <si>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</si>
  <si>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</si>
  <si>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</si>
  <si>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</si>
  <si>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</si>
  <si>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</si>
  <si>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</si>
  <si>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</si>
  <si>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</si>
  <si>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</si>
  <si>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</si>
  <si>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</si>
  <si>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</si>
  <si>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</si>
  <si>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</si>
  <si>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</si>
  <si>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</si>
  <si>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</si>
  <si>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</si>
  <si>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</si>
  <si>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</si>
  <si>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</si>
  <si>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</si>
  <si>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</si>
  <si>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</si>
  <si>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</si>
  <si>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</si>
  <si>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</si>
  <si>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</si>
  <si>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</si>
  <si>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</si>
  <si>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</si>
  <si>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</si>
  <si>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</si>
  <si>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</si>
  <si>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</si>
  <si>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</si>
  <si>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</si>
  <si>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</si>
  <si>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</si>
  <si>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</si>
  <si>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</si>
  <si>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</si>
  <si>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</si>
  <si>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</si>
  <si>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</si>
  <si>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</si>
  <si>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</si>
  <si>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</si>
  <si>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</si>
  <si>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</si>
  <si>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</si>
  <si>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</si>
  <si>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</si>
  <si>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</si>
  <si>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</si>
  <si>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</si>
  <si>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</si>
  <si>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</si>
  <si>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</si>
  <si>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</si>
  <si>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</si>
  <si>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</si>
  <si>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</si>
  <si>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</si>
  <si>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</si>
  <si>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</si>
  <si>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</si>
  <si>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</si>
  <si>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</si>
  <si>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</si>
  <si>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</si>
  <si>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</si>
  <si>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</si>
  <si>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</si>
  <si>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</si>
  <si>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</si>
  <si>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</si>
  <si>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</si>
  <si>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</si>
  <si>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</si>
  <si>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</si>
  <si>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</si>
  <si>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</si>
  <si>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</si>
  <si>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</si>
  <si>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</si>
  <si>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</si>
  <si>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</si>
  <si>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</si>
  <si>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</si>
  <si>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</si>
  <si>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</si>
  <si>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</si>
  <si>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</si>
  <si>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</si>
  <si>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</si>
  <si>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</si>
  <si>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</si>
  <si>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</si>
  <si>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</si>
  <si>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 xml:space="preserve">Category </t>
  </si>
  <si>
    <t>Subcategory</t>
  </si>
  <si>
    <t>Row Labels</t>
  </si>
  <si>
    <t>Count of outcomes</t>
  </si>
  <si>
    <t>Years</t>
  </si>
  <si>
    <t>Date Created Conversion</t>
  </si>
  <si>
    <t>Date Ended Conversion</t>
  </si>
  <si>
    <t>(blank)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</si>
  <si>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</si>
  <si>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</si>
  <si>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</si>
  <si>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</si>
  <si>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</si>
  <si>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</si>
  <si>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</si>
  <si>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</si>
  <si>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</si>
  <si>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</si>
  <si>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</si>
  <si>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</si>
  <si>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(All)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</si>
  <si>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</si>
  <si>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</si>
  <si>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</si>
  <si>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</si>
  <si>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</si>
  <si>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</si>
  <si>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</si>
  <si>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</si>
  <si>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</si>
  <si>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</si>
  <si>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</si>
  <si>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</si>
  <si>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</si>
  <si>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</si>
  <si>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</si>
  <si>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</si>
  <si>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</si>
  <si>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</si>
  <si>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59999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</si>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</sst>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0" borderId="0" xfId="0" applyAlignment="1">
      <alignment horizontal="left" indent="1"/>
    </xf>
  </cellXfs>
  <cellStyles count="2">
    <cellStyle name="Normal" xfId="0" builtinId="0"/>
    <cellStyle name="Percent" xfId="1" builtinId="5"/>
  </cellStyles>
  <dxfs count="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17-4769-A873-FF50292D111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17-4769-A873-FF50292D111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17-4769-A873-FF50292D1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635200"/>
        <c:axId val="1351206512"/>
      </c:lineChart>
      <c:catAx>
        <c:axId val="136363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206512"/>
        <c:crosses val="autoZero"/>
        <c:auto val="1"/>
        <c:lblAlgn val="ctr"/>
        <c:lblOffset val="100"/>
        <c:noMultiLvlLbl val="0"/>
      </c:catAx>
      <c:valAx>
        <c:axId val="135120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63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6F-427E-A430-6897AF3D1E6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D6F-427E-A430-6897AF3D1E6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D6F-427E-A430-6897AF3D1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2190656"/>
        <c:axId val="15595861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D6F-427E-A430-6897AF3D1E6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5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D6F-427E-A430-6897AF3D1E6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D6F-427E-A430-6897AF3D1E6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5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D6F-427E-A430-6897AF3D1E61}"/>
                  </c:ext>
                </c:extLst>
              </c15:ser>
            </c15:filteredLineSeries>
          </c:ext>
        </c:extLst>
      </c:lineChart>
      <c:catAx>
        <c:axId val="161219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586192"/>
        <c:crosses val="autoZero"/>
        <c:auto val="1"/>
        <c:lblAlgn val="ctr"/>
        <c:lblOffset val="100"/>
        <c:noMultiLvlLbl val="0"/>
      </c:catAx>
      <c:valAx>
        <c:axId val="155958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19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Launched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9A6-4BBD-90FD-6D441B862F9C}"/>
            </c:ext>
          </c:extLst>
        </c:ser>
        <c:ser>
          <c:idx val="1"/>
          <c:order val="1"/>
          <c:tx>
            <c:strRef>
              <c:f>'Outcomes Based on Launched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9A6-4BBD-90FD-6D441B862F9C}"/>
            </c:ext>
          </c:extLst>
        </c:ser>
        <c:ser>
          <c:idx val="2"/>
          <c:order val="2"/>
          <c:tx>
            <c:strRef>
              <c:f>'Outcomes Based on Launched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9A6-4BBD-90FD-6D441B862F9C}"/>
            </c:ext>
          </c:extLst>
        </c:ser>
        <c:ser>
          <c:idx val="3"/>
          <c:order val="3"/>
          <c:tx>
            <c:strRef>
              <c:f>'Outcomes Based on Launched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9A6-4BBD-90FD-6D441B862F9C}"/>
            </c:ext>
          </c:extLst>
        </c:ser>
        <c:ser>
          <c:idx val="4"/>
          <c:order val="4"/>
          <c:tx>
            <c:strRef>
              <c:f>'Outcomes Based on Launched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Launched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Date'!$F$5:$F$17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9A6-4BBD-90FD-6D441B862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2069248"/>
        <c:axId val="1312077984"/>
      </c:lineChart>
      <c:catAx>
        <c:axId val="131206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077984"/>
        <c:crosses val="autoZero"/>
        <c:auto val="1"/>
        <c:lblAlgn val="ctr"/>
        <c:lblOffset val="100"/>
        <c:noMultiLvlLbl val="0"/>
      </c:catAx>
      <c:valAx>
        <c:axId val="131207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069248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[Kickstarter_Challenge.xlsx]Pivot_Category!PivotTable2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Pivot_Category!$A$5:$A$17</c:f>
              <c:multiLvlStrCache>
                <c:ptCount val="11"/>
                <c:lvl>
                  <c:pt idx="8">
                    <c:v>musical</c:v>
                  </c:pt>
                  <c:pt idx="9">
                    <c:v>plays</c:v>
                  </c:pt>
                  <c:pt idx="10">
                    <c:v>spaces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</c:lvl>
              </c:multiLvlStrCache>
            </c:multiLvlStrRef>
          </c:cat>
          <c:val>
            <c:numRef>
              <c:f>Pivot_Category!$B$5:$B$17</c:f>
              <c:numCache>
                <c:formatCode>General</c:formatCode>
                <c:ptCount val="11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11</c:v>
                </c:pt>
                <c:pt idx="1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0-454B-9C24-520251F4F979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Pivot_Category!$A$5:$A$17</c:f>
              <c:multiLvlStrCache>
                <c:ptCount val="11"/>
                <c:lvl>
                  <c:pt idx="8">
                    <c:v>musical</c:v>
                  </c:pt>
                  <c:pt idx="9">
                    <c:v>plays</c:v>
                  </c:pt>
                  <c:pt idx="10">
                    <c:v>spaces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</c:lvl>
              </c:multiLvlStrCache>
            </c:multiLvlStrRef>
          </c:cat>
          <c:val>
            <c:numRef>
              <c:f>Pivot_Category!$C$5:$C$17</c:f>
              <c:numCache>
                <c:formatCode>General</c:formatCode>
                <c:ptCount val="11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40</c:v>
                </c:pt>
                <c:pt idx="9">
                  <c:v>250</c:v>
                </c:pt>
                <c:pt idx="1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0-454B-9C24-520251F4F979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Pivot_Category!$A$5:$A$17</c:f>
              <c:multiLvlStrCache>
                <c:ptCount val="11"/>
                <c:lvl>
                  <c:pt idx="8">
                    <c:v>musical</c:v>
                  </c:pt>
                  <c:pt idx="9">
                    <c:v>plays</c:v>
                  </c:pt>
                  <c:pt idx="10">
                    <c:v>spaces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</c:lvl>
              </c:multiLvlStrCache>
            </c:multiLvlStrRef>
          </c:cat>
          <c:val>
            <c:numRef>
              <c:f>Pivot_Category!$D$5:$D$17</c:f>
              <c:numCache>
                <c:formatCode>General</c:formatCode>
                <c:ptCount val="11"/>
                <c:pt idx="1">
                  <c:v>4</c:v>
                </c:pt>
                <c:pt idx="4">
                  <c:v>17</c:v>
                </c:pt>
                <c:pt idx="9">
                  <c:v>9</c:v>
                </c:pt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0-454B-9C24-520251F4F979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Pivot_Category!$A$5:$A$17</c:f>
              <c:multiLvlStrCache>
                <c:ptCount val="11"/>
                <c:lvl>
                  <c:pt idx="8">
                    <c:v>musical</c:v>
                  </c:pt>
                  <c:pt idx="9">
                    <c:v>plays</c:v>
                  </c:pt>
                  <c:pt idx="10">
                    <c:v>spaces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</c:lvl>
              </c:multiLvlStrCache>
            </c:multiLvlStrRef>
          </c:cat>
          <c:val>
            <c:numRef>
              <c:f>Pivot_Category!$E$5:$E$17</c:f>
              <c:numCache>
                <c:formatCode>General</c:formatCode>
                <c:ptCount val="11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45</c:v>
                </c:pt>
                <c:pt idx="9">
                  <c:v>412</c:v>
                </c:pt>
                <c:pt idx="1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0-454B-9C24-520251F4F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0697311"/>
        <c:axId val="760698975"/>
      </c:barChart>
      <c:catAx>
        <c:axId val="76069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698975"/>
        <c:crosses val="autoZero"/>
        <c:auto val="1"/>
        <c:lblAlgn val="ctr"/>
        <c:lblOffset val="100"/>
        <c:noMultiLvlLbl val="0"/>
      </c:catAx>
      <c:valAx>
        <c:axId val="76069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69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0</xdr:row>
      <xdr:rowOff>33337</xdr:rowOff>
    </xdr:from>
    <xdr:to>
      <xdr:col>15</xdr:col>
      <xdr:colOff>161924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8227AF-4BAC-6690-2D88-CBC822939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47624</xdr:rowOff>
    </xdr:from>
    <xdr:to>
      <xdr:col>7</xdr:col>
      <xdr:colOff>19049</xdr:colOff>
      <xdr:row>34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5C9BF3-B88D-2744-A734-2ACA834FA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2</xdr:row>
      <xdr:rowOff>52387</xdr:rowOff>
    </xdr:from>
    <xdr:to>
      <xdr:col>15</xdr:col>
      <xdr:colOff>57150</xdr:colOff>
      <xdr:row>16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66A180-D9C6-6911-0E74-81BA3DCF9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4761</xdr:colOff>
      <xdr:row>0</xdr:row>
      <xdr:rowOff>166686</xdr:rowOff>
    </xdr:from>
    <xdr:to>
      <xdr:col>21</xdr:col>
      <xdr:colOff>495300</xdr:colOff>
      <xdr:row>24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7717F9-ED95-9278-5CB8-B4CEA46EC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uzi" refreshedDate="44794.891098263892" createdVersion="8" refreshedVersion="8" minRefreshableVersion="3" recordCount="4117" xr:uid="{E644ECF4-2C62-4065-B29B-7B63277DF039}">
  <cacheSource type="worksheet">
    <worksheetSource ref="A1:R4118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uzi" refreshedDate="44795.400182407408" createdVersion="8" refreshedVersion="8" minRefreshableVersion="3" recordCount="4117" xr:uid="{0FA8CF84-C993-417D-811B-4B9DC37750E6}">
  <cacheSource type="worksheet">
    <worksheetSource ref="A1:T411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ntainsBlank="1"/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uzi" refreshedDate="44795.402884374998" createdVersion="8" refreshedVersion="8" minRefreshableVersion="3" recordCount="4117" xr:uid="{E3C0D6FC-52BA-4F25-AD04-E269A83D3067}">
  <cacheSource type="worksheet">
    <worksheetSource ref="A1:U4118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  <r>
    <m/>
    <m/>
    <m/>
    <m/>
    <m/>
    <x v="4"/>
    <m/>
    <m/>
    <m/>
    <m/>
    <m/>
    <m/>
    <m/>
    <m/>
    <e v="#DIV/0!"/>
    <n v="0"/>
    <m/>
    <m/>
    <x v="4114"/>
    <d v="1970-01-01T00:00:00"/>
  </r>
  <r>
    <m/>
    <m/>
    <m/>
    <m/>
    <m/>
    <x v="4"/>
    <m/>
    <m/>
    <m/>
    <m/>
    <m/>
    <m/>
    <m/>
    <m/>
    <e v="#DIV/0!"/>
    <n v="0"/>
    <m/>
    <m/>
    <x v="4114"/>
    <d v="1970-01-01T00:00:00"/>
  </r>
  <r>
    <m/>
    <m/>
    <m/>
    <m/>
    <m/>
    <x v="4"/>
    <m/>
    <m/>
    <m/>
    <m/>
    <m/>
    <m/>
    <m/>
    <m/>
    <m/>
    <n v="0"/>
    <m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3908A-4995-46CF-AE28-FD5F6F03AE50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E54DC3-7BF1-4B35-8DD1-E3E0291E458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G1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F50186-E4CC-48A1-A84F-BABBDAFCB9E6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1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1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481EE-9AA0-4CCD-B157-1FFF11045A32}">
  <dimension ref="A1:E18"/>
  <sheetViews>
    <sheetView workbookViewId="0">
      <selection activeCell="F23" sqref="F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2" t="s">
        <v>8360</v>
      </c>
      <c r="B1" t="s">
        <v>8315</v>
      </c>
    </row>
    <row r="2" spans="1:5" x14ac:dyDescent="0.25">
      <c r="A2" s="12" t="s">
        <v>8364</v>
      </c>
      <c r="B2" t="s">
        <v>8380</v>
      </c>
    </row>
    <row r="4" spans="1:5" x14ac:dyDescent="0.25">
      <c r="A4" s="12" t="s">
        <v>8363</v>
      </c>
      <c r="B4" s="12" t="s">
        <v>8358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7" t="s">
        <v>8368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8369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8370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8371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8372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8373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8374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883FC-0494-4C38-BD42-D8A8421DC1ED}">
  <dimension ref="A1:H13"/>
  <sheetViews>
    <sheetView workbookViewId="0">
      <selection activeCell="H11" sqref="H11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COUNTIFS(Kickstarter!$D:$D, "&lt;1000", Kickstarter!$R:$R,"plays", Kickstarter!$F:$F, "successful")</f>
        <v>141</v>
      </c>
      <c r="C2">
        <f>COUNTIFS(Kickstarter!$D:$D, "&lt;1000", Kickstarter!$R:$R,"plays", Kickstarter!$F:$F, "failed")</f>
        <v>45</v>
      </c>
      <c r="D2">
        <f>COUNTIFS(Kickstarter!$D:$D, "&lt;1000", Kickstarter!$R:$R,"plays", Kickstarter!$F:$F, "canceled")</f>
        <v>0</v>
      </c>
      <c r="E2">
        <f>SUM(B2:D2)</f>
        <v>186</v>
      </c>
      <c r="F2" s="18">
        <f>(B2/$E$2)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8390</v>
      </c>
      <c r="B3">
        <f>COUNTIFS(Kickstarter!$D:$D, "&gt;=1000", Kickstarter!$R:$R,"plays",Kickstarter!$D:$D, "&lt;=4999",Kickstarter!$F:$F, "successful")</f>
        <v>388</v>
      </c>
      <c r="C3">
        <f>COUNTIFS(Kickstarter!$D:$D, "&gt;=1000", Kickstarter!$R:$R,"plays",Kickstarter!$D:$D, "&lt;=4999",Kickstarter!$F:$F, "failed")</f>
        <v>146</v>
      </c>
      <c r="D3">
        <f>COUNTIFS(Kickstarter!$D:$D, "&gt;=1000", Kickstarter!$R:$R,"plays",Kickstarter!$D:$D, "&lt;=4999",Kickstarter!$F:$F, "canceled")</f>
        <v>0</v>
      </c>
      <c r="E3">
        <f t="shared" ref="E3:E13" si="0">SUM(B3:D3)</f>
        <v>534</v>
      </c>
      <c r="F3" s="18">
        <f t="shared" ref="F3:F13" si="1">(B3/E3)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8391</v>
      </c>
      <c r="B4">
        <f>COUNTIFS(Kickstarter!$D:$D, "&gt;=5000", Kickstarter!$R:$R,"plays",Kickstarter!$D:$D, "&lt;=9999",Kickstarter!$F:$F, "successful")</f>
        <v>93</v>
      </c>
      <c r="C4">
        <f>COUNTIFS(Kickstarter!$D:$D, "&gt;=5000", Kickstarter!$R:$R,"plays",Kickstarter!$D:$D, "&lt;=9999",Kickstarter!$F:$F, "failed")</f>
        <v>76</v>
      </c>
      <c r="D4">
        <f>COUNTIFS(Kickstarter!$D:$D, "&gt;=5000", Kickstarter!$R:$R,"plays",Kickstarter!$D:$D, "&lt;=9999",Kickstarter!$F:$F, "canceled")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8392</v>
      </c>
      <c r="B5">
        <f>COUNTIFS(Kickstarter!$D:$D, "&gt;=10000", Kickstarter!$R:$R,"plays",Kickstarter!$D:$D, "&lt;=14999",Kickstarter!$F:$F, "successful")</f>
        <v>39</v>
      </c>
      <c r="C5">
        <f>COUNTIFS(Kickstarter!$D:$D, "&gt;=10000", Kickstarter!$R:$R,"plays",Kickstarter!$D:$D, "&lt;=14999",Kickstarter!$F:$F, "failed")</f>
        <v>33</v>
      </c>
      <c r="D5">
        <f>COUNTIFS(Kickstarter!$D:$D, "&gt;=10000", Kickstarter!$R:$R,"plays",Kickstarter!$D:$D, "&lt;=14999",Kickstarter!$F:$F, "canceled")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8393</v>
      </c>
      <c r="B6">
        <f>COUNTIFS(Kickstarter!$D:$D, "&gt;=15000", Kickstarter!$R:$R,"plays",Kickstarter!$D:$D, "&lt;=19999",Kickstarter!$F:$F, "successful")</f>
        <v>12</v>
      </c>
      <c r="C6">
        <f>COUNTIFS(Kickstarter!$D:$D, "&gt;=15000", Kickstarter!$R:$R,"plays",Kickstarter!$D:$D, "&lt;=19999",Kickstarter!$F:$F, "failed")</f>
        <v>12</v>
      </c>
      <c r="D6">
        <f>COUNTIFS(Kickstarter!$D:$D, "&gt;=15000", Kickstarter!$R:$R,"plays",Kickstarter!$D:$D, "&lt;=19999",Kickstarter!$F:$F, "canceled")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8394</v>
      </c>
      <c r="B7">
        <f>COUNTIFS(Kickstarter!$D:$D, "&gt;=20000", Kickstarter!$R:$R,"plays",Kickstarter!$D:$D, "&lt;=24999",Kickstarter!$F:$F, "successful")</f>
        <v>9</v>
      </c>
      <c r="C7">
        <f>COUNTIFS(Kickstarter!$D:$D, "&gt;=20000", Kickstarter!$R:$R,"plays",Kickstarter!$D:$D, "&lt;=24999",Kickstarter!$F:$F, "failed")</f>
        <v>11</v>
      </c>
      <c r="D7">
        <f>COUNTIFS(Kickstarter!$D:$D, "&gt;=20000", Kickstarter!$R:$R,"plays",Kickstarter!$D:$D, "&lt;=24999",Kickstarter!$F:$F, "canceled")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8395</v>
      </c>
      <c r="B8">
        <f>COUNTIFS(Kickstarter!$D:$D, "&gt;=25000", Kickstarter!$R:$R,"plays",Kickstarter!$D:$D, "&lt;=29999",Kickstarter!$F:$F, "successful")</f>
        <v>1</v>
      </c>
      <c r="C8">
        <f>COUNTIFS(Kickstarter!$D:$D, "&gt;=25000", Kickstarter!$R:$R,"plays",Kickstarter!$D:$D, "&lt;=29999",Kickstarter!$F:$F, "failed")</f>
        <v>4</v>
      </c>
      <c r="D8">
        <f>COUNTIFS(Kickstarter!$D:$D, "&gt;=25000", Kickstarter!$R:$R,"plays",Kickstarter!$D:$D, "&lt;=29999",Kickstarter!$F:$F, "canceled")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8396</v>
      </c>
      <c r="B9">
        <f>COUNTIFS(Kickstarter!$D:$D, "&gt;=30000", Kickstarter!$R:$R,"plays",Kickstarter!$D:$D, "&lt;=34999",Kickstarter!$F:$F, "successful")</f>
        <v>3</v>
      </c>
      <c r="C9">
        <f>COUNTIFS(Kickstarter!$D:$D, "&gt;=30000", Kickstarter!$R:$R,"plays",Kickstarter!$D:$D, "&lt;=34999",Kickstarter!$F:$F, "failed")</f>
        <v>8</v>
      </c>
      <c r="D9">
        <f>COUNTIFS(Kickstarter!$D:$D, "&gt;=30000", Kickstarter!$R:$R,"plays",Kickstarter!$D:$D, "&lt;=34999",Kickstarter!$F:$F, "canceled")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8397</v>
      </c>
      <c r="B10">
        <f>COUNTIFS(Kickstarter!$D:$D, "&gt;=35000", Kickstarter!$R:$R,"plays",Kickstarter!$D:$D, "&lt;=39999",Kickstarter!$F:$F, "successful")</f>
        <v>4</v>
      </c>
      <c r="C10">
        <f>COUNTIFS(Kickstarter!$D:$D, "&gt;=35000", Kickstarter!$R:$R,"plays",Kickstarter!$D:$D, "&lt;=39999",Kickstarter!$F:$F, "failed")</f>
        <v>2</v>
      </c>
      <c r="D10">
        <f>COUNTIFS(Kickstarter!$D:$D, "&gt;=35000", Kickstarter!$R:$R,"plays",Kickstarter!$D:$D, "&lt;=39999",Kickstarter!$F:$F, "canceled")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8398</v>
      </c>
      <c r="B11">
        <f>COUNTIFS(Kickstarter!$D:$D, "&gt;=40000", Kickstarter!$R:$R,"plays",Kickstarter!$D:$D, "&lt;=44999",Kickstarter!$F:$F, "successful")</f>
        <v>2</v>
      </c>
      <c r="C11">
        <f>COUNTIFS(Kickstarter!$D:$D, "&gt;=40000", Kickstarter!$R:$R,"plays",Kickstarter!$D:$D, "&lt;=44999",Kickstarter!$F:$F, "failed")</f>
        <v>1</v>
      </c>
      <c r="D11">
        <f>COUNTIFS(Kickstarter!$D:$D, "&gt;=40000", Kickstarter!$R:$R,"plays",Kickstarter!$D:$D, "&lt;=44999",Kickstarter!$F:$F, "canceled")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8399</v>
      </c>
      <c r="B12">
        <f>COUNTIFS(Kickstarter!$D:$D, "&gt;=45000", Kickstarter!$R:$R,"plays",Kickstarter!$D:$D, "&lt;=59999",Kickstarter!$F:$F, "successful")</f>
        <v>0</v>
      </c>
      <c r="C12">
        <f>COUNTIFS(Kickstarter!$D:$D, "&gt;=45000", Kickstarter!$R:$R,"plays",Kickstarter!$D:$D, "&lt;=59999",Kickstarter!$F:$F, "failed")</f>
        <v>5</v>
      </c>
      <c r="D12">
        <f>COUNTIFS(Kickstarter!$D:$D, "&gt;=45000", Kickstarter!$R:$R,"plays",Kickstarter!$D:$D, "&lt;=59999",Kickstarter!$F:$F, "canceled")</f>
        <v>0</v>
      </c>
      <c r="E12">
        <f t="shared" si="0"/>
        <v>5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8400</v>
      </c>
      <c r="B13">
        <f>COUNTIFS(Kickstarter!$D:$D, "&gt;=50000", Kickstarter!$R:$R,"plays",Kickstarter!$F:$F, "successful")</f>
        <v>2</v>
      </c>
      <c r="C13">
        <f>COUNTIFS(Kickstarter!$D:$D, "&gt;=50000", Kickstarter!$R:$R,"plays",Kickstarter!$F:$F, "failed")</f>
        <v>14</v>
      </c>
      <c r="D13">
        <f>COUNTIFS(Kickstarter!$D:$D, "&gt;=50000", Kickstarter!$R:$R,"plays",Kickstarter!$F:$F, "canceled")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ADEB7-B397-482D-A0C3-0E354D08AA8D}">
  <dimension ref="A3:G17"/>
  <sheetViews>
    <sheetView workbookViewId="0">
      <selection activeCell="G24" sqref="G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3" spans="1:7" x14ac:dyDescent="0.25">
      <c r="A3" s="12" t="s">
        <v>8363</v>
      </c>
      <c r="B3" s="12" t="s">
        <v>8358</v>
      </c>
    </row>
    <row r="4" spans="1:7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8367</v>
      </c>
      <c r="G4" t="s">
        <v>8359</v>
      </c>
    </row>
    <row r="5" spans="1:7" x14ac:dyDescent="0.25">
      <c r="A5" s="17" t="s">
        <v>8368</v>
      </c>
      <c r="B5" s="14">
        <v>34</v>
      </c>
      <c r="C5" s="14">
        <v>149</v>
      </c>
      <c r="D5" s="14">
        <v>2</v>
      </c>
      <c r="E5" s="14">
        <v>182</v>
      </c>
      <c r="F5" s="14"/>
      <c r="G5" s="14">
        <v>367</v>
      </c>
    </row>
    <row r="6" spans="1:7" x14ac:dyDescent="0.25">
      <c r="A6" s="17" t="s">
        <v>8375</v>
      </c>
      <c r="B6" s="14">
        <v>27</v>
      </c>
      <c r="C6" s="14">
        <v>106</v>
      </c>
      <c r="D6" s="14">
        <v>18</v>
      </c>
      <c r="E6" s="14">
        <v>202</v>
      </c>
      <c r="F6" s="14"/>
      <c r="G6" s="14">
        <v>353</v>
      </c>
    </row>
    <row r="7" spans="1:7" x14ac:dyDescent="0.25">
      <c r="A7" s="17" t="s">
        <v>8376</v>
      </c>
      <c r="B7" s="14">
        <v>28</v>
      </c>
      <c r="C7" s="14">
        <v>108</v>
      </c>
      <c r="D7" s="14">
        <v>30</v>
      </c>
      <c r="E7" s="14">
        <v>180</v>
      </c>
      <c r="F7" s="14"/>
      <c r="G7" s="14">
        <v>346</v>
      </c>
    </row>
    <row r="8" spans="1:7" x14ac:dyDescent="0.25">
      <c r="A8" s="17" t="s">
        <v>8377</v>
      </c>
      <c r="B8" s="14">
        <v>27</v>
      </c>
      <c r="C8" s="14">
        <v>102</v>
      </c>
      <c r="D8" s="14"/>
      <c r="E8" s="14">
        <v>192</v>
      </c>
      <c r="F8" s="14"/>
      <c r="G8" s="14">
        <v>321</v>
      </c>
    </row>
    <row r="9" spans="1:7" x14ac:dyDescent="0.25">
      <c r="A9" s="17" t="s">
        <v>8369</v>
      </c>
      <c r="B9" s="14">
        <v>26</v>
      </c>
      <c r="C9" s="14">
        <v>126</v>
      </c>
      <c r="D9" s="14"/>
      <c r="E9" s="14">
        <v>234</v>
      </c>
      <c r="F9" s="14"/>
      <c r="G9" s="14">
        <v>386</v>
      </c>
    </row>
    <row r="10" spans="1:7" x14ac:dyDescent="0.25">
      <c r="A10" s="17" t="s">
        <v>8378</v>
      </c>
      <c r="B10" s="14">
        <v>27</v>
      </c>
      <c r="C10" s="14">
        <v>147</v>
      </c>
      <c r="D10" s="14"/>
      <c r="E10" s="14">
        <v>211</v>
      </c>
      <c r="F10" s="14"/>
      <c r="G10" s="14">
        <v>385</v>
      </c>
    </row>
    <row r="11" spans="1:7" x14ac:dyDescent="0.25">
      <c r="A11" s="17" t="s">
        <v>8370</v>
      </c>
      <c r="B11" s="14">
        <v>43</v>
      </c>
      <c r="C11" s="14">
        <v>150</v>
      </c>
      <c r="D11" s="14"/>
      <c r="E11" s="14">
        <v>194</v>
      </c>
      <c r="F11" s="14"/>
      <c r="G11" s="14">
        <v>387</v>
      </c>
    </row>
    <row r="12" spans="1:7" x14ac:dyDescent="0.25">
      <c r="A12" s="17" t="s">
        <v>8371</v>
      </c>
      <c r="B12" s="14">
        <v>33</v>
      </c>
      <c r="C12" s="14">
        <v>134</v>
      </c>
      <c r="D12" s="14"/>
      <c r="E12" s="14">
        <v>166</v>
      </c>
      <c r="F12" s="14"/>
      <c r="G12" s="14">
        <v>333</v>
      </c>
    </row>
    <row r="13" spans="1:7" x14ac:dyDescent="0.25">
      <c r="A13" s="17" t="s">
        <v>8372</v>
      </c>
      <c r="B13" s="14">
        <v>24</v>
      </c>
      <c r="C13" s="14">
        <v>127</v>
      </c>
      <c r="D13" s="14"/>
      <c r="E13" s="14">
        <v>147</v>
      </c>
      <c r="F13" s="14"/>
      <c r="G13" s="14">
        <v>298</v>
      </c>
    </row>
    <row r="14" spans="1:7" x14ac:dyDescent="0.25">
      <c r="A14" s="17" t="s">
        <v>8373</v>
      </c>
      <c r="B14" s="14">
        <v>20</v>
      </c>
      <c r="C14" s="14">
        <v>149</v>
      </c>
      <c r="D14" s="14"/>
      <c r="E14" s="14">
        <v>183</v>
      </c>
      <c r="F14" s="14"/>
      <c r="G14" s="14">
        <v>352</v>
      </c>
    </row>
    <row r="15" spans="1:7" x14ac:dyDescent="0.25">
      <c r="A15" s="17" t="s">
        <v>8374</v>
      </c>
      <c r="B15" s="14">
        <v>37</v>
      </c>
      <c r="C15" s="14">
        <v>114</v>
      </c>
      <c r="D15" s="14"/>
      <c r="E15" s="14">
        <v>183</v>
      </c>
      <c r="F15" s="14"/>
      <c r="G15" s="14">
        <v>334</v>
      </c>
    </row>
    <row r="16" spans="1:7" x14ac:dyDescent="0.25">
      <c r="A16" s="17" t="s">
        <v>8379</v>
      </c>
      <c r="B16" s="14">
        <v>23</v>
      </c>
      <c r="C16" s="14">
        <v>118</v>
      </c>
      <c r="D16" s="14"/>
      <c r="E16" s="14">
        <v>111</v>
      </c>
      <c r="F16" s="14"/>
      <c r="G16" s="14">
        <v>252</v>
      </c>
    </row>
    <row r="17" spans="1:7" x14ac:dyDescent="0.25">
      <c r="A17" s="17" t="s">
        <v>8359</v>
      </c>
      <c r="B17" s="14">
        <v>349</v>
      </c>
      <c r="C17" s="14">
        <v>1530</v>
      </c>
      <c r="D17" s="14">
        <v>50</v>
      </c>
      <c r="E17" s="14">
        <v>2185</v>
      </c>
      <c r="F17" s="14"/>
      <c r="G1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8"/>
  <sheetViews>
    <sheetView tabSelected="1" topLeftCell="J1" zoomScale="80" zoomScaleNormal="80" workbookViewId="0">
      <pane ySplit="1" topLeftCell="A2" activePane="bottomLeft" state="frozen"/>
      <selection activeCell="G1" sqref="G1"/>
      <selection pane="bottomLeft" activeCell="S2" sqref="S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8360</v>
      </c>
      <c r="R1" s="1" t="s">
        <v>8361</v>
      </c>
      <c r="S1" s="1" t="s">
        <v>8365</v>
      </c>
      <c r="T1" s="1" t="s">
        <v>8366</v>
      </c>
      <c r="U1" s="1" t="s">
        <v>8364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9">
        <f t="shared" ref="P2:P65" si="1"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9">
        <f t="shared" si="1"/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 s="9">
        <f t="shared" ref="P66:P129" si="6">IFERROR(ROUND(E66/L66,2),0)</f>
        <v>86.67</v>
      </c>
      <c r="Q66" s="11" t="s">
        <v>8308</v>
      </c>
      <c r="R66" t="s">
        <v>8310</v>
      </c>
      <c r="S66" s="15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 s="9">
        <f t="shared" si="6"/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9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9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9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9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9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9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9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9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9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9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9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9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9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9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9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9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9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9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9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9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9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9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9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9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9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9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9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9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9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9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9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9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9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9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9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9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9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9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9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9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9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9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9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9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9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9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9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9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9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9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9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9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9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9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9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 s="9">
        <f t="shared" ref="P130:P193" si="11">IFERROR(ROUND(E130/L130,2),0)</f>
        <v>311.17</v>
      </c>
      <c r="Q130" s="11" t="s">
        <v>8308</v>
      </c>
      <c r="R130" t="s">
        <v>8311</v>
      </c>
      <c r="S130" s="15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 s="9">
        <f t="shared" si="11"/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9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9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9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9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9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9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9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9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9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9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9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9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9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9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9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9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9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9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9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9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9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9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9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9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9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9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9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9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9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9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9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9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9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9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9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9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9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9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9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9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9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9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9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9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9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9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9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9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9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9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9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9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9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9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9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9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 s="9">
        <f t="shared" ref="P194:P257" si="16">IFERROR(ROUND(E194/L194,2),0)</f>
        <v>5.67</v>
      </c>
      <c r="Q194" s="11" t="s">
        <v>8308</v>
      </c>
      <c r="R194" t="s">
        <v>8312</v>
      </c>
      <c r="S194" s="15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 s="9">
        <f t="shared" si="16"/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9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9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9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9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9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9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9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9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9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9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9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9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9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9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9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9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9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9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9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9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9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9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9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9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9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9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9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9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9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9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9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9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9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9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9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9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9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9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9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9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9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9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9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9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9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9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9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9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9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9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9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9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9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9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9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9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 s="9">
        <f t="shared" ref="P258:P321" si="21">IFERROR(ROUND(E258/L258,2),0)</f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 s="9">
        <f t="shared" si="21"/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9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9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9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9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9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9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9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9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9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9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9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9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9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9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9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9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9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9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9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9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9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9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9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9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9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9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9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9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9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9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9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9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9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9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9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9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9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9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9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9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9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9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9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9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9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9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9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9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9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9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9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9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9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9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9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9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 s="9">
        <f t="shared" ref="P322:P385" si="26">IFERROR(ROUND(E322/L322,2),0)</f>
        <v>134.91</v>
      </c>
      <c r="Q322" s="11" t="s">
        <v>8308</v>
      </c>
      <c r="R322" t="s">
        <v>8313</v>
      </c>
      <c r="S322" s="15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 s="9">
        <f t="shared" si="26"/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9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9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9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9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9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9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9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9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9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9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9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9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9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9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9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9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9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9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9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9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9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9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9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9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9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9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9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9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9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9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9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9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9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9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9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9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9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9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9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9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9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9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9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9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9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9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9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9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9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9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9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9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9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9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9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9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 s="9">
        <f t="shared" ref="P386:P449" si="31">IFERROR(ROUND(E386/L386,2),0)</f>
        <v>58.54</v>
      </c>
      <c r="Q386" s="11" t="s">
        <v>8308</v>
      </c>
      <c r="R386" t="s">
        <v>8313</v>
      </c>
      <c r="S386" s="15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 s="9">
        <f t="shared" si="31"/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9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9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9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9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9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9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9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9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9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9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9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9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9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9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9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9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9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9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9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9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9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9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9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9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9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9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9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9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9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9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9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9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9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9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9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9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9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9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9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9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9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9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9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9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9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9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9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9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9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9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9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9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9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9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 s="9">
        <f t="shared" ref="P450:P513" si="36">IFERROR(ROUND(E450/L450,2),0)</f>
        <v>20.5</v>
      </c>
      <c r="Q450" s="11" t="s">
        <v>8308</v>
      </c>
      <c r="R450" t="s">
        <v>8314</v>
      </c>
      <c r="S450" s="15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 s="9">
        <f t="shared" si="36"/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9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9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9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9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9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9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9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9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9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9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9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9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9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9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9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9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9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9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9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9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9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9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9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9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9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9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9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9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9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9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9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9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9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9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9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9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9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9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9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9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9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9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9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9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9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9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9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9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9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9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9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9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9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9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9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9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 s="9">
        <f t="shared" ref="P514:P577" si="41">IFERROR(ROUND(E514/L514,2),0)</f>
        <v>5.5</v>
      </c>
      <c r="Q514" s="11" t="s">
        <v>8308</v>
      </c>
      <c r="R514" t="s">
        <v>8314</v>
      </c>
      <c r="S514" s="15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 s="9">
        <f t="shared" si="41"/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9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9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9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9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9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9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9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9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9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9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9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9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9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9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9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9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9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9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9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9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9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9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9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9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9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9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9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9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9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9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9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9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9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9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9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9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9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9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9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9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9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9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9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9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9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9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9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9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9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9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9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9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9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9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9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9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 s="9">
        <f t="shared" ref="P578:P641" si="46">IFERROR(ROUND(E578/L578,2),0)</f>
        <v>1</v>
      </c>
      <c r="Q578" s="11" t="s">
        <v>8317</v>
      </c>
      <c r="R578" t="s">
        <v>8318</v>
      </c>
      <c r="S578" s="15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 s="9">
        <f t="shared" si="46"/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9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9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9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9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9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9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9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9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9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9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9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9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9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9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9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9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9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9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9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9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9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9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9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9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9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9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9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9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9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9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9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9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9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9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9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9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9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9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9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9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9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9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9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9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9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9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9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9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9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9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9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9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9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9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9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9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 s="9">
        <f t="shared" ref="P642:P705" si="51">IFERROR(ROUND(E642/L642,2),0)</f>
        <v>50.5</v>
      </c>
      <c r="Q642" s="11" t="s">
        <v>8317</v>
      </c>
      <c r="R642" t="s">
        <v>8319</v>
      </c>
      <c r="S642" s="15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 s="9">
        <f t="shared" si="51"/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9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9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9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9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9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9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9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9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9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9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9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9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9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9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9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9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9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9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9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9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9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9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9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9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9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9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9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9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9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9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9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9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9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9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9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9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9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9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9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9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9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9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9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9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9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9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9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9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9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9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9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9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9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9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9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9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 s="9">
        <f t="shared" ref="P706:P769" si="56">IFERROR(ROUND(E706/L706,2),0)</f>
        <v>120.25</v>
      </c>
      <c r="Q706" s="11" t="s">
        <v>8317</v>
      </c>
      <c r="R706" t="s">
        <v>8319</v>
      </c>
      <c r="S706" s="15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 s="9">
        <f t="shared" si="56"/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9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9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9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9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9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9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9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9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9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9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9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9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9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9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9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9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9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9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9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9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9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9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9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9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9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9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9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9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9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9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9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9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9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9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9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9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9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9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9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9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9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9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9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9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9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9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9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9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9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9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9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9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9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9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9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 s="9">
        <f t="shared" ref="P770:P833" si="61">IFERROR(ROUND(E770/L770,2),0)</f>
        <v>0</v>
      </c>
      <c r="Q770" s="11" t="s">
        <v>8320</v>
      </c>
      <c r="R770" t="s">
        <v>8322</v>
      </c>
      <c r="S770" s="15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 s="9">
        <f t="shared" si="61"/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9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9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9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9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9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9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9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9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9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9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9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9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9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9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9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9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9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9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9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9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9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9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9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9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9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9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9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9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9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9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9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9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9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9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9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9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9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9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9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9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9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9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9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9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9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9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9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9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9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9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9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9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9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9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9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9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 s="9">
        <f t="shared" ref="P834:P897" si="66">IFERROR(ROUND(E834/L834,2),0)</f>
        <v>97.99</v>
      </c>
      <c r="Q834" s="11" t="s">
        <v>8323</v>
      </c>
      <c r="R834" t="s">
        <v>8324</v>
      </c>
      <c r="S834" s="15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 s="9">
        <f t="shared" si="66"/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9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9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9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9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9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9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9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9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9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9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9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9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9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9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9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9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9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9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9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9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9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9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9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9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9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9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9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9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9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9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9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9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9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9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9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9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9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9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9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9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9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9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9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9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9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9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9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9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9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9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9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9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9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9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9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9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 s="9">
        <f t="shared" ref="P898:P961" si="71">IFERROR(ROUND(E898/L898,2),0)</f>
        <v>44.44</v>
      </c>
      <c r="Q898" s="11" t="s">
        <v>8323</v>
      </c>
      <c r="R898" t="s">
        <v>8327</v>
      </c>
      <c r="S898" s="15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 s="9">
        <f t="shared" si="71"/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9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9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9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9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9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9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9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9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9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9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9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9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9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9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9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9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9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9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9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9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9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9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9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9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9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9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9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9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9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9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9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9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9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9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9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9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9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9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9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9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9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9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9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9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9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9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9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9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9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9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9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9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9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9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9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9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 s="9">
        <f t="shared" ref="P962:P1025" si="76">IFERROR(ROUND(E962/L962,2),0)</f>
        <v>136.46</v>
      </c>
      <c r="Q962" s="11" t="s">
        <v>8317</v>
      </c>
      <c r="R962" t="s">
        <v>8319</v>
      </c>
      <c r="S962" s="15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 s="9">
        <f t="shared" si="76"/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9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9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9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9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9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9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9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9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9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9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9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9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9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9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9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9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9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9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9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9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9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9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9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9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9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9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9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9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9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9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9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9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9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9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9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9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9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9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9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9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9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9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9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9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9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9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9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9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9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9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9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9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9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9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9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9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 s="9">
        <f t="shared" ref="P1026:P1089" si="81">IFERROR(ROUND(E1026/L1026,2),0)</f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 s="9">
        <f t="shared" si="81"/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9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9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9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9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9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9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9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9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9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9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9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9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9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9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9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9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9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9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9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9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9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9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9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9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9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9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9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9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9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9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9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9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9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9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9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9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9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9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9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9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9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9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9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9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9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9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9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9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9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9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9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9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9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9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9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 s="9">
        <f t="shared" ref="P1090:P1153" si="86">IFERROR(ROUND(E1090/L1090,2),0)</f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 s="9">
        <f t="shared" si="86"/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9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9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9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9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9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9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9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9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9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9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9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9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9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9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9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9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9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9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9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9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9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9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9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9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9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9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9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9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9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9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9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9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9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9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9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9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9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9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9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9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9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9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9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9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9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9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9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9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9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9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9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9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9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9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9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9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 s="9">
        <f t="shared" ref="P1154:P1217" si="91">IFERROR(ROUND(E1154/L1154,2),0)</f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 s="9">
        <f t="shared" si="91"/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9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9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9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9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9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9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9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9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9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9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9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9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9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9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9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9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9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9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9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9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9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9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9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9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9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9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9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9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9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9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9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9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9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9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9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9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9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9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9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9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9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9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9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9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9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9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9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9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9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9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9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9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9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9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9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9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 s="9">
        <f t="shared" ref="P1218:P1281" si="96">IFERROR(ROUND(E1218/L1218,2),0)</f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 s="9">
        <f t="shared" si="96"/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9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9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9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9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9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9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9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9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9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9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9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9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9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9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9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9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9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9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9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9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9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9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9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9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9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9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9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9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9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9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9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9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9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9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9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9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9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9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9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9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9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9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9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9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9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9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9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9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9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9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9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9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9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9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9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9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 s="9">
        <f t="shared" ref="P1282:P1345" si="101">IFERROR(ROUND(E1282/L1282,2),0)</f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 s="9">
        <f t="shared" si="101"/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9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9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9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9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9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9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9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9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9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9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9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9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9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9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9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9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9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9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9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9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9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9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9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9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9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9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9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9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9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9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9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9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9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9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9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9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9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9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9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9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9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9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9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9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9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9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9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9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9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9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9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9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9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9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9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9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 s="9">
        <f t="shared" ref="P1346:P1409" si="106">IFERROR(ROUND(E1346/L1346,2),0)</f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 s="9">
        <f t="shared" si="106"/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9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9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9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9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9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9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9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9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9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9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9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9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9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9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9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9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9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9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9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9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9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9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9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9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9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9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9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9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9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9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9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9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9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9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9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9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9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9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9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9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9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9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9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9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9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9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9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9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9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9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9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9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9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9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9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 s="9">
        <f t="shared" ref="P1410:P1473" si="111">IFERROR(ROUND(E1410/L1410,2),0)</f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 s="9">
        <f t="shared" si="111"/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9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9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9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9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9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9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9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9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9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9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9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9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9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9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9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9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9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9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9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9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9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9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9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9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9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9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9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9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9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9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9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9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9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9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9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9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9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9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9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9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9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9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9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9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9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9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9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9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9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9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9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9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9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9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9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9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 s="9">
        <f t="shared" ref="P1474:P1537" si="116">IFERROR(ROUND(E1474/L1474,2),0)</f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 s="9">
        <f t="shared" si="116"/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9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9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9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9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9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9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9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9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9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9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9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9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9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9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9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9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9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9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9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9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9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9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9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9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9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9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9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9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9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9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9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9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9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9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9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9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9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9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9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9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9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9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9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9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9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9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9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9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9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9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9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9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9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9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9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9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 s="9">
        <f t="shared" ref="P1538:P1601" si="121">IFERROR(ROUND(E1538/L1538,2),0)</f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 s="9">
        <f t="shared" si="121"/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9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9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9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9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9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9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9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9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9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9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9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9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9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9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9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9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9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9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9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9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9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9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9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9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9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9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9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9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9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9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9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9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9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9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9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9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9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9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9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9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9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9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9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9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9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9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9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9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9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9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9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9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9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9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9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9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 s="9">
        <f t="shared" ref="P1602:P1665" si="126">IFERROR(ROUND(E1602/L1602,2),0)</f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 s="9">
        <f t="shared" si="126"/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9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9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9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9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9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9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9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9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9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9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9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9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9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9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9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9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9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9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9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9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9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9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9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9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9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9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9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9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9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9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9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9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9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9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9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9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9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9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9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9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9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9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9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9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9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9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9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9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9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9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9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9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9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9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9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9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 s="9">
        <f t="shared" ref="P1666:P1729" si="131">IFERROR(ROUND(E1666/L1666,2),0)</f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 s="9">
        <f t="shared" si="131"/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9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9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9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9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9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9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9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9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9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9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9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9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9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9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9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9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9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9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9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9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9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9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9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9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9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9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9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9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9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9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9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9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9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9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9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9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9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9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9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9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9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9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9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9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9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9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9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9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9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9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9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9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9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9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9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 s="9">
        <f t="shared" ref="P1730:P1793" si="136">IFERROR(ROUND(E1730/L1730,2),0)</f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 s="9">
        <f t="shared" si="136"/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9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9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9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9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9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9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9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9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9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9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9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9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9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9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9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9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9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9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9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9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9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9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9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9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9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9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9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9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9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9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9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9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9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9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9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9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9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9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9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9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9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9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9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9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9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9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9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9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9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9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9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9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9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9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9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9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 s="9">
        <f t="shared" ref="P1794:P1857" si="141">IFERROR(ROUND(E1794/L1794,2),0)</f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 s="9">
        <f t="shared" si="141"/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9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9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9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9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9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9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9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9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9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9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9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9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9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9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9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9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9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9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9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9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9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9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9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9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9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9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9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9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9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9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9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9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9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9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9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9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9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9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9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9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9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9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9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9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9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9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9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9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9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9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9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9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9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9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9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9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 s="9">
        <f t="shared" ref="P1858:P1921" si="146">IFERROR(ROUND(E1858/L1858,2),0)</f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 s="9">
        <f t="shared" si="146"/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9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9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9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9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9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9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9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9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9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9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9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9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9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9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9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9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9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9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9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9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9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9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9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9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9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9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9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9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9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9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9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9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9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9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9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9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9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9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9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9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9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9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9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9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9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9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9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9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9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9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9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9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9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9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9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9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 s="9">
        <f t="shared" ref="P1922:P1985" si="151">IFERROR(ROUND(E1922/L1922,2),0)</f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 s="9">
        <f t="shared" si="151"/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9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9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9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9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9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9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9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9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9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9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9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9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9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9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9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9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9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9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9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9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9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9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9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9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9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9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9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9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9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9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9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9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9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9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9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9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9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9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9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9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9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9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9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9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9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9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9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9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9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9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9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9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9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9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9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9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 s="9">
        <f t="shared" ref="P1986:P2049" si="156">IFERROR(ROUND(E1986/L1986,2),0)</f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 s="9">
        <f t="shared" si="156"/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9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9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9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9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9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9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9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9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9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9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9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9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9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9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9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9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9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9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9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9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9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9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9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9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9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9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9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9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9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9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9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9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9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9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9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9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9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9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9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9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9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9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9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9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9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9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9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9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9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9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9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9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9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9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9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 s="9">
        <f t="shared" ref="P2050:P2113" si="161">IFERROR(ROUND(E2050/L2050,2),0)</f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 s="9">
        <f t="shared" si="161"/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9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9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9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9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9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9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9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9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9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9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9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9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9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9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9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9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9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9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9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9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9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9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9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9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9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9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9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9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9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9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9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9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9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9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9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9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9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9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9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9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9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9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9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9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9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9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9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9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9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9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9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9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9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9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9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9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 s="9">
        <f t="shared" ref="P2114:P2177" si="166">IFERROR(ROUND(E2114/L2114,2),0)</f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 s="9">
        <f t="shared" si="166"/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9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9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9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9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9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9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9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9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9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9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9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9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9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9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9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9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9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9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9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9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9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9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9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9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9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9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9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9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9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9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9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9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9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9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9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9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9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9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9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9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9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9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9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9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9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9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9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9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9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9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9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9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9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9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9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9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 s="9">
        <f t="shared" ref="P2178:P2241" si="171">IFERROR(ROUND(E2178/L2178,2),0)</f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 s="9">
        <f t="shared" si="171"/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9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9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9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9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9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9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9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9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9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9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9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9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9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9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9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9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9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9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9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9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9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9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9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9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9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9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9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9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9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9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9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9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9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9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9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9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9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9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9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9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9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9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9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9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9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9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9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9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9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9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9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9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9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9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9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9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 s="9">
        <f t="shared" ref="P2242:P2305" si="176">IFERROR(ROUND(E2242/L2242,2),0)</f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 s="9">
        <f t="shared" si="176"/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9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9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9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9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9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9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9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9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9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9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9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9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9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9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9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9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9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9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9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9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9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9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9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9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9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9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9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9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9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9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9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9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9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9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9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9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9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9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9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9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9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9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9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9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9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9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9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9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9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9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9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9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9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9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9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9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 s="9">
        <f t="shared" ref="P2306:P2369" si="181">IFERROR(ROUND(E2306/L2306,2),0)</f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 s="9">
        <f t="shared" si="181"/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9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9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9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9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9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9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9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9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9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9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9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9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9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9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9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9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9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9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9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9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9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9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9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9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9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9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9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9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9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9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9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9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9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9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9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9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9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9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9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9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9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9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9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9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9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9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9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9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9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9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9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9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9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9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9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ROUND(E2370/D2370*100,0)</f>
        <v>0</v>
      </c>
      <c r="P2370" s="9">
        <f t="shared" ref="P2370:P2433" si="186">IFERROR(ROUND(E2370/L2370,2),0)</f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 s="9">
        <f t="shared" si="186"/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9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9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9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9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9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9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9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9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9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9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9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9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9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9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9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9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9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9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9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9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9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9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9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9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9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9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9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9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9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9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9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9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9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9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9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9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9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9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9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9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9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9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9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9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9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9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9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9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9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9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9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9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9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9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9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9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ROUND(E2434/D2434*100,0)</f>
        <v>0</v>
      </c>
      <c r="P2434" s="9">
        <f t="shared" ref="P2434:P2497" si="191">IFERROR(ROUND(E2434/L2434,2),0)</f>
        <v>1</v>
      </c>
      <c r="Q2434" s="11" t="s">
        <v>8334</v>
      </c>
      <c r="R2434" t="s">
        <v>8335</v>
      </c>
      <c r="S2434" s="15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 s="9">
        <f t="shared" si="191"/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9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9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9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9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9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9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9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9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9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9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9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9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9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9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9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9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9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9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9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9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9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9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9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9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9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9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9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9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9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9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9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9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9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9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9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9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9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9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9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9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9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9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9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9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9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9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9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9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9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9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9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9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9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9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9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9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ROUND(E2498/D2498*100,0)</f>
        <v>100</v>
      </c>
      <c r="P2498" s="9">
        <f t="shared" ref="P2498:P2561" si="196">IFERROR(ROUND(E2498/L2498,2),0)</f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 s="9">
        <f t="shared" si="196"/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9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9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9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9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9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9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9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9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9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9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9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9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9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9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9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9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9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9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9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9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9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9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9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9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9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9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9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9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9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9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9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9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9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9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9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9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9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9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9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9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9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9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9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9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9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9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9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9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9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9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9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9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9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9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9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9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ROUND(E2562/D2562*100,0)</f>
        <v>100</v>
      </c>
      <c r="P2562" s="9">
        <f t="shared" ref="P2562:P2625" si="201">IFERROR(ROUND(E2562/L2562,2),0)</f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 s="9">
        <f t="shared" si="201"/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9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9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9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9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9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9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9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9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9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9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9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9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9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9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9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9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9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9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9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9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9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9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9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9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9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9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9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9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9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9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9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9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9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9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9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9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9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9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9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9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9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9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9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9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9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9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9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9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9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9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9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9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9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9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9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9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ROUND(E2626/D2626*100,0)</f>
        <v>1379</v>
      </c>
      <c r="P2626" s="9">
        <f t="shared" ref="P2626:P2689" si="206">IFERROR(ROUND(E2626/L2626,2),0)</f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 s="9">
        <f t="shared" si="206"/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9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9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9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9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9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9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9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9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9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9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9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9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9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9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9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9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9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9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9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9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9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9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9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9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9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9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9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9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9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9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9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9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9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9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9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9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9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9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9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9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9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9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9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9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9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9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9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9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9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9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9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9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9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9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9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ROUND(E2690/D2690*100,0)</f>
        <v>0</v>
      </c>
      <c r="P2690" s="9">
        <f t="shared" ref="P2690:P2753" si="211">IFERROR(ROUND(E2690/L2690,2),0)</f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 s="9">
        <f t="shared" si="211"/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9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9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9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9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9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9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9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9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9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9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9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9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9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9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9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9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9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9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9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9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9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9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9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9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9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9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9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9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9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9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9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9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9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9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9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9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9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9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9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9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9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9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9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9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9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9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9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9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9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9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9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9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9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9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9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9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ROUND(E2754/D2754*100,0)</f>
        <v>11</v>
      </c>
      <c r="P2754" s="9">
        <f t="shared" ref="P2754:P2817" si="216">IFERROR(ROUND(E2754/L2754,2),0)</f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 s="9">
        <f t="shared" si="216"/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9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9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9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9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9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9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9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9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9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9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9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9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9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9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9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9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9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9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9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9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9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9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9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9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9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9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9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9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9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9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9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9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9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9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9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9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9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9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9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9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9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9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9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9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9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9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9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9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9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9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9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9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9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9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9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9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0">ROUND(E2818/D2818*100,0)</f>
        <v>142</v>
      </c>
      <c r="P2818" s="9">
        <f t="shared" ref="P2818:P2881" si="221">IFERROR(ROUND(E2818/L2818,2),0)</f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 s="9">
        <f t="shared" si="221"/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9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9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9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9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9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9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9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9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9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9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9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9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9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9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9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9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9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9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9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9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9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9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9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9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9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9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9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9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9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9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9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9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9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9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9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9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9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9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9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9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9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9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9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9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9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9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9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9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9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9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9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9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9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9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9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9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22" si="225">ROUND(E2882/D2882*100,0)</f>
        <v>23</v>
      </c>
      <c r="P2882" s="9">
        <f t="shared" ref="P2882:P2922" si="226">IFERROR(ROUND(E2882/L2882,2),0)</f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 s="9">
        <f t="shared" si="226"/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9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9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9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9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9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9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9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9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9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9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9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9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9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9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9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9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9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9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9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9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9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9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9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9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9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9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9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9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9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9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9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9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9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9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9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ref="O2923:O2986" si="230">ROUND(E2923/D2923*100,0)</f>
        <v>129</v>
      </c>
      <c r="P2923" s="9">
        <f t="shared" ref="P2923:P2986" si="231">IFERROR(ROUND(E2923/L2923,2),0)</f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30"/>
        <v>100</v>
      </c>
      <c r="P2924" s="9">
        <f t="shared" si="231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30"/>
        <v>100</v>
      </c>
      <c r="P2925" s="9">
        <f t="shared" si="231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30"/>
        <v>103</v>
      </c>
      <c r="P2926" s="9">
        <f t="shared" si="231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30"/>
        <v>102</v>
      </c>
      <c r="P2927" s="9">
        <f t="shared" si="231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30"/>
        <v>125</v>
      </c>
      <c r="P2928" s="9">
        <f t="shared" si="231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30"/>
        <v>131</v>
      </c>
      <c r="P2929" s="9">
        <f t="shared" si="231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30"/>
        <v>100</v>
      </c>
      <c r="P2930" s="9">
        <f t="shared" si="231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30"/>
        <v>102</v>
      </c>
      <c r="P2931" s="9">
        <f t="shared" si="231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30"/>
        <v>101</v>
      </c>
      <c r="P2932" s="9">
        <f t="shared" si="231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30"/>
        <v>106</v>
      </c>
      <c r="P2933" s="9">
        <f t="shared" si="231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30"/>
        <v>105</v>
      </c>
      <c r="P2934" s="9">
        <f t="shared" si="231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30"/>
        <v>103</v>
      </c>
      <c r="P2935" s="9">
        <f t="shared" si="231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30"/>
        <v>108</v>
      </c>
      <c r="P2936" s="9">
        <f t="shared" si="231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30"/>
        <v>101</v>
      </c>
      <c r="P2937" s="9">
        <f t="shared" si="231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30"/>
        <v>128</v>
      </c>
      <c r="P2938" s="9">
        <f t="shared" si="231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30"/>
        <v>133</v>
      </c>
      <c r="P2939" s="9">
        <f t="shared" si="231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30"/>
        <v>101</v>
      </c>
      <c r="P2940" s="9">
        <f t="shared" si="231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30"/>
        <v>103</v>
      </c>
      <c r="P2941" s="9">
        <f t="shared" si="231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30"/>
        <v>107</v>
      </c>
      <c r="P2942" s="9">
        <f t="shared" si="231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30"/>
        <v>0</v>
      </c>
      <c r="P2943" s="9">
        <f t="shared" si="231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30"/>
        <v>20</v>
      </c>
      <c r="P2944" s="9">
        <f t="shared" si="231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30"/>
        <v>0</v>
      </c>
      <c r="P2945" s="9">
        <f t="shared" si="231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30"/>
        <v>1</v>
      </c>
      <c r="P2946" s="9">
        <f t="shared" si="231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 s="9">
        <f t="shared" si="231"/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9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9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9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9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9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9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9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9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9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9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9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9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9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9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9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9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9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9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9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9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9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9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9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9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9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9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9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9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9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9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9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9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9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9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9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ref="O2987:O3050" si="235">ROUND(E2987/D2987*100,0)</f>
        <v>122</v>
      </c>
      <c r="P2987" s="9">
        <f t="shared" ref="P2987:P3050" si="236">IFERROR(ROUND(E2987/L2987,2),0)</f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5"/>
        <v>106</v>
      </c>
      <c r="P2988" s="9">
        <f t="shared" si="236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5"/>
        <v>110</v>
      </c>
      <c r="P2989" s="9">
        <f t="shared" si="236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5"/>
        <v>100</v>
      </c>
      <c r="P2990" s="9">
        <f t="shared" si="236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5"/>
        <v>177</v>
      </c>
      <c r="P2991" s="9">
        <f t="shared" si="236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5"/>
        <v>100</v>
      </c>
      <c r="P2992" s="9">
        <f t="shared" si="236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5"/>
        <v>103</v>
      </c>
      <c r="P2993" s="9">
        <f t="shared" si="236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5"/>
        <v>105</v>
      </c>
      <c r="P2994" s="9">
        <f t="shared" si="236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5"/>
        <v>100</v>
      </c>
      <c r="P2995" s="9">
        <f t="shared" si="236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5"/>
        <v>458</v>
      </c>
      <c r="P2996" s="9">
        <f t="shared" si="236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5"/>
        <v>105</v>
      </c>
      <c r="P2997" s="9">
        <f t="shared" si="236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5"/>
        <v>172</v>
      </c>
      <c r="P2998" s="9">
        <f t="shared" si="236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5"/>
        <v>104</v>
      </c>
      <c r="P2999" s="9">
        <f t="shared" si="236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5"/>
        <v>103</v>
      </c>
      <c r="P3000" s="9">
        <f t="shared" si="236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5"/>
        <v>119</v>
      </c>
      <c r="P3001" s="9">
        <f t="shared" si="236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5"/>
        <v>100</v>
      </c>
      <c r="P3002" s="9">
        <f t="shared" si="236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5"/>
        <v>319</v>
      </c>
      <c r="P3003" s="9">
        <f t="shared" si="236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5"/>
        <v>109</v>
      </c>
      <c r="P3004" s="9">
        <f t="shared" si="236"/>
        <v>73.03</v>
      </c>
      <c r="Q3004" s="11" t="s">
        <v>8315</v>
      </c>
      <c r="R3004" t="s">
        <v>8355</v>
      </c>
      <c r="S3004" s="15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5"/>
        <v>101</v>
      </c>
      <c r="P3005" s="9">
        <f t="shared" si="236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5"/>
        <v>113</v>
      </c>
      <c r="P3006" s="9">
        <f t="shared" si="236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5"/>
        <v>120</v>
      </c>
      <c r="P3007" s="9">
        <f t="shared" si="236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5"/>
        <v>108</v>
      </c>
      <c r="P3008" s="9">
        <f t="shared" si="236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5"/>
        <v>180</v>
      </c>
      <c r="P3009" s="9">
        <f t="shared" si="236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5"/>
        <v>101</v>
      </c>
      <c r="P3010" s="9">
        <f t="shared" si="236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5"/>
        <v>120</v>
      </c>
      <c r="P3011" s="9">
        <f t="shared" si="236"/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9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9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9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9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9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9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 s="9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 s="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 s="9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 s="9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 s="9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 s="9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 s="9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 s="9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 s="9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 s="9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 s="9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 s="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 s="9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 s="9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 s="9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 s="9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 s="9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 s="9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 s="9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 s="9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 s="9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 s="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 s="9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 s="9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 s="9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 s="9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 s="9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 s="9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 s="9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 s="9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 s="9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 s="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 s="9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ref="O3051:O3114" si="240">ROUND(E3051/D3051*100,0)</f>
        <v>107</v>
      </c>
      <c r="P3051" s="9">
        <f t="shared" ref="P3051:P3114" si="241">IFERROR(ROUND(E3051/L3051,2),0)</f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40"/>
        <v>106</v>
      </c>
      <c r="P3052" s="9">
        <f t="shared" si="241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40"/>
        <v>24</v>
      </c>
      <c r="P3053" s="9">
        <f t="shared" si="241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40"/>
        <v>0</v>
      </c>
      <c r="P3054" s="9">
        <f t="shared" si="241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40"/>
        <v>0</v>
      </c>
      <c r="P3055" s="9">
        <f t="shared" si="241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40"/>
        <v>0</v>
      </c>
      <c r="P3056" s="9">
        <f t="shared" si="241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40"/>
        <v>0</v>
      </c>
      <c r="P3057" s="9">
        <f t="shared" si="241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40"/>
        <v>0</v>
      </c>
      <c r="P3058" s="9">
        <f t="shared" si="241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40"/>
        <v>0</v>
      </c>
      <c r="P3059" s="9">
        <f t="shared" si="241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40"/>
        <v>0</v>
      </c>
      <c r="P3060" s="9">
        <f t="shared" si="241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40"/>
        <v>3</v>
      </c>
      <c r="P3061" s="9">
        <f t="shared" si="241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40"/>
        <v>0</v>
      </c>
      <c r="P3062" s="9">
        <f t="shared" si="241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40"/>
        <v>0</v>
      </c>
      <c r="P3063" s="9">
        <f t="shared" si="241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40"/>
        <v>67</v>
      </c>
      <c r="P3064" s="9">
        <f t="shared" si="241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40"/>
        <v>20</v>
      </c>
      <c r="P3065" s="9">
        <f t="shared" si="241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40"/>
        <v>11</v>
      </c>
      <c r="P3066" s="9">
        <f t="shared" si="241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40"/>
        <v>0</v>
      </c>
      <c r="P3067" s="9">
        <f t="shared" si="241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40"/>
        <v>12</v>
      </c>
      <c r="P3068" s="9">
        <f t="shared" si="241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40"/>
        <v>3</v>
      </c>
      <c r="P3069" s="9">
        <f t="shared" si="241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40"/>
        <v>0</v>
      </c>
      <c r="P3070" s="9">
        <f t="shared" si="241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40"/>
        <v>14</v>
      </c>
      <c r="P3071" s="9">
        <f t="shared" si="241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40"/>
        <v>3</v>
      </c>
      <c r="P3072" s="9">
        <f t="shared" si="241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40"/>
        <v>60</v>
      </c>
      <c r="P3073" s="9">
        <f t="shared" si="241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40"/>
        <v>0</v>
      </c>
      <c r="P3074" s="9">
        <f t="shared" si="241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0"/>
        <v>0</v>
      </c>
      <c r="P3075" s="9">
        <f t="shared" si="241"/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9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9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9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9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9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9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9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9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 s="9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 s="9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 s="9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9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 s="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9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 s="9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 s="9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 s="9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 s="9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 s="9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9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9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 s="9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 s="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 s="9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 s="9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 s="9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 s="9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 s="9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 s="9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 s="9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 s="9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 s="9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 s="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 s="9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 s="9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9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 s="9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 s="9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ref="O3115:O3178" si="245">ROUND(E3115/D3115*100,0)</f>
        <v>4</v>
      </c>
      <c r="P3115" s="9">
        <f t="shared" ref="P3115:P3178" si="246">IFERROR(ROUND(E3115/L3115,2),0)</f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5"/>
        <v>0</v>
      </c>
      <c r="P3116" s="9">
        <f t="shared" si="246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5"/>
        <v>3</v>
      </c>
      <c r="P3117" s="9">
        <f t="shared" si="246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5"/>
        <v>57</v>
      </c>
      <c r="P3118" s="9">
        <f t="shared" si="246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5"/>
        <v>0</v>
      </c>
      <c r="P3119" s="9">
        <f t="shared" si="246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5"/>
        <v>0</v>
      </c>
      <c r="P3120" s="9">
        <f t="shared" si="246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5"/>
        <v>0</v>
      </c>
      <c r="P3121" s="9">
        <f t="shared" si="246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5"/>
        <v>0</v>
      </c>
      <c r="P3122" s="9">
        <f t="shared" si="246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5"/>
        <v>1</v>
      </c>
      <c r="P3123" s="9">
        <f t="shared" si="246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5"/>
        <v>58</v>
      </c>
      <c r="P3124" s="9">
        <f t="shared" si="246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5"/>
        <v>68</v>
      </c>
      <c r="P3125" s="9">
        <f t="shared" si="246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5"/>
        <v>0</v>
      </c>
      <c r="P3126" s="9">
        <f t="shared" si="246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5"/>
        <v>0</v>
      </c>
      <c r="P3127" s="9">
        <f t="shared" si="246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5"/>
        <v>4</v>
      </c>
      <c r="P3128" s="9">
        <f t="shared" si="246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5"/>
        <v>0</v>
      </c>
      <c r="P3129" s="9">
        <f t="shared" si="246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5"/>
        <v>109</v>
      </c>
      <c r="P3130" s="9">
        <f t="shared" si="246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5"/>
        <v>1</v>
      </c>
      <c r="P3131" s="9">
        <f t="shared" si="246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5"/>
        <v>4</v>
      </c>
      <c r="P3132" s="9">
        <f t="shared" si="246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5"/>
        <v>16</v>
      </c>
      <c r="P3133" s="9">
        <f t="shared" si="246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5"/>
        <v>0</v>
      </c>
      <c r="P3134" s="9">
        <f t="shared" si="246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5"/>
        <v>108</v>
      </c>
      <c r="P3135" s="9">
        <f t="shared" si="246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5"/>
        <v>23</v>
      </c>
      <c r="P3136" s="9">
        <f t="shared" si="246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5"/>
        <v>21</v>
      </c>
      <c r="P3137" s="9">
        <f t="shared" si="246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5"/>
        <v>128</v>
      </c>
      <c r="P3138" s="9">
        <f t="shared" si="246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5"/>
        <v>3</v>
      </c>
      <c r="P3139" s="9">
        <f t="shared" si="246"/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9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9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9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9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9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9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 s="9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9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 s="9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 s="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 s="9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 s="9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 s="9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9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 s="9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 s="9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 s="9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 s="9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 s="9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 s="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 s="9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 s="9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 s="9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 s="9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 s="9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 s="9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 s="9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 s="9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 s="9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 s="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 s="9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 s="9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 s="9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 s="9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 s="9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 s="9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 s="9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 s="9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 s="9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ref="O3179:O3242" si="250">ROUND(E3179/D3179*100,0)</f>
        <v>117</v>
      </c>
      <c r="P3179" s="9">
        <f t="shared" ref="P3179:P3242" si="251">IFERROR(ROUND(E3179/L3179,2),0)</f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50"/>
        <v>172</v>
      </c>
      <c r="P3180" s="9">
        <f t="shared" si="251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50"/>
        <v>114</v>
      </c>
      <c r="P3181" s="9">
        <f t="shared" si="251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50"/>
        <v>120</v>
      </c>
      <c r="P3182" s="9">
        <f t="shared" si="251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50"/>
        <v>109</v>
      </c>
      <c r="P3183" s="9">
        <f t="shared" si="251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50"/>
        <v>101</v>
      </c>
      <c r="P3184" s="9">
        <f t="shared" si="251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50"/>
        <v>109</v>
      </c>
      <c r="P3185" s="9">
        <f t="shared" si="251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50"/>
        <v>107</v>
      </c>
      <c r="P3186" s="9">
        <f t="shared" si="251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50"/>
        <v>100</v>
      </c>
      <c r="P3187" s="9">
        <f t="shared" si="251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50"/>
        <v>102</v>
      </c>
      <c r="P3188" s="9">
        <f t="shared" si="251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50"/>
        <v>116</v>
      </c>
      <c r="P3189" s="9">
        <f t="shared" si="251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50"/>
        <v>65</v>
      </c>
      <c r="P3190" s="9">
        <f t="shared" si="251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50"/>
        <v>12</v>
      </c>
      <c r="P3191" s="9">
        <f t="shared" si="251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50"/>
        <v>0</v>
      </c>
      <c r="P3192" s="9">
        <f t="shared" si="251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50"/>
        <v>4</v>
      </c>
      <c r="P3193" s="9">
        <f t="shared" si="251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50"/>
        <v>1</v>
      </c>
      <c r="P3194" s="9">
        <f t="shared" si="251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50"/>
        <v>12</v>
      </c>
      <c r="P3195" s="9">
        <f t="shared" si="251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50"/>
        <v>0</v>
      </c>
      <c r="P3196" s="9">
        <f t="shared" si="251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50"/>
        <v>59</v>
      </c>
      <c r="P3197" s="9">
        <f t="shared" si="251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50"/>
        <v>0</v>
      </c>
      <c r="P3198" s="9">
        <f t="shared" si="251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50"/>
        <v>11</v>
      </c>
      <c r="P3199" s="9">
        <f t="shared" si="251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50"/>
        <v>0</v>
      </c>
      <c r="P3200" s="9">
        <f t="shared" si="251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50"/>
        <v>52</v>
      </c>
      <c r="P3201" s="9">
        <f t="shared" si="251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50"/>
        <v>0</v>
      </c>
      <c r="P3202" s="9">
        <f t="shared" si="251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0"/>
        <v>1</v>
      </c>
      <c r="P3203" s="9">
        <f t="shared" si="251"/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9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9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9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9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9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 s="9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 s="9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 s="9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 s="9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 s="9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 s="9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 s="9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 s="9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 s="9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 s="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 s="9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 s="9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 s="9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 s="9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 s="9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 s="9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 s="9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 s="9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 s="9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 s="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 s="9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 s="9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 s="9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 s="9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 s="9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 s="9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 s="9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 s="9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 s="9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 s="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 s="9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 s="9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 s="9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ref="O3243:O3306" si="255">ROUND(E3243/D3243*100,0)</f>
        <v>115</v>
      </c>
      <c r="P3243" s="9">
        <f t="shared" ref="P3243:P3306" si="256">IFERROR(ROUND(E3243/L3243,2),0)</f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5"/>
        <v>127</v>
      </c>
      <c r="P3244" s="9">
        <f t="shared" si="256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5"/>
        <v>103</v>
      </c>
      <c r="P3245" s="9">
        <f t="shared" si="256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5"/>
        <v>103</v>
      </c>
      <c r="P3246" s="9">
        <f t="shared" si="256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5"/>
        <v>104</v>
      </c>
      <c r="P3247" s="9">
        <f t="shared" si="256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5"/>
        <v>111</v>
      </c>
      <c r="P3248" s="9">
        <f t="shared" si="256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5"/>
        <v>106</v>
      </c>
      <c r="P3249" s="9">
        <f t="shared" si="256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5"/>
        <v>101</v>
      </c>
      <c r="P3250" s="9">
        <f t="shared" si="256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5"/>
        <v>105</v>
      </c>
      <c r="P3251" s="9">
        <f t="shared" si="256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5"/>
        <v>102</v>
      </c>
      <c r="P3252" s="9">
        <f t="shared" si="256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5"/>
        <v>111</v>
      </c>
      <c r="P3253" s="9">
        <f t="shared" si="256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5"/>
        <v>128</v>
      </c>
      <c r="P3254" s="9">
        <f t="shared" si="256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5"/>
        <v>102</v>
      </c>
      <c r="P3255" s="9">
        <f t="shared" si="256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5"/>
        <v>101</v>
      </c>
      <c r="P3256" s="9">
        <f t="shared" si="256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5"/>
        <v>175</v>
      </c>
      <c r="P3257" s="9">
        <f t="shared" si="256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5"/>
        <v>128</v>
      </c>
      <c r="P3258" s="9">
        <f t="shared" si="256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5"/>
        <v>106</v>
      </c>
      <c r="P3259" s="9">
        <f t="shared" si="256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5"/>
        <v>105</v>
      </c>
      <c r="P3260" s="9">
        <f t="shared" si="256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5"/>
        <v>106</v>
      </c>
      <c r="P3261" s="9">
        <f t="shared" si="256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5"/>
        <v>109</v>
      </c>
      <c r="P3262" s="9">
        <f t="shared" si="256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5"/>
        <v>100</v>
      </c>
      <c r="P3263" s="9">
        <f t="shared" si="256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5"/>
        <v>103</v>
      </c>
      <c r="P3264" s="9">
        <f t="shared" si="256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5"/>
        <v>112</v>
      </c>
      <c r="P3265" s="9">
        <f t="shared" si="256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5"/>
        <v>103</v>
      </c>
      <c r="P3266" s="9">
        <f t="shared" si="256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5"/>
        <v>164</v>
      </c>
      <c r="P3267" s="9">
        <f t="shared" si="256"/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9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9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9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 s="9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9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 s="9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 s="9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 s="9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 s="9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 s="9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 s="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 s="9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 s="9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 s="9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 s="9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 s="9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 s="9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 s="9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 s="9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 s="9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 s="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 s="9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 s="9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 s="9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 s="9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 s="9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 s="9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 s="9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 s="9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 s="9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 s="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 s="9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 s="9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 s="9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 s="9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 s="9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 s="9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 s="9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ref="O3307:O3370" si="260">ROUND(E3307/D3307*100,0)</f>
        <v>102</v>
      </c>
      <c r="P3307" s="9">
        <f t="shared" ref="P3307:P3370" si="261">IFERROR(ROUND(E3307/L3307,2),0)</f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60"/>
        <v>175</v>
      </c>
      <c r="P3308" s="9">
        <f t="shared" si="261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60"/>
        <v>107</v>
      </c>
      <c r="P3309" s="9">
        <f t="shared" si="261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60"/>
        <v>122</v>
      </c>
      <c r="P3310" s="9">
        <f t="shared" si="261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60"/>
        <v>159</v>
      </c>
      <c r="P3311" s="9">
        <f t="shared" si="261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60"/>
        <v>100</v>
      </c>
      <c r="P3312" s="9">
        <f t="shared" si="261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60"/>
        <v>110</v>
      </c>
      <c r="P3313" s="9">
        <f t="shared" si="261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60"/>
        <v>100</v>
      </c>
      <c r="P3314" s="9">
        <f t="shared" si="261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60"/>
        <v>116</v>
      </c>
      <c r="P3315" s="9">
        <f t="shared" si="261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60"/>
        <v>211</v>
      </c>
      <c r="P3316" s="9">
        <f t="shared" si="261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60"/>
        <v>110</v>
      </c>
      <c r="P3317" s="9">
        <f t="shared" si="261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60"/>
        <v>100</v>
      </c>
      <c r="P3318" s="9">
        <f t="shared" si="261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60"/>
        <v>106</v>
      </c>
      <c r="P3319" s="9">
        <f t="shared" si="261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60"/>
        <v>126</v>
      </c>
      <c r="P3320" s="9">
        <f t="shared" si="261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60"/>
        <v>108</v>
      </c>
      <c r="P3321" s="9">
        <f t="shared" si="261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60"/>
        <v>101</v>
      </c>
      <c r="P3322" s="9">
        <f t="shared" si="261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60"/>
        <v>107</v>
      </c>
      <c r="P3323" s="9">
        <f t="shared" si="261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60"/>
        <v>102</v>
      </c>
      <c r="P3324" s="9">
        <f t="shared" si="261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60"/>
        <v>126</v>
      </c>
      <c r="P3325" s="9">
        <f t="shared" si="261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60"/>
        <v>102</v>
      </c>
      <c r="P3326" s="9">
        <f t="shared" si="261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60"/>
        <v>113</v>
      </c>
      <c r="P3327" s="9">
        <f t="shared" si="261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60"/>
        <v>101</v>
      </c>
      <c r="P3328" s="9">
        <f t="shared" si="261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60"/>
        <v>101</v>
      </c>
      <c r="P3329" s="9">
        <f t="shared" si="261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60"/>
        <v>146</v>
      </c>
      <c r="P3330" s="9">
        <f t="shared" si="261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0"/>
        <v>117</v>
      </c>
      <c r="P3331" s="9">
        <f t="shared" si="261"/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9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9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9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9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 s="9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 s="9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 s="9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 s="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 s="9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 s="9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 s="9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 s="9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 s="9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 s="9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 s="9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 s="9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 s="9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 s="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 s="9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 s="9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 s="9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 s="9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 s="9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 s="9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 s="9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 s="9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 s="9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 s="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 s="9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 s="9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 s="9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 s="9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 s="9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 s="9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 s="9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 s="9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 s="9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 s="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 s="9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ref="O3371:O3434" si="265">ROUND(E3371/D3371*100,0)</f>
        <v>104</v>
      </c>
      <c r="P3371" s="9">
        <f t="shared" ref="P3371:P3434" si="266">IFERROR(ROUND(E3371/L3371,2),0)</f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5"/>
        <v>118</v>
      </c>
      <c r="P3372" s="9">
        <f t="shared" si="266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5"/>
        <v>139</v>
      </c>
      <c r="P3373" s="9">
        <f t="shared" si="266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5"/>
        <v>104</v>
      </c>
      <c r="P3374" s="9">
        <f t="shared" si="266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5"/>
        <v>100</v>
      </c>
      <c r="P3375" s="9">
        <f t="shared" si="266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5"/>
        <v>107</v>
      </c>
      <c r="P3376" s="9">
        <f t="shared" si="266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5"/>
        <v>100</v>
      </c>
      <c r="P3377" s="9">
        <f t="shared" si="266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5"/>
        <v>100</v>
      </c>
      <c r="P3378" s="9">
        <f t="shared" si="266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5"/>
        <v>101</v>
      </c>
      <c r="P3379" s="9">
        <f t="shared" si="266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5"/>
        <v>108</v>
      </c>
      <c r="P3380" s="9">
        <f t="shared" si="266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5"/>
        <v>104</v>
      </c>
      <c r="P3381" s="9">
        <f t="shared" si="266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5"/>
        <v>104</v>
      </c>
      <c r="P3382" s="9">
        <f t="shared" si="266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5"/>
        <v>102</v>
      </c>
      <c r="P3383" s="9">
        <f t="shared" si="266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5"/>
        <v>101</v>
      </c>
      <c r="P3384" s="9">
        <f t="shared" si="266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5"/>
        <v>112</v>
      </c>
      <c r="P3385" s="9">
        <f t="shared" si="266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5"/>
        <v>100</v>
      </c>
      <c r="P3386" s="9">
        <f t="shared" si="266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5"/>
        <v>100</v>
      </c>
      <c r="P3387" s="9">
        <f t="shared" si="266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5"/>
        <v>105</v>
      </c>
      <c r="P3388" s="9">
        <f t="shared" si="266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5"/>
        <v>117</v>
      </c>
      <c r="P3389" s="9">
        <f t="shared" si="266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5"/>
        <v>104</v>
      </c>
      <c r="P3390" s="9">
        <f t="shared" si="266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5"/>
        <v>115</v>
      </c>
      <c r="P3391" s="9">
        <f t="shared" si="266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5"/>
        <v>102</v>
      </c>
      <c r="P3392" s="9">
        <f t="shared" si="266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5"/>
        <v>223</v>
      </c>
      <c r="P3393" s="9">
        <f t="shared" si="266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5"/>
        <v>100</v>
      </c>
      <c r="P3394" s="9">
        <f t="shared" si="266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5"/>
        <v>106</v>
      </c>
      <c r="P3395" s="9">
        <f t="shared" si="266"/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9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9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9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 s="9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 s="9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 s="9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 s="9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 s="9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 s="9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 s="9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 s="9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 s="9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 s="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 s="9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 s="9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 s="9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 s="9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 s="9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 s="9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 s="9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 s="9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 s="9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 s="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 s="9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 s="9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 s="9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 s="9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 s="9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 s="9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 s="9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 s="9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 s="9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 s="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 s="9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 s="9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 s="9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 s="9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 s="9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ref="O3435:O3498" si="270">ROUND(E3435/D3435*100,0)</f>
        <v>100</v>
      </c>
      <c r="P3435" s="9">
        <f t="shared" ref="P3435:P3498" si="271">IFERROR(ROUND(E3435/L3435,2),0)</f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70"/>
        <v>106</v>
      </c>
      <c r="P3436" s="9">
        <f t="shared" si="271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70"/>
        <v>112</v>
      </c>
      <c r="P3437" s="9">
        <f t="shared" si="271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70"/>
        <v>106</v>
      </c>
      <c r="P3438" s="9">
        <f t="shared" si="271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70"/>
        <v>101</v>
      </c>
      <c r="P3439" s="9">
        <f t="shared" si="271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70"/>
        <v>104</v>
      </c>
      <c r="P3440" s="9">
        <f t="shared" si="271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70"/>
        <v>135</v>
      </c>
      <c r="P3441" s="9">
        <f t="shared" si="271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70"/>
        <v>105</v>
      </c>
      <c r="P3442" s="9">
        <f t="shared" si="271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70"/>
        <v>103</v>
      </c>
      <c r="P3443" s="9">
        <f t="shared" si="271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70"/>
        <v>100</v>
      </c>
      <c r="P3444" s="9">
        <f t="shared" si="271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70"/>
        <v>186</v>
      </c>
      <c r="P3445" s="9">
        <f t="shared" si="271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70"/>
        <v>289</v>
      </c>
      <c r="P3446" s="9">
        <f t="shared" si="271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70"/>
        <v>100</v>
      </c>
      <c r="P3447" s="9">
        <f t="shared" si="271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70"/>
        <v>108</v>
      </c>
      <c r="P3448" s="9">
        <f t="shared" si="271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70"/>
        <v>108</v>
      </c>
      <c r="P3449" s="9">
        <f t="shared" si="271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70"/>
        <v>110</v>
      </c>
      <c r="P3450" s="9">
        <f t="shared" si="271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70"/>
        <v>171</v>
      </c>
      <c r="P3451" s="9">
        <f t="shared" si="271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70"/>
        <v>152</v>
      </c>
      <c r="P3452" s="9">
        <f t="shared" si="271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70"/>
        <v>101</v>
      </c>
      <c r="P3453" s="9">
        <f t="shared" si="271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70"/>
        <v>153</v>
      </c>
      <c r="P3454" s="9">
        <f t="shared" si="271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70"/>
        <v>128</v>
      </c>
      <c r="P3455" s="9">
        <f t="shared" si="271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70"/>
        <v>101</v>
      </c>
      <c r="P3456" s="9">
        <f t="shared" si="271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70"/>
        <v>101</v>
      </c>
      <c r="P3457" s="9">
        <f t="shared" si="271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70"/>
        <v>191</v>
      </c>
      <c r="P3458" s="9">
        <f t="shared" si="271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0"/>
        <v>140</v>
      </c>
      <c r="P3459" s="9">
        <f t="shared" si="271"/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9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9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9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9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 s="9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 s="9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 s="9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 s="9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 s="9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 s="9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 s="9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 s="9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 s="9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 s="9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 s="9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 s="9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 s="9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 s="9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 s="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 s="9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 s="9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 s="9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 s="9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 s="9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 s="9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 s="9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 s="9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 s="9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 s="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 s="9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 s="9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 s="9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 s="9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 s="9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 s="9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 s="9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 s="9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 s="9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ref="O3499:O3562" si="275">ROUND(E3499/D3499*100,0)</f>
        <v>109</v>
      </c>
      <c r="P3499" s="9">
        <f t="shared" ref="P3499:P3562" si="276">IFERROR(ROUND(E3499/L3499,2),0)</f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5"/>
        <v>102</v>
      </c>
      <c r="P3500" s="9">
        <f t="shared" si="276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5"/>
        <v>106</v>
      </c>
      <c r="P3501" s="9">
        <f t="shared" si="276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5"/>
        <v>106</v>
      </c>
      <c r="P3502" s="9">
        <f t="shared" si="276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5"/>
        <v>101</v>
      </c>
      <c r="P3503" s="9">
        <f t="shared" si="276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5"/>
        <v>105</v>
      </c>
      <c r="P3504" s="9">
        <f t="shared" si="276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5"/>
        <v>108</v>
      </c>
      <c r="P3505" s="9">
        <f t="shared" si="276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5"/>
        <v>100</v>
      </c>
      <c r="P3506" s="9">
        <f t="shared" si="276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5"/>
        <v>104</v>
      </c>
      <c r="P3507" s="9">
        <f t="shared" si="276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5"/>
        <v>102</v>
      </c>
      <c r="P3508" s="9">
        <f t="shared" si="276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5"/>
        <v>104</v>
      </c>
      <c r="P3509" s="9">
        <f t="shared" si="276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5"/>
        <v>180</v>
      </c>
      <c r="P3510" s="9">
        <f t="shared" si="276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5"/>
        <v>106</v>
      </c>
      <c r="P3511" s="9">
        <f t="shared" si="276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5"/>
        <v>101</v>
      </c>
      <c r="P3512" s="9">
        <f t="shared" si="276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5"/>
        <v>101</v>
      </c>
      <c r="P3513" s="9">
        <f t="shared" si="276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5"/>
        <v>100</v>
      </c>
      <c r="P3514" s="9">
        <f t="shared" si="276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5"/>
        <v>118</v>
      </c>
      <c r="P3515" s="9">
        <f t="shared" si="276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5"/>
        <v>110</v>
      </c>
      <c r="P3516" s="9">
        <f t="shared" si="276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5"/>
        <v>103</v>
      </c>
      <c r="P3517" s="9">
        <f t="shared" si="276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5"/>
        <v>100</v>
      </c>
      <c r="P3518" s="9">
        <f t="shared" si="276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5"/>
        <v>100</v>
      </c>
      <c r="P3519" s="9">
        <f t="shared" si="276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5"/>
        <v>110</v>
      </c>
      <c r="P3520" s="9">
        <f t="shared" si="276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5"/>
        <v>101</v>
      </c>
      <c r="P3521" s="9">
        <f t="shared" si="276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5"/>
        <v>101</v>
      </c>
      <c r="P3522" s="9">
        <f t="shared" si="276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169</v>
      </c>
      <c r="P3523" s="9">
        <f t="shared" si="276"/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9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9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9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9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 s="9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 s="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 s="9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 s="9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 s="9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 s="9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 s="9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 s="9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 s="9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 s="9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 s="9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 s="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 s="9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 s="9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 s="9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 s="9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 s="9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 s="9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 s="9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 s="9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 s="9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 s="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 s="9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 s="9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 s="9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 s="9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 s="9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 s="9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 s="9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 s="9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 s="9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 s="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 s="9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 s="9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 s="9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ref="O3563:O3626" si="280">ROUND(E3563/D3563*100,0)</f>
        <v>102</v>
      </c>
      <c r="P3563" s="9">
        <f t="shared" ref="P3563:P3626" si="281">IFERROR(ROUND(E3563/L3563,2),0)</f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80"/>
        <v>149</v>
      </c>
      <c r="P3564" s="9">
        <f t="shared" si="281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80"/>
        <v>105</v>
      </c>
      <c r="P3565" s="9">
        <f t="shared" si="281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80"/>
        <v>101</v>
      </c>
      <c r="P3566" s="9">
        <f t="shared" si="281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80"/>
        <v>131</v>
      </c>
      <c r="P3567" s="9">
        <f t="shared" si="281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80"/>
        <v>105</v>
      </c>
      <c r="P3568" s="9">
        <f t="shared" si="281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80"/>
        <v>109</v>
      </c>
      <c r="P3569" s="9">
        <f t="shared" si="281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80"/>
        <v>111</v>
      </c>
      <c r="P3570" s="9">
        <f t="shared" si="281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80"/>
        <v>100</v>
      </c>
      <c r="P3571" s="9">
        <f t="shared" si="281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80"/>
        <v>114</v>
      </c>
      <c r="P3572" s="9">
        <f t="shared" si="281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80"/>
        <v>122</v>
      </c>
      <c r="P3573" s="9">
        <f t="shared" si="281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80"/>
        <v>100</v>
      </c>
      <c r="P3574" s="9">
        <f t="shared" si="281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80"/>
        <v>103</v>
      </c>
      <c r="P3575" s="9">
        <f t="shared" si="281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80"/>
        <v>106</v>
      </c>
      <c r="P3576" s="9">
        <f t="shared" si="281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80"/>
        <v>101</v>
      </c>
      <c r="P3577" s="9">
        <f t="shared" si="281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80"/>
        <v>100</v>
      </c>
      <c r="P3578" s="9">
        <f t="shared" si="281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80"/>
        <v>130</v>
      </c>
      <c r="P3579" s="9">
        <f t="shared" si="281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80"/>
        <v>100</v>
      </c>
      <c r="P3580" s="9">
        <f t="shared" si="281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80"/>
        <v>100</v>
      </c>
      <c r="P3581" s="9">
        <f t="shared" si="281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80"/>
        <v>114</v>
      </c>
      <c r="P3582" s="9">
        <f t="shared" si="281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80"/>
        <v>100</v>
      </c>
      <c r="P3583" s="9">
        <f t="shared" si="281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80"/>
        <v>287</v>
      </c>
      <c r="P3584" s="9">
        <f t="shared" si="281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80"/>
        <v>109</v>
      </c>
      <c r="P3585" s="9">
        <f t="shared" si="281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80"/>
        <v>116</v>
      </c>
      <c r="P3586" s="9">
        <f t="shared" si="281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0"/>
        <v>119</v>
      </c>
      <c r="P3587" s="9">
        <f t="shared" si="281"/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9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9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9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 s="9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 s="9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 s="9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 s="9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 s="9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 s="9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 s="9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 s="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 s="9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 s="9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 s="9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 s="9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 s="9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 s="9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 s="9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 s="9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 s="9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 s="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 s="9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 s="9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 s="9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 s="9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 s="9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 s="9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 s="9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 s="9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 s="9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 s="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 s="9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 s="9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 s="9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 s="9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 s="9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 s="9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 s="9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ref="O3627:O3690" si="285">ROUND(E3627/D3627*100,0)</f>
        <v>103</v>
      </c>
      <c r="P3627" s="9">
        <f t="shared" ref="P3627:P3690" si="286">IFERROR(ROUND(E3627/L3627,2),0)</f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5"/>
        <v>102</v>
      </c>
      <c r="P3628" s="9">
        <f t="shared" si="286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5"/>
        <v>100</v>
      </c>
      <c r="P3629" s="9">
        <f t="shared" si="286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5"/>
        <v>0</v>
      </c>
      <c r="P3630" s="9">
        <f t="shared" si="286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5"/>
        <v>0</v>
      </c>
      <c r="P3631" s="9">
        <f t="shared" si="286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5"/>
        <v>0</v>
      </c>
      <c r="P3632" s="9">
        <f t="shared" si="286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5"/>
        <v>51</v>
      </c>
      <c r="P3633" s="9">
        <f t="shared" si="286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5"/>
        <v>20</v>
      </c>
      <c r="P3634" s="9">
        <f t="shared" si="286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5"/>
        <v>35</v>
      </c>
      <c r="P3635" s="9">
        <f t="shared" si="286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5"/>
        <v>4</v>
      </c>
      <c r="P3636" s="9">
        <f t="shared" si="286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5"/>
        <v>36</v>
      </c>
      <c r="P3637" s="9">
        <f t="shared" si="286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5"/>
        <v>0</v>
      </c>
      <c r="P3638" s="9">
        <f t="shared" si="286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5"/>
        <v>31</v>
      </c>
      <c r="P3639" s="9">
        <f t="shared" si="286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5"/>
        <v>7</v>
      </c>
      <c r="P3640" s="9">
        <f t="shared" si="286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5"/>
        <v>0</v>
      </c>
      <c r="P3641" s="9">
        <f t="shared" si="286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5"/>
        <v>6</v>
      </c>
      <c r="P3642" s="9">
        <f t="shared" si="286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5"/>
        <v>0</v>
      </c>
      <c r="P3643" s="9">
        <f t="shared" si="286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5"/>
        <v>2</v>
      </c>
      <c r="P3644" s="9">
        <f t="shared" si="286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5"/>
        <v>0</v>
      </c>
      <c r="P3645" s="9">
        <f t="shared" si="286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5"/>
        <v>16</v>
      </c>
      <c r="P3646" s="9">
        <f t="shared" si="286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5"/>
        <v>0</v>
      </c>
      <c r="P3647" s="9">
        <f t="shared" si="286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5"/>
        <v>5</v>
      </c>
      <c r="P3648" s="9">
        <f t="shared" si="286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5"/>
        <v>6</v>
      </c>
      <c r="P3649" s="9">
        <f t="shared" si="286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5"/>
        <v>100</v>
      </c>
      <c r="P3650" s="9">
        <f t="shared" si="286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5"/>
        <v>104</v>
      </c>
      <c r="P3651" s="9">
        <f t="shared" si="286"/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9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9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9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9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 s="9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 s="9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 s="9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 s="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 s="9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 s="9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 s="9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 s="9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 s="9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 s="9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 s="9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 s="9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 s="9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 s="9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 s="9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 s="9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 s="9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 s="9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 s="9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 s="9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 s="9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 s="9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 s="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 s="9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 s="9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 s="9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 s="9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 s="9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 s="9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 s="9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 s="9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 s="9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 s="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 s="9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ref="O3691:O3754" si="290">ROUND(E3691/D3691*100,0)</f>
        <v>118</v>
      </c>
      <c r="P3691" s="9">
        <f t="shared" ref="P3691:P3754" si="291">IFERROR(ROUND(E3691/L3691,2),0)</f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90"/>
        <v>120</v>
      </c>
      <c r="P3692" s="9">
        <f t="shared" si="291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90"/>
        <v>128</v>
      </c>
      <c r="P3693" s="9">
        <f t="shared" si="291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90"/>
        <v>126</v>
      </c>
      <c r="P3694" s="9">
        <f t="shared" si="291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90"/>
        <v>129</v>
      </c>
      <c r="P3695" s="9">
        <f t="shared" si="291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90"/>
        <v>107</v>
      </c>
      <c r="P3696" s="9">
        <f t="shared" si="291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90"/>
        <v>100</v>
      </c>
      <c r="P3697" s="9">
        <f t="shared" si="291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90"/>
        <v>155</v>
      </c>
      <c r="P3698" s="9">
        <f t="shared" si="291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90"/>
        <v>108</v>
      </c>
      <c r="P3699" s="9">
        <f t="shared" si="291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90"/>
        <v>111</v>
      </c>
      <c r="P3700" s="9">
        <f t="shared" si="291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90"/>
        <v>101</v>
      </c>
      <c r="P3701" s="9">
        <f t="shared" si="291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90"/>
        <v>121</v>
      </c>
      <c r="P3702" s="9">
        <f t="shared" si="291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90"/>
        <v>100</v>
      </c>
      <c r="P3703" s="9">
        <f t="shared" si="291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90"/>
        <v>109</v>
      </c>
      <c r="P3704" s="9">
        <f t="shared" si="291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90"/>
        <v>123</v>
      </c>
      <c r="P3705" s="9">
        <f t="shared" si="291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90"/>
        <v>136</v>
      </c>
      <c r="P3706" s="9">
        <f t="shared" si="291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90"/>
        <v>103</v>
      </c>
      <c r="P3707" s="9">
        <f t="shared" si="291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90"/>
        <v>121</v>
      </c>
      <c r="P3708" s="9">
        <f t="shared" si="291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90"/>
        <v>186</v>
      </c>
      <c r="P3709" s="9">
        <f t="shared" si="291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90"/>
        <v>300</v>
      </c>
      <c r="P3710" s="9">
        <f t="shared" si="291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90"/>
        <v>108</v>
      </c>
      <c r="P3711" s="9">
        <f t="shared" si="291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90"/>
        <v>141</v>
      </c>
      <c r="P3712" s="9">
        <f t="shared" si="291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90"/>
        <v>114</v>
      </c>
      <c r="P3713" s="9">
        <f t="shared" si="291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90"/>
        <v>154</v>
      </c>
      <c r="P3714" s="9">
        <f t="shared" si="291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0"/>
        <v>102</v>
      </c>
      <c r="P3715" s="9">
        <f t="shared" si="291"/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9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9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9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 s="9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 s="9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 s="9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 s="9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 s="9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 s="9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 s="9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 s="9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 s="9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 s="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 s="9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 s="9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 s="9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 s="9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 s="9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9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 s="9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 s="9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 s="9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 s="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 s="9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 s="9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 s="9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9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 s="9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9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9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 s="9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 s="9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 s="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 s="9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 s="9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 s="9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 s="9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 s="9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ref="O3755:O3818" si="295">ROUND(E3755/D3755*100,0)</f>
        <v>103</v>
      </c>
      <c r="P3755" s="9">
        <f t="shared" ref="P3755:P3818" si="296">IFERROR(ROUND(E3755/L3755,2),0)</f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5"/>
        <v>120</v>
      </c>
      <c r="P3756" s="9">
        <f t="shared" si="296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5"/>
        <v>130</v>
      </c>
      <c r="P3757" s="9">
        <f t="shared" si="296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5"/>
        <v>101</v>
      </c>
      <c r="P3758" s="9">
        <f t="shared" si="296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5"/>
        <v>109</v>
      </c>
      <c r="P3759" s="9">
        <f t="shared" si="296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5"/>
        <v>102</v>
      </c>
      <c r="P3760" s="9">
        <f t="shared" si="296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5"/>
        <v>110</v>
      </c>
      <c r="P3761" s="9">
        <f t="shared" si="296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5"/>
        <v>101</v>
      </c>
      <c r="P3762" s="9">
        <f t="shared" si="296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5"/>
        <v>100</v>
      </c>
      <c r="P3763" s="9">
        <f t="shared" si="296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5"/>
        <v>106</v>
      </c>
      <c r="P3764" s="9">
        <f t="shared" si="296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5"/>
        <v>100</v>
      </c>
      <c r="P3765" s="9">
        <f t="shared" si="296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5"/>
        <v>100</v>
      </c>
      <c r="P3766" s="9">
        <f t="shared" si="296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5"/>
        <v>113</v>
      </c>
      <c r="P3767" s="9">
        <f t="shared" si="296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5"/>
        <v>103</v>
      </c>
      <c r="P3768" s="9">
        <f t="shared" si="296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5"/>
        <v>117</v>
      </c>
      <c r="P3769" s="9">
        <f t="shared" si="296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5"/>
        <v>108</v>
      </c>
      <c r="P3770" s="9">
        <f t="shared" si="296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5"/>
        <v>100</v>
      </c>
      <c r="P3771" s="9">
        <f t="shared" si="296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5"/>
        <v>100</v>
      </c>
      <c r="P3772" s="9">
        <f t="shared" si="296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5"/>
        <v>146</v>
      </c>
      <c r="P3773" s="9">
        <f t="shared" si="296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5"/>
        <v>110</v>
      </c>
      <c r="P3774" s="9">
        <f t="shared" si="296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5"/>
        <v>108</v>
      </c>
      <c r="P3775" s="9">
        <f t="shared" si="296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5"/>
        <v>100</v>
      </c>
      <c r="P3776" s="9">
        <f t="shared" si="296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5"/>
        <v>100</v>
      </c>
      <c r="P3777" s="9">
        <f t="shared" si="296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5"/>
        <v>107</v>
      </c>
      <c r="P3778" s="9">
        <f t="shared" si="296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5"/>
        <v>143</v>
      </c>
      <c r="P3779" s="9">
        <f t="shared" si="296"/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9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9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9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9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9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9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 s="9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 s="9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 s="9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 s="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 s="9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 s="9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9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9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 s="9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 s="9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 s="9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 s="9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9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 s="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9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9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 s="9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 s="9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9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 s="9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9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9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 s="9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 s="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 s="9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 s="9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 s="9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 s="9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 s="9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 s="9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 s="9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 s="9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 s="9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ref="O3819:O3882" si="300">ROUND(E3819/D3819*100,0)</f>
        <v>107</v>
      </c>
      <c r="P3819" s="9">
        <f t="shared" ref="P3819:P3882" si="301">IFERROR(ROUND(E3819/L3819,2),0)</f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300"/>
        <v>228</v>
      </c>
      <c r="P3820" s="9">
        <f t="shared" si="301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300"/>
        <v>106</v>
      </c>
      <c r="P3821" s="9">
        <f t="shared" si="301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300"/>
        <v>143</v>
      </c>
      <c r="P3822" s="9">
        <f t="shared" si="301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300"/>
        <v>105</v>
      </c>
      <c r="P3823" s="9">
        <f t="shared" si="301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300"/>
        <v>110</v>
      </c>
      <c r="P3824" s="9">
        <f t="shared" si="301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300"/>
        <v>106</v>
      </c>
      <c r="P3825" s="9">
        <f t="shared" si="301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300"/>
        <v>108</v>
      </c>
      <c r="P3826" s="9">
        <f t="shared" si="301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300"/>
        <v>105</v>
      </c>
      <c r="P3827" s="9">
        <f t="shared" si="301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300"/>
        <v>119</v>
      </c>
      <c r="P3828" s="9">
        <f t="shared" si="301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300"/>
        <v>153</v>
      </c>
      <c r="P3829" s="9">
        <f t="shared" si="301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300"/>
        <v>100</v>
      </c>
      <c r="P3830" s="9">
        <f t="shared" si="301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300"/>
        <v>100</v>
      </c>
      <c r="P3831" s="9">
        <f t="shared" si="301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300"/>
        <v>225</v>
      </c>
      <c r="P3832" s="9">
        <f t="shared" si="301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300"/>
        <v>106</v>
      </c>
      <c r="P3833" s="9">
        <f t="shared" si="301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300"/>
        <v>105</v>
      </c>
      <c r="P3834" s="9">
        <f t="shared" si="301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300"/>
        <v>117</v>
      </c>
      <c r="P3835" s="9">
        <f t="shared" si="301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300"/>
        <v>109</v>
      </c>
      <c r="P3836" s="9">
        <f t="shared" si="301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300"/>
        <v>160</v>
      </c>
      <c r="P3837" s="9">
        <f t="shared" si="301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300"/>
        <v>113</v>
      </c>
      <c r="P3838" s="9">
        <f t="shared" si="301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300"/>
        <v>102</v>
      </c>
      <c r="P3839" s="9">
        <f t="shared" si="301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300"/>
        <v>101</v>
      </c>
      <c r="P3840" s="9">
        <f t="shared" si="301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300"/>
        <v>101</v>
      </c>
      <c r="P3841" s="9">
        <f t="shared" si="301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300"/>
        <v>6500</v>
      </c>
      <c r="P3842" s="9">
        <f t="shared" si="301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0"/>
        <v>9</v>
      </c>
      <c r="P3843" s="9">
        <f t="shared" si="301"/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 s="9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 s="9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 s="9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 s="9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 s="9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 s="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 s="9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 s="9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 s="9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 s="9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 s="9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9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 s="9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 s="9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9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 s="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 s="9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9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 s="9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 s="9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9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9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 s="9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 s="9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 s="9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 s="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 s="9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 s="9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 s="9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 s="9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9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9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9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9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 s="9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 s="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 s="9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9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 s="9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ref="O3883:O3889" si="305">ROUND(E3883/D3883*100,0)</f>
        <v>5</v>
      </c>
      <c r="P3883" s="9">
        <f t="shared" ref="P3883:P3889" si="306">IFERROR(ROUND(E3883/L3883,2),0)</f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5"/>
        <v>0</v>
      </c>
      <c r="P3884" s="9">
        <f t="shared" si="306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5"/>
        <v>0</v>
      </c>
      <c r="P3885" s="9">
        <f t="shared" si="306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5"/>
        <v>0</v>
      </c>
      <c r="P3886" s="9">
        <f t="shared" si="306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5"/>
        <v>0</v>
      </c>
      <c r="P3887" s="9">
        <f t="shared" si="306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5"/>
        <v>0</v>
      </c>
      <c r="P3888" s="9">
        <f t="shared" si="306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5"/>
        <v>2</v>
      </c>
      <c r="P3889" s="9">
        <f t="shared" si="306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ref="O3890:O3905" si="307">ROUND(E3890/D3890*100,0)</f>
        <v>27</v>
      </c>
      <c r="P3890" s="9">
        <f t="shared" ref="P3890:P3905" si="308">IFERROR(ROUND(E3890/L3890,2),0)</f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7"/>
        <v>1</v>
      </c>
      <c r="P3891" s="9">
        <f t="shared" si="308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7"/>
        <v>17</v>
      </c>
      <c r="P3892" s="9">
        <f t="shared" si="308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7"/>
        <v>33</v>
      </c>
      <c r="P3893" s="9">
        <f t="shared" si="308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7"/>
        <v>0</v>
      </c>
      <c r="P3894" s="9">
        <f t="shared" si="308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7"/>
        <v>22</v>
      </c>
      <c r="P3895" s="9">
        <f t="shared" si="308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7"/>
        <v>3</v>
      </c>
      <c r="P3896" s="9">
        <f t="shared" si="308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7"/>
        <v>5</v>
      </c>
      <c r="P3897" s="9">
        <f t="shared" si="308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7"/>
        <v>11</v>
      </c>
      <c r="P3898" s="9">
        <f t="shared" si="308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7"/>
        <v>18</v>
      </c>
      <c r="P3899" s="9">
        <f t="shared" si="308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7"/>
        <v>33</v>
      </c>
      <c r="P3900" s="9">
        <f t="shared" si="308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7"/>
        <v>1</v>
      </c>
      <c r="P3901" s="9">
        <f t="shared" si="308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7"/>
        <v>5</v>
      </c>
      <c r="P3902" s="9">
        <f t="shared" si="308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7"/>
        <v>1</v>
      </c>
      <c r="P3903" s="9">
        <f t="shared" si="308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7"/>
        <v>49</v>
      </c>
      <c r="P3904" s="9">
        <f t="shared" si="308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7"/>
        <v>0</v>
      </c>
      <c r="P3905" s="9">
        <f t="shared" si="308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09">ROUND(E3906/D3906*100,0)</f>
        <v>0</v>
      </c>
      <c r="P3906" s="9">
        <f t="shared" ref="P3906:P3969" si="310">IFERROR(ROUND(E3906/L3906,2),0)</f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9"/>
        <v>12</v>
      </c>
      <c r="P3907" s="9">
        <f t="shared" si="310"/>
        <v>24.71</v>
      </c>
      <c r="Q3907" s="11" t="s">
        <v>8315</v>
      </c>
      <c r="R3907" t="s">
        <v>8316</v>
      </c>
      <c r="S3907" s="15">
        <f t="shared" ref="S3907:S3970" si="311">(((J3907/60)/60)/24)+DATE(1970,1,1)</f>
        <v>42124.623877314814</v>
      </c>
      <c r="T3907" s="16">
        <f t="shared" ref="T3907:T3970" si="312">(((I3907/60)/60)/24)+DATE(1970,1,1)</f>
        <v>42166.958333333328</v>
      </c>
      <c r="U3907">
        <f t="shared" ref="U3907:U3970" si="313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9"/>
        <v>67</v>
      </c>
      <c r="P3908" s="9">
        <f t="shared" si="310"/>
        <v>63.13</v>
      </c>
      <c r="Q3908" s="11" t="s">
        <v>8315</v>
      </c>
      <c r="R3908" t="s">
        <v>8316</v>
      </c>
      <c r="S3908" s="15">
        <f t="shared" si="311"/>
        <v>42143.917743055557</v>
      </c>
      <c r="T3908" s="16">
        <f t="shared" si="312"/>
        <v>42181.559027777781</v>
      </c>
      <c r="U3908">
        <f t="shared" si="313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9"/>
        <v>15</v>
      </c>
      <c r="P3909" s="9">
        <f t="shared" si="310"/>
        <v>38.25</v>
      </c>
      <c r="Q3909" s="11" t="s">
        <v>8315</v>
      </c>
      <c r="R3909" t="s">
        <v>8316</v>
      </c>
      <c r="S3909" s="15">
        <f t="shared" si="311"/>
        <v>41906.819513888891</v>
      </c>
      <c r="T3909" s="16">
        <f t="shared" si="312"/>
        <v>41938.838888888888</v>
      </c>
      <c r="U3909">
        <f t="shared" si="313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9"/>
        <v>9</v>
      </c>
      <c r="P3910" s="9">
        <f t="shared" si="310"/>
        <v>16.25</v>
      </c>
      <c r="Q3910" s="11" t="s">
        <v>8315</v>
      </c>
      <c r="R3910" t="s">
        <v>8316</v>
      </c>
      <c r="S3910" s="15">
        <f t="shared" si="311"/>
        <v>41834.135370370372</v>
      </c>
      <c r="T3910" s="16">
        <f t="shared" si="312"/>
        <v>41849.135370370372</v>
      </c>
      <c r="U3910">
        <f t="shared" si="313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9"/>
        <v>0</v>
      </c>
      <c r="P3911" s="9">
        <f t="shared" si="310"/>
        <v>33.75</v>
      </c>
      <c r="Q3911" s="11" t="s">
        <v>8315</v>
      </c>
      <c r="R3911" t="s">
        <v>8316</v>
      </c>
      <c r="S3911" s="15">
        <f t="shared" si="311"/>
        <v>41863.359282407408</v>
      </c>
      <c r="T3911" s="16">
        <f t="shared" si="312"/>
        <v>41893.359282407408</v>
      </c>
      <c r="U3911">
        <f t="shared" si="313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9"/>
        <v>3</v>
      </c>
      <c r="P3912" s="9">
        <f t="shared" si="310"/>
        <v>61.67</v>
      </c>
      <c r="Q3912" s="11" t="s">
        <v>8315</v>
      </c>
      <c r="R3912" t="s">
        <v>8316</v>
      </c>
      <c r="S3912" s="15">
        <f t="shared" si="311"/>
        <v>42224.756909722222</v>
      </c>
      <c r="T3912" s="16">
        <f t="shared" si="312"/>
        <v>42254.756909722222</v>
      </c>
      <c r="U3912">
        <f t="shared" si="313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9"/>
        <v>37</v>
      </c>
      <c r="P3913" s="9">
        <f t="shared" si="310"/>
        <v>83.14</v>
      </c>
      <c r="Q3913" s="11" t="s">
        <v>8315</v>
      </c>
      <c r="R3913" t="s">
        <v>8316</v>
      </c>
      <c r="S3913" s="15">
        <f t="shared" si="311"/>
        <v>41939.8122337963</v>
      </c>
      <c r="T3913" s="16">
        <f t="shared" si="312"/>
        <v>41969.853900462964</v>
      </c>
      <c r="U3913">
        <f t="shared" si="313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9"/>
        <v>0</v>
      </c>
      <c r="P3914" s="9">
        <f t="shared" si="310"/>
        <v>1</v>
      </c>
      <c r="Q3914" s="11" t="s">
        <v>8315</v>
      </c>
      <c r="R3914" t="s">
        <v>8316</v>
      </c>
      <c r="S3914" s="15">
        <f t="shared" si="311"/>
        <v>42059.270023148143</v>
      </c>
      <c r="T3914" s="16">
        <f t="shared" si="312"/>
        <v>42119.190972222219</v>
      </c>
      <c r="U3914">
        <f t="shared" si="313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9"/>
        <v>10</v>
      </c>
      <c r="P3915" s="9">
        <f t="shared" si="310"/>
        <v>142.86000000000001</v>
      </c>
      <c r="Q3915" s="11" t="s">
        <v>8315</v>
      </c>
      <c r="R3915" t="s">
        <v>8316</v>
      </c>
      <c r="S3915" s="15">
        <f t="shared" si="311"/>
        <v>42308.211215277777</v>
      </c>
      <c r="T3915" s="16">
        <f t="shared" si="312"/>
        <v>42338.252881944441</v>
      </c>
      <c r="U3915">
        <f t="shared" si="313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9"/>
        <v>36</v>
      </c>
      <c r="P3916" s="9">
        <f t="shared" si="310"/>
        <v>33.67</v>
      </c>
      <c r="Q3916" s="11" t="s">
        <v>8315</v>
      </c>
      <c r="R3916" t="s">
        <v>8316</v>
      </c>
      <c r="S3916" s="15">
        <f t="shared" si="311"/>
        <v>42114.818935185183</v>
      </c>
      <c r="T3916" s="16">
        <f t="shared" si="312"/>
        <v>42134.957638888889</v>
      </c>
      <c r="U3916">
        <f t="shared" si="313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9"/>
        <v>0</v>
      </c>
      <c r="P3917" s="9">
        <f t="shared" si="310"/>
        <v>5</v>
      </c>
      <c r="Q3917" s="11" t="s">
        <v>8315</v>
      </c>
      <c r="R3917" t="s">
        <v>8316</v>
      </c>
      <c r="S3917" s="15">
        <f t="shared" si="311"/>
        <v>42492.98505787037</v>
      </c>
      <c r="T3917" s="16">
        <f t="shared" si="312"/>
        <v>42522.98505787037</v>
      </c>
      <c r="U3917">
        <f t="shared" si="313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9"/>
        <v>0</v>
      </c>
      <c r="P3918" s="9">
        <f t="shared" si="310"/>
        <v>0</v>
      </c>
      <c r="Q3918" s="11" t="s">
        <v>8315</v>
      </c>
      <c r="R3918" t="s">
        <v>8316</v>
      </c>
      <c r="S3918" s="15">
        <f t="shared" si="311"/>
        <v>42494.471666666665</v>
      </c>
      <c r="T3918" s="16">
        <f t="shared" si="312"/>
        <v>42524.471666666665</v>
      </c>
      <c r="U3918">
        <f t="shared" si="313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9"/>
        <v>0</v>
      </c>
      <c r="P3919" s="9">
        <f t="shared" si="310"/>
        <v>10</v>
      </c>
      <c r="Q3919" s="11" t="s">
        <v>8315</v>
      </c>
      <c r="R3919" t="s">
        <v>8316</v>
      </c>
      <c r="S3919" s="15">
        <f t="shared" si="311"/>
        <v>41863.527326388888</v>
      </c>
      <c r="T3919" s="16">
        <f t="shared" si="312"/>
        <v>41893.527326388888</v>
      </c>
      <c r="U3919">
        <f t="shared" si="313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9"/>
        <v>0</v>
      </c>
      <c r="P3920" s="9">
        <f t="shared" si="310"/>
        <v>40</v>
      </c>
      <c r="Q3920" s="11" t="s">
        <v>8315</v>
      </c>
      <c r="R3920" t="s">
        <v>8316</v>
      </c>
      <c r="S3920" s="15">
        <f t="shared" si="311"/>
        <v>41843.664618055554</v>
      </c>
      <c r="T3920" s="16">
        <f t="shared" si="312"/>
        <v>41855.666666666664</v>
      </c>
      <c r="U3920">
        <f t="shared" si="313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9"/>
        <v>2</v>
      </c>
      <c r="P3921" s="9">
        <f t="shared" si="310"/>
        <v>30</v>
      </c>
      <c r="Q3921" s="11" t="s">
        <v>8315</v>
      </c>
      <c r="R3921" t="s">
        <v>8316</v>
      </c>
      <c r="S3921" s="15">
        <f t="shared" si="311"/>
        <v>42358.684872685189</v>
      </c>
      <c r="T3921" s="16">
        <f t="shared" si="312"/>
        <v>42387</v>
      </c>
      <c r="U3921">
        <f t="shared" si="313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9"/>
        <v>5</v>
      </c>
      <c r="P3922" s="9">
        <f t="shared" si="310"/>
        <v>45</v>
      </c>
      <c r="Q3922" s="11" t="s">
        <v>8315</v>
      </c>
      <c r="R3922" t="s">
        <v>8316</v>
      </c>
      <c r="S3922" s="15">
        <f t="shared" si="311"/>
        <v>42657.38726851852</v>
      </c>
      <c r="T3922" s="16">
        <f t="shared" si="312"/>
        <v>42687.428935185191</v>
      </c>
      <c r="U3922">
        <f t="shared" si="313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9"/>
        <v>0</v>
      </c>
      <c r="P3923" s="9">
        <f t="shared" si="310"/>
        <v>0</v>
      </c>
      <c r="Q3923" s="11" t="s">
        <v>8315</v>
      </c>
      <c r="R3923" t="s">
        <v>8316</v>
      </c>
      <c r="S3923" s="15">
        <f t="shared" si="311"/>
        <v>41926.542303240742</v>
      </c>
      <c r="T3923" s="16">
        <f t="shared" si="312"/>
        <v>41938.75</v>
      </c>
      <c r="U3923">
        <f t="shared" si="313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9"/>
        <v>8</v>
      </c>
      <c r="P3924" s="9">
        <f t="shared" si="310"/>
        <v>10.17</v>
      </c>
      <c r="Q3924" s="11" t="s">
        <v>8315</v>
      </c>
      <c r="R3924" t="s">
        <v>8316</v>
      </c>
      <c r="S3924" s="15">
        <f t="shared" si="311"/>
        <v>42020.768634259264</v>
      </c>
      <c r="T3924" s="16">
        <f t="shared" si="312"/>
        <v>42065.958333333328</v>
      </c>
      <c r="U3924">
        <f t="shared" si="313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9"/>
        <v>12</v>
      </c>
      <c r="P3925" s="9">
        <f t="shared" si="310"/>
        <v>81.41</v>
      </c>
      <c r="Q3925" s="11" t="s">
        <v>8315</v>
      </c>
      <c r="R3925" t="s">
        <v>8316</v>
      </c>
      <c r="S3925" s="15">
        <f t="shared" si="311"/>
        <v>42075.979988425926</v>
      </c>
      <c r="T3925" s="16">
        <f t="shared" si="312"/>
        <v>42103.979988425926</v>
      </c>
      <c r="U3925">
        <f t="shared" si="313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9"/>
        <v>15</v>
      </c>
      <c r="P3926" s="9">
        <f t="shared" si="310"/>
        <v>57.25</v>
      </c>
      <c r="Q3926" s="11" t="s">
        <v>8315</v>
      </c>
      <c r="R3926" t="s">
        <v>8316</v>
      </c>
      <c r="S3926" s="15">
        <f t="shared" si="311"/>
        <v>41786.959745370368</v>
      </c>
      <c r="T3926" s="16">
        <f t="shared" si="312"/>
        <v>41816.959745370368</v>
      </c>
      <c r="U3926">
        <f t="shared" si="313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9"/>
        <v>10</v>
      </c>
      <c r="P3927" s="9">
        <f t="shared" si="310"/>
        <v>5</v>
      </c>
      <c r="Q3927" s="11" t="s">
        <v>8315</v>
      </c>
      <c r="R3927" t="s">
        <v>8316</v>
      </c>
      <c r="S3927" s="15">
        <f t="shared" si="311"/>
        <v>41820.870821759258</v>
      </c>
      <c r="T3927" s="16">
        <f t="shared" si="312"/>
        <v>41850.870821759258</v>
      </c>
      <c r="U3927">
        <f t="shared" si="313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9"/>
        <v>0</v>
      </c>
      <c r="P3928" s="9">
        <f t="shared" si="310"/>
        <v>15</v>
      </c>
      <c r="Q3928" s="11" t="s">
        <v>8315</v>
      </c>
      <c r="R3928" t="s">
        <v>8316</v>
      </c>
      <c r="S3928" s="15">
        <f t="shared" si="311"/>
        <v>41970.085046296299</v>
      </c>
      <c r="T3928" s="16">
        <f t="shared" si="312"/>
        <v>42000.085046296299</v>
      </c>
      <c r="U3928">
        <f t="shared" si="313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9"/>
        <v>1</v>
      </c>
      <c r="P3929" s="9">
        <f t="shared" si="310"/>
        <v>12.5</v>
      </c>
      <c r="Q3929" s="11" t="s">
        <v>8315</v>
      </c>
      <c r="R3929" t="s">
        <v>8316</v>
      </c>
      <c r="S3929" s="15">
        <f t="shared" si="311"/>
        <v>41830.267407407409</v>
      </c>
      <c r="T3929" s="16">
        <f t="shared" si="312"/>
        <v>41860.267407407409</v>
      </c>
      <c r="U3929">
        <f t="shared" si="313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9"/>
        <v>13</v>
      </c>
      <c r="P3930" s="9">
        <f t="shared" si="310"/>
        <v>93</v>
      </c>
      <c r="Q3930" s="11" t="s">
        <v>8315</v>
      </c>
      <c r="R3930" t="s">
        <v>8316</v>
      </c>
      <c r="S3930" s="15">
        <f t="shared" si="311"/>
        <v>42265.683182870373</v>
      </c>
      <c r="T3930" s="16">
        <f t="shared" si="312"/>
        <v>42293.207638888889</v>
      </c>
      <c r="U3930">
        <f t="shared" si="313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9"/>
        <v>2</v>
      </c>
      <c r="P3931" s="9">
        <f t="shared" si="310"/>
        <v>32.36</v>
      </c>
      <c r="Q3931" s="11" t="s">
        <v>8315</v>
      </c>
      <c r="R3931" t="s">
        <v>8316</v>
      </c>
      <c r="S3931" s="15">
        <f t="shared" si="311"/>
        <v>42601.827141203699</v>
      </c>
      <c r="T3931" s="16">
        <f t="shared" si="312"/>
        <v>42631.827141203699</v>
      </c>
      <c r="U3931">
        <f t="shared" si="313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9"/>
        <v>0</v>
      </c>
      <c r="P3932" s="9">
        <f t="shared" si="310"/>
        <v>0</v>
      </c>
      <c r="Q3932" s="11" t="s">
        <v>8315</v>
      </c>
      <c r="R3932" t="s">
        <v>8316</v>
      </c>
      <c r="S3932" s="15">
        <f t="shared" si="311"/>
        <v>42433.338749999995</v>
      </c>
      <c r="T3932" s="16">
        <f t="shared" si="312"/>
        <v>42461.25</v>
      </c>
      <c r="U3932">
        <f t="shared" si="313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9"/>
        <v>0</v>
      </c>
      <c r="P3933" s="9">
        <f t="shared" si="310"/>
        <v>0</v>
      </c>
      <c r="Q3933" s="11" t="s">
        <v>8315</v>
      </c>
      <c r="R3933" t="s">
        <v>8316</v>
      </c>
      <c r="S3933" s="15">
        <f t="shared" si="311"/>
        <v>42228.151701388888</v>
      </c>
      <c r="T3933" s="16">
        <f t="shared" si="312"/>
        <v>42253.151701388888</v>
      </c>
      <c r="U3933">
        <f t="shared" si="313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9"/>
        <v>0</v>
      </c>
      <c r="P3934" s="9">
        <f t="shared" si="310"/>
        <v>1</v>
      </c>
      <c r="Q3934" s="11" t="s">
        <v>8315</v>
      </c>
      <c r="R3934" t="s">
        <v>8316</v>
      </c>
      <c r="S3934" s="15">
        <f t="shared" si="311"/>
        <v>42415.168564814812</v>
      </c>
      <c r="T3934" s="16">
        <f t="shared" si="312"/>
        <v>42445.126898148148</v>
      </c>
      <c r="U3934">
        <f t="shared" si="313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9"/>
        <v>16</v>
      </c>
      <c r="P3935" s="9">
        <f t="shared" si="310"/>
        <v>91.83</v>
      </c>
      <c r="Q3935" s="11" t="s">
        <v>8315</v>
      </c>
      <c r="R3935" t="s">
        <v>8316</v>
      </c>
      <c r="S3935" s="15">
        <f t="shared" si="311"/>
        <v>42538.968310185184</v>
      </c>
      <c r="T3935" s="16">
        <f t="shared" si="312"/>
        <v>42568.029861111107</v>
      </c>
      <c r="U3935">
        <f t="shared" si="313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9"/>
        <v>11</v>
      </c>
      <c r="P3936" s="9">
        <f t="shared" si="310"/>
        <v>45.83</v>
      </c>
      <c r="Q3936" s="11" t="s">
        <v>8315</v>
      </c>
      <c r="R3936" t="s">
        <v>8316</v>
      </c>
      <c r="S3936" s="15">
        <f t="shared" si="311"/>
        <v>42233.671747685185</v>
      </c>
      <c r="T3936" s="16">
        <f t="shared" si="312"/>
        <v>42278.541666666672</v>
      </c>
      <c r="U3936">
        <f t="shared" si="313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9"/>
        <v>44</v>
      </c>
      <c r="P3937" s="9">
        <f t="shared" si="310"/>
        <v>57.17</v>
      </c>
      <c r="Q3937" s="11" t="s">
        <v>8315</v>
      </c>
      <c r="R3937" t="s">
        <v>8316</v>
      </c>
      <c r="S3937" s="15">
        <f t="shared" si="311"/>
        <v>42221.656782407401</v>
      </c>
      <c r="T3937" s="16">
        <f t="shared" si="312"/>
        <v>42281.656782407401</v>
      </c>
      <c r="U3937">
        <f t="shared" si="313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9"/>
        <v>0</v>
      </c>
      <c r="P3938" s="9">
        <f t="shared" si="310"/>
        <v>0</v>
      </c>
      <c r="Q3938" s="11" t="s">
        <v>8315</v>
      </c>
      <c r="R3938" t="s">
        <v>8316</v>
      </c>
      <c r="S3938" s="15">
        <f t="shared" si="311"/>
        <v>42675.262962962966</v>
      </c>
      <c r="T3938" s="16">
        <f t="shared" si="312"/>
        <v>42705.304629629631</v>
      </c>
      <c r="U3938">
        <f t="shared" si="313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9"/>
        <v>86</v>
      </c>
      <c r="P3939" s="9">
        <f t="shared" si="310"/>
        <v>248.5</v>
      </c>
      <c r="Q3939" s="11" t="s">
        <v>8315</v>
      </c>
      <c r="R3939" t="s">
        <v>8316</v>
      </c>
      <c r="S3939" s="15">
        <f t="shared" si="311"/>
        <v>42534.631481481483</v>
      </c>
      <c r="T3939" s="16">
        <f t="shared" si="312"/>
        <v>42562.631481481483</v>
      </c>
      <c r="U3939">
        <f t="shared" si="313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9"/>
        <v>12</v>
      </c>
      <c r="P3940" s="9">
        <f t="shared" si="310"/>
        <v>79.400000000000006</v>
      </c>
      <c r="Q3940" s="11" t="s">
        <v>8315</v>
      </c>
      <c r="R3940" t="s">
        <v>8316</v>
      </c>
      <c r="S3940" s="15">
        <f t="shared" si="311"/>
        <v>42151.905717592599</v>
      </c>
      <c r="T3940" s="16">
        <f t="shared" si="312"/>
        <v>42182.905717592599</v>
      </c>
      <c r="U3940">
        <f t="shared" si="313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9"/>
        <v>0</v>
      </c>
      <c r="P3941" s="9">
        <f t="shared" si="310"/>
        <v>5</v>
      </c>
      <c r="Q3941" s="11" t="s">
        <v>8315</v>
      </c>
      <c r="R3941" t="s">
        <v>8316</v>
      </c>
      <c r="S3941" s="15">
        <f t="shared" si="311"/>
        <v>41915.400219907409</v>
      </c>
      <c r="T3941" s="16">
        <f t="shared" si="312"/>
        <v>41919.1875</v>
      </c>
      <c r="U3941">
        <f t="shared" si="313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9"/>
        <v>0</v>
      </c>
      <c r="P3942" s="9">
        <f t="shared" si="310"/>
        <v>5.5</v>
      </c>
      <c r="Q3942" s="11" t="s">
        <v>8315</v>
      </c>
      <c r="R3942" t="s">
        <v>8316</v>
      </c>
      <c r="S3942" s="15">
        <f t="shared" si="311"/>
        <v>41961.492488425924</v>
      </c>
      <c r="T3942" s="16">
        <f t="shared" si="312"/>
        <v>42006.492488425924</v>
      </c>
      <c r="U3942">
        <f t="shared" si="313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9"/>
        <v>1</v>
      </c>
      <c r="P3943" s="9">
        <f t="shared" si="310"/>
        <v>25</v>
      </c>
      <c r="Q3943" s="11" t="s">
        <v>8315</v>
      </c>
      <c r="R3943" t="s">
        <v>8316</v>
      </c>
      <c r="S3943" s="15">
        <f t="shared" si="311"/>
        <v>41940.587233796294</v>
      </c>
      <c r="T3943" s="16">
        <f t="shared" si="312"/>
        <v>41968.041666666672</v>
      </c>
      <c r="U3943">
        <f t="shared" si="313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9"/>
        <v>0</v>
      </c>
      <c r="P3944" s="9">
        <f t="shared" si="310"/>
        <v>0</v>
      </c>
      <c r="Q3944" s="11" t="s">
        <v>8315</v>
      </c>
      <c r="R3944" t="s">
        <v>8316</v>
      </c>
      <c r="S3944" s="15">
        <f t="shared" si="311"/>
        <v>42111.904097222221</v>
      </c>
      <c r="T3944" s="16">
        <f t="shared" si="312"/>
        <v>42171.904097222221</v>
      </c>
      <c r="U3944">
        <f t="shared" si="313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9"/>
        <v>36</v>
      </c>
      <c r="P3945" s="9">
        <f t="shared" si="310"/>
        <v>137.08000000000001</v>
      </c>
      <c r="Q3945" s="11" t="s">
        <v>8315</v>
      </c>
      <c r="R3945" t="s">
        <v>8316</v>
      </c>
      <c r="S3945" s="15">
        <f t="shared" si="311"/>
        <v>42279.778564814813</v>
      </c>
      <c r="T3945" s="16">
        <f t="shared" si="312"/>
        <v>42310.701388888891</v>
      </c>
      <c r="U3945">
        <f t="shared" si="313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9"/>
        <v>0</v>
      </c>
      <c r="P3946" s="9">
        <f t="shared" si="310"/>
        <v>0</v>
      </c>
      <c r="Q3946" s="11" t="s">
        <v>8315</v>
      </c>
      <c r="R3946" t="s">
        <v>8316</v>
      </c>
      <c r="S3946" s="15">
        <f t="shared" si="311"/>
        <v>42213.662905092591</v>
      </c>
      <c r="T3946" s="16">
        <f t="shared" si="312"/>
        <v>42243.662905092591</v>
      </c>
      <c r="U3946">
        <f t="shared" si="313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9"/>
        <v>0</v>
      </c>
      <c r="P3947" s="9">
        <f t="shared" si="310"/>
        <v>5</v>
      </c>
      <c r="Q3947" s="11" t="s">
        <v>8315</v>
      </c>
      <c r="R3947" t="s">
        <v>8316</v>
      </c>
      <c r="S3947" s="15">
        <f t="shared" si="311"/>
        <v>42109.801712962959</v>
      </c>
      <c r="T3947" s="16">
        <f t="shared" si="312"/>
        <v>42139.801712962959</v>
      </c>
      <c r="U3947">
        <f t="shared" si="313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9"/>
        <v>3</v>
      </c>
      <c r="P3948" s="9">
        <f t="shared" si="310"/>
        <v>39</v>
      </c>
      <c r="Q3948" s="11" t="s">
        <v>8315</v>
      </c>
      <c r="R3948" t="s">
        <v>8316</v>
      </c>
      <c r="S3948" s="15">
        <f t="shared" si="311"/>
        <v>42031.833587962959</v>
      </c>
      <c r="T3948" s="16">
        <f t="shared" si="312"/>
        <v>42063.333333333328</v>
      </c>
      <c r="U3948">
        <f t="shared" si="313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9"/>
        <v>3</v>
      </c>
      <c r="P3949" s="9">
        <f t="shared" si="310"/>
        <v>50.5</v>
      </c>
      <c r="Q3949" s="11" t="s">
        <v>8315</v>
      </c>
      <c r="R3949" t="s">
        <v>8316</v>
      </c>
      <c r="S3949" s="15">
        <f t="shared" si="311"/>
        <v>42615.142870370371</v>
      </c>
      <c r="T3949" s="16">
        <f t="shared" si="312"/>
        <v>42645.142870370371</v>
      </c>
      <c r="U3949">
        <f t="shared" si="313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9"/>
        <v>0</v>
      </c>
      <c r="P3950" s="9">
        <f t="shared" si="310"/>
        <v>0</v>
      </c>
      <c r="Q3950" s="11" t="s">
        <v>8315</v>
      </c>
      <c r="R3950" t="s">
        <v>8316</v>
      </c>
      <c r="S3950" s="15">
        <f t="shared" si="311"/>
        <v>41829.325497685182</v>
      </c>
      <c r="T3950" s="16">
        <f t="shared" si="312"/>
        <v>41889.325497685182</v>
      </c>
      <c r="U3950">
        <f t="shared" si="313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9"/>
        <v>16</v>
      </c>
      <c r="P3951" s="9">
        <f t="shared" si="310"/>
        <v>49.28</v>
      </c>
      <c r="Q3951" s="11" t="s">
        <v>8315</v>
      </c>
      <c r="R3951" t="s">
        <v>8316</v>
      </c>
      <c r="S3951" s="15">
        <f t="shared" si="311"/>
        <v>42016.120613425926</v>
      </c>
      <c r="T3951" s="16">
        <f t="shared" si="312"/>
        <v>42046.120613425926</v>
      </c>
      <c r="U3951">
        <f t="shared" si="313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9"/>
        <v>1</v>
      </c>
      <c r="P3952" s="9">
        <f t="shared" si="310"/>
        <v>25</v>
      </c>
      <c r="Q3952" s="11" t="s">
        <v>8315</v>
      </c>
      <c r="R3952" t="s">
        <v>8316</v>
      </c>
      <c r="S3952" s="15">
        <f t="shared" si="311"/>
        <v>42439.702314814815</v>
      </c>
      <c r="T3952" s="16">
        <f t="shared" si="312"/>
        <v>42468.774305555555</v>
      </c>
      <c r="U3952">
        <f t="shared" si="313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9"/>
        <v>0</v>
      </c>
      <c r="P3953" s="9">
        <f t="shared" si="310"/>
        <v>1</v>
      </c>
      <c r="Q3953" s="11" t="s">
        <v>8315</v>
      </c>
      <c r="R3953" t="s">
        <v>8316</v>
      </c>
      <c r="S3953" s="15">
        <f t="shared" si="311"/>
        <v>42433.825717592597</v>
      </c>
      <c r="T3953" s="16">
        <f t="shared" si="312"/>
        <v>42493.784050925926</v>
      </c>
      <c r="U3953">
        <f t="shared" si="313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9"/>
        <v>0</v>
      </c>
      <c r="P3954" s="9">
        <f t="shared" si="310"/>
        <v>25</v>
      </c>
      <c r="Q3954" s="11" t="s">
        <v>8315</v>
      </c>
      <c r="R3954" t="s">
        <v>8316</v>
      </c>
      <c r="S3954" s="15">
        <f t="shared" si="311"/>
        <v>42243.790393518517</v>
      </c>
      <c r="T3954" s="16">
        <f t="shared" si="312"/>
        <v>42303.790393518517</v>
      </c>
      <c r="U3954">
        <f t="shared" si="313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9"/>
        <v>0</v>
      </c>
      <c r="P3955" s="9">
        <f t="shared" si="310"/>
        <v>0</v>
      </c>
      <c r="Q3955" s="11" t="s">
        <v>8315</v>
      </c>
      <c r="R3955" t="s">
        <v>8316</v>
      </c>
      <c r="S3955" s="15">
        <f t="shared" si="311"/>
        <v>42550.048449074078</v>
      </c>
      <c r="T3955" s="16">
        <f t="shared" si="312"/>
        <v>42580.978472222225</v>
      </c>
      <c r="U3955">
        <f t="shared" si="313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9"/>
        <v>0</v>
      </c>
      <c r="P3956" s="9">
        <f t="shared" si="310"/>
        <v>0</v>
      </c>
      <c r="Q3956" s="11" t="s">
        <v>8315</v>
      </c>
      <c r="R3956" t="s">
        <v>8316</v>
      </c>
      <c r="S3956" s="15">
        <f t="shared" si="311"/>
        <v>41774.651203703703</v>
      </c>
      <c r="T3956" s="16">
        <f t="shared" si="312"/>
        <v>41834.651203703703</v>
      </c>
      <c r="U3956">
        <f t="shared" si="313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9"/>
        <v>24</v>
      </c>
      <c r="P3957" s="9">
        <f t="shared" si="310"/>
        <v>53.13</v>
      </c>
      <c r="Q3957" s="11" t="s">
        <v>8315</v>
      </c>
      <c r="R3957" t="s">
        <v>8316</v>
      </c>
      <c r="S3957" s="15">
        <f t="shared" si="311"/>
        <v>42306.848854166667</v>
      </c>
      <c r="T3957" s="16">
        <f t="shared" si="312"/>
        <v>42336.890520833331</v>
      </c>
      <c r="U3957">
        <f t="shared" si="313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9"/>
        <v>0</v>
      </c>
      <c r="P3958" s="9">
        <f t="shared" si="310"/>
        <v>0</v>
      </c>
      <c r="Q3958" s="11" t="s">
        <v>8315</v>
      </c>
      <c r="R3958" t="s">
        <v>8316</v>
      </c>
      <c r="S3958" s="15">
        <f t="shared" si="311"/>
        <v>42457.932025462964</v>
      </c>
      <c r="T3958" s="16">
        <f t="shared" si="312"/>
        <v>42485.013888888891</v>
      </c>
      <c r="U3958">
        <f t="shared" si="313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9"/>
        <v>0</v>
      </c>
      <c r="P3959" s="9">
        <f t="shared" si="310"/>
        <v>7</v>
      </c>
      <c r="Q3959" s="11" t="s">
        <v>8315</v>
      </c>
      <c r="R3959" t="s">
        <v>8316</v>
      </c>
      <c r="S3959" s="15">
        <f t="shared" si="311"/>
        <v>42513.976319444439</v>
      </c>
      <c r="T3959" s="16">
        <f t="shared" si="312"/>
        <v>42559.976319444439</v>
      </c>
      <c r="U3959">
        <f t="shared" si="313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9"/>
        <v>32</v>
      </c>
      <c r="P3960" s="9">
        <f t="shared" si="310"/>
        <v>40.06</v>
      </c>
      <c r="Q3960" s="11" t="s">
        <v>8315</v>
      </c>
      <c r="R3960" t="s">
        <v>8316</v>
      </c>
      <c r="S3960" s="15">
        <f t="shared" si="311"/>
        <v>41816.950370370374</v>
      </c>
      <c r="T3960" s="16">
        <f t="shared" si="312"/>
        <v>41853.583333333336</v>
      </c>
      <c r="U3960">
        <f t="shared" si="313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9"/>
        <v>24</v>
      </c>
      <c r="P3961" s="9">
        <f t="shared" si="310"/>
        <v>24.33</v>
      </c>
      <c r="Q3961" s="11" t="s">
        <v>8315</v>
      </c>
      <c r="R3961" t="s">
        <v>8316</v>
      </c>
      <c r="S3961" s="15">
        <f t="shared" si="311"/>
        <v>41880.788842592592</v>
      </c>
      <c r="T3961" s="16">
        <f t="shared" si="312"/>
        <v>41910.788842592592</v>
      </c>
      <c r="U3961">
        <f t="shared" si="313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9"/>
        <v>2</v>
      </c>
      <c r="P3962" s="9">
        <f t="shared" si="310"/>
        <v>11.25</v>
      </c>
      <c r="Q3962" s="11" t="s">
        <v>8315</v>
      </c>
      <c r="R3962" t="s">
        <v>8316</v>
      </c>
      <c r="S3962" s="15">
        <f t="shared" si="311"/>
        <v>42342.845555555556</v>
      </c>
      <c r="T3962" s="16">
        <f t="shared" si="312"/>
        <v>42372.845555555556</v>
      </c>
      <c r="U3962">
        <f t="shared" si="313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9"/>
        <v>0</v>
      </c>
      <c r="P3963" s="9">
        <f t="shared" si="310"/>
        <v>10.5</v>
      </c>
      <c r="Q3963" s="11" t="s">
        <v>8315</v>
      </c>
      <c r="R3963" t="s">
        <v>8316</v>
      </c>
      <c r="S3963" s="15">
        <f t="shared" si="311"/>
        <v>41745.891319444447</v>
      </c>
      <c r="T3963" s="16">
        <f t="shared" si="312"/>
        <v>41767.891319444447</v>
      </c>
      <c r="U3963">
        <f t="shared" si="313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9"/>
        <v>3</v>
      </c>
      <c r="P3964" s="9">
        <f t="shared" si="310"/>
        <v>15</v>
      </c>
      <c r="Q3964" s="11" t="s">
        <v>8315</v>
      </c>
      <c r="R3964" t="s">
        <v>8316</v>
      </c>
      <c r="S3964" s="15">
        <f t="shared" si="311"/>
        <v>42311.621458333335</v>
      </c>
      <c r="T3964" s="16">
        <f t="shared" si="312"/>
        <v>42336.621458333335</v>
      </c>
      <c r="U3964">
        <f t="shared" si="313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9"/>
        <v>0</v>
      </c>
      <c r="P3965" s="9">
        <f t="shared" si="310"/>
        <v>0</v>
      </c>
      <c r="Q3965" s="11" t="s">
        <v>8315</v>
      </c>
      <c r="R3965" t="s">
        <v>8316</v>
      </c>
      <c r="S3965" s="15">
        <f t="shared" si="311"/>
        <v>42296.154131944444</v>
      </c>
      <c r="T3965" s="16">
        <f t="shared" si="312"/>
        <v>42326.195798611108</v>
      </c>
      <c r="U3965">
        <f t="shared" si="313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9"/>
        <v>6</v>
      </c>
      <c r="P3966" s="9">
        <f t="shared" si="310"/>
        <v>42</v>
      </c>
      <c r="Q3966" s="11" t="s">
        <v>8315</v>
      </c>
      <c r="R3966" t="s">
        <v>8316</v>
      </c>
      <c r="S3966" s="15">
        <f t="shared" si="311"/>
        <v>42053.722060185188</v>
      </c>
      <c r="T3966" s="16">
        <f t="shared" si="312"/>
        <v>42113.680393518516</v>
      </c>
      <c r="U3966">
        <f t="shared" si="313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9"/>
        <v>14</v>
      </c>
      <c r="P3967" s="9">
        <f t="shared" si="310"/>
        <v>71.25</v>
      </c>
      <c r="Q3967" s="11" t="s">
        <v>8315</v>
      </c>
      <c r="R3967" t="s">
        <v>8316</v>
      </c>
      <c r="S3967" s="15">
        <f t="shared" si="311"/>
        <v>42414.235879629632</v>
      </c>
      <c r="T3967" s="16">
        <f t="shared" si="312"/>
        <v>42474.194212962961</v>
      </c>
      <c r="U3967">
        <f t="shared" si="313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9"/>
        <v>1</v>
      </c>
      <c r="P3968" s="9">
        <f t="shared" si="310"/>
        <v>22.5</v>
      </c>
      <c r="Q3968" s="11" t="s">
        <v>8315</v>
      </c>
      <c r="R3968" t="s">
        <v>8316</v>
      </c>
      <c r="S3968" s="15">
        <f t="shared" si="311"/>
        <v>41801.711550925924</v>
      </c>
      <c r="T3968" s="16">
        <f t="shared" si="312"/>
        <v>41844.124305555553</v>
      </c>
      <c r="U3968">
        <f t="shared" si="313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9"/>
        <v>24</v>
      </c>
      <c r="P3969" s="9">
        <f t="shared" si="310"/>
        <v>41</v>
      </c>
      <c r="Q3969" s="11" t="s">
        <v>8315</v>
      </c>
      <c r="R3969" t="s">
        <v>8316</v>
      </c>
      <c r="S3969" s="15">
        <f t="shared" si="311"/>
        <v>42770.290590277778</v>
      </c>
      <c r="T3969" s="16">
        <f t="shared" si="312"/>
        <v>42800.290590277778</v>
      </c>
      <c r="U3969">
        <f t="shared" si="313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14">ROUND(E3970/D3970*100,0)</f>
        <v>11</v>
      </c>
      <c r="P3970" s="9">
        <f t="shared" ref="P3970:P4033" si="315">IFERROR(ROUND(E3970/L3970,2),0)</f>
        <v>47.91</v>
      </c>
      <c r="Q3970" s="11" t="s">
        <v>8315</v>
      </c>
      <c r="R3970" t="s">
        <v>8316</v>
      </c>
      <c r="S3970" s="15">
        <f t="shared" si="311"/>
        <v>42452.815659722226</v>
      </c>
      <c r="T3970" s="16">
        <f t="shared" si="312"/>
        <v>42512.815659722226</v>
      </c>
      <c r="U3970">
        <f t="shared" si="313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4"/>
        <v>7</v>
      </c>
      <c r="P3971" s="9">
        <f t="shared" si="315"/>
        <v>35.17</v>
      </c>
      <c r="Q3971" s="11" t="s">
        <v>8315</v>
      </c>
      <c r="R3971" t="s">
        <v>8316</v>
      </c>
      <c r="S3971" s="15">
        <f t="shared" ref="S3971:S4034" si="316">(((J3971/60)/60)/24)+DATE(1970,1,1)</f>
        <v>42601.854699074072</v>
      </c>
      <c r="T3971" s="16">
        <f t="shared" ref="T3971:T4034" si="317">(((I3971/60)/60)/24)+DATE(1970,1,1)</f>
        <v>42611.163194444445</v>
      </c>
      <c r="U3971">
        <f t="shared" ref="U3971:U4034" si="318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4"/>
        <v>0</v>
      </c>
      <c r="P3972" s="9">
        <f t="shared" si="315"/>
        <v>5.5</v>
      </c>
      <c r="Q3972" s="11" t="s">
        <v>8315</v>
      </c>
      <c r="R3972" t="s">
        <v>8316</v>
      </c>
      <c r="S3972" s="15">
        <f t="shared" si="316"/>
        <v>42447.863553240735</v>
      </c>
      <c r="T3972" s="16">
        <f t="shared" si="317"/>
        <v>42477.863553240735</v>
      </c>
      <c r="U3972">
        <f t="shared" si="318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4"/>
        <v>1</v>
      </c>
      <c r="P3973" s="9">
        <f t="shared" si="315"/>
        <v>22.67</v>
      </c>
      <c r="Q3973" s="11" t="s">
        <v>8315</v>
      </c>
      <c r="R3973" t="s">
        <v>8316</v>
      </c>
      <c r="S3973" s="15">
        <f t="shared" si="316"/>
        <v>41811.536180555559</v>
      </c>
      <c r="T3973" s="16">
        <f t="shared" si="317"/>
        <v>41841.536180555559</v>
      </c>
      <c r="U3973">
        <f t="shared" si="318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4"/>
        <v>21</v>
      </c>
      <c r="P3974" s="9">
        <f t="shared" si="315"/>
        <v>26.38</v>
      </c>
      <c r="Q3974" s="11" t="s">
        <v>8315</v>
      </c>
      <c r="R3974" t="s">
        <v>8316</v>
      </c>
      <c r="S3974" s="15">
        <f t="shared" si="316"/>
        <v>41981.067523148144</v>
      </c>
      <c r="T3974" s="16">
        <f t="shared" si="317"/>
        <v>42041.067523148144</v>
      </c>
      <c r="U3974">
        <f t="shared" si="318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4"/>
        <v>78</v>
      </c>
      <c r="P3975" s="9">
        <f t="shared" si="315"/>
        <v>105.54</v>
      </c>
      <c r="Q3975" s="11" t="s">
        <v>8315</v>
      </c>
      <c r="R3975" t="s">
        <v>8316</v>
      </c>
      <c r="S3975" s="15">
        <f t="shared" si="316"/>
        <v>42469.68414351852</v>
      </c>
      <c r="T3975" s="16">
        <f t="shared" si="317"/>
        <v>42499.166666666672</v>
      </c>
      <c r="U3975">
        <f t="shared" si="318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4"/>
        <v>32</v>
      </c>
      <c r="P3976" s="9">
        <f t="shared" si="315"/>
        <v>29.09</v>
      </c>
      <c r="Q3976" s="11" t="s">
        <v>8315</v>
      </c>
      <c r="R3976" t="s">
        <v>8316</v>
      </c>
      <c r="S3976" s="15">
        <f t="shared" si="316"/>
        <v>42493.546851851846</v>
      </c>
      <c r="T3976" s="16">
        <f t="shared" si="317"/>
        <v>42523.546851851846</v>
      </c>
      <c r="U3976">
        <f t="shared" si="318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4"/>
        <v>0</v>
      </c>
      <c r="P3977" s="9">
        <f t="shared" si="315"/>
        <v>0</v>
      </c>
      <c r="Q3977" s="11" t="s">
        <v>8315</v>
      </c>
      <c r="R3977" t="s">
        <v>8316</v>
      </c>
      <c r="S3977" s="15">
        <f t="shared" si="316"/>
        <v>42534.866875</v>
      </c>
      <c r="T3977" s="16">
        <f t="shared" si="317"/>
        <v>42564.866875</v>
      </c>
      <c r="U3977">
        <f t="shared" si="318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4"/>
        <v>48</v>
      </c>
      <c r="P3978" s="9">
        <f t="shared" si="315"/>
        <v>62</v>
      </c>
      <c r="Q3978" s="11" t="s">
        <v>8315</v>
      </c>
      <c r="R3978" t="s">
        <v>8316</v>
      </c>
      <c r="S3978" s="15">
        <f t="shared" si="316"/>
        <v>41830.858344907407</v>
      </c>
      <c r="T3978" s="16">
        <f t="shared" si="317"/>
        <v>41852.291666666664</v>
      </c>
      <c r="U3978">
        <f t="shared" si="318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4"/>
        <v>1</v>
      </c>
      <c r="P3979" s="9">
        <f t="shared" si="315"/>
        <v>217.5</v>
      </c>
      <c r="Q3979" s="11" t="s">
        <v>8315</v>
      </c>
      <c r="R3979" t="s">
        <v>8316</v>
      </c>
      <c r="S3979" s="15">
        <f t="shared" si="316"/>
        <v>42543.788564814815</v>
      </c>
      <c r="T3979" s="16">
        <f t="shared" si="317"/>
        <v>42573.788564814815</v>
      </c>
      <c r="U3979">
        <f t="shared" si="318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4"/>
        <v>11</v>
      </c>
      <c r="P3980" s="9">
        <f t="shared" si="315"/>
        <v>26.75</v>
      </c>
      <c r="Q3980" s="11" t="s">
        <v>8315</v>
      </c>
      <c r="R3980" t="s">
        <v>8316</v>
      </c>
      <c r="S3980" s="15">
        <f t="shared" si="316"/>
        <v>41975.642974537041</v>
      </c>
      <c r="T3980" s="16">
        <f t="shared" si="317"/>
        <v>42035.642974537041</v>
      </c>
      <c r="U3980">
        <f t="shared" si="318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4"/>
        <v>2</v>
      </c>
      <c r="P3981" s="9">
        <f t="shared" si="315"/>
        <v>18.329999999999998</v>
      </c>
      <c r="Q3981" s="11" t="s">
        <v>8315</v>
      </c>
      <c r="R3981" t="s">
        <v>8316</v>
      </c>
      <c r="S3981" s="15">
        <f t="shared" si="316"/>
        <v>42069.903437500005</v>
      </c>
      <c r="T3981" s="16">
        <f t="shared" si="317"/>
        <v>42092.833333333328</v>
      </c>
      <c r="U3981">
        <f t="shared" si="318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4"/>
        <v>18</v>
      </c>
      <c r="P3982" s="9">
        <f t="shared" si="315"/>
        <v>64.290000000000006</v>
      </c>
      <c r="Q3982" s="11" t="s">
        <v>8315</v>
      </c>
      <c r="R3982" t="s">
        <v>8316</v>
      </c>
      <c r="S3982" s="15">
        <f t="shared" si="316"/>
        <v>41795.598923611113</v>
      </c>
      <c r="T3982" s="16">
        <f t="shared" si="317"/>
        <v>41825.598923611113</v>
      </c>
      <c r="U3982">
        <f t="shared" si="318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4"/>
        <v>4</v>
      </c>
      <c r="P3983" s="9">
        <f t="shared" si="315"/>
        <v>175</v>
      </c>
      <c r="Q3983" s="11" t="s">
        <v>8315</v>
      </c>
      <c r="R3983" t="s">
        <v>8316</v>
      </c>
      <c r="S3983" s="15">
        <f t="shared" si="316"/>
        <v>42508.179965277777</v>
      </c>
      <c r="T3983" s="16">
        <f t="shared" si="317"/>
        <v>42568.179965277777</v>
      </c>
      <c r="U3983">
        <f t="shared" si="318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4"/>
        <v>20</v>
      </c>
      <c r="P3984" s="9">
        <f t="shared" si="315"/>
        <v>34</v>
      </c>
      <c r="Q3984" s="11" t="s">
        <v>8315</v>
      </c>
      <c r="R3984" t="s">
        <v>8316</v>
      </c>
      <c r="S3984" s="15">
        <f t="shared" si="316"/>
        <v>42132.809953703705</v>
      </c>
      <c r="T3984" s="16">
        <f t="shared" si="317"/>
        <v>42192.809953703705</v>
      </c>
      <c r="U3984">
        <f t="shared" si="318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4"/>
        <v>35</v>
      </c>
      <c r="P3985" s="9">
        <f t="shared" si="315"/>
        <v>84.28</v>
      </c>
      <c r="Q3985" s="11" t="s">
        <v>8315</v>
      </c>
      <c r="R3985" t="s">
        <v>8316</v>
      </c>
      <c r="S3985" s="15">
        <f t="shared" si="316"/>
        <v>41747.86986111111</v>
      </c>
      <c r="T3985" s="16">
        <f t="shared" si="317"/>
        <v>41779.290972222225</v>
      </c>
      <c r="U3985">
        <f t="shared" si="318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4"/>
        <v>6</v>
      </c>
      <c r="P3986" s="9">
        <f t="shared" si="315"/>
        <v>9.5</v>
      </c>
      <c r="Q3986" s="11" t="s">
        <v>8315</v>
      </c>
      <c r="R3986" t="s">
        <v>8316</v>
      </c>
      <c r="S3986" s="15">
        <f t="shared" si="316"/>
        <v>41920.963472222218</v>
      </c>
      <c r="T3986" s="16">
        <f t="shared" si="317"/>
        <v>41951</v>
      </c>
      <c r="U3986">
        <f t="shared" si="318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4"/>
        <v>32</v>
      </c>
      <c r="P3987" s="9">
        <f t="shared" si="315"/>
        <v>33.74</v>
      </c>
      <c r="Q3987" s="11" t="s">
        <v>8315</v>
      </c>
      <c r="R3987" t="s">
        <v>8316</v>
      </c>
      <c r="S3987" s="15">
        <f t="shared" si="316"/>
        <v>42399.707407407404</v>
      </c>
      <c r="T3987" s="16">
        <f t="shared" si="317"/>
        <v>42420.878472222219</v>
      </c>
      <c r="U3987">
        <f t="shared" si="318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4"/>
        <v>10</v>
      </c>
      <c r="P3988" s="9">
        <f t="shared" si="315"/>
        <v>37.54</v>
      </c>
      <c r="Q3988" s="11" t="s">
        <v>8315</v>
      </c>
      <c r="R3988" t="s">
        <v>8316</v>
      </c>
      <c r="S3988" s="15">
        <f t="shared" si="316"/>
        <v>42467.548541666663</v>
      </c>
      <c r="T3988" s="16">
        <f t="shared" si="317"/>
        <v>42496.544444444444</v>
      </c>
      <c r="U3988">
        <f t="shared" si="318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4"/>
        <v>38</v>
      </c>
      <c r="P3989" s="9">
        <f t="shared" si="315"/>
        <v>11.62</v>
      </c>
      <c r="Q3989" s="11" t="s">
        <v>8315</v>
      </c>
      <c r="R3989" t="s">
        <v>8316</v>
      </c>
      <c r="S3989" s="15">
        <f t="shared" si="316"/>
        <v>41765.92465277778</v>
      </c>
      <c r="T3989" s="16">
        <f t="shared" si="317"/>
        <v>41775.92465277778</v>
      </c>
      <c r="U3989">
        <f t="shared" si="318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4"/>
        <v>2</v>
      </c>
      <c r="P3990" s="9">
        <f t="shared" si="315"/>
        <v>8</v>
      </c>
      <c r="Q3990" s="11" t="s">
        <v>8315</v>
      </c>
      <c r="R3990" t="s">
        <v>8316</v>
      </c>
      <c r="S3990" s="15">
        <f t="shared" si="316"/>
        <v>42230.08116898148</v>
      </c>
      <c r="T3990" s="16">
        <f t="shared" si="317"/>
        <v>42245.08116898148</v>
      </c>
      <c r="U3990">
        <f t="shared" si="318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4"/>
        <v>0</v>
      </c>
      <c r="P3991" s="9">
        <f t="shared" si="315"/>
        <v>0</v>
      </c>
      <c r="Q3991" s="11" t="s">
        <v>8315</v>
      </c>
      <c r="R3991" t="s">
        <v>8316</v>
      </c>
      <c r="S3991" s="15">
        <f t="shared" si="316"/>
        <v>42286.749780092592</v>
      </c>
      <c r="T3991" s="16">
        <f t="shared" si="317"/>
        <v>42316.791446759264</v>
      </c>
      <c r="U3991">
        <f t="shared" si="318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4"/>
        <v>4</v>
      </c>
      <c r="P3992" s="9">
        <f t="shared" si="315"/>
        <v>23</v>
      </c>
      <c r="Q3992" s="11" t="s">
        <v>8315</v>
      </c>
      <c r="R3992" t="s">
        <v>8316</v>
      </c>
      <c r="S3992" s="15">
        <f t="shared" si="316"/>
        <v>42401.672372685185</v>
      </c>
      <c r="T3992" s="16">
        <f t="shared" si="317"/>
        <v>42431.672372685185</v>
      </c>
      <c r="U3992">
        <f t="shared" si="318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4"/>
        <v>20</v>
      </c>
      <c r="P3993" s="9">
        <f t="shared" si="315"/>
        <v>100</v>
      </c>
      <c r="Q3993" s="11" t="s">
        <v>8315</v>
      </c>
      <c r="R3993" t="s">
        <v>8316</v>
      </c>
      <c r="S3993" s="15">
        <f t="shared" si="316"/>
        <v>42125.644467592589</v>
      </c>
      <c r="T3993" s="16">
        <f t="shared" si="317"/>
        <v>42155.644467592589</v>
      </c>
      <c r="U3993">
        <f t="shared" si="318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4"/>
        <v>5</v>
      </c>
      <c r="P3994" s="9">
        <f t="shared" si="315"/>
        <v>60.11</v>
      </c>
      <c r="Q3994" s="11" t="s">
        <v>8315</v>
      </c>
      <c r="R3994" t="s">
        <v>8316</v>
      </c>
      <c r="S3994" s="15">
        <f t="shared" si="316"/>
        <v>42289.94049768518</v>
      </c>
      <c r="T3994" s="16">
        <f t="shared" si="317"/>
        <v>42349.982164351852</v>
      </c>
      <c r="U3994">
        <f t="shared" si="318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4"/>
        <v>0</v>
      </c>
      <c r="P3995" s="9">
        <f t="shared" si="315"/>
        <v>3</v>
      </c>
      <c r="Q3995" s="11" t="s">
        <v>8315</v>
      </c>
      <c r="R3995" t="s">
        <v>8316</v>
      </c>
      <c r="S3995" s="15">
        <f t="shared" si="316"/>
        <v>42107.864722222221</v>
      </c>
      <c r="T3995" s="16">
        <f t="shared" si="317"/>
        <v>42137.864722222221</v>
      </c>
      <c r="U3995">
        <f t="shared" si="318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4"/>
        <v>0</v>
      </c>
      <c r="P3996" s="9">
        <f t="shared" si="315"/>
        <v>5</v>
      </c>
      <c r="Q3996" s="11" t="s">
        <v>8315</v>
      </c>
      <c r="R3996" t="s">
        <v>8316</v>
      </c>
      <c r="S3996" s="15">
        <f t="shared" si="316"/>
        <v>41809.389930555553</v>
      </c>
      <c r="T3996" s="16">
        <f t="shared" si="317"/>
        <v>41839.389930555553</v>
      </c>
      <c r="U3996">
        <f t="shared" si="318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4"/>
        <v>35</v>
      </c>
      <c r="P3997" s="9">
        <f t="shared" si="315"/>
        <v>17.5</v>
      </c>
      <c r="Q3997" s="11" t="s">
        <v>8315</v>
      </c>
      <c r="R3997" t="s">
        <v>8316</v>
      </c>
      <c r="S3997" s="15">
        <f t="shared" si="316"/>
        <v>42019.683761574073</v>
      </c>
      <c r="T3997" s="16">
        <f t="shared" si="317"/>
        <v>42049.477083333331</v>
      </c>
      <c r="U3997">
        <f t="shared" si="318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4"/>
        <v>17</v>
      </c>
      <c r="P3998" s="9">
        <f t="shared" si="315"/>
        <v>29.24</v>
      </c>
      <c r="Q3998" s="11" t="s">
        <v>8315</v>
      </c>
      <c r="R3998" t="s">
        <v>8316</v>
      </c>
      <c r="S3998" s="15">
        <f t="shared" si="316"/>
        <v>41950.26694444444</v>
      </c>
      <c r="T3998" s="16">
        <f t="shared" si="317"/>
        <v>41963.669444444444</v>
      </c>
      <c r="U3998">
        <f t="shared" si="318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4"/>
        <v>0</v>
      </c>
      <c r="P3999" s="9">
        <f t="shared" si="315"/>
        <v>0</v>
      </c>
      <c r="Q3999" s="11" t="s">
        <v>8315</v>
      </c>
      <c r="R3999" t="s">
        <v>8316</v>
      </c>
      <c r="S3999" s="15">
        <f t="shared" si="316"/>
        <v>42069.391446759255</v>
      </c>
      <c r="T3999" s="16">
        <f t="shared" si="317"/>
        <v>42099.349780092598</v>
      </c>
      <c r="U3999">
        <f t="shared" si="318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4"/>
        <v>57</v>
      </c>
      <c r="P4000" s="9">
        <f t="shared" si="315"/>
        <v>59.58</v>
      </c>
      <c r="Q4000" s="11" t="s">
        <v>8315</v>
      </c>
      <c r="R4000" t="s">
        <v>8316</v>
      </c>
      <c r="S4000" s="15">
        <f t="shared" si="316"/>
        <v>42061.963263888887</v>
      </c>
      <c r="T4000" s="16">
        <f t="shared" si="317"/>
        <v>42091.921597222223</v>
      </c>
      <c r="U4000">
        <f t="shared" si="318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4"/>
        <v>17</v>
      </c>
      <c r="P4001" s="9">
        <f t="shared" si="315"/>
        <v>82.57</v>
      </c>
      <c r="Q4001" s="11" t="s">
        <v>8315</v>
      </c>
      <c r="R4001" t="s">
        <v>8316</v>
      </c>
      <c r="S4001" s="15">
        <f t="shared" si="316"/>
        <v>41842.828680555554</v>
      </c>
      <c r="T4001" s="16">
        <f t="shared" si="317"/>
        <v>41882.827650462961</v>
      </c>
      <c r="U4001">
        <f t="shared" si="318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4"/>
        <v>0</v>
      </c>
      <c r="P4002" s="9">
        <f t="shared" si="315"/>
        <v>10</v>
      </c>
      <c r="Q4002" s="11" t="s">
        <v>8315</v>
      </c>
      <c r="R4002" t="s">
        <v>8316</v>
      </c>
      <c r="S4002" s="15">
        <f t="shared" si="316"/>
        <v>42437.64534722222</v>
      </c>
      <c r="T4002" s="16">
        <f t="shared" si="317"/>
        <v>42497.603680555556</v>
      </c>
      <c r="U4002">
        <f t="shared" si="318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4"/>
        <v>38</v>
      </c>
      <c r="P4003" s="9">
        <f t="shared" si="315"/>
        <v>32.36</v>
      </c>
      <c r="Q4003" s="11" t="s">
        <v>8315</v>
      </c>
      <c r="R4003" t="s">
        <v>8316</v>
      </c>
      <c r="S4003" s="15">
        <f t="shared" si="316"/>
        <v>42775.964212962965</v>
      </c>
      <c r="T4003" s="16">
        <f t="shared" si="317"/>
        <v>42795.791666666672</v>
      </c>
      <c r="U4003">
        <f t="shared" si="318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4"/>
        <v>2</v>
      </c>
      <c r="P4004" s="9">
        <f t="shared" si="315"/>
        <v>5.75</v>
      </c>
      <c r="Q4004" s="11" t="s">
        <v>8315</v>
      </c>
      <c r="R4004" t="s">
        <v>8316</v>
      </c>
      <c r="S4004" s="15">
        <f t="shared" si="316"/>
        <v>41879.043530092589</v>
      </c>
      <c r="T4004" s="16">
        <f t="shared" si="317"/>
        <v>41909.043530092589</v>
      </c>
      <c r="U4004">
        <f t="shared" si="318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4"/>
        <v>10</v>
      </c>
      <c r="P4005" s="9">
        <f t="shared" si="315"/>
        <v>100.5</v>
      </c>
      <c r="Q4005" s="11" t="s">
        <v>8315</v>
      </c>
      <c r="R4005" t="s">
        <v>8316</v>
      </c>
      <c r="S4005" s="15">
        <f t="shared" si="316"/>
        <v>42020.587349537032</v>
      </c>
      <c r="T4005" s="16">
        <f t="shared" si="317"/>
        <v>42050.587349537032</v>
      </c>
      <c r="U4005">
        <f t="shared" si="318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4"/>
        <v>0</v>
      </c>
      <c r="P4006" s="9">
        <f t="shared" si="315"/>
        <v>1</v>
      </c>
      <c r="Q4006" s="11" t="s">
        <v>8315</v>
      </c>
      <c r="R4006" t="s">
        <v>8316</v>
      </c>
      <c r="S4006" s="15">
        <f t="shared" si="316"/>
        <v>41890.16269675926</v>
      </c>
      <c r="T4006" s="16">
        <f t="shared" si="317"/>
        <v>41920.16269675926</v>
      </c>
      <c r="U4006">
        <f t="shared" si="318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4"/>
        <v>1</v>
      </c>
      <c r="P4007" s="9">
        <f t="shared" si="315"/>
        <v>20</v>
      </c>
      <c r="Q4007" s="11" t="s">
        <v>8315</v>
      </c>
      <c r="R4007" t="s">
        <v>8316</v>
      </c>
      <c r="S4007" s="15">
        <f t="shared" si="316"/>
        <v>41872.807696759257</v>
      </c>
      <c r="T4007" s="16">
        <f t="shared" si="317"/>
        <v>41932.807696759257</v>
      </c>
      <c r="U4007">
        <f t="shared" si="318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4"/>
        <v>0</v>
      </c>
      <c r="P4008" s="9">
        <f t="shared" si="315"/>
        <v>2</v>
      </c>
      <c r="Q4008" s="11" t="s">
        <v>8315</v>
      </c>
      <c r="R4008" t="s">
        <v>8316</v>
      </c>
      <c r="S4008" s="15">
        <f t="shared" si="316"/>
        <v>42391.772997685184</v>
      </c>
      <c r="T4008" s="16">
        <f t="shared" si="317"/>
        <v>42416.772997685184</v>
      </c>
      <c r="U4008">
        <f t="shared" si="318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4"/>
        <v>0</v>
      </c>
      <c r="P4009" s="9">
        <f t="shared" si="315"/>
        <v>5</v>
      </c>
      <c r="Q4009" s="11" t="s">
        <v>8315</v>
      </c>
      <c r="R4009" t="s">
        <v>8316</v>
      </c>
      <c r="S4009" s="15">
        <f t="shared" si="316"/>
        <v>41848.772928240738</v>
      </c>
      <c r="T4009" s="16">
        <f t="shared" si="317"/>
        <v>41877.686111111114</v>
      </c>
      <c r="U4009">
        <f t="shared" si="318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4"/>
        <v>6</v>
      </c>
      <c r="P4010" s="9">
        <f t="shared" si="315"/>
        <v>15</v>
      </c>
      <c r="Q4010" s="11" t="s">
        <v>8315</v>
      </c>
      <c r="R4010" t="s">
        <v>8316</v>
      </c>
      <c r="S4010" s="15">
        <f t="shared" si="316"/>
        <v>42177.964201388888</v>
      </c>
      <c r="T4010" s="16">
        <f t="shared" si="317"/>
        <v>42207.964201388888</v>
      </c>
      <c r="U4010">
        <f t="shared" si="318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4"/>
        <v>4</v>
      </c>
      <c r="P4011" s="9">
        <f t="shared" si="315"/>
        <v>25</v>
      </c>
      <c r="Q4011" s="11" t="s">
        <v>8315</v>
      </c>
      <c r="R4011" t="s">
        <v>8316</v>
      </c>
      <c r="S4011" s="15">
        <f t="shared" si="316"/>
        <v>41851.700925925928</v>
      </c>
      <c r="T4011" s="16">
        <f t="shared" si="317"/>
        <v>41891.700925925928</v>
      </c>
      <c r="U4011">
        <f t="shared" si="318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4"/>
        <v>24</v>
      </c>
      <c r="P4012" s="9">
        <f t="shared" si="315"/>
        <v>45.84</v>
      </c>
      <c r="Q4012" s="11" t="s">
        <v>8315</v>
      </c>
      <c r="R4012" t="s">
        <v>8316</v>
      </c>
      <c r="S4012" s="15">
        <f t="shared" si="316"/>
        <v>41921.770439814813</v>
      </c>
      <c r="T4012" s="16">
        <f t="shared" si="317"/>
        <v>41938.770439814813</v>
      </c>
      <c r="U4012">
        <f t="shared" si="318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4"/>
        <v>8</v>
      </c>
      <c r="P4013" s="9">
        <f t="shared" si="315"/>
        <v>4.75</v>
      </c>
      <c r="Q4013" s="11" t="s">
        <v>8315</v>
      </c>
      <c r="R4013" t="s">
        <v>8316</v>
      </c>
      <c r="S4013" s="15">
        <f t="shared" si="316"/>
        <v>42002.54488425926</v>
      </c>
      <c r="T4013" s="16">
        <f t="shared" si="317"/>
        <v>42032.54488425926</v>
      </c>
      <c r="U4013">
        <f t="shared" si="318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4"/>
        <v>0</v>
      </c>
      <c r="P4014" s="9">
        <f t="shared" si="315"/>
        <v>0</v>
      </c>
      <c r="Q4014" s="11" t="s">
        <v>8315</v>
      </c>
      <c r="R4014" t="s">
        <v>8316</v>
      </c>
      <c r="S4014" s="15">
        <f t="shared" si="316"/>
        <v>42096.544548611113</v>
      </c>
      <c r="T4014" s="16">
        <f t="shared" si="317"/>
        <v>42126.544548611113</v>
      </c>
      <c r="U4014">
        <f t="shared" si="318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4"/>
        <v>1</v>
      </c>
      <c r="P4015" s="9">
        <f t="shared" si="315"/>
        <v>13</v>
      </c>
      <c r="Q4015" s="11" t="s">
        <v>8315</v>
      </c>
      <c r="R4015" t="s">
        <v>8316</v>
      </c>
      <c r="S4015" s="15">
        <f t="shared" si="316"/>
        <v>42021.301192129627</v>
      </c>
      <c r="T4015" s="16">
        <f t="shared" si="317"/>
        <v>42051.301192129627</v>
      </c>
      <c r="U4015">
        <f t="shared" si="318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4"/>
        <v>0</v>
      </c>
      <c r="P4016" s="9">
        <f t="shared" si="315"/>
        <v>0</v>
      </c>
      <c r="Q4016" s="11" t="s">
        <v>8315</v>
      </c>
      <c r="R4016" t="s">
        <v>8316</v>
      </c>
      <c r="S4016" s="15">
        <f t="shared" si="316"/>
        <v>42419.246168981481</v>
      </c>
      <c r="T4016" s="16">
        <f t="shared" si="317"/>
        <v>42434.246168981481</v>
      </c>
      <c r="U4016">
        <f t="shared" si="318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4"/>
        <v>0</v>
      </c>
      <c r="P4017" s="9">
        <f t="shared" si="315"/>
        <v>1</v>
      </c>
      <c r="Q4017" s="11" t="s">
        <v>8315</v>
      </c>
      <c r="R4017" t="s">
        <v>8316</v>
      </c>
      <c r="S4017" s="15">
        <f t="shared" si="316"/>
        <v>42174.780821759254</v>
      </c>
      <c r="T4017" s="16">
        <f t="shared" si="317"/>
        <v>42204.780821759254</v>
      </c>
      <c r="U4017">
        <f t="shared" si="318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4"/>
        <v>14</v>
      </c>
      <c r="P4018" s="9">
        <f t="shared" si="315"/>
        <v>10</v>
      </c>
      <c r="Q4018" s="11" t="s">
        <v>8315</v>
      </c>
      <c r="R4018" t="s">
        <v>8316</v>
      </c>
      <c r="S4018" s="15">
        <f t="shared" si="316"/>
        <v>41869.872685185182</v>
      </c>
      <c r="T4018" s="16">
        <f t="shared" si="317"/>
        <v>41899.872685185182</v>
      </c>
      <c r="U4018">
        <f t="shared" si="318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4"/>
        <v>1</v>
      </c>
      <c r="P4019" s="9">
        <f t="shared" si="315"/>
        <v>52.5</v>
      </c>
      <c r="Q4019" s="11" t="s">
        <v>8315</v>
      </c>
      <c r="R4019" t="s">
        <v>8316</v>
      </c>
      <c r="S4019" s="15">
        <f t="shared" si="316"/>
        <v>41856.672152777777</v>
      </c>
      <c r="T4019" s="16">
        <f t="shared" si="317"/>
        <v>41886.672152777777</v>
      </c>
      <c r="U4019">
        <f t="shared" si="318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4"/>
        <v>9</v>
      </c>
      <c r="P4020" s="9">
        <f t="shared" si="315"/>
        <v>32.5</v>
      </c>
      <c r="Q4020" s="11" t="s">
        <v>8315</v>
      </c>
      <c r="R4020" t="s">
        <v>8316</v>
      </c>
      <c r="S4020" s="15">
        <f t="shared" si="316"/>
        <v>42620.91097222222</v>
      </c>
      <c r="T4020" s="16">
        <f t="shared" si="317"/>
        <v>42650.91097222222</v>
      </c>
      <c r="U4020">
        <f t="shared" si="318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4"/>
        <v>1</v>
      </c>
      <c r="P4021" s="9">
        <f t="shared" si="315"/>
        <v>7.25</v>
      </c>
      <c r="Q4021" s="11" t="s">
        <v>8315</v>
      </c>
      <c r="R4021" t="s">
        <v>8316</v>
      </c>
      <c r="S4021" s="15">
        <f t="shared" si="316"/>
        <v>42417.675879629634</v>
      </c>
      <c r="T4021" s="16">
        <f t="shared" si="317"/>
        <v>42475.686111111107</v>
      </c>
      <c r="U4021">
        <f t="shared" si="318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4"/>
        <v>17</v>
      </c>
      <c r="P4022" s="9">
        <f t="shared" si="315"/>
        <v>33.33</v>
      </c>
      <c r="Q4022" s="11" t="s">
        <v>8315</v>
      </c>
      <c r="R4022" t="s">
        <v>8316</v>
      </c>
      <c r="S4022" s="15">
        <f t="shared" si="316"/>
        <v>42057.190960648149</v>
      </c>
      <c r="T4022" s="16">
        <f t="shared" si="317"/>
        <v>42087.149293981478</v>
      </c>
      <c r="U4022">
        <f t="shared" si="318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4"/>
        <v>1</v>
      </c>
      <c r="P4023" s="9">
        <f t="shared" si="315"/>
        <v>62.5</v>
      </c>
      <c r="Q4023" s="11" t="s">
        <v>8315</v>
      </c>
      <c r="R4023" t="s">
        <v>8316</v>
      </c>
      <c r="S4023" s="15">
        <f t="shared" si="316"/>
        <v>41878.911550925928</v>
      </c>
      <c r="T4023" s="16">
        <f t="shared" si="317"/>
        <v>41938.911550925928</v>
      </c>
      <c r="U4023">
        <f t="shared" si="318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4"/>
        <v>70</v>
      </c>
      <c r="P4024" s="9">
        <f t="shared" si="315"/>
        <v>63.56</v>
      </c>
      <c r="Q4024" s="11" t="s">
        <v>8315</v>
      </c>
      <c r="R4024" t="s">
        <v>8316</v>
      </c>
      <c r="S4024" s="15">
        <f t="shared" si="316"/>
        <v>41990.584108796291</v>
      </c>
      <c r="T4024" s="16">
        <f t="shared" si="317"/>
        <v>42036.120833333334</v>
      </c>
      <c r="U4024">
        <f t="shared" si="318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4"/>
        <v>0</v>
      </c>
      <c r="P4025" s="9">
        <f t="shared" si="315"/>
        <v>0</v>
      </c>
      <c r="Q4025" s="11" t="s">
        <v>8315</v>
      </c>
      <c r="R4025" t="s">
        <v>8316</v>
      </c>
      <c r="S4025" s="15">
        <f t="shared" si="316"/>
        <v>42408.999571759254</v>
      </c>
      <c r="T4025" s="16">
        <f t="shared" si="317"/>
        <v>42453.957905092597</v>
      </c>
      <c r="U4025">
        <f t="shared" si="318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4"/>
        <v>1</v>
      </c>
      <c r="P4026" s="9">
        <f t="shared" si="315"/>
        <v>10</v>
      </c>
      <c r="Q4026" s="11" t="s">
        <v>8315</v>
      </c>
      <c r="R4026" t="s">
        <v>8316</v>
      </c>
      <c r="S4026" s="15">
        <f t="shared" si="316"/>
        <v>42217.670104166667</v>
      </c>
      <c r="T4026" s="16">
        <f t="shared" si="317"/>
        <v>42247.670104166667</v>
      </c>
      <c r="U4026">
        <f t="shared" si="318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4"/>
        <v>5</v>
      </c>
      <c r="P4027" s="9">
        <f t="shared" si="315"/>
        <v>62.5</v>
      </c>
      <c r="Q4027" s="11" t="s">
        <v>8315</v>
      </c>
      <c r="R4027" t="s">
        <v>8316</v>
      </c>
      <c r="S4027" s="15">
        <f t="shared" si="316"/>
        <v>42151.237685185188</v>
      </c>
      <c r="T4027" s="16">
        <f t="shared" si="317"/>
        <v>42211.237685185188</v>
      </c>
      <c r="U4027">
        <f t="shared" si="318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4"/>
        <v>0</v>
      </c>
      <c r="P4028" s="9">
        <f t="shared" si="315"/>
        <v>0</v>
      </c>
      <c r="Q4028" s="11" t="s">
        <v>8315</v>
      </c>
      <c r="R4028" t="s">
        <v>8316</v>
      </c>
      <c r="S4028" s="15">
        <f t="shared" si="316"/>
        <v>42282.655543981484</v>
      </c>
      <c r="T4028" s="16">
        <f t="shared" si="317"/>
        <v>42342.697210648148</v>
      </c>
      <c r="U4028">
        <f t="shared" si="318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4"/>
        <v>7</v>
      </c>
      <c r="P4029" s="9">
        <f t="shared" si="315"/>
        <v>30.71</v>
      </c>
      <c r="Q4029" s="11" t="s">
        <v>8315</v>
      </c>
      <c r="R4029" t="s">
        <v>8316</v>
      </c>
      <c r="S4029" s="15">
        <f t="shared" si="316"/>
        <v>42768.97084490741</v>
      </c>
      <c r="T4029" s="16">
        <f t="shared" si="317"/>
        <v>42789.041666666672</v>
      </c>
      <c r="U4029">
        <f t="shared" si="318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4"/>
        <v>28</v>
      </c>
      <c r="P4030" s="9">
        <f t="shared" si="315"/>
        <v>51</v>
      </c>
      <c r="Q4030" s="11" t="s">
        <v>8315</v>
      </c>
      <c r="R4030" t="s">
        <v>8316</v>
      </c>
      <c r="S4030" s="15">
        <f t="shared" si="316"/>
        <v>41765.938657407409</v>
      </c>
      <c r="T4030" s="16">
        <f t="shared" si="317"/>
        <v>41795.938657407409</v>
      </c>
      <c r="U4030">
        <f t="shared" si="318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4"/>
        <v>0</v>
      </c>
      <c r="P4031" s="9">
        <f t="shared" si="315"/>
        <v>0</v>
      </c>
      <c r="Q4031" s="11" t="s">
        <v>8315</v>
      </c>
      <c r="R4031" t="s">
        <v>8316</v>
      </c>
      <c r="S4031" s="15">
        <f t="shared" si="316"/>
        <v>42322.025115740747</v>
      </c>
      <c r="T4031" s="16">
        <f t="shared" si="317"/>
        <v>42352.025115740747</v>
      </c>
      <c r="U4031">
        <f t="shared" si="318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4"/>
        <v>16</v>
      </c>
      <c r="P4032" s="9">
        <f t="shared" si="315"/>
        <v>66.67</v>
      </c>
      <c r="Q4032" s="11" t="s">
        <v>8315</v>
      </c>
      <c r="R4032" t="s">
        <v>8316</v>
      </c>
      <c r="S4032" s="15">
        <f t="shared" si="316"/>
        <v>42374.655081018514</v>
      </c>
      <c r="T4032" s="16">
        <f t="shared" si="317"/>
        <v>42403.784027777772</v>
      </c>
      <c r="U4032">
        <f t="shared" si="318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4"/>
        <v>0</v>
      </c>
      <c r="P4033" s="9">
        <f t="shared" si="315"/>
        <v>0</v>
      </c>
      <c r="Q4033" s="11" t="s">
        <v>8315</v>
      </c>
      <c r="R4033" t="s">
        <v>8316</v>
      </c>
      <c r="S4033" s="15">
        <f t="shared" si="316"/>
        <v>41941.585231481484</v>
      </c>
      <c r="T4033" s="16">
        <f t="shared" si="317"/>
        <v>41991.626898148148</v>
      </c>
      <c r="U4033">
        <f t="shared" si="318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9">ROUND(E4034/D4034*100,0)</f>
        <v>7</v>
      </c>
      <c r="P4034" s="9">
        <f t="shared" ref="P4034:P4097" si="320">IFERROR(ROUND(E4034/L4034,2),0)</f>
        <v>59</v>
      </c>
      <c r="Q4034" s="11" t="s">
        <v>8315</v>
      </c>
      <c r="R4034" t="s">
        <v>8316</v>
      </c>
      <c r="S4034" s="15">
        <f t="shared" si="316"/>
        <v>42293.809212962966</v>
      </c>
      <c r="T4034" s="16">
        <f t="shared" si="317"/>
        <v>42353.85087962963</v>
      </c>
      <c r="U4034">
        <f t="shared" si="318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9"/>
        <v>26</v>
      </c>
      <c r="P4035" s="9">
        <f t="shared" si="320"/>
        <v>65.34</v>
      </c>
      <c r="Q4035" s="11" t="s">
        <v>8315</v>
      </c>
      <c r="R4035" t="s">
        <v>8316</v>
      </c>
      <c r="S4035" s="15">
        <f t="shared" ref="S4035:S4098" si="321">(((J4035/60)/60)/24)+DATE(1970,1,1)</f>
        <v>42614.268796296295</v>
      </c>
      <c r="T4035" s="16">
        <f t="shared" ref="T4035:T4098" si="322">(((I4035/60)/60)/24)+DATE(1970,1,1)</f>
        <v>42645.375</v>
      </c>
      <c r="U4035">
        <f t="shared" ref="U4035:U4098" si="323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9"/>
        <v>1</v>
      </c>
      <c r="P4036" s="9">
        <f t="shared" si="320"/>
        <v>100</v>
      </c>
      <c r="Q4036" s="11" t="s">
        <v>8315</v>
      </c>
      <c r="R4036" t="s">
        <v>8316</v>
      </c>
      <c r="S4036" s="15">
        <f t="shared" si="321"/>
        <v>42067.947337962964</v>
      </c>
      <c r="T4036" s="16">
        <f t="shared" si="322"/>
        <v>42097.905671296292</v>
      </c>
      <c r="U4036">
        <f t="shared" si="323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9"/>
        <v>37</v>
      </c>
      <c r="P4037" s="9">
        <f t="shared" si="320"/>
        <v>147.4</v>
      </c>
      <c r="Q4037" s="11" t="s">
        <v>8315</v>
      </c>
      <c r="R4037" t="s">
        <v>8316</v>
      </c>
      <c r="S4037" s="15">
        <f t="shared" si="321"/>
        <v>41903.882951388885</v>
      </c>
      <c r="T4037" s="16">
        <f t="shared" si="322"/>
        <v>41933.882951388885</v>
      </c>
      <c r="U4037">
        <f t="shared" si="323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9"/>
        <v>47</v>
      </c>
      <c r="P4038" s="9">
        <f t="shared" si="320"/>
        <v>166.06</v>
      </c>
      <c r="Q4038" s="11" t="s">
        <v>8315</v>
      </c>
      <c r="R4038" t="s">
        <v>8316</v>
      </c>
      <c r="S4038" s="15">
        <f t="shared" si="321"/>
        <v>41804.937083333331</v>
      </c>
      <c r="T4038" s="16">
        <f t="shared" si="322"/>
        <v>41821.9375</v>
      </c>
      <c r="U4038">
        <f t="shared" si="323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9"/>
        <v>11</v>
      </c>
      <c r="P4039" s="9">
        <f t="shared" si="320"/>
        <v>40</v>
      </c>
      <c r="Q4039" s="11" t="s">
        <v>8315</v>
      </c>
      <c r="R4039" t="s">
        <v>8316</v>
      </c>
      <c r="S4039" s="15">
        <f t="shared" si="321"/>
        <v>42497.070775462969</v>
      </c>
      <c r="T4039" s="16">
        <f t="shared" si="322"/>
        <v>42514.600694444445</v>
      </c>
      <c r="U4039">
        <f t="shared" si="323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9"/>
        <v>12</v>
      </c>
      <c r="P4040" s="9">
        <f t="shared" si="320"/>
        <v>75.25</v>
      </c>
      <c r="Q4040" s="11" t="s">
        <v>8315</v>
      </c>
      <c r="R4040" t="s">
        <v>8316</v>
      </c>
      <c r="S4040" s="15">
        <f t="shared" si="321"/>
        <v>41869.798726851855</v>
      </c>
      <c r="T4040" s="16">
        <f t="shared" si="322"/>
        <v>41929.798726851855</v>
      </c>
      <c r="U4040">
        <f t="shared" si="323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9"/>
        <v>60</v>
      </c>
      <c r="P4041" s="9">
        <f t="shared" si="320"/>
        <v>60</v>
      </c>
      <c r="Q4041" s="11" t="s">
        <v>8315</v>
      </c>
      <c r="R4041" t="s">
        <v>8316</v>
      </c>
      <c r="S4041" s="15">
        <f t="shared" si="321"/>
        <v>42305.670914351853</v>
      </c>
      <c r="T4041" s="16">
        <f t="shared" si="322"/>
        <v>42339.249305555553</v>
      </c>
      <c r="U4041">
        <f t="shared" si="323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9"/>
        <v>31</v>
      </c>
      <c r="P4042" s="9">
        <f t="shared" si="320"/>
        <v>1250</v>
      </c>
      <c r="Q4042" s="11" t="s">
        <v>8315</v>
      </c>
      <c r="R4042" t="s">
        <v>8316</v>
      </c>
      <c r="S4042" s="15">
        <f t="shared" si="321"/>
        <v>42144.231527777782</v>
      </c>
      <c r="T4042" s="16">
        <f t="shared" si="322"/>
        <v>42203.125</v>
      </c>
      <c r="U4042">
        <f t="shared" si="323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9"/>
        <v>0</v>
      </c>
      <c r="P4043" s="9">
        <f t="shared" si="320"/>
        <v>10.5</v>
      </c>
      <c r="Q4043" s="11" t="s">
        <v>8315</v>
      </c>
      <c r="R4043" t="s">
        <v>8316</v>
      </c>
      <c r="S4043" s="15">
        <f t="shared" si="321"/>
        <v>42559.474004629628</v>
      </c>
      <c r="T4043" s="16">
        <f t="shared" si="322"/>
        <v>42619.474004629628</v>
      </c>
      <c r="U4043">
        <f t="shared" si="323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9"/>
        <v>0</v>
      </c>
      <c r="P4044" s="9">
        <f t="shared" si="320"/>
        <v>7</v>
      </c>
      <c r="Q4044" s="11" t="s">
        <v>8315</v>
      </c>
      <c r="R4044" t="s">
        <v>8316</v>
      </c>
      <c r="S4044" s="15">
        <f t="shared" si="321"/>
        <v>41995.084074074075</v>
      </c>
      <c r="T4044" s="16">
        <f t="shared" si="322"/>
        <v>42024.802777777775</v>
      </c>
      <c r="U4044">
        <f t="shared" si="323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9"/>
        <v>0</v>
      </c>
      <c r="P4045" s="9">
        <f t="shared" si="320"/>
        <v>0</v>
      </c>
      <c r="Q4045" s="11" t="s">
        <v>8315</v>
      </c>
      <c r="R4045" t="s">
        <v>8316</v>
      </c>
      <c r="S4045" s="15">
        <f t="shared" si="321"/>
        <v>41948.957465277781</v>
      </c>
      <c r="T4045" s="16">
        <f t="shared" si="322"/>
        <v>41963.957465277781</v>
      </c>
      <c r="U4045">
        <f t="shared" si="323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9"/>
        <v>38</v>
      </c>
      <c r="P4046" s="9">
        <f t="shared" si="320"/>
        <v>56.25</v>
      </c>
      <c r="Q4046" s="11" t="s">
        <v>8315</v>
      </c>
      <c r="R4046" t="s">
        <v>8316</v>
      </c>
      <c r="S4046" s="15">
        <f t="shared" si="321"/>
        <v>42074.219699074078</v>
      </c>
      <c r="T4046" s="16">
        <f t="shared" si="322"/>
        <v>42104.208333333328</v>
      </c>
      <c r="U4046">
        <f t="shared" si="323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9"/>
        <v>0</v>
      </c>
      <c r="P4047" s="9">
        <f t="shared" si="320"/>
        <v>1</v>
      </c>
      <c r="Q4047" s="11" t="s">
        <v>8315</v>
      </c>
      <c r="R4047" t="s">
        <v>8316</v>
      </c>
      <c r="S4047" s="15">
        <f t="shared" si="321"/>
        <v>41842.201261574075</v>
      </c>
      <c r="T4047" s="16">
        <f t="shared" si="322"/>
        <v>41872.201261574075</v>
      </c>
      <c r="U4047">
        <f t="shared" si="323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9"/>
        <v>8</v>
      </c>
      <c r="P4048" s="9">
        <f t="shared" si="320"/>
        <v>38.33</v>
      </c>
      <c r="Q4048" s="11" t="s">
        <v>8315</v>
      </c>
      <c r="R4048" t="s">
        <v>8316</v>
      </c>
      <c r="S4048" s="15">
        <f t="shared" si="321"/>
        <v>41904.650578703702</v>
      </c>
      <c r="T4048" s="16">
        <f t="shared" si="322"/>
        <v>41934.650578703702</v>
      </c>
      <c r="U4048">
        <f t="shared" si="323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9"/>
        <v>2</v>
      </c>
      <c r="P4049" s="9">
        <f t="shared" si="320"/>
        <v>27.5</v>
      </c>
      <c r="Q4049" s="11" t="s">
        <v>8315</v>
      </c>
      <c r="R4049" t="s">
        <v>8316</v>
      </c>
      <c r="S4049" s="15">
        <f t="shared" si="321"/>
        <v>41991.022488425922</v>
      </c>
      <c r="T4049" s="16">
        <f t="shared" si="322"/>
        <v>42015.041666666672</v>
      </c>
      <c r="U4049">
        <f t="shared" si="323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9"/>
        <v>18</v>
      </c>
      <c r="P4050" s="9">
        <f t="shared" si="320"/>
        <v>32.979999999999997</v>
      </c>
      <c r="Q4050" s="11" t="s">
        <v>8315</v>
      </c>
      <c r="R4050" t="s">
        <v>8316</v>
      </c>
      <c r="S4050" s="15">
        <f t="shared" si="321"/>
        <v>42436.509108796294</v>
      </c>
      <c r="T4050" s="16">
        <f t="shared" si="322"/>
        <v>42471.467442129629</v>
      </c>
      <c r="U4050">
        <f t="shared" si="323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9"/>
        <v>0</v>
      </c>
      <c r="P4051" s="9">
        <f t="shared" si="320"/>
        <v>16</v>
      </c>
      <c r="Q4051" s="11" t="s">
        <v>8315</v>
      </c>
      <c r="R4051" t="s">
        <v>8316</v>
      </c>
      <c r="S4051" s="15">
        <f t="shared" si="321"/>
        <v>42169.958506944444</v>
      </c>
      <c r="T4051" s="16">
        <f t="shared" si="322"/>
        <v>42199.958506944444</v>
      </c>
      <c r="U4051">
        <f t="shared" si="323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9"/>
        <v>0</v>
      </c>
      <c r="P4052" s="9">
        <f t="shared" si="320"/>
        <v>1</v>
      </c>
      <c r="Q4052" s="11" t="s">
        <v>8315</v>
      </c>
      <c r="R4052" t="s">
        <v>8316</v>
      </c>
      <c r="S4052" s="15">
        <f t="shared" si="321"/>
        <v>41905.636469907404</v>
      </c>
      <c r="T4052" s="16">
        <f t="shared" si="322"/>
        <v>41935.636469907404</v>
      </c>
      <c r="U4052">
        <f t="shared" si="323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9"/>
        <v>0</v>
      </c>
      <c r="P4053" s="9">
        <f t="shared" si="320"/>
        <v>0</v>
      </c>
      <c r="Q4053" s="11" t="s">
        <v>8315</v>
      </c>
      <c r="R4053" t="s">
        <v>8316</v>
      </c>
      <c r="S4053" s="15">
        <f t="shared" si="321"/>
        <v>41761.810150462967</v>
      </c>
      <c r="T4053" s="16">
        <f t="shared" si="322"/>
        <v>41768.286805555559</v>
      </c>
      <c r="U4053">
        <f t="shared" si="323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9"/>
        <v>38</v>
      </c>
      <c r="P4054" s="9">
        <f t="shared" si="320"/>
        <v>86.62</v>
      </c>
      <c r="Q4054" s="11" t="s">
        <v>8315</v>
      </c>
      <c r="R4054" t="s">
        <v>8316</v>
      </c>
      <c r="S4054" s="15">
        <f t="shared" si="321"/>
        <v>41865.878657407404</v>
      </c>
      <c r="T4054" s="16">
        <f t="shared" si="322"/>
        <v>41925.878657407404</v>
      </c>
      <c r="U4054">
        <f t="shared" si="323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9"/>
        <v>22</v>
      </c>
      <c r="P4055" s="9">
        <f t="shared" si="320"/>
        <v>55</v>
      </c>
      <c r="Q4055" s="11" t="s">
        <v>8315</v>
      </c>
      <c r="R4055" t="s">
        <v>8316</v>
      </c>
      <c r="S4055" s="15">
        <f t="shared" si="321"/>
        <v>41928.690138888887</v>
      </c>
      <c r="T4055" s="16">
        <f t="shared" si="322"/>
        <v>41958.833333333328</v>
      </c>
      <c r="U4055">
        <f t="shared" si="323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9"/>
        <v>0</v>
      </c>
      <c r="P4056" s="9">
        <f t="shared" si="320"/>
        <v>0</v>
      </c>
      <c r="Q4056" s="11" t="s">
        <v>8315</v>
      </c>
      <c r="R4056" t="s">
        <v>8316</v>
      </c>
      <c r="S4056" s="15">
        <f t="shared" si="321"/>
        <v>42613.841261574074</v>
      </c>
      <c r="T4056" s="16">
        <f t="shared" si="322"/>
        <v>42644.166666666672</v>
      </c>
      <c r="U4056">
        <f t="shared" si="323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9"/>
        <v>18</v>
      </c>
      <c r="P4057" s="9">
        <f t="shared" si="320"/>
        <v>41.95</v>
      </c>
      <c r="Q4057" s="11" t="s">
        <v>8315</v>
      </c>
      <c r="R4057" t="s">
        <v>8316</v>
      </c>
      <c r="S4057" s="15">
        <f t="shared" si="321"/>
        <v>41779.648506944446</v>
      </c>
      <c r="T4057" s="16">
        <f t="shared" si="322"/>
        <v>41809.648506944446</v>
      </c>
      <c r="U4057">
        <f t="shared" si="323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9"/>
        <v>53</v>
      </c>
      <c r="P4058" s="9">
        <f t="shared" si="320"/>
        <v>88.33</v>
      </c>
      <c r="Q4058" s="11" t="s">
        <v>8315</v>
      </c>
      <c r="R4058" t="s">
        <v>8316</v>
      </c>
      <c r="S4058" s="15">
        <f t="shared" si="321"/>
        <v>42534.933321759265</v>
      </c>
      <c r="T4058" s="16">
        <f t="shared" si="322"/>
        <v>42554.832638888889</v>
      </c>
      <c r="U4058">
        <f t="shared" si="323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9"/>
        <v>22</v>
      </c>
      <c r="P4059" s="9">
        <f t="shared" si="320"/>
        <v>129.16999999999999</v>
      </c>
      <c r="Q4059" s="11" t="s">
        <v>8315</v>
      </c>
      <c r="R4059" t="s">
        <v>8316</v>
      </c>
      <c r="S4059" s="15">
        <f t="shared" si="321"/>
        <v>42310.968518518523</v>
      </c>
      <c r="T4059" s="16">
        <f t="shared" si="322"/>
        <v>42333.958333333328</v>
      </c>
      <c r="U4059">
        <f t="shared" si="323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9"/>
        <v>3</v>
      </c>
      <c r="P4060" s="9">
        <f t="shared" si="320"/>
        <v>23.75</v>
      </c>
      <c r="Q4060" s="11" t="s">
        <v>8315</v>
      </c>
      <c r="R4060" t="s">
        <v>8316</v>
      </c>
      <c r="S4060" s="15">
        <f t="shared" si="321"/>
        <v>42446.060694444444</v>
      </c>
      <c r="T4060" s="16">
        <f t="shared" si="322"/>
        <v>42461.165972222225</v>
      </c>
      <c r="U4060">
        <f t="shared" si="323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9"/>
        <v>3</v>
      </c>
      <c r="P4061" s="9">
        <f t="shared" si="320"/>
        <v>35.71</v>
      </c>
      <c r="Q4061" s="11" t="s">
        <v>8315</v>
      </c>
      <c r="R4061" t="s">
        <v>8316</v>
      </c>
      <c r="S4061" s="15">
        <f t="shared" si="321"/>
        <v>41866.640648148146</v>
      </c>
      <c r="T4061" s="16">
        <f t="shared" si="322"/>
        <v>41898.125</v>
      </c>
      <c r="U4061">
        <f t="shared" si="323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9"/>
        <v>3</v>
      </c>
      <c r="P4062" s="9">
        <f t="shared" si="320"/>
        <v>57</v>
      </c>
      <c r="Q4062" s="11" t="s">
        <v>8315</v>
      </c>
      <c r="R4062" t="s">
        <v>8316</v>
      </c>
      <c r="S4062" s="15">
        <f t="shared" si="321"/>
        <v>41779.695092592592</v>
      </c>
      <c r="T4062" s="16">
        <f t="shared" si="322"/>
        <v>41813.666666666664</v>
      </c>
      <c r="U4062">
        <f t="shared" si="323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9"/>
        <v>0</v>
      </c>
      <c r="P4063" s="9">
        <f t="shared" si="320"/>
        <v>0</v>
      </c>
      <c r="Q4063" s="11" t="s">
        <v>8315</v>
      </c>
      <c r="R4063" t="s">
        <v>8316</v>
      </c>
      <c r="S4063" s="15">
        <f t="shared" si="321"/>
        <v>42421.141469907408</v>
      </c>
      <c r="T4063" s="16">
        <f t="shared" si="322"/>
        <v>42481.099803240737</v>
      </c>
      <c r="U4063">
        <f t="shared" si="323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9"/>
        <v>2</v>
      </c>
      <c r="P4064" s="9">
        <f t="shared" si="320"/>
        <v>163.33000000000001</v>
      </c>
      <c r="Q4064" s="11" t="s">
        <v>8315</v>
      </c>
      <c r="R4064" t="s">
        <v>8316</v>
      </c>
      <c r="S4064" s="15">
        <f t="shared" si="321"/>
        <v>42523.739212962959</v>
      </c>
      <c r="T4064" s="16">
        <f t="shared" si="322"/>
        <v>42553.739212962959</v>
      </c>
      <c r="U4064">
        <f t="shared" si="323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9"/>
        <v>1</v>
      </c>
      <c r="P4065" s="9">
        <f t="shared" si="320"/>
        <v>15</v>
      </c>
      <c r="Q4065" s="11" t="s">
        <v>8315</v>
      </c>
      <c r="R4065" t="s">
        <v>8316</v>
      </c>
      <c r="S4065" s="15">
        <f t="shared" si="321"/>
        <v>41787.681527777779</v>
      </c>
      <c r="T4065" s="16">
        <f t="shared" si="322"/>
        <v>41817.681527777779</v>
      </c>
      <c r="U4065">
        <f t="shared" si="323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9"/>
        <v>19</v>
      </c>
      <c r="P4066" s="9">
        <f t="shared" si="320"/>
        <v>64.17</v>
      </c>
      <c r="Q4066" s="11" t="s">
        <v>8315</v>
      </c>
      <c r="R4066" t="s">
        <v>8316</v>
      </c>
      <c r="S4066" s="15">
        <f t="shared" si="321"/>
        <v>42093.588263888887</v>
      </c>
      <c r="T4066" s="16">
        <f t="shared" si="322"/>
        <v>42123.588263888887</v>
      </c>
      <c r="U4066">
        <f t="shared" si="323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9"/>
        <v>1</v>
      </c>
      <c r="P4067" s="9">
        <f t="shared" si="320"/>
        <v>6.75</v>
      </c>
      <c r="Q4067" s="11" t="s">
        <v>8315</v>
      </c>
      <c r="R4067" t="s">
        <v>8316</v>
      </c>
      <c r="S4067" s="15">
        <f t="shared" si="321"/>
        <v>41833.951516203706</v>
      </c>
      <c r="T4067" s="16">
        <f t="shared" si="322"/>
        <v>41863.951516203706</v>
      </c>
      <c r="U4067">
        <f t="shared" si="323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9"/>
        <v>0</v>
      </c>
      <c r="P4068" s="9">
        <f t="shared" si="320"/>
        <v>25</v>
      </c>
      <c r="Q4068" s="11" t="s">
        <v>8315</v>
      </c>
      <c r="R4068" t="s">
        <v>8316</v>
      </c>
      <c r="S4068" s="15">
        <f t="shared" si="321"/>
        <v>42479.039212962962</v>
      </c>
      <c r="T4068" s="16">
        <f t="shared" si="322"/>
        <v>42509.039212962962</v>
      </c>
      <c r="U4068">
        <f t="shared" si="323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9"/>
        <v>61</v>
      </c>
      <c r="P4069" s="9">
        <f t="shared" si="320"/>
        <v>179.12</v>
      </c>
      <c r="Q4069" s="11" t="s">
        <v>8315</v>
      </c>
      <c r="R4069" t="s">
        <v>8316</v>
      </c>
      <c r="S4069" s="15">
        <f t="shared" si="321"/>
        <v>42235.117476851854</v>
      </c>
      <c r="T4069" s="16">
        <f t="shared" si="322"/>
        <v>42275.117476851854</v>
      </c>
      <c r="U4069">
        <f t="shared" si="323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9"/>
        <v>1</v>
      </c>
      <c r="P4070" s="9">
        <f t="shared" si="320"/>
        <v>34.950000000000003</v>
      </c>
      <c r="Q4070" s="11" t="s">
        <v>8315</v>
      </c>
      <c r="R4070" t="s">
        <v>8316</v>
      </c>
      <c r="S4070" s="15">
        <f t="shared" si="321"/>
        <v>42718.963599537034</v>
      </c>
      <c r="T4070" s="16">
        <f t="shared" si="322"/>
        <v>42748.961805555555</v>
      </c>
      <c r="U4070">
        <f t="shared" si="323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9"/>
        <v>34</v>
      </c>
      <c r="P4071" s="9">
        <f t="shared" si="320"/>
        <v>33.08</v>
      </c>
      <c r="Q4071" s="11" t="s">
        <v>8315</v>
      </c>
      <c r="R4071" t="s">
        <v>8316</v>
      </c>
      <c r="S4071" s="15">
        <f t="shared" si="321"/>
        <v>42022.661527777775</v>
      </c>
      <c r="T4071" s="16">
        <f t="shared" si="322"/>
        <v>42063.5</v>
      </c>
      <c r="U4071">
        <f t="shared" si="323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9"/>
        <v>17</v>
      </c>
      <c r="P4072" s="9">
        <f t="shared" si="320"/>
        <v>27.5</v>
      </c>
      <c r="Q4072" s="11" t="s">
        <v>8315</v>
      </c>
      <c r="R4072" t="s">
        <v>8316</v>
      </c>
      <c r="S4072" s="15">
        <f t="shared" si="321"/>
        <v>42031.666898148149</v>
      </c>
      <c r="T4072" s="16">
        <f t="shared" si="322"/>
        <v>42064.125</v>
      </c>
      <c r="U4072">
        <f t="shared" si="323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9"/>
        <v>0</v>
      </c>
      <c r="P4073" s="9">
        <f t="shared" si="320"/>
        <v>0</v>
      </c>
      <c r="Q4073" s="11" t="s">
        <v>8315</v>
      </c>
      <c r="R4073" t="s">
        <v>8316</v>
      </c>
      <c r="S4073" s="15">
        <f t="shared" si="321"/>
        <v>42700.804756944446</v>
      </c>
      <c r="T4073" s="16">
        <f t="shared" si="322"/>
        <v>42730.804756944446</v>
      </c>
      <c r="U4073">
        <f t="shared" si="323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9"/>
        <v>0</v>
      </c>
      <c r="P4074" s="9">
        <f t="shared" si="320"/>
        <v>2</v>
      </c>
      <c r="Q4074" s="11" t="s">
        <v>8315</v>
      </c>
      <c r="R4074" t="s">
        <v>8316</v>
      </c>
      <c r="S4074" s="15">
        <f t="shared" si="321"/>
        <v>41812.77443287037</v>
      </c>
      <c r="T4074" s="16">
        <f t="shared" si="322"/>
        <v>41872.77443287037</v>
      </c>
      <c r="U4074">
        <f t="shared" si="323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9"/>
        <v>1</v>
      </c>
      <c r="P4075" s="9">
        <f t="shared" si="320"/>
        <v>18.5</v>
      </c>
      <c r="Q4075" s="11" t="s">
        <v>8315</v>
      </c>
      <c r="R4075" t="s">
        <v>8316</v>
      </c>
      <c r="S4075" s="15">
        <f t="shared" si="321"/>
        <v>42078.34520833334</v>
      </c>
      <c r="T4075" s="16">
        <f t="shared" si="322"/>
        <v>42133.166666666672</v>
      </c>
      <c r="U4075">
        <f t="shared" si="323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9"/>
        <v>27</v>
      </c>
      <c r="P4076" s="9">
        <f t="shared" si="320"/>
        <v>35</v>
      </c>
      <c r="Q4076" s="11" t="s">
        <v>8315</v>
      </c>
      <c r="R4076" t="s">
        <v>8316</v>
      </c>
      <c r="S4076" s="15">
        <f t="shared" si="321"/>
        <v>42283.552951388891</v>
      </c>
      <c r="T4076" s="16">
        <f t="shared" si="322"/>
        <v>42313.594618055555</v>
      </c>
      <c r="U4076">
        <f t="shared" si="323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9"/>
        <v>29</v>
      </c>
      <c r="P4077" s="9">
        <f t="shared" si="320"/>
        <v>44.31</v>
      </c>
      <c r="Q4077" s="11" t="s">
        <v>8315</v>
      </c>
      <c r="R4077" t="s">
        <v>8316</v>
      </c>
      <c r="S4077" s="15">
        <f t="shared" si="321"/>
        <v>41779.045937499999</v>
      </c>
      <c r="T4077" s="16">
        <f t="shared" si="322"/>
        <v>41820.727777777778</v>
      </c>
      <c r="U4077">
        <f t="shared" si="323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9"/>
        <v>0</v>
      </c>
      <c r="P4078" s="9">
        <f t="shared" si="320"/>
        <v>0</v>
      </c>
      <c r="Q4078" s="11" t="s">
        <v>8315</v>
      </c>
      <c r="R4078" t="s">
        <v>8316</v>
      </c>
      <c r="S4078" s="15">
        <f t="shared" si="321"/>
        <v>41905.795706018522</v>
      </c>
      <c r="T4078" s="16">
        <f t="shared" si="322"/>
        <v>41933.82708333333</v>
      </c>
      <c r="U4078">
        <f t="shared" si="323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9"/>
        <v>9</v>
      </c>
      <c r="P4079" s="9">
        <f t="shared" si="320"/>
        <v>222.5</v>
      </c>
      <c r="Q4079" s="11" t="s">
        <v>8315</v>
      </c>
      <c r="R4079" t="s">
        <v>8316</v>
      </c>
      <c r="S4079" s="15">
        <f t="shared" si="321"/>
        <v>42695.7105787037</v>
      </c>
      <c r="T4079" s="16">
        <f t="shared" si="322"/>
        <v>42725.7105787037</v>
      </c>
      <c r="U4079">
        <f t="shared" si="323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9"/>
        <v>0</v>
      </c>
      <c r="P4080" s="9">
        <f t="shared" si="320"/>
        <v>0</v>
      </c>
      <c r="Q4080" s="11" t="s">
        <v>8315</v>
      </c>
      <c r="R4080" t="s">
        <v>8316</v>
      </c>
      <c r="S4080" s="15">
        <f t="shared" si="321"/>
        <v>42732.787523148145</v>
      </c>
      <c r="T4080" s="16">
        <f t="shared" si="322"/>
        <v>42762.787523148145</v>
      </c>
      <c r="U4080">
        <f t="shared" si="323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9"/>
        <v>0</v>
      </c>
      <c r="P4081" s="9">
        <f t="shared" si="320"/>
        <v>5</v>
      </c>
      <c r="Q4081" s="11" t="s">
        <v>8315</v>
      </c>
      <c r="R4081" t="s">
        <v>8316</v>
      </c>
      <c r="S4081" s="15">
        <f t="shared" si="321"/>
        <v>42510.938900462963</v>
      </c>
      <c r="T4081" s="16">
        <f t="shared" si="322"/>
        <v>42540.938900462963</v>
      </c>
      <c r="U4081">
        <f t="shared" si="323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9"/>
        <v>0</v>
      </c>
      <c r="P4082" s="9">
        <f t="shared" si="320"/>
        <v>0</v>
      </c>
      <c r="Q4082" s="11" t="s">
        <v>8315</v>
      </c>
      <c r="R4082" t="s">
        <v>8316</v>
      </c>
      <c r="S4082" s="15">
        <f t="shared" si="321"/>
        <v>42511.698101851856</v>
      </c>
      <c r="T4082" s="16">
        <f t="shared" si="322"/>
        <v>42535.787500000006</v>
      </c>
      <c r="U4082">
        <f t="shared" si="323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9"/>
        <v>16</v>
      </c>
      <c r="P4083" s="9">
        <f t="shared" si="320"/>
        <v>29.17</v>
      </c>
      <c r="Q4083" s="11" t="s">
        <v>8315</v>
      </c>
      <c r="R4083" t="s">
        <v>8316</v>
      </c>
      <c r="S4083" s="15">
        <f t="shared" si="321"/>
        <v>42041.581307870365</v>
      </c>
      <c r="T4083" s="16">
        <f t="shared" si="322"/>
        <v>42071.539641203708</v>
      </c>
      <c r="U4083">
        <f t="shared" si="323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9"/>
        <v>2</v>
      </c>
      <c r="P4084" s="9">
        <f t="shared" si="320"/>
        <v>1.5</v>
      </c>
      <c r="Q4084" s="11" t="s">
        <v>8315</v>
      </c>
      <c r="R4084" t="s">
        <v>8316</v>
      </c>
      <c r="S4084" s="15">
        <f t="shared" si="321"/>
        <v>42307.189270833333</v>
      </c>
      <c r="T4084" s="16">
        <f t="shared" si="322"/>
        <v>42322.958333333328</v>
      </c>
      <c r="U4084">
        <f t="shared" si="323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9"/>
        <v>22</v>
      </c>
      <c r="P4085" s="9">
        <f t="shared" si="320"/>
        <v>126.5</v>
      </c>
      <c r="Q4085" s="11" t="s">
        <v>8315</v>
      </c>
      <c r="R4085" t="s">
        <v>8316</v>
      </c>
      <c r="S4085" s="15">
        <f t="shared" si="321"/>
        <v>42353.761759259258</v>
      </c>
      <c r="T4085" s="16">
        <f t="shared" si="322"/>
        <v>42383.761759259258</v>
      </c>
      <c r="U4085">
        <f t="shared" si="323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9"/>
        <v>0</v>
      </c>
      <c r="P4086" s="9">
        <f t="shared" si="320"/>
        <v>10</v>
      </c>
      <c r="Q4086" s="11" t="s">
        <v>8315</v>
      </c>
      <c r="R4086" t="s">
        <v>8316</v>
      </c>
      <c r="S4086" s="15">
        <f t="shared" si="321"/>
        <v>42622.436412037037</v>
      </c>
      <c r="T4086" s="16">
        <f t="shared" si="322"/>
        <v>42652.436412037037</v>
      </c>
      <c r="U4086">
        <f t="shared" si="323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9"/>
        <v>0</v>
      </c>
      <c r="P4087" s="9">
        <f t="shared" si="320"/>
        <v>10</v>
      </c>
      <c r="Q4087" s="11" t="s">
        <v>8315</v>
      </c>
      <c r="R4087" t="s">
        <v>8316</v>
      </c>
      <c r="S4087" s="15">
        <f t="shared" si="321"/>
        <v>42058.603877314818</v>
      </c>
      <c r="T4087" s="16">
        <f t="shared" si="322"/>
        <v>42087.165972222225</v>
      </c>
      <c r="U4087">
        <f t="shared" si="323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9"/>
        <v>5</v>
      </c>
      <c r="P4088" s="9">
        <f t="shared" si="320"/>
        <v>9.4</v>
      </c>
      <c r="Q4088" s="11" t="s">
        <v>8315</v>
      </c>
      <c r="R4088" t="s">
        <v>8316</v>
      </c>
      <c r="S4088" s="15">
        <f t="shared" si="321"/>
        <v>42304.940960648149</v>
      </c>
      <c r="T4088" s="16">
        <f t="shared" si="322"/>
        <v>42329.166666666672</v>
      </c>
      <c r="U4088">
        <f t="shared" si="323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9"/>
        <v>0</v>
      </c>
      <c r="P4089" s="9">
        <f t="shared" si="320"/>
        <v>0</v>
      </c>
      <c r="Q4089" s="11" t="s">
        <v>8315</v>
      </c>
      <c r="R4089" t="s">
        <v>8316</v>
      </c>
      <c r="S4089" s="15">
        <f t="shared" si="321"/>
        <v>42538.742893518516</v>
      </c>
      <c r="T4089" s="16">
        <f t="shared" si="322"/>
        <v>42568.742893518516</v>
      </c>
      <c r="U4089">
        <f t="shared" si="323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9"/>
        <v>11</v>
      </c>
      <c r="P4090" s="9">
        <f t="shared" si="320"/>
        <v>72</v>
      </c>
      <c r="Q4090" s="11" t="s">
        <v>8315</v>
      </c>
      <c r="R4090" t="s">
        <v>8316</v>
      </c>
      <c r="S4090" s="15">
        <f t="shared" si="321"/>
        <v>41990.612546296295</v>
      </c>
      <c r="T4090" s="16">
        <f t="shared" si="322"/>
        <v>42020.434722222228</v>
      </c>
      <c r="U4090">
        <f t="shared" si="323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9"/>
        <v>5</v>
      </c>
      <c r="P4091" s="9">
        <f t="shared" si="320"/>
        <v>30</v>
      </c>
      <c r="Q4091" s="11" t="s">
        <v>8315</v>
      </c>
      <c r="R4091" t="s">
        <v>8316</v>
      </c>
      <c r="S4091" s="15">
        <f t="shared" si="321"/>
        <v>42122.732499999998</v>
      </c>
      <c r="T4091" s="16">
        <f t="shared" si="322"/>
        <v>42155.732638888891</v>
      </c>
      <c r="U4091">
        <f t="shared" si="323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9"/>
        <v>3</v>
      </c>
      <c r="P4092" s="9">
        <f t="shared" si="320"/>
        <v>10.67</v>
      </c>
      <c r="Q4092" s="11" t="s">
        <v>8315</v>
      </c>
      <c r="R4092" t="s">
        <v>8316</v>
      </c>
      <c r="S4092" s="15">
        <f t="shared" si="321"/>
        <v>42209.67288194444</v>
      </c>
      <c r="T4092" s="16">
        <f t="shared" si="322"/>
        <v>42223.625</v>
      </c>
      <c r="U4092">
        <f t="shared" si="323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9"/>
        <v>13</v>
      </c>
      <c r="P4093" s="9">
        <f t="shared" si="320"/>
        <v>25.5</v>
      </c>
      <c r="Q4093" s="11" t="s">
        <v>8315</v>
      </c>
      <c r="R4093" t="s">
        <v>8316</v>
      </c>
      <c r="S4093" s="15">
        <f t="shared" si="321"/>
        <v>41990.506377314814</v>
      </c>
      <c r="T4093" s="16">
        <f t="shared" si="322"/>
        <v>42020.506377314814</v>
      </c>
      <c r="U4093">
        <f t="shared" si="323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9"/>
        <v>0</v>
      </c>
      <c r="P4094" s="9">
        <f t="shared" si="320"/>
        <v>20</v>
      </c>
      <c r="Q4094" s="11" t="s">
        <v>8315</v>
      </c>
      <c r="R4094" t="s">
        <v>8316</v>
      </c>
      <c r="S4094" s="15">
        <f t="shared" si="321"/>
        <v>42039.194988425923</v>
      </c>
      <c r="T4094" s="16">
        <f t="shared" si="322"/>
        <v>42099.153321759266</v>
      </c>
      <c r="U4094">
        <f t="shared" si="323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9"/>
        <v>2</v>
      </c>
      <c r="P4095" s="9">
        <f t="shared" si="320"/>
        <v>15</v>
      </c>
      <c r="Q4095" s="11" t="s">
        <v>8315</v>
      </c>
      <c r="R4095" t="s">
        <v>8316</v>
      </c>
      <c r="S4095" s="15">
        <f t="shared" si="321"/>
        <v>42178.815891203703</v>
      </c>
      <c r="T4095" s="16">
        <f t="shared" si="322"/>
        <v>42238.815891203703</v>
      </c>
      <c r="U4095">
        <f t="shared" si="323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9"/>
        <v>37</v>
      </c>
      <c r="P4096" s="9">
        <f t="shared" si="320"/>
        <v>91.25</v>
      </c>
      <c r="Q4096" s="11" t="s">
        <v>8315</v>
      </c>
      <c r="R4096" t="s">
        <v>8316</v>
      </c>
      <c r="S4096" s="15">
        <f t="shared" si="321"/>
        <v>41890.086805555555</v>
      </c>
      <c r="T4096" s="16">
        <f t="shared" si="322"/>
        <v>41934.207638888889</v>
      </c>
      <c r="U4096">
        <f t="shared" si="323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9"/>
        <v>3</v>
      </c>
      <c r="P4097" s="9">
        <f t="shared" si="320"/>
        <v>800</v>
      </c>
      <c r="Q4097" s="11" t="s">
        <v>8315</v>
      </c>
      <c r="R4097" t="s">
        <v>8316</v>
      </c>
      <c r="S4097" s="15">
        <f t="shared" si="321"/>
        <v>42693.031828703708</v>
      </c>
      <c r="T4097" s="16">
        <f t="shared" si="322"/>
        <v>42723.031828703708</v>
      </c>
      <c r="U4097">
        <f t="shared" si="323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7" si="324">ROUND(E4098/D4098*100,0)</f>
        <v>11</v>
      </c>
      <c r="P4098" s="9">
        <f t="shared" ref="P4098:P4118" si="325">IFERROR(ROUND(E4098/L4098,2),0)</f>
        <v>80</v>
      </c>
      <c r="Q4098" s="11" t="s">
        <v>8315</v>
      </c>
      <c r="R4098" t="s">
        <v>8316</v>
      </c>
      <c r="S4098" s="15">
        <f t="shared" si="321"/>
        <v>42750.530312499999</v>
      </c>
      <c r="T4098" s="16">
        <f t="shared" si="322"/>
        <v>42794.368749999994</v>
      </c>
      <c r="U4098">
        <f t="shared" si="323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4"/>
        <v>0</v>
      </c>
      <c r="P4099" s="9">
        <f t="shared" si="325"/>
        <v>0</v>
      </c>
      <c r="Q4099" s="11" t="s">
        <v>8315</v>
      </c>
      <c r="R4099" t="s">
        <v>8316</v>
      </c>
      <c r="S4099" s="15">
        <f t="shared" ref="S4099:S4118" si="326">(((J4099/60)/60)/24)+DATE(1970,1,1)</f>
        <v>42344.824502314819</v>
      </c>
      <c r="T4099" s="16">
        <f t="shared" ref="T4099:T4118" si="327">(((I4099/60)/60)/24)+DATE(1970,1,1)</f>
        <v>42400.996527777781</v>
      </c>
      <c r="U4099">
        <f t="shared" ref="U4099:U4118" si="328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4"/>
        <v>0</v>
      </c>
      <c r="P4100" s="9">
        <f t="shared" si="325"/>
        <v>0</v>
      </c>
      <c r="Q4100" s="11" t="s">
        <v>8315</v>
      </c>
      <c r="R4100" t="s">
        <v>8316</v>
      </c>
      <c r="S4100" s="15">
        <f t="shared" si="326"/>
        <v>42495.722187499996</v>
      </c>
      <c r="T4100" s="16">
        <f t="shared" si="327"/>
        <v>42525.722187499996</v>
      </c>
      <c r="U4100">
        <f t="shared" si="328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4"/>
        <v>1</v>
      </c>
      <c r="P4101" s="9">
        <f t="shared" si="325"/>
        <v>50</v>
      </c>
      <c r="Q4101" s="11" t="s">
        <v>8315</v>
      </c>
      <c r="R4101" t="s">
        <v>8316</v>
      </c>
      <c r="S4101" s="15">
        <f t="shared" si="326"/>
        <v>42570.850381944445</v>
      </c>
      <c r="T4101" s="16">
        <f t="shared" si="327"/>
        <v>42615.850381944445</v>
      </c>
      <c r="U4101">
        <f t="shared" si="328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4"/>
        <v>0</v>
      </c>
      <c r="P4102" s="9">
        <f t="shared" si="325"/>
        <v>0</v>
      </c>
      <c r="Q4102" s="11" t="s">
        <v>8315</v>
      </c>
      <c r="R4102" t="s">
        <v>8316</v>
      </c>
      <c r="S4102" s="15">
        <f t="shared" si="326"/>
        <v>41927.124884259261</v>
      </c>
      <c r="T4102" s="16">
        <f t="shared" si="327"/>
        <v>41937.124884259261</v>
      </c>
      <c r="U4102">
        <f t="shared" si="328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4"/>
        <v>0</v>
      </c>
      <c r="P4103" s="9">
        <f t="shared" si="325"/>
        <v>0</v>
      </c>
      <c r="Q4103" s="11" t="s">
        <v>8315</v>
      </c>
      <c r="R4103" t="s">
        <v>8316</v>
      </c>
      <c r="S4103" s="15">
        <f t="shared" si="326"/>
        <v>42730.903726851851</v>
      </c>
      <c r="T4103" s="16">
        <f t="shared" si="327"/>
        <v>42760.903726851851</v>
      </c>
      <c r="U4103">
        <f t="shared" si="328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4"/>
        <v>27</v>
      </c>
      <c r="P4104" s="9">
        <f t="shared" si="325"/>
        <v>22.83</v>
      </c>
      <c r="Q4104" s="11" t="s">
        <v>8315</v>
      </c>
      <c r="R4104" t="s">
        <v>8316</v>
      </c>
      <c r="S4104" s="15">
        <f t="shared" si="326"/>
        <v>42475.848067129627</v>
      </c>
      <c r="T4104" s="16">
        <f t="shared" si="327"/>
        <v>42505.848067129627</v>
      </c>
      <c r="U4104">
        <f t="shared" si="328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4"/>
        <v>10</v>
      </c>
      <c r="P4105" s="9">
        <f t="shared" si="325"/>
        <v>16.670000000000002</v>
      </c>
      <c r="Q4105" s="11" t="s">
        <v>8315</v>
      </c>
      <c r="R4105" t="s">
        <v>8316</v>
      </c>
      <c r="S4105" s="15">
        <f t="shared" si="326"/>
        <v>42188.83293981482</v>
      </c>
      <c r="T4105" s="16">
        <f t="shared" si="327"/>
        <v>42242.772222222222</v>
      </c>
      <c r="U4105">
        <f t="shared" si="328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4"/>
        <v>21</v>
      </c>
      <c r="P4106" s="9">
        <f t="shared" si="325"/>
        <v>45.79</v>
      </c>
      <c r="Q4106" s="11" t="s">
        <v>8315</v>
      </c>
      <c r="R4106" t="s">
        <v>8316</v>
      </c>
      <c r="S4106" s="15">
        <f t="shared" si="326"/>
        <v>42640.278171296297</v>
      </c>
      <c r="T4106" s="16">
        <f t="shared" si="327"/>
        <v>42670.278171296297</v>
      </c>
      <c r="U4106">
        <f t="shared" si="328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4"/>
        <v>7</v>
      </c>
      <c r="P4107" s="9">
        <f t="shared" si="325"/>
        <v>383.33</v>
      </c>
      <c r="Q4107" s="11" t="s">
        <v>8315</v>
      </c>
      <c r="R4107" t="s">
        <v>8316</v>
      </c>
      <c r="S4107" s="15">
        <f t="shared" si="326"/>
        <v>42697.010520833333</v>
      </c>
      <c r="T4107" s="16">
        <f t="shared" si="327"/>
        <v>42730.010520833333</v>
      </c>
      <c r="U4107">
        <f t="shared" si="328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4"/>
        <v>71</v>
      </c>
      <c r="P4108" s="9">
        <f t="shared" si="325"/>
        <v>106.97</v>
      </c>
      <c r="Q4108" s="11" t="s">
        <v>8315</v>
      </c>
      <c r="R4108" t="s">
        <v>8316</v>
      </c>
      <c r="S4108" s="15">
        <f t="shared" si="326"/>
        <v>42053.049375000002</v>
      </c>
      <c r="T4108" s="16">
        <f t="shared" si="327"/>
        <v>42096.041666666672</v>
      </c>
      <c r="U4108">
        <f t="shared" si="328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4"/>
        <v>2</v>
      </c>
      <c r="P4109" s="9">
        <f t="shared" si="325"/>
        <v>10.25</v>
      </c>
      <c r="Q4109" s="11" t="s">
        <v>8315</v>
      </c>
      <c r="R4109" t="s">
        <v>8316</v>
      </c>
      <c r="S4109" s="15">
        <f t="shared" si="326"/>
        <v>41883.916678240741</v>
      </c>
      <c r="T4109" s="16">
        <f t="shared" si="327"/>
        <v>41906.916678240741</v>
      </c>
      <c r="U4109">
        <f t="shared" si="328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4"/>
        <v>2</v>
      </c>
      <c r="P4110" s="9">
        <f t="shared" si="325"/>
        <v>59</v>
      </c>
      <c r="Q4110" s="11" t="s">
        <v>8315</v>
      </c>
      <c r="R4110" t="s">
        <v>8316</v>
      </c>
      <c r="S4110" s="15">
        <f t="shared" si="326"/>
        <v>42767.031678240746</v>
      </c>
      <c r="T4110" s="16">
        <f t="shared" si="327"/>
        <v>42797.208333333328</v>
      </c>
      <c r="U4110">
        <f t="shared" si="328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4"/>
        <v>0</v>
      </c>
      <c r="P4111" s="9">
        <f t="shared" si="325"/>
        <v>0</v>
      </c>
      <c r="Q4111" s="11" t="s">
        <v>8315</v>
      </c>
      <c r="R4111" t="s">
        <v>8316</v>
      </c>
      <c r="S4111" s="15">
        <f t="shared" si="326"/>
        <v>42307.539398148147</v>
      </c>
      <c r="T4111" s="16">
        <f t="shared" si="327"/>
        <v>42337.581064814818</v>
      </c>
      <c r="U4111">
        <f t="shared" si="328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4"/>
        <v>29</v>
      </c>
      <c r="P4112" s="9">
        <f t="shared" si="325"/>
        <v>14.33</v>
      </c>
      <c r="Q4112" s="11" t="s">
        <v>8315</v>
      </c>
      <c r="R4112" t="s">
        <v>8316</v>
      </c>
      <c r="S4112" s="15">
        <f t="shared" si="326"/>
        <v>42512.626747685179</v>
      </c>
      <c r="T4112" s="16">
        <f t="shared" si="327"/>
        <v>42572.626747685179</v>
      </c>
      <c r="U4112">
        <f t="shared" si="328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4"/>
        <v>3</v>
      </c>
      <c r="P4113" s="9">
        <f t="shared" si="325"/>
        <v>15.67</v>
      </c>
      <c r="Q4113" s="11" t="s">
        <v>8315</v>
      </c>
      <c r="R4113" t="s">
        <v>8316</v>
      </c>
      <c r="S4113" s="15">
        <f t="shared" si="326"/>
        <v>42029.135879629626</v>
      </c>
      <c r="T4113" s="16">
        <f t="shared" si="327"/>
        <v>42059.135879629626</v>
      </c>
      <c r="U4113">
        <f t="shared" si="328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4"/>
        <v>0</v>
      </c>
      <c r="P4114" s="9">
        <f t="shared" si="325"/>
        <v>1</v>
      </c>
      <c r="Q4114" s="11" t="s">
        <v>8315</v>
      </c>
      <c r="R4114" t="s">
        <v>8316</v>
      </c>
      <c r="S4114" s="15">
        <f t="shared" si="326"/>
        <v>42400.946597222224</v>
      </c>
      <c r="T4114" s="16">
        <f t="shared" si="327"/>
        <v>42428</v>
      </c>
      <c r="U4114">
        <f t="shared" si="328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4"/>
        <v>0</v>
      </c>
      <c r="P4115" s="9">
        <f t="shared" si="325"/>
        <v>1</v>
      </c>
      <c r="Q4115" s="11" t="s">
        <v>8315</v>
      </c>
      <c r="R4115" t="s">
        <v>8316</v>
      </c>
      <c r="S4115" s="15">
        <f t="shared" si="326"/>
        <v>42358.573182870372</v>
      </c>
      <c r="T4115" s="16">
        <f t="shared" si="327"/>
        <v>42377.273611111115</v>
      </c>
      <c r="U4115">
        <f t="shared" si="328"/>
        <v>2015</v>
      </c>
    </row>
    <row r="4116" spans="1:21" x14ac:dyDescent="0.25">
      <c r="O4116" s="9" t="e">
        <f t="shared" si="324"/>
        <v>#DIV/0!</v>
      </c>
      <c r="P4116" s="9">
        <f t="shared" si="325"/>
        <v>0</v>
      </c>
      <c r="S4116" s="15">
        <f t="shared" si="326"/>
        <v>25569</v>
      </c>
      <c r="T4116" s="16">
        <f t="shared" si="327"/>
        <v>25569</v>
      </c>
      <c r="U4116">
        <f t="shared" si="328"/>
        <v>1970</v>
      </c>
    </row>
    <row r="4117" spans="1:21" x14ac:dyDescent="0.25">
      <c r="O4117" s="9" t="e">
        <f t="shared" si="324"/>
        <v>#DIV/0!</v>
      </c>
      <c r="P4117" s="9">
        <f t="shared" si="325"/>
        <v>0</v>
      </c>
      <c r="S4117" s="15">
        <f t="shared" si="326"/>
        <v>25569</v>
      </c>
      <c r="T4117" s="16">
        <f t="shared" si="327"/>
        <v>25569</v>
      </c>
      <c r="U4117">
        <f t="shared" si="328"/>
        <v>1970</v>
      </c>
    </row>
    <row r="4118" spans="1:21" x14ac:dyDescent="0.25">
      <c r="P4118" s="9">
        <f t="shared" si="325"/>
        <v>0</v>
      </c>
      <c r="S4118" s="15">
        <f t="shared" si="326"/>
        <v>25569</v>
      </c>
      <c r="T4118" s="16">
        <f t="shared" si="327"/>
        <v>25569</v>
      </c>
      <c r="U4118">
        <f t="shared" si="328"/>
        <v>1970</v>
      </c>
    </row>
  </sheetData>
  <autoFilter ref="A1:R4118" xr:uid="{00000000-0001-0000-0000-000000000000}"/>
  <conditionalFormatting sqref="F1:F1048576">
    <cfRule type="cellIs" dxfId="1" priority="1" operator="equal">
      <formula>"successful"</formula>
    </cfRule>
    <cfRule type="cellIs" dxfId="0" priority="2" operator="equal">
      <formula>"live"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9374A-5C7C-4ADF-88F2-03E073125D1E}">
  <dimension ref="A1:F17"/>
  <sheetViews>
    <sheetView workbookViewId="0">
      <selection activeCell="A3" activeCellId="1" sqref="A1:B1 A3:F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8358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5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5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5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25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5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5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5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5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5">
      <c r="A14" s="19" t="s">
        <v>8357</v>
      </c>
      <c r="B14" s="14">
        <v>11</v>
      </c>
      <c r="C14" s="14">
        <v>40</v>
      </c>
      <c r="D14" s="14"/>
      <c r="E14" s="14">
        <v>45</v>
      </c>
      <c r="F14" s="14">
        <v>96</v>
      </c>
    </row>
    <row r="15" spans="1:6" x14ac:dyDescent="0.25">
      <c r="A15" s="19" t="s">
        <v>8316</v>
      </c>
      <c r="B15" s="14"/>
      <c r="C15" s="14">
        <v>250</v>
      </c>
      <c r="D15" s="14">
        <v>9</v>
      </c>
      <c r="E15" s="14">
        <v>412</v>
      </c>
      <c r="F15" s="14">
        <v>671</v>
      </c>
    </row>
    <row r="16" spans="1:6" x14ac:dyDescent="0.25">
      <c r="A16" s="19" t="s">
        <v>8355</v>
      </c>
      <c r="B16" s="14">
        <v>15</v>
      </c>
      <c r="C16" s="14">
        <v>59</v>
      </c>
      <c r="D16" s="14">
        <v>3</v>
      </c>
      <c r="E16" s="14">
        <v>68</v>
      </c>
      <c r="F16" s="14">
        <v>145</v>
      </c>
    </row>
    <row r="17" spans="1:6" x14ac:dyDescent="0.25">
      <c r="A17" s="13" t="s">
        <v>8359</v>
      </c>
      <c r="B17" s="14">
        <v>257</v>
      </c>
      <c r="C17" s="14">
        <v>1097</v>
      </c>
      <c r="D17" s="14">
        <v>33</v>
      </c>
      <c r="E17" s="14">
        <v>1651</v>
      </c>
      <c r="F17" s="14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Theater Outcomes by Launch Date</vt:lpstr>
      <vt:lpstr>Outcomes Based on Goals</vt:lpstr>
      <vt:lpstr>Outcomes Based on Launched Date</vt:lpstr>
      <vt:lpstr>Kickstarter</vt:lpstr>
      <vt:lpstr>Pivot_Category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qiuziyuan98@outlook.com</cp:lastModifiedBy>
  <dcterms:created xsi:type="dcterms:W3CDTF">2017-04-20T15:17:24Z</dcterms:created>
  <dcterms:modified xsi:type="dcterms:W3CDTF">2022-08-28T23:47:46Z</dcterms:modified>
</cp:coreProperties>
</file>