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/>
  <mc:AlternateContent xmlns:mc="http://schemas.openxmlformats.org/markup-compatibility/2006">
    <mc:Choice Requires="x15">
      <x15ac:absPath xmlns:x15ac="http://schemas.microsoft.com/office/spreadsheetml/2010/11/ac" url="/Users/jrcollins/Code/DO_Instruments/PHORCYS/data/processed/Iselin_WHOI_2016_11/"/>
    </mc:Choice>
  </mc:AlternateContent>
  <bookViews>
    <workbookView xWindow="0" yWindow="460" windowWidth="28800" windowHeight="17460" activeTab="5"/>
  </bookViews>
  <sheets>
    <sheet name="110816" sheetId="1" r:id="rId1"/>
    <sheet name="110916" sheetId="2" r:id="rId2"/>
    <sheet name="111016" sheetId="3" r:id="rId3"/>
    <sheet name="111116" sheetId="4" r:id="rId4"/>
    <sheet name="111416" sheetId="6" r:id="rId5"/>
    <sheet name="Aggregated_with_timepoints" sheetId="5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5" l="1"/>
  <c r="C11" i="5"/>
  <c r="D10" i="5"/>
  <c r="C10" i="5"/>
  <c r="J9" i="5"/>
  <c r="P9" i="5"/>
  <c r="I9" i="5"/>
  <c r="O9" i="5"/>
  <c r="L9" i="5"/>
  <c r="N9" i="5"/>
  <c r="K9" i="5"/>
  <c r="M9" i="5"/>
  <c r="H9" i="5"/>
  <c r="G9" i="5"/>
  <c r="F9" i="5"/>
  <c r="E9" i="5"/>
  <c r="J5" i="6"/>
  <c r="K13" i="6"/>
  <c r="L17" i="6"/>
  <c r="K17" i="6"/>
  <c r="L13" i="6"/>
  <c r="L9" i="6"/>
  <c r="K9" i="6"/>
  <c r="L5" i="6"/>
  <c r="K5" i="6"/>
  <c r="I3" i="6"/>
  <c r="J3" i="6"/>
  <c r="I4" i="6"/>
  <c r="J4" i="6"/>
  <c r="I5" i="6"/>
  <c r="I6" i="6"/>
  <c r="J6" i="6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J17" i="6"/>
  <c r="I2" i="6"/>
  <c r="J2" i="6"/>
  <c r="I10" i="4"/>
  <c r="J10" i="4"/>
  <c r="I11" i="4"/>
  <c r="J11" i="4"/>
  <c r="I12" i="4"/>
  <c r="J12" i="4"/>
  <c r="I13" i="4"/>
  <c r="J13" i="4"/>
  <c r="L13" i="4"/>
  <c r="H7" i="5"/>
  <c r="I14" i="4"/>
  <c r="J14" i="4"/>
  <c r="I15" i="4"/>
  <c r="J15" i="4"/>
  <c r="I16" i="4"/>
  <c r="J16" i="4"/>
  <c r="I17" i="4"/>
  <c r="J17" i="4"/>
  <c r="L17" i="4"/>
  <c r="F8" i="5"/>
  <c r="I2" i="4"/>
  <c r="J2" i="4"/>
  <c r="I3" i="4"/>
  <c r="J3" i="4"/>
  <c r="I4" i="4"/>
  <c r="J4" i="4"/>
  <c r="I5" i="4"/>
  <c r="J5" i="4"/>
  <c r="L5" i="4"/>
  <c r="F7" i="5"/>
  <c r="I14" i="3"/>
  <c r="J14" i="3"/>
  <c r="I15" i="3"/>
  <c r="J15" i="3"/>
  <c r="I16" i="3"/>
  <c r="J16" i="3"/>
  <c r="I17" i="3"/>
  <c r="J17" i="3"/>
  <c r="L17" i="3"/>
  <c r="F6" i="5"/>
  <c r="I22" i="2"/>
  <c r="J22" i="2"/>
  <c r="I23" i="2"/>
  <c r="J23" i="2"/>
  <c r="I24" i="2"/>
  <c r="J24" i="2"/>
  <c r="I25" i="2"/>
  <c r="J25" i="2"/>
  <c r="K25" i="2"/>
  <c r="L25" i="2"/>
  <c r="I18" i="2"/>
  <c r="J18" i="2"/>
  <c r="I19" i="2"/>
  <c r="J19" i="2"/>
  <c r="I20" i="2"/>
  <c r="J20" i="2"/>
  <c r="I21" i="2"/>
  <c r="J21" i="2"/>
  <c r="L21" i="2"/>
  <c r="K21" i="2"/>
  <c r="I14" i="2"/>
  <c r="J14" i="2"/>
  <c r="I15" i="2"/>
  <c r="J15" i="2"/>
  <c r="I16" i="2"/>
  <c r="J16" i="2"/>
  <c r="I17" i="2"/>
  <c r="J17" i="2"/>
  <c r="L17" i="2"/>
  <c r="K17" i="2"/>
  <c r="I10" i="2"/>
  <c r="J10" i="2"/>
  <c r="I11" i="2"/>
  <c r="J11" i="2"/>
  <c r="I12" i="2"/>
  <c r="J12" i="2"/>
  <c r="I13" i="2"/>
  <c r="J13" i="2"/>
  <c r="K13" i="2"/>
  <c r="L13" i="2"/>
  <c r="I6" i="2"/>
  <c r="J6" i="2"/>
  <c r="I7" i="2"/>
  <c r="J7" i="2"/>
  <c r="I8" i="2"/>
  <c r="J8" i="2"/>
  <c r="I9" i="2"/>
  <c r="J9" i="2"/>
  <c r="L9" i="2"/>
  <c r="K9" i="2"/>
  <c r="I2" i="2"/>
  <c r="J2" i="2"/>
  <c r="I3" i="2"/>
  <c r="J3" i="2"/>
  <c r="I4" i="2"/>
  <c r="J4" i="2"/>
  <c r="I5" i="2"/>
  <c r="J5" i="2"/>
  <c r="L5" i="2"/>
  <c r="K5" i="2"/>
  <c r="I14" i="1"/>
  <c r="J14" i="1"/>
  <c r="I15" i="1"/>
  <c r="J15" i="1"/>
  <c r="I16" i="1"/>
  <c r="J16" i="1"/>
  <c r="I17" i="1"/>
  <c r="J17" i="1"/>
  <c r="K17" i="1"/>
  <c r="I10" i="1"/>
  <c r="J10" i="1"/>
  <c r="I11" i="1"/>
  <c r="J11" i="1"/>
  <c r="I12" i="1"/>
  <c r="J12" i="1"/>
  <c r="I13" i="1"/>
  <c r="J13" i="1"/>
  <c r="K13" i="1"/>
  <c r="I6" i="1"/>
  <c r="J6" i="1"/>
  <c r="I7" i="1"/>
  <c r="J7" i="1"/>
  <c r="I8" i="1"/>
  <c r="J8" i="1"/>
  <c r="I9" i="1"/>
  <c r="J9" i="1"/>
  <c r="K9" i="1"/>
  <c r="I3" i="1"/>
  <c r="J3" i="1"/>
  <c r="I4" i="1"/>
  <c r="J4" i="1"/>
  <c r="I5" i="1"/>
  <c r="J5" i="1"/>
  <c r="K5" i="1"/>
  <c r="I22" i="3"/>
  <c r="J22" i="3"/>
  <c r="I23" i="3"/>
  <c r="J23" i="3"/>
  <c r="I24" i="3"/>
  <c r="J24" i="3"/>
  <c r="I25" i="3"/>
  <c r="J25" i="3"/>
  <c r="K25" i="3"/>
  <c r="L25" i="3"/>
  <c r="I18" i="3"/>
  <c r="J18" i="3"/>
  <c r="I19" i="3"/>
  <c r="J19" i="3"/>
  <c r="I20" i="3"/>
  <c r="J20" i="3"/>
  <c r="I21" i="3"/>
  <c r="J21" i="3"/>
  <c r="K21" i="3"/>
  <c r="K17" i="3"/>
  <c r="I10" i="3"/>
  <c r="J10" i="3"/>
  <c r="I11" i="3"/>
  <c r="J11" i="3"/>
  <c r="I12" i="3"/>
  <c r="J12" i="3"/>
  <c r="I13" i="3"/>
  <c r="J13" i="3"/>
  <c r="K13" i="3"/>
  <c r="L13" i="3"/>
  <c r="I6" i="3"/>
  <c r="J6" i="3"/>
  <c r="I7" i="3"/>
  <c r="J7" i="3"/>
  <c r="I8" i="3"/>
  <c r="J8" i="3"/>
  <c r="I9" i="3"/>
  <c r="J9" i="3"/>
  <c r="K9" i="3"/>
  <c r="L9" i="3"/>
  <c r="I2" i="3"/>
  <c r="J2" i="3"/>
  <c r="I3" i="3"/>
  <c r="J3" i="3"/>
  <c r="I4" i="3"/>
  <c r="J4" i="3"/>
  <c r="I5" i="3"/>
  <c r="J5" i="3"/>
  <c r="L5" i="3"/>
  <c r="K5" i="3"/>
  <c r="L21" i="3"/>
  <c r="I22" i="4"/>
  <c r="J22" i="4"/>
  <c r="I23" i="4"/>
  <c r="J23" i="4"/>
  <c r="I24" i="4"/>
  <c r="J24" i="4"/>
  <c r="I25" i="4"/>
  <c r="J25" i="4"/>
  <c r="K25" i="4"/>
  <c r="G8" i="5"/>
  <c r="I6" i="4"/>
  <c r="J6" i="4"/>
  <c r="I7" i="4"/>
  <c r="J7" i="4"/>
  <c r="I8" i="4"/>
  <c r="J8" i="4"/>
  <c r="I9" i="4"/>
  <c r="J9" i="4"/>
  <c r="K9" i="4"/>
  <c r="C8" i="5"/>
  <c r="K8" i="5"/>
  <c r="M8" i="5"/>
  <c r="L9" i="4"/>
  <c r="D8" i="5"/>
  <c r="G2" i="5"/>
  <c r="I18" i="4"/>
  <c r="J18" i="4"/>
  <c r="I19" i="4"/>
  <c r="J19" i="4"/>
  <c r="I20" i="4"/>
  <c r="J20" i="4"/>
  <c r="I21" i="4"/>
  <c r="J21" i="4"/>
  <c r="K21" i="4"/>
  <c r="L25" i="4"/>
  <c r="L21" i="4"/>
  <c r="K17" i="4"/>
  <c r="K13" i="4"/>
  <c r="K5" i="4"/>
  <c r="H8" i="5"/>
  <c r="H6" i="5"/>
  <c r="H5" i="5"/>
  <c r="H4" i="5"/>
  <c r="H3" i="5"/>
  <c r="L17" i="1"/>
  <c r="H2" i="5"/>
  <c r="F5" i="5"/>
  <c r="F4" i="5"/>
  <c r="F3" i="5"/>
  <c r="L13" i="1"/>
  <c r="F2" i="5"/>
  <c r="D9" i="5"/>
  <c r="D7" i="5"/>
  <c r="D6" i="5"/>
  <c r="D5" i="5"/>
  <c r="D4" i="5"/>
  <c r="L9" i="1"/>
  <c r="D3" i="5"/>
  <c r="L5" i="1"/>
  <c r="D2" i="5"/>
  <c r="G3" i="5"/>
  <c r="C3" i="5"/>
  <c r="K3" i="5"/>
  <c r="L3" i="5"/>
  <c r="C4" i="5"/>
  <c r="G4" i="5"/>
  <c r="K4" i="5"/>
  <c r="L4" i="5"/>
  <c r="G5" i="5"/>
  <c r="C5" i="5"/>
  <c r="K5" i="5"/>
  <c r="L5" i="5"/>
  <c r="C6" i="5"/>
  <c r="G6" i="5"/>
  <c r="K6" i="5"/>
  <c r="L6" i="5"/>
  <c r="G7" i="5"/>
  <c r="C7" i="5"/>
  <c r="K7" i="5"/>
  <c r="L7" i="5"/>
  <c r="L8" i="5"/>
  <c r="L2" i="5"/>
  <c r="C2" i="5"/>
  <c r="K2" i="5"/>
  <c r="E3" i="5"/>
  <c r="I3" i="5"/>
  <c r="J3" i="5"/>
  <c r="E4" i="5"/>
  <c r="I4" i="5"/>
  <c r="J4" i="5"/>
  <c r="E5" i="5"/>
  <c r="I5" i="5"/>
  <c r="J5" i="5"/>
  <c r="E6" i="5"/>
  <c r="I6" i="5"/>
  <c r="J6" i="5"/>
  <c r="E7" i="5"/>
  <c r="I7" i="5"/>
  <c r="J7" i="5"/>
  <c r="E8" i="5"/>
  <c r="I8" i="5"/>
  <c r="J8" i="5"/>
  <c r="J2" i="5"/>
  <c r="E2" i="5"/>
  <c r="I2" i="5"/>
  <c r="O3" i="5"/>
  <c r="P3" i="5"/>
  <c r="O4" i="5"/>
  <c r="P4" i="5"/>
  <c r="O5" i="5"/>
  <c r="P5" i="5"/>
  <c r="O6" i="5"/>
  <c r="P6" i="5"/>
  <c r="O7" i="5"/>
  <c r="P7" i="5"/>
  <c r="O8" i="5"/>
  <c r="P8" i="5"/>
  <c r="P2" i="5"/>
  <c r="O2" i="5"/>
  <c r="M3" i="5"/>
  <c r="N3" i="5"/>
  <c r="M4" i="5"/>
  <c r="N4" i="5"/>
  <c r="M5" i="5"/>
  <c r="N5" i="5"/>
  <c r="M6" i="5"/>
  <c r="N6" i="5"/>
  <c r="M7" i="5"/>
  <c r="N7" i="5"/>
  <c r="N8" i="5"/>
  <c r="N2" i="5"/>
  <c r="M2" i="5"/>
  <c r="C9" i="5"/>
  <c r="I2" i="1"/>
  <c r="J2" i="1"/>
</calcChain>
</file>

<file path=xl/sharedStrings.xml><?xml version="1.0" encoding="utf-8"?>
<sst xmlns="http://schemas.openxmlformats.org/spreadsheetml/2006/main" count="562" uniqueCount="117">
  <si>
    <t>Phorcys</t>
  </si>
  <si>
    <t>mL/L</t>
  </si>
  <si>
    <t>Oxygen</t>
  </si>
  <si>
    <t>F</t>
  </si>
  <si>
    <t>L</t>
  </si>
  <si>
    <t>T</t>
  </si>
  <si>
    <t>F11</t>
  </si>
  <si>
    <t>F12</t>
  </si>
  <si>
    <t>F13</t>
  </si>
  <si>
    <t>F14</t>
  </si>
  <si>
    <t>F15</t>
  </si>
  <si>
    <t>F16</t>
  </si>
  <si>
    <t>F17</t>
  </si>
  <si>
    <t>F18</t>
  </si>
  <si>
    <t>L1</t>
  </si>
  <si>
    <t>L2</t>
  </si>
  <si>
    <t>L3</t>
  </si>
  <si>
    <t>L4</t>
  </si>
  <si>
    <t>T1</t>
  </si>
  <si>
    <t>T2</t>
  </si>
  <si>
    <t>T3</t>
  </si>
  <si>
    <t>T4</t>
  </si>
  <si>
    <t>L5</t>
  </si>
  <si>
    <t>L6</t>
  </si>
  <si>
    <t>L7</t>
  </si>
  <si>
    <t>L8</t>
  </si>
  <si>
    <t>F19</t>
  </si>
  <si>
    <t>F20</t>
  </si>
  <si>
    <t>F21</t>
  </si>
  <si>
    <t>F22</t>
  </si>
  <si>
    <t>T5</t>
  </si>
  <si>
    <t>T6</t>
  </si>
  <si>
    <t>T7</t>
  </si>
  <si>
    <t>T8</t>
  </si>
  <si>
    <t>L9</t>
  </si>
  <si>
    <t>L10</t>
  </si>
  <si>
    <t>L11</t>
  </si>
  <si>
    <t>L12</t>
  </si>
  <si>
    <t>F23</t>
  </si>
  <si>
    <t>F24</t>
  </si>
  <si>
    <t>F25</t>
  </si>
  <si>
    <t>F26</t>
  </si>
  <si>
    <t>T9</t>
  </si>
  <si>
    <t>T10</t>
  </si>
  <si>
    <t>T11</t>
  </si>
  <si>
    <t>T12</t>
  </si>
  <si>
    <t>L13</t>
  </si>
  <si>
    <t>L14</t>
  </si>
  <si>
    <t>L15</t>
  </si>
  <si>
    <t>L16</t>
  </si>
  <si>
    <t>F2</t>
  </si>
  <si>
    <t>F27</t>
  </si>
  <si>
    <t>F28</t>
  </si>
  <si>
    <t>F1</t>
  </si>
  <si>
    <t>T17</t>
  </si>
  <si>
    <t>T18</t>
  </si>
  <si>
    <t>T19</t>
  </si>
  <si>
    <t>T20</t>
  </si>
  <si>
    <t>L17</t>
  </si>
  <si>
    <t>L18</t>
  </si>
  <si>
    <t>L19</t>
  </si>
  <si>
    <t>L20</t>
  </si>
  <si>
    <t>F3</t>
  </si>
  <si>
    <t>F4</t>
  </si>
  <si>
    <t>F5</t>
  </si>
  <si>
    <t>F6</t>
  </si>
  <si>
    <t>T13</t>
  </si>
  <si>
    <t>T14</t>
  </si>
  <si>
    <t>T15</t>
  </si>
  <si>
    <t>T16</t>
  </si>
  <si>
    <t>L21</t>
  </si>
  <si>
    <t>L22</t>
  </si>
  <si>
    <t>L23</t>
  </si>
  <si>
    <t>L24</t>
  </si>
  <si>
    <t>F7</t>
  </si>
  <si>
    <t>F8</t>
  </si>
  <si>
    <t>F9</t>
  </si>
  <si>
    <t>F10</t>
  </si>
  <si>
    <t>T21</t>
  </si>
  <si>
    <t>T22</t>
  </si>
  <si>
    <t>T23</t>
  </si>
  <si>
    <t>T24</t>
  </si>
  <si>
    <t>L25</t>
  </si>
  <si>
    <t>L26</t>
  </si>
  <si>
    <t>L27</t>
  </si>
  <si>
    <t>L28</t>
  </si>
  <si>
    <t>T25</t>
  </si>
  <si>
    <t>T26</t>
  </si>
  <si>
    <t>T27</t>
  </si>
  <si>
    <t>T28</t>
  </si>
  <si>
    <t>ml/L</t>
  </si>
  <si>
    <t>mg/L</t>
  </si>
  <si>
    <t>umol/L</t>
  </si>
  <si>
    <t>means</t>
  </si>
  <si>
    <t>sd</t>
  </si>
  <si>
    <t>Datetime_incu_start_local</t>
  </si>
  <si>
    <t>Datetime_incu_end_local</t>
  </si>
  <si>
    <t>O2_init_umol_L</t>
  </si>
  <si>
    <t>Stoppering experiment initial (11/11/16)</t>
  </si>
  <si>
    <t>Stoppering experiment final (11/11/16)</t>
  </si>
  <si>
    <t>O2_final_umol_L_light</t>
  </si>
  <si>
    <t>O2_flux_umol_L_d_light</t>
  </si>
  <si>
    <t>O2_flux_umol_L_d_dark</t>
  </si>
  <si>
    <t>GR_umol_L_d</t>
  </si>
  <si>
    <t>GR_umol_L_d_uncert</t>
  </si>
  <si>
    <t>NCP_umol_L_d</t>
  </si>
  <si>
    <t>NCP_umol_L_d_uncert</t>
  </si>
  <si>
    <t>O2_final_umol_L_dark</t>
  </si>
  <si>
    <t>O2_flux_umol_L_d_light_uncert</t>
  </si>
  <si>
    <t>O2_flux_umol_L_d_dark_uncert</t>
  </si>
  <si>
    <t>O2_init_umol_L_se</t>
  </si>
  <si>
    <t>O2_final_umol_L_light_se</t>
  </si>
  <si>
    <t>O2_final_umol_L_dark_se</t>
  </si>
  <si>
    <t>L29</t>
  </si>
  <si>
    <t>L30</t>
  </si>
  <si>
    <t>L31</t>
  </si>
  <si>
    <t>L32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</si>
</sst>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22" fontId="0" fillId="0" borderId="0" xfId="0" applyNumberForma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L9" sqref="L9"/>
    </sheetView>
  </sheetViews>
  <sheetFormatPr baseColWidth="10" defaultColWidth="8.83203125" defaultRowHeight="15" x14ac:dyDescent="0.2"/>
  <cols>
    <col min="11" max="11" width="10.83203125" bestFit="1" customWidth="1"/>
  </cols>
  <sheetData>
    <row r="1" spans="1:12" x14ac:dyDescent="0.2">
      <c r="F1" t="s">
        <v>90</v>
      </c>
      <c r="I1" t="s">
        <v>91</v>
      </c>
      <c r="J1" t="s">
        <v>92</v>
      </c>
      <c r="K1" t="s">
        <v>93</v>
      </c>
      <c r="L1" t="s">
        <v>94</v>
      </c>
    </row>
    <row r="2" spans="1:12" x14ac:dyDescent="0.2">
      <c r="A2" s="1" t="s">
        <v>0</v>
      </c>
      <c r="B2" s="1">
        <v>1</v>
      </c>
      <c r="C2" s="1" t="s">
        <v>3</v>
      </c>
      <c r="D2" s="1">
        <v>1</v>
      </c>
      <c r="E2" s="2">
        <v>7.016</v>
      </c>
      <c r="F2" s="1" t="s">
        <v>1</v>
      </c>
      <c r="G2" s="1" t="s">
        <v>2</v>
      </c>
      <c r="H2" s="1" t="s">
        <v>6</v>
      </c>
      <c r="I2">
        <f>E2*1.42903</f>
        <v>10.02607448</v>
      </c>
      <c r="J2">
        <f>I2*1000/32.01</f>
        <v>313.21694720399876</v>
      </c>
    </row>
    <row r="3" spans="1:12" x14ac:dyDescent="0.2">
      <c r="A3" s="1" t="s">
        <v>0</v>
      </c>
      <c r="B3" s="1">
        <v>1</v>
      </c>
      <c r="C3" s="1" t="s">
        <v>3</v>
      </c>
      <c r="D3" s="1">
        <v>2</v>
      </c>
      <c r="E3" s="2">
        <v>6.3239999999999998</v>
      </c>
      <c r="F3" s="1" t="s">
        <v>1</v>
      </c>
      <c r="G3" s="1" t="s">
        <v>2</v>
      </c>
      <c r="H3" s="1" t="s">
        <v>7</v>
      </c>
      <c r="I3">
        <f t="shared" ref="I3:I17" si="0">E3*1.42903</f>
        <v>9.0371857200000001</v>
      </c>
      <c r="J3">
        <f t="shared" ref="J3:J17" si="1">I3*1000/32.01</f>
        <v>282.32382755388943</v>
      </c>
    </row>
    <row r="4" spans="1:12" x14ac:dyDescent="0.2">
      <c r="A4" s="1" t="s">
        <v>0</v>
      </c>
      <c r="B4" s="1">
        <v>1</v>
      </c>
      <c r="C4" s="1" t="s">
        <v>3</v>
      </c>
      <c r="D4" s="1">
        <v>3</v>
      </c>
      <c r="E4" s="2">
        <v>6.3209999999999997</v>
      </c>
      <c r="F4" s="1" t="s">
        <v>1</v>
      </c>
      <c r="G4" s="1" t="s">
        <v>2</v>
      </c>
      <c r="H4" s="1" t="s">
        <v>8</v>
      </c>
      <c r="I4">
        <f t="shared" si="0"/>
        <v>9.03289863</v>
      </c>
      <c r="J4">
        <f t="shared" si="1"/>
        <v>282.18989784442363</v>
      </c>
    </row>
    <row r="5" spans="1:12" x14ac:dyDescent="0.2">
      <c r="A5" s="1" t="s">
        <v>0</v>
      </c>
      <c r="B5" s="1">
        <v>1</v>
      </c>
      <c r="C5" s="1" t="s">
        <v>3</v>
      </c>
      <c r="D5" s="1">
        <v>4</v>
      </c>
      <c r="E5" s="2">
        <v>6.3239999999999998</v>
      </c>
      <c r="F5" s="1" t="s">
        <v>1</v>
      </c>
      <c r="G5" s="1" t="s">
        <v>2</v>
      </c>
      <c r="H5" s="1" t="s">
        <v>9</v>
      </c>
      <c r="I5">
        <f t="shared" si="0"/>
        <v>9.0371857200000001</v>
      </c>
      <c r="J5">
        <f t="shared" si="1"/>
        <v>282.32382755388943</v>
      </c>
      <c r="K5" s="1">
        <f>AVERAGE(J3:J5)</f>
        <v>282.27918431740085</v>
      </c>
      <c r="L5">
        <f>STDEV(J3:J5)</f>
        <v>7.7324353812570093E-2</v>
      </c>
    </row>
    <row r="6" spans="1:12" x14ac:dyDescent="0.2">
      <c r="A6" s="1" t="s">
        <v>0</v>
      </c>
      <c r="B6" s="1">
        <v>2</v>
      </c>
      <c r="C6" s="1" t="s">
        <v>3</v>
      </c>
      <c r="D6" s="1">
        <v>1</v>
      </c>
      <c r="E6" s="2">
        <v>6.03</v>
      </c>
      <c r="F6" s="1" t="s">
        <v>1</v>
      </c>
      <c r="G6" s="1" t="s">
        <v>2</v>
      </c>
      <c r="H6" s="1" t="s">
        <v>10</v>
      </c>
      <c r="I6">
        <f t="shared" si="0"/>
        <v>8.6170509000000006</v>
      </c>
      <c r="J6">
        <f t="shared" si="1"/>
        <v>269.19871602624181</v>
      </c>
    </row>
    <row r="7" spans="1:12" x14ac:dyDescent="0.2">
      <c r="A7" s="1" t="s">
        <v>0</v>
      </c>
      <c r="B7" s="1">
        <v>2</v>
      </c>
      <c r="C7" s="1" t="s">
        <v>3</v>
      </c>
      <c r="D7" s="1">
        <v>2</v>
      </c>
      <c r="E7" s="2">
        <v>6.1360000000000001</v>
      </c>
      <c r="F7" s="1" t="s">
        <v>1</v>
      </c>
      <c r="G7" s="1" t="s">
        <v>2</v>
      </c>
      <c r="H7" s="1" t="s">
        <v>11</v>
      </c>
      <c r="I7">
        <f t="shared" si="0"/>
        <v>8.7685280800000012</v>
      </c>
      <c r="J7">
        <f t="shared" si="1"/>
        <v>273.93089909403318</v>
      </c>
    </row>
    <row r="8" spans="1:12" x14ac:dyDescent="0.2">
      <c r="A8" s="1" t="s">
        <v>0</v>
      </c>
      <c r="B8" s="1">
        <v>2</v>
      </c>
      <c r="C8" s="1" t="s">
        <v>3</v>
      </c>
      <c r="D8" s="1">
        <v>3</v>
      </c>
      <c r="E8" s="2">
        <v>6.0620000000000003</v>
      </c>
      <c r="F8" s="1" t="s">
        <v>1</v>
      </c>
      <c r="G8" s="1" t="s">
        <v>2</v>
      </c>
      <c r="H8" s="1" t="s">
        <v>12</v>
      </c>
      <c r="I8">
        <f t="shared" si="0"/>
        <v>8.6627798600000006</v>
      </c>
      <c r="J8">
        <f t="shared" si="1"/>
        <v>270.62729959387696</v>
      </c>
    </row>
    <row r="9" spans="1:12" x14ac:dyDescent="0.2">
      <c r="A9" s="1" t="s">
        <v>0</v>
      </c>
      <c r="B9" s="1">
        <v>2</v>
      </c>
      <c r="C9" s="1" t="s">
        <v>3</v>
      </c>
      <c r="D9" s="1">
        <v>4</v>
      </c>
      <c r="E9" s="2">
        <v>6.09</v>
      </c>
      <c r="F9" s="1" t="s">
        <v>1</v>
      </c>
      <c r="G9" s="1" t="s">
        <v>2</v>
      </c>
      <c r="H9" s="1" t="s">
        <v>13</v>
      </c>
      <c r="I9">
        <f t="shared" si="0"/>
        <v>8.7027926999999998</v>
      </c>
      <c r="J9">
        <f t="shared" si="1"/>
        <v>271.87731021555766</v>
      </c>
      <c r="K9">
        <f>AVERAGE(J6:J9)</f>
        <v>271.40855623242743</v>
      </c>
      <c r="L9">
        <f>STDEV(J6:J9)</f>
        <v>2.0062983726544443</v>
      </c>
    </row>
    <row r="10" spans="1:12" x14ac:dyDescent="0.2">
      <c r="A10" s="1" t="s">
        <v>0</v>
      </c>
      <c r="B10" s="1">
        <v>3</v>
      </c>
      <c r="C10" s="1" t="s">
        <v>4</v>
      </c>
      <c r="D10" s="1">
        <v>1</v>
      </c>
      <c r="E10" s="2">
        <v>6.2649999999999997</v>
      </c>
      <c r="F10" s="1" t="s">
        <v>1</v>
      </c>
      <c r="G10" s="1" t="s">
        <v>2</v>
      </c>
      <c r="H10" s="1" t="s">
        <v>14</v>
      </c>
      <c r="I10">
        <f t="shared" si="0"/>
        <v>8.9528729499999997</v>
      </c>
      <c r="J10">
        <f t="shared" si="1"/>
        <v>279.68987660106217</v>
      </c>
    </row>
    <row r="11" spans="1:12" x14ac:dyDescent="0.2">
      <c r="A11" s="1" t="s">
        <v>0</v>
      </c>
      <c r="B11" s="1">
        <v>3</v>
      </c>
      <c r="C11" s="1" t="s">
        <v>4</v>
      </c>
      <c r="D11" s="1">
        <v>2</v>
      </c>
      <c r="E11" s="2">
        <v>6.2850000000000001</v>
      </c>
      <c r="F11" s="1" t="s">
        <v>1</v>
      </c>
      <c r="G11" s="1" t="s">
        <v>2</v>
      </c>
      <c r="H11" s="1" t="s">
        <v>15</v>
      </c>
      <c r="I11">
        <f t="shared" si="0"/>
        <v>8.9814535500000012</v>
      </c>
      <c r="J11">
        <f t="shared" si="1"/>
        <v>280.58274133083421</v>
      </c>
    </row>
    <row r="12" spans="1:12" x14ac:dyDescent="0.2">
      <c r="A12" s="1" t="s">
        <v>0</v>
      </c>
      <c r="B12" s="1">
        <v>3</v>
      </c>
      <c r="C12" s="1" t="s">
        <v>4</v>
      </c>
      <c r="D12" s="1">
        <v>3</v>
      </c>
      <c r="E12" s="2">
        <v>6.2729999999999997</v>
      </c>
      <c r="F12" s="1" t="s">
        <v>1</v>
      </c>
      <c r="G12" s="1" t="s">
        <v>2</v>
      </c>
      <c r="H12" s="1" t="s">
        <v>16</v>
      </c>
      <c r="I12">
        <f t="shared" si="0"/>
        <v>8.9643051899999993</v>
      </c>
      <c r="J12">
        <f t="shared" si="1"/>
        <v>280.04702249297094</v>
      </c>
    </row>
    <row r="13" spans="1:12" x14ac:dyDescent="0.2">
      <c r="A13" s="1" t="s">
        <v>0</v>
      </c>
      <c r="B13" s="1">
        <v>3</v>
      </c>
      <c r="C13" s="1" t="s">
        <v>4</v>
      </c>
      <c r="D13" s="1">
        <v>4</v>
      </c>
      <c r="E13" s="2">
        <v>6.2480000000000002</v>
      </c>
      <c r="F13" s="1" t="s">
        <v>1</v>
      </c>
      <c r="G13" s="1" t="s">
        <v>2</v>
      </c>
      <c r="H13" s="1" t="s">
        <v>17</v>
      </c>
      <c r="I13">
        <f t="shared" si="0"/>
        <v>8.92857944</v>
      </c>
      <c r="J13">
        <f t="shared" si="1"/>
        <v>278.93094158075604</v>
      </c>
      <c r="K13">
        <f>AVERAGE(J10:J13)</f>
        <v>279.81264550140583</v>
      </c>
      <c r="L13">
        <f>STDEV(J10:J13)</f>
        <v>0.69292957007642497</v>
      </c>
    </row>
    <row r="14" spans="1:12" x14ac:dyDescent="0.2">
      <c r="A14" s="1" t="s">
        <v>0</v>
      </c>
      <c r="B14" s="1">
        <v>4</v>
      </c>
      <c r="C14" s="1" t="s">
        <v>5</v>
      </c>
      <c r="D14" s="1">
        <v>1</v>
      </c>
      <c r="E14" s="2">
        <v>6.2480000000000002</v>
      </c>
      <c r="F14" s="1" t="s">
        <v>1</v>
      </c>
      <c r="G14" s="1" t="s">
        <v>2</v>
      </c>
      <c r="H14" s="1" t="s">
        <v>18</v>
      </c>
      <c r="I14">
        <f t="shared" si="0"/>
        <v>8.92857944</v>
      </c>
      <c r="J14">
        <f t="shared" si="1"/>
        <v>278.93094158075604</v>
      </c>
    </row>
    <row r="15" spans="1:12" x14ac:dyDescent="0.2">
      <c r="A15" s="1" t="s">
        <v>0</v>
      </c>
      <c r="B15" s="1">
        <v>4</v>
      </c>
      <c r="C15" s="1" t="s">
        <v>5</v>
      </c>
      <c r="D15" s="1">
        <v>2</v>
      </c>
      <c r="E15" s="2">
        <v>6.2309999999999999</v>
      </c>
      <c r="F15" s="1" t="s">
        <v>1</v>
      </c>
      <c r="G15" s="1" t="s">
        <v>2</v>
      </c>
      <c r="H15" s="1" t="s">
        <v>19</v>
      </c>
      <c r="I15">
        <f t="shared" si="0"/>
        <v>8.9042859300000003</v>
      </c>
      <c r="J15">
        <f t="shared" si="1"/>
        <v>278.17200656044986</v>
      </c>
    </row>
    <row r="16" spans="1:12" x14ac:dyDescent="0.2">
      <c r="A16" s="1" t="s">
        <v>0</v>
      </c>
      <c r="B16" s="1">
        <v>4</v>
      </c>
      <c r="C16" s="1" t="s">
        <v>5</v>
      </c>
      <c r="D16" s="1">
        <v>3</v>
      </c>
      <c r="E16" s="2">
        <v>6.2859999999999996</v>
      </c>
      <c r="F16" s="1" t="s">
        <v>1</v>
      </c>
      <c r="G16" s="1" t="s">
        <v>2</v>
      </c>
      <c r="H16" s="1" t="s">
        <v>20</v>
      </c>
      <c r="I16">
        <f t="shared" si="0"/>
        <v>8.9828825800000001</v>
      </c>
      <c r="J16">
        <f t="shared" si="1"/>
        <v>280.62738456732274</v>
      </c>
    </row>
    <row r="17" spans="1:12" x14ac:dyDescent="0.2">
      <c r="A17" s="1" t="s">
        <v>0</v>
      </c>
      <c r="B17" s="1">
        <v>4</v>
      </c>
      <c r="C17" s="1" t="s">
        <v>5</v>
      </c>
      <c r="D17" s="1">
        <v>4</v>
      </c>
      <c r="E17" s="2">
        <v>6.242</v>
      </c>
      <c r="F17" s="1" t="s">
        <v>1</v>
      </c>
      <c r="G17" s="1" t="s">
        <v>2</v>
      </c>
      <c r="H17" s="1" t="s">
        <v>21</v>
      </c>
      <c r="I17">
        <f t="shared" si="0"/>
        <v>8.9200052599999999</v>
      </c>
      <c r="J17">
        <f t="shared" si="1"/>
        <v>278.66308216182443</v>
      </c>
      <c r="K17">
        <f>AVERAGE(J14:J17)</f>
        <v>279.09835371758822</v>
      </c>
      <c r="L17">
        <f>STDEV(J14:J17)</f>
        <v>1.0666993556127429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L13" sqref="L13"/>
    </sheetView>
  </sheetViews>
  <sheetFormatPr baseColWidth="10" defaultColWidth="8.83203125" defaultRowHeight="15" x14ac:dyDescent="0.2"/>
  <cols>
    <col min="11" max="11" width="10.83203125" bestFit="1" customWidth="1"/>
  </cols>
  <sheetData>
    <row r="1" spans="1:12" x14ac:dyDescent="0.2">
      <c r="F1" t="s">
        <v>90</v>
      </c>
      <c r="I1" t="s">
        <v>91</v>
      </c>
      <c r="J1" t="s">
        <v>92</v>
      </c>
      <c r="K1" t="s">
        <v>93</v>
      </c>
      <c r="L1" t="s">
        <v>94</v>
      </c>
    </row>
    <row r="2" spans="1:12" x14ac:dyDescent="0.2">
      <c r="A2" s="1" t="s">
        <v>0</v>
      </c>
      <c r="B2" s="1">
        <v>5</v>
      </c>
      <c r="C2" s="1" t="s">
        <v>4</v>
      </c>
      <c r="D2" s="1">
        <v>1</v>
      </c>
      <c r="E2" s="2">
        <v>6.1070000000000002</v>
      </c>
      <c r="F2" s="1" t="s">
        <v>1</v>
      </c>
      <c r="G2" s="1" t="s">
        <v>2</v>
      </c>
      <c r="H2" s="1" t="s">
        <v>22</v>
      </c>
      <c r="I2">
        <f>E2*1.42903</f>
        <v>8.7270862100000013</v>
      </c>
      <c r="J2">
        <f>I2*1000/32.01</f>
        <v>272.63624523586384</v>
      </c>
    </row>
    <row r="3" spans="1:12" x14ac:dyDescent="0.2">
      <c r="A3" s="1" t="s">
        <v>0</v>
      </c>
      <c r="B3" s="1">
        <v>5</v>
      </c>
      <c r="C3" s="1" t="s">
        <v>4</v>
      </c>
      <c r="D3" s="1">
        <v>2</v>
      </c>
      <c r="E3" s="2">
        <v>6.1029999999999998</v>
      </c>
      <c r="F3" s="1" t="s">
        <v>1</v>
      </c>
      <c r="G3" s="1" t="s">
        <v>2</v>
      </c>
      <c r="H3" s="1" t="s">
        <v>23</v>
      </c>
      <c r="I3">
        <f t="shared" ref="I3:I25" si="0">E3*1.42903</f>
        <v>8.7213700900000006</v>
      </c>
      <c r="J3">
        <f t="shared" ref="J3:J25" si="1">I3*1000/32.01</f>
        <v>272.45767228990945</v>
      </c>
    </row>
    <row r="4" spans="1:12" x14ac:dyDescent="0.2">
      <c r="A4" s="1" t="s">
        <v>0</v>
      </c>
      <c r="B4" s="1">
        <v>5</v>
      </c>
      <c r="C4" s="1" t="s">
        <v>4</v>
      </c>
      <c r="D4" s="1">
        <v>3</v>
      </c>
      <c r="E4" s="2">
        <v>6.1059999999999999</v>
      </c>
      <c r="F4" s="1" t="s">
        <v>1</v>
      </c>
      <c r="G4" s="1" t="s">
        <v>2</v>
      </c>
      <c r="H4" s="1" t="s">
        <v>24</v>
      </c>
      <c r="I4">
        <f t="shared" si="0"/>
        <v>8.7256571800000007</v>
      </c>
      <c r="J4">
        <f t="shared" si="1"/>
        <v>272.5916019993752</v>
      </c>
    </row>
    <row r="5" spans="1:12" x14ac:dyDescent="0.2">
      <c r="A5" s="1" t="s">
        <v>0</v>
      </c>
      <c r="B5" s="1">
        <v>5</v>
      </c>
      <c r="C5" s="1" t="s">
        <v>4</v>
      </c>
      <c r="D5" s="1">
        <v>4</v>
      </c>
      <c r="E5" s="2">
        <v>6.0709999999999997</v>
      </c>
      <c r="F5" s="1" t="s">
        <v>1</v>
      </c>
      <c r="G5" s="1" t="s">
        <v>2</v>
      </c>
      <c r="H5" s="1" t="s">
        <v>25</v>
      </c>
      <c r="I5">
        <f t="shared" si="0"/>
        <v>8.6756411299999989</v>
      </c>
      <c r="J5">
        <f t="shared" si="1"/>
        <v>271.02908872227425</v>
      </c>
      <c r="K5" s="1">
        <f>AVERAGE(J2:J5)</f>
        <v>272.1786520618557</v>
      </c>
      <c r="L5">
        <f>STDEV(J2:J5)</f>
        <v>0.77012278743263207</v>
      </c>
    </row>
    <row r="6" spans="1:12" x14ac:dyDescent="0.2">
      <c r="A6" s="1" t="s">
        <v>0</v>
      </c>
      <c r="B6" s="1">
        <v>6</v>
      </c>
      <c r="C6" s="1" t="s">
        <v>3</v>
      </c>
      <c r="D6" s="1">
        <v>1</v>
      </c>
      <c r="E6" s="2">
        <v>6.3250000000000002</v>
      </c>
      <c r="F6" s="1" t="s">
        <v>1</v>
      </c>
      <c r="G6" s="1" t="s">
        <v>2</v>
      </c>
      <c r="H6" s="1" t="s">
        <v>26</v>
      </c>
      <c r="I6">
        <f t="shared" si="0"/>
        <v>9.0386147500000007</v>
      </c>
      <c r="J6">
        <f t="shared" si="1"/>
        <v>282.36847079037807</v>
      </c>
    </row>
    <row r="7" spans="1:12" x14ac:dyDescent="0.2">
      <c r="A7" s="1" t="s">
        <v>0</v>
      </c>
      <c r="B7" s="1">
        <v>6</v>
      </c>
      <c r="C7" s="1" t="s">
        <v>3</v>
      </c>
      <c r="D7" s="1">
        <v>2</v>
      </c>
      <c r="E7" s="2">
        <v>6.3339999999999996</v>
      </c>
      <c r="F7" s="1" t="s">
        <v>1</v>
      </c>
      <c r="G7" s="1" t="s">
        <v>2</v>
      </c>
      <c r="H7" s="1" t="s">
        <v>27</v>
      </c>
      <c r="I7">
        <f t="shared" si="0"/>
        <v>9.0514760199999991</v>
      </c>
      <c r="J7">
        <f t="shared" si="1"/>
        <v>282.77025991877537</v>
      </c>
    </row>
    <row r="8" spans="1:12" x14ac:dyDescent="0.2">
      <c r="A8" s="1" t="s">
        <v>0</v>
      </c>
      <c r="B8" s="1">
        <v>6</v>
      </c>
      <c r="C8" s="1" t="s">
        <v>3</v>
      </c>
      <c r="D8" s="1">
        <v>3</v>
      </c>
      <c r="E8" s="2">
        <v>6.3639999999999999</v>
      </c>
      <c r="F8" s="1" t="s">
        <v>1</v>
      </c>
      <c r="G8" s="1" t="s">
        <v>2</v>
      </c>
      <c r="H8" s="1" t="s">
        <v>28</v>
      </c>
      <c r="I8">
        <f t="shared" si="0"/>
        <v>9.0943469199999996</v>
      </c>
      <c r="J8">
        <f t="shared" si="1"/>
        <v>284.10955701343335</v>
      </c>
    </row>
    <row r="9" spans="1:12" x14ac:dyDescent="0.2">
      <c r="A9" s="1" t="s">
        <v>0</v>
      </c>
      <c r="B9" s="1">
        <v>6</v>
      </c>
      <c r="C9" s="1" t="s">
        <v>3</v>
      </c>
      <c r="D9" s="1">
        <v>4</v>
      </c>
      <c r="E9" s="2">
        <v>6.3330000000000002</v>
      </c>
      <c r="F9" s="1" t="s">
        <v>1</v>
      </c>
      <c r="G9" s="1" t="s">
        <v>2</v>
      </c>
      <c r="H9" s="1" t="s">
        <v>29</v>
      </c>
      <c r="I9">
        <f t="shared" si="0"/>
        <v>9.0500469900000002</v>
      </c>
      <c r="J9">
        <f t="shared" si="1"/>
        <v>282.72561668228684</v>
      </c>
      <c r="K9" s="1">
        <f>AVERAGE(J6:J9)</f>
        <v>282.99347610121839</v>
      </c>
      <c r="L9">
        <f>STDEV(J6:J9)</f>
        <v>0.76547204904423916</v>
      </c>
    </row>
    <row r="10" spans="1:12" x14ac:dyDescent="0.2">
      <c r="A10" s="1" t="s">
        <v>0</v>
      </c>
      <c r="B10" s="1">
        <v>7</v>
      </c>
      <c r="C10" s="1" t="s">
        <v>5</v>
      </c>
      <c r="D10" s="1">
        <v>1</v>
      </c>
      <c r="E10" s="2">
        <v>6.08</v>
      </c>
      <c r="F10" s="1" t="s">
        <v>1</v>
      </c>
      <c r="G10" s="1" t="s">
        <v>2</v>
      </c>
      <c r="H10" s="1" t="s">
        <v>30</v>
      </c>
      <c r="I10">
        <f t="shared" si="0"/>
        <v>8.6885024000000008</v>
      </c>
      <c r="J10">
        <f t="shared" si="1"/>
        <v>271.43087785067172</v>
      </c>
    </row>
    <row r="11" spans="1:12" x14ac:dyDescent="0.2">
      <c r="A11" s="1" t="s">
        <v>0</v>
      </c>
      <c r="B11" s="1">
        <v>7</v>
      </c>
      <c r="C11" s="1" t="s">
        <v>5</v>
      </c>
      <c r="D11" s="1">
        <v>2</v>
      </c>
      <c r="E11" s="2">
        <v>6.0970000000000004</v>
      </c>
      <c r="F11" s="1" t="s">
        <v>1</v>
      </c>
      <c r="G11" s="1" t="s">
        <v>2</v>
      </c>
      <c r="H11" s="1" t="s">
        <v>31</v>
      </c>
      <c r="I11">
        <f t="shared" si="0"/>
        <v>8.7127959100000005</v>
      </c>
      <c r="J11">
        <f t="shared" si="1"/>
        <v>272.18981287097785</v>
      </c>
    </row>
    <row r="12" spans="1:12" x14ac:dyDescent="0.2">
      <c r="A12" s="1" t="s">
        <v>0</v>
      </c>
      <c r="B12" s="1">
        <v>7</v>
      </c>
      <c r="C12" s="1" t="s">
        <v>5</v>
      </c>
      <c r="D12" s="1">
        <v>3</v>
      </c>
      <c r="E12" s="2">
        <v>6.0910000000000002</v>
      </c>
      <c r="F12" s="1" t="s">
        <v>1</v>
      </c>
      <c r="G12" s="1" t="s">
        <v>2</v>
      </c>
      <c r="H12" s="1" t="s">
        <v>32</v>
      </c>
      <c r="I12">
        <f t="shared" si="0"/>
        <v>8.7042217300000004</v>
      </c>
      <c r="J12">
        <f t="shared" si="1"/>
        <v>271.9219534520463</v>
      </c>
    </row>
    <row r="13" spans="1:12" x14ac:dyDescent="0.2">
      <c r="A13" s="1" t="s">
        <v>0</v>
      </c>
      <c r="B13" s="1">
        <v>7</v>
      </c>
      <c r="C13" s="1" t="s">
        <v>5</v>
      </c>
      <c r="D13" s="1">
        <v>4</v>
      </c>
      <c r="E13" s="2">
        <v>6.0789999999999997</v>
      </c>
      <c r="F13" s="1" t="s">
        <v>1</v>
      </c>
      <c r="G13" s="1" t="s">
        <v>2</v>
      </c>
      <c r="H13" s="1" t="s">
        <v>33</v>
      </c>
      <c r="I13">
        <f t="shared" si="0"/>
        <v>8.6870733700000002</v>
      </c>
      <c r="J13">
        <f t="shared" si="1"/>
        <v>271.38623461418308</v>
      </c>
      <c r="K13" s="1">
        <f>AVERAGE(J10:J13)</f>
        <v>271.73221969696976</v>
      </c>
      <c r="L13">
        <f>STDEV(J10:J13)</f>
        <v>0.38983030348920361</v>
      </c>
    </row>
    <row r="14" spans="1:12" x14ac:dyDescent="0.2">
      <c r="A14" s="1" t="s">
        <v>0</v>
      </c>
      <c r="B14" s="1">
        <v>8</v>
      </c>
      <c r="C14" s="1" t="s">
        <v>4</v>
      </c>
      <c r="D14" s="1">
        <v>1</v>
      </c>
      <c r="E14" s="2">
        <v>6.2910000000000004</v>
      </c>
      <c r="F14" s="1" t="s">
        <v>1</v>
      </c>
      <c r="G14" s="1" t="s">
        <v>2</v>
      </c>
      <c r="H14" s="1" t="s">
        <v>34</v>
      </c>
      <c r="I14">
        <f t="shared" si="0"/>
        <v>8.9900277300000013</v>
      </c>
      <c r="J14">
        <f t="shared" si="1"/>
        <v>280.85060074976576</v>
      </c>
    </row>
    <row r="15" spans="1:12" x14ac:dyDescent="0.2">
      <c r="A15" s="1" t="s">
        <v>0</v>
      </c>
      <c r="B15" s="1">
        <v>8</v>
      </c>
      <c r="C15" s="1" t="s">
        <v>4</v>
      </c>
      <c r="D15" s="1">
        <v>2</v>
      </c>
      <c r="E15" s="2">
        <v>6.2969999999999997</v>
      </c>
      <c r="F15" s="1" t="s">
        <v>1</v>
      </c>
      <c r="G15" s="1" t="s">
        <v>2</v>
      </c>
      <c r="H15" s="1" t="s">
        <v>35</v>
      </c>
      <c r="I15">
        <f t="shared" si="0"/>
        <v>8.9986019099999996</v>
      </c>
      <c r="J15">
        <f t="shared" si="1"/>
        <v>281.11846016869725</v>
      </c>
    </row>
    <row r="16" spans="1:12" x14ac:dyDescent="0.2">
      <c r="A16" s="1" t="s">
        <v>0</v>
      </c>
      <c r="B16" s="1">
        <v>8</v>
      </c>
      <c r="C16" s="1" t="s">
        <v>4</v>
      </c>
      <c r="D16" s="1">
        <v>3</v>
      </c>
      <c r="E16" s="2">
        <v>6.2949999999999999</v>
      </c>
      <c r="F16" s="1" t="s">
        <v>1</v>
      </c>
      <c r="G16" s="1" t="s">
        <v>2</v>
      </c>
      <c r="H16" s="1" t="s">
        <v>36</v>
      </c>
      <c r="I16">
        <f t="shared" si="0"/>
        <v>8.9957438500000002</v>
      </c>
      <c r="J16">
        <f t="shared" si="1"/>
        <v>281.02917369572015</v>
      </c>
    </row>
    <row r="17" spans="1:12" x14ac:dyDescent="0.2">
      <c r="A17" s="1" t="s">
        <v>0</v>
      </c>
      <c r="B17" s="1">
        <v>8</v>
      </c>
      <c r="C17" s="1" t="s">
        <v>4</v>
      </c>
      <c r="D17" s="1">
        <v>4</v>
      </c>
      <c r="E17" s="2">
        <v>6.2919999999999998</v>
      </c>
      <c r="F17" s="1" t="s">
        <v>1</v>
      </c>
      <c r="G17" s="1" t="s">
        <v>2</v>
      </c>
      <c r="H17" s="1" t="s">
        <v>37</v>
      </c>
      <c r="I17">
        <f t="shared" si="0"/>
        <v>8.9914567600000002</v>
      </c>
      <c r="J17">
        <f t="shared" si="1"/>
        <v>280.89524398625434</v>
      </c>
      <c r="K17" s="1">
        <f>AVERAGE(J14:J17)</f>
        <v>280.97336965010936</v>
      </c>
      <c r="L17">
        <f>STDEV(J14:J17)</f>
        <v>0.12293788721003054</v>
      </c>
    </row>
    <row r="18" spans="1:12" x14ac:dyDescent="0.2">
      <c r="A18" s="1" t="s">
        <v>0</v>
      </c>
      <c r="B18" s="1">
        <v>9</v>
      </c>
      <c r="C18" s="1" t="s">
        <v>3</v>
      </c>
      <c r="D18" s="1">
        <v>1</v>
      </c>
      <c r="E18" s="2">
        <v>6.1079999999999997</v>
      </c>
      <c r="F18" s="1" t="s">
        <v>1</v>
      </c>
      <c r="G18" s="1" t="s">
        <v>2</v>
      </c>
      <c r="H18" s="1" t="s">
        <v>38</v>
      </c>
      <c r="I18">
        <f t="shared" si="0"/>
        <v>8.7285152400000001</v>
      </c>
      <c r="J18">
        <f t="shared" si="1"/>
        <v>272.68088847235242</v>
      </c>
    </row>
    <row r="19" spans="1:12" x14ac:dyDescent="0.2">
      <c r="A19" s="1" t="s">
        <v>0</v>
      </c>
      <c r="B19" s="1">
        <v>9</v>
      </c>
      <c r="C19" s="1" t="s">
        <v>3</v>
      </c>
      <c r="D19" s="1">
        <v>2</v>
      </c>
      <c r="E19" s="2">
        <v>6.1289999999999996</v>
      </c>
      <c r="F19" s="1" t="s">
        <v>1</v>
      </c>
      <c r="G19" s="1" t="s">
        <v>2</v>
      </c>
      <c r="H19" s="1" t="s">
        <v>39</v>
      </c>
      <c r="I19">
        <f t="shared" si="0"/>
        <v>8.7585248699999987</v>
      </c>
      <c r="J19">
        <f t="shared" si="1"/>
        <v>273.61839643861293</v>
      </c>
    </row>
    <row r="20" spans="1:12" x14ac:dyDescent="0.2">
      <c r="A20" s="1" t="s">
        <v>0</v>
      </c>
      <c r="B20" s="1">
        <v>9</v>
      </c>
      <c r="C20" s="1" t="s">
        <v>3</v>
      </c>
      <c r="D20" s="1">
        <v>3</v>
      </c>
      <c r="E20" s="2">
        <v>6.1340000000000003</v>
      </c>
      <c r="F20" s="1" t="s">
        <v>1</v>
      </c>
      <c r="G20" s="1" t="s">
        <v>2</v>
      </c>
      <c r="H20" s="1" t="s">
        <v>40</v>
      </c>
      <c r="I20">
        <f t="shared" si="0"/>
        <v>8.76567002</v>
      </c>
      <c r="J20">
        <f t="shared" si="1"/>
        <v>273.8416126210559</v>
      </c>
    </row>
    <row r="21" spans="1:12" x14ac:dyDescent="0.2">
      <c r="A21" s="1" t="s">
        <v>0</v>
      </c>
      <c r="B21" s="1">
        <v>9</v>
      </c>
      <c r="C21" s="1" t="s">
        <v>3</v>
      </c>
      <c r="D21" s="1">
        <v>4</v>
      </c>
      <c r="E21" s="2">
        <v>6.1130000000000004</v>
      </c>
      <c r="F21" s="1" t="s">
        <v>1</v>
      </c>
      <c r="G21" s="1" t="s">
        <v>2</v>
      </c>
      <c r="H21" s="1" t="s">
        <v>41</v>
      </c>
      <c r="I21">
        <f t="shared" si="0"/>
        <v>8.7356603900000014</v>
      </c>
      <c r="J21">
        <f t="shared" si="1"/>
        <v>272.90410465479545</v>
      </c>
      <c r="K21" s="1">
        <f>AVERAGE(J18:J21)</f>
        <v>273.26125054670416</v>
      </c>
      <c r="L21">
        <f>STDEV(J18:J21)</f>
        <v>0.5564011295538176</v>
      </c>
    </row>
    <row r="22" spans="1:12" x14ac:dyDescent="0.2">
      <c r="A22" s="1" t="s">
        <v>0</v>
      </c>
      <c r="B22" s="1">
        <v>10</v>
      </c>
      <c r="C22" s="1" t="s">
        <v>5</v>
      </c>
      <c r="D22" s="1">
        <v>1</v>
      </c>
      <c r="E22" s="2">
        <v>6.2960000000000003</v>
      </c>
      <c r="F22" s="1" t="s">
        <v>1</v>
      </c>
      <c r="G22" s="1" t="s">
        <v>2</v>
      </c>
      <c r="H22" s="1" t="s">
        <v>42</v>
      </c>
      <c r="I22">
        <f t="shared" si="0"/>
        <v>8.9971728800000008</v>
      </c>
      <c r="J22">
        <f t="shared" si="1"/>
        <v>281.07381693220873</v>
      </c>
    </row>
    <row r="23" spans="1:12" x14ac:dyDescent="0.2">
      <c r="A23" s="1" t="s">
        <v>0</v>
      </c>
      <c r="B23" s="1">
        <v>10</v>
      </c>
      <c r="C23" s="1" t="s">
        <v>5</v>
      </c>
      <c r="D23" s="1">
        <v>2</v>
      </c>
      <c r="E23" s="2">
        <v>6.2969999999999997</v>
      </c>
      <c r="F23" s="1" t="s">
        <v>1</v>
      </c>
      <c r="G23" s="1" t="s">
        <v>2</v>
      </c>
      <c r="H23" s="1" t="s">
        <v>43</v>
      </c>
      <c r="I23">
        <f t="shared" si="0"/>
        <v>8.9986019099999996</v>
      </c>
      <c r="J23">
        <f t="shared" si="1"/>
        <v>281.11846016869725</v>
      </c>
    </row>
    <row r="24" spans="1:12" x14ac:dyDescent="0.2">
      <c r="A24" s="1" t="s">
        <v>0</v>
      </c>
      <c r="B24" s="1">
        <v>10</v>
      </c>
      <c r="C24" s="1" t="s">
        <v>5</v>
      </c>
      <c r="D24" s="1">
        <v>3</v>
      </c>
      <c r="E24" s="2">
        <v>6.2750000000000004</v>
      </c>
      <c r="F24" s="1" t="s">
        <v>1</v>
      </c>
      <c r="G24" s="1" t="s">
        <v>2</v>
      </c>
      <c r="H24" s="1" t="s">
        <v>44</v>
      </c>
      <c r="I24">
        <f t="shared" si="0"/>
        <v>8.9671632500000005</v>
      </c>
      <c r="J24">
        <f t="shared" si="1"/>
        <v>280.13630896594816</v>
      </c>
    </row>
    <row r="25" spans="1:12" x14ac:dyDescent="0.2">
      <c r="A25" s="1" t="s">
        <v>0</v>
      </c>
      <c r="B25" s="1">
        <v>10</v>
      </c>
      <c r="C25" s="1" t="s">
        <v>5</v>
      </c>
      <c r="D25" s="1">
        <v>4</v>
      </c>
      <c r="E25" s="2">
        <v>6.282</v>
      </c>
      <c r="F25" s="1" t="s">
        <v>1</v>
      </c>
      <c r="G25" s="1" t="s">
        <v>2</v>
      </c>
      <c r="H25" s="1" t="s">
        <v>45</v>
      </c>
      <c r="I25">
        <f t="shared" si="0"/>
        <v>8.9771664599999994</v>
      </c>
      <c r="J25">
        <f t="shared" si="1"/>
        <v>280.44881162136829</v>
      </c>
      <c r="K25" s="1">
        <f>AVERAGE(J22:J25)</f>
        <v>280.69434942205561</v>
      </c>
      <c r="L25">
        <f>STDEV(J22:J25)</f>
        <v>0.48151271319239863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L13" sqref="L13"/>
    </sheetView>
  </sheetViews>
  <sheetFormatPr baseColWidth="10" defaultColWidth="8.83203125" defaultRowHeight="15" x14ac:dyDescent="0.2"/>
  <cols>
    <col min="11" max="11" width="10.83203125" bestFit="1" customWidth="1"/>
  </cols>
  <sheetData>
    <row r="1" spans="1:12" x14ac:dyDescent="0.2">
      <c r="F1" t="s">
        <v>90</v>
      </c>
      <c r="I1" t="s">
        <v>91</v>
      </c>
      <c r="J1" t="s">
        <v>92</v>
      </c>
      <c r="K1" t="s">
        <v>93</v>
      </c>
      <c r="L1" t="s">
        <v>94</v>
      </c>
    </row>
    <row r="2" spans="1:12" x14ac:dyDescent="0.2">
      <c r="A2" s="1" t="s">
        <v>0</v>
      </c>
      <c r="B2" s="1">
        <v>11</v>
      </c>
      <c r="C2" s="1" t="s">
        <v>4</v>
      </c>
      <c r="D2" s="1">
        <v>1</v>
      </c>
      <c r="E2" s="2">
        <v>6.12</v>
      </c>
      <c r="F2" s="1" t="s">
        <v>1</v>
      </c>
      <c r="G2" s="1" t="s">
        <v>2</v>
      </c>
      <c r="H2" s="1" t="s">
        <v>46</v>
      </c>
      <c r="I2">
        <f>E2*1.42903</f>
        <v>8.7456636000000003</v>
      </c>
      <c r="J2">
        <f>I2*1000/32.01</f>
        <v>273.21660731021558</v>
      </c>
    </row>
    <row r="3" spans="1:12" x14ac:dyDescent="0.2">
      <c r="A3" s="1" t="s">
        <v>0</v>
      </c>
      <c r="B3" s="1">
        <v>11</v>
      </c>
      <c r="C3" s="1" t="s">
        <v>4</v>
      </c>
      <c r="D3" s="1">
        <v>2</v>
      </c>
      <c r="E3" s="2">
        <v>6.0970000000000004</v>
      </c>
      <c r="F3" s="1" t="s">
        <v>1</v>
      </c>
      <c r="G3" s="1" t="s">
        <v>2</v>
      </c>
      <c r="H3" s="1" t="s">
        <v>47</v>
      </c>
      <c r="I3">
        <f t="shared" ref="I3:I25" si="0">E3*1.42903</f>
        <v>8.7127959100000005</v>
      </c>
      <c r="J3">
        <f t="shared" ref="J3:J25" si="1">I3*1000/32.01</f>
        <v>272.18981287097785</v>
      </c>
    </row>
    <row r="4" spans="1:12" x14ac:dyDescent="0.2">
      <c r="A4" s="1" t="s">
        <v>0</v>
      </c>
      <c r="B4" s="1">
        <v>11</v>
      </c>
      <c r="C4" s="1" t="s">
        <v>4</v>
      </c>
      <c r="D4" s="1">
        <v>3</v>
      </c>
      <c r="E4" s="2">
        <v>6.1059999999999999</v>
      </c>
      <c r="F4" s="1" t="s">
        <v>1</v>
      </c>
      <c r="G4" s="1" t="s">
        <v>2</v>
      </c>
      <c r="H4" s="1" t="s">
        <v>48</v>
      </c>
      <c r="I4">
        <f t="shared" si="0"/>
        <v>8.7256571800000007</v>
      </c>
      <c r="J4">
        <f t="shared" si="1"/>
        <v>272.5916019993752</v>
      </c>
    </row>
    <row r="5" spans="1:12" x14ac:dyDescent="0.2">
      <c r="A5" s="1" t="s">
        <v>0</v>
      </c>
      <c r="B5" s="1">
        <v>11</v>
      </c>
      <c r="C5" s="1" t="s">
        <v>4</v>
      </c>
      <c r="D5" s="1">
        <v>4</v>
      </c>
      <c r="E5" s="2">
        <v>6.1020000000000003</v>
      </c>
      <c r="F5" s="1" t="s">
        <v>1</v>
      </c>
      <c r="G5" s="1" t="s">
        <v>2</v>
      </c>
      <c r="H5" s="1" t="s">
        <v>49</v>
      </c>
      <c r="I5">
        <f t="shared" si="0"/>
        <v>8.71994106</v>
      </c>
      <c r="J5">
        <f t="shared" si="1"/>
        <v>272.41302905342081</v>
      </c>
      <c r="K5" s="1">
        <f>AVERAGE(J2:J5)</f>
        <v>272.60276280849735</v>
      </c>
      <c r="L5">
        <f>STDEV(J2:J5)</f>
        <v>0.44100498283759676</v>
      </c>
    </row>
    <row r="6" spans="1:12" x14ac:dyDescent="0.2">
      <c r="A6" s="1" t="s">
        <v>0</v>
      </c>
      <c r="B6" s="1">
        <v>12</v>
      </c>
      <c r="C6" s="1" t="s">
        <v>3</v>
      </c>
      <c r="D6" s="1">
        <v>1</v>
      </c>
      <c r="E6" s="2">
        <v>6.4470000000000001</v>
      </c>
      <c r="F6" s="1" t="s">
        <v>1</v>
      </c>
      <c r="G6" s="1" t="s">
        <v>2</v>
      </c>
      <c r="H6" s="1" t="s">
        <v>51</v>
      </c>
      <c r="I6">
        <f t="shared" si="0"/>
        <v>9.2129564100000003</v>
      </c>
      <c r="J6">
        <f t="shared" si="1"/>
        <v>287.81494564198692</v>
      </c>
    </row>
    <row r="7" spans="1:12" x14ac:dyDescent="0.2">
      <c r="A7" s="1" t="s">
        <v>0</v>
      </c>
      <c r="B7" s="1">
        <v>12</v>
      </c>
      <c r="C7" s="1" t="s">
        <v>3</v>
      </c>
      <c r="D7" s="1">
        <v>2</v>
      </c>
      <c r="E7" s="2">
        <v>6.415</v>
      </c>
      <c r="F7" s="1" t="s">
        <v>1</v>
      </c>
      <c r="G7" s="1" t="s">
        <v>2</v>
      </c>
      <c r="H7" s="1" t="s">
        <v>52</v>
      </c>
      <c r="I7">
        <f t="shared" si="0"/>
        <v>9.1672274500000004</v>
      </c>
      <c r="J7">
        <f t="shared" si="1"/>
        <v>286.38636207435178</v>
      </c>
    </row>
    <row r="8" spans="1:12" x14ac:dyDescent="0.2">
      <c r="A8" s="1" t="s">
        <v>0</v>
      </c>
      <c r="B8" s="1">
        <v>12</v>
      </c>
      <c r="C8" s="1" t="s">
        <v>3</v>
      </c>
      <c r="D8" s="1">
        <v>3</v>
      </c>
      <c r="E8" s="2">
        <v>6.4039999999999999</v>
      </c>
      <c r="F8" s="1" t="s">
        <v>1</v>
      </c>
      <c r="G8" s="1" t="s">
        <v>2</v>
      </c>
      <c r="H8" s="1" t="s">
        <v>53</v>
      </c>
      <c r="I8">
        <f t="shared" si="0"/>
        <v>9.1515081200000008</v>
      </c>
      <c r="J8">
        <f t="shared" si="1"/>
        <v>285.8952864729772</v>
      </c>
    </row>
    <row r="9" spans="1:12" x14ac:dyDescent="0.2">
      <c r="A9" s="1" t="s">
        <v>0</v>
      </c>
      <c r="B9" s="1">
        <v>12</v>
      </c>
      <c r="C9" s="1" t="s">
        <v>3</v>
      </c>
      <c r="D9" s="1">
        <v>4</v>
      </c>
      <c r="E9" s="2">
        <v>6.3780000000000001</v>
      </c>
      <c r="F9" s="1" t="s">
        <v>1</v>
      </c>
      <c r="G9" s="1" t="s">
        <v>2</v>
      </c>
      <c r="H9" s="1" t="s">
        <v>50</v>
      </c>
      <c r="I9">
        <f t="shared" si="0"/>
        <v>9.114353340000001</v>
      </c>
      <c r="J9">
        <f t="shared" si="1"/>
        <v>284.73456232427372</v>
      </c>
      <c r="K9" s="1">
        <f>AVERAGE(J6:J9)</f>
        <v>286.20778912839739</v>
      </c>
      <c r="L9">
        <f>STDEV(J6:J9)</f>
        <v>1.2757867484070617</v>
      </c>
    </row>
    <row r="10" spans="1:12" x14ac:dyDescent="0.2">
      <c r="A10" s="1" t="s">
        <v>0</v>
      </c>
      <c r="B10" s="1">
        <v>13</v>
      </c>
      <c r="C10" s="1" t="s">
        <v>5</v>
      </c>
      <c r="D10" s="1">
        <v>1</v>
      </c>
      <c r="E10" s="2">
        <v>6.3650000000000002</v>
      </c>
      <c r="F10" s="1" t="s">
        <v>1</v>
      </c>
      <c r="G10" s="1" t="s">
        <v>2</v>
      </c>
      <c r="H10" s="1" t="s">
        <v>54</v>
      </c>
      <c r="I10">
        <f t="shared" si="0"/>
        <v>9.0957759500000002</v>
      </c>
      <c r="J10">
        <f t="shared" si="1"/>
        <v>284.15420024992187</v>
      </c>
    </row>
    <row r="11" spans="1:12" x14ac:dyDescent="0.2">
      <c r="A11" s="1" t="s">
        <v>0</v>
      </c>
      <c r="B11" s="1">
        <v>13</v>
      </c>
      <c r="C11" s="1" t="s">
        <v>5</v>
      </c>
      <c r="D11" s="1">
        <v>2</v>
      </c>
      <c r="E11" s="2">
        <v>6.343</v>
      </c>
      <c r="F11" s="1" t="s">
        <v>1</v>
      </c>
      <c r="G11" s="1" t="s">
        <v>2</v>
      </c>
      <c r="H11" s="1" t="s">
        <v>55</v>
      </c>
      <c r="I11">
        <f t="shared" si="0"/>
        <v>9.0643372899999992</v>
      </c>
      <c r="J11">
        <f t="shared" si="1"/>
        <v>283.17204904717278</v>
      </c>
    </row>
    <row r="12" spans="1:12" x14ac:dyDescent="0.2">
      <c r="A12" s="1" t="s">
        <v>0</v>
      </c>
      <c r="B12" s="1">
        <v>13</v>
      </c>
      <c r="C12" s="1" t="s">
        <v>5</v>
      </c>
      <c r="D12" s="1">
        <v>3</v>
      </c>
      <c r="E12" s="2">
        <v>6.3339999999999996</v>
      </c>
      <c r="F12" s="1" t="s">
        <v>1</v>
      </c>
      <c r="G12" s="1" t="s">
        <v>2</v>
      </c>
      <c r="H12" s="1" t="s">
        <v>56</v>
      </c>
      <c r="I12">
        <f t="shared" si="0"/>
        <v>9.0514760199999991</v>
      </c>
      <c r="J12">
        <f t="shared" si="1"/>
        <v>282.77025991877537</v>
      </c>
    </row>
    <row r="13" spans="1:12" x14ac:dyDescent="0.2">
      <c r="A13" s="1" t="s">
        <v>0</v>
      </c>
      <c r="B13" s="1">
        <v>13</v>
      </c>
      <c r="C13" s="1" t="s">
        <v>5</v>
      </c>
      <c r="D13" s="1">
        <v>4</v>
      </c>
      <c r="E13" s="2">
        <v>6.3470000000000004</v>
      </c>
      <c r="F13" s="1" t="s">
        <v>1</v>
      </c>
      <c r="G13" s="1" t="s">
        <v>2</v>
      </c>
      <c r="H13" s="1" t="s">
        <v>57</v>
      </c>
      <c r="I13">
        <f t="shared" si="0"/>
        <v>9.0700534099999999</v>
      </c>
      <c r="J13">
        <f t="shared" si="1"/>
        <v>283.35062199312716</v>
      </c>
      <c r="K13" s="1">
        <f>AVERAGE(J10:J13)</f>
        <v>283.36178280224925</v>
      </c>
      <c r="L13">
        <f>STDEV(J10:J13)</f>
        <v>0.58136282260590866</v>
      </c>
    </row>
    <row r="14" spans="1:12" x14ac:dyDescent="0.2">
      <c r="A14" s="1" t="s">
        <v>0</v>
      </c>
      <c r="B14" s="1">
        <v>14</v>
      </c>
      <c r="C14" s="1" t="s">
        <v>4</v>
      </c>
      <c r="D14" s="1">
        <v>1</v>
      </c>
      <c r="E14" s="2">
        <v>6.3609999999999998</v>
      </c>
      <c r="F14" s="1" t="s">
        <v>1</v>
      </c>
      <c r="G14" s="1" t="s">
        <v>2</v>
      </c>
      <c r="H14" s="1" t="s">
        <v>58</v>
      </c>
      <c r="I14">
        <f t="shared" si="0"/>
        <v>9.0900598299999995</v>
      </c>
      <c r="J14">
        <f t="shared" si="1"/>
        <v>283.97562730396754</v>
      </c>
    </row>
    <row r="15" spans="1:12" x14ac:dyDescent="0.2">
      <c r="A15" s="1" t="s">
        <v>0</v>
      </c>
      <c r="B15" s="1">
        <v>14</v>
      </c>
      <c r="C15" s="1" t="s">
        <v>4</v>
      </c>
      <c r="D15" s="1">
        <v>2</v>
      </c>
      <c r="E15" s="2">
        <v>6.5979999999999999</v>
      </c>
      <c r="F15" s="1" t="s">
        <v>1</v>
      </c>
      <c r="G15" s="1" t="s">
        <v>2</v>
      </c>
      <c r="H15" s="1" t="s">
        <v>59</v>
      </c>
      <c r="I15">
        <f t="shared" si="0"/>
        <v>9.4287399399999998</v>
      </c>
      <c r="J15">
        <f t="shared" si="1"/>
        <v>294.55607435176506</v>
      </c>
    </row>
    <row r="16" spans="1:12" x14ac:dyDescent="0.2">
      <c r="A16" s="1" t="s">
        <v>0</v>
      </c>
      <c r="B16" s="1">
        <v>14</v>
      </c>
      <c r="C16" s="1" t="s">
        <v>4</v>
      </c>
      <c r="D16" s="1">
        <v>3</v>
      </c>
      <c r="E16" s="2">
        <v>6.3410000000000002</v>
      </c>
      <c r="F16" s="1" t="s">
        <v>1</v>
      </c>
      <c r="G16" s="1" t="s">
        <v>2</v>
      </c>
      <c r="H16" s="1" t="s">
        <v>60</v>
      </c>
      <c r="I16">
        <f t="shared" si="0"/>
        <v>9.0614792299999998</v>
      </c>
      <c r="J16">
        <f t="shared" si="1"/>
        <v>283.08276257419556</v>
      </c>
    </row>
    <row r="17" spans="1:12" x14ac:dyDescent="0.2">
      <c r="A17" s="1" t="s">
        <v>0</v>
      </c>
      <c r="B17" s="1">
        <v>14</v>
      </c>
      <c r="C17" s="1" t="s">
        <v>4</v>
      </c>
      <c r="D17" s="1">
        <v>4</v>
      </c>
      <c r="E17" s="3">
        <v>6.3890000000000002</v>
      </c>
      <c r="F17" s="1" t="s">
        <v>1</v>
      </c>
      <c r="G17" s="1" t="s">
        <v>2</v>
      </c>
      <c r="H17" s="1" t="s">
        <v>61</v>
      </c>
      <c r="I17">
        <f t="shared" si="0"/>
        <v>9.1300726700000006</v>
      </c>
      <c r="J17">
        <f t="shared" si="1"/>
        <v>285.2256379256483</v>
      </c>
      <c r="K17" s="1">
        <f>AVERAGE(J14:J17)</f>
        <v>286.71002553889412</v>
      </c>
      <c r="L17">
        <f>STDEV(J14:J17)</f>
        <v>5.3040191956212013</v>
      </c>
    </row>
    <row r="18" spans="1:12" x14ac:dyDescent="0.2">
      <c r="A18" s="1" t="s">
        <v>0</v>
      </c>
      <c r="B18" s="1">
        <v>15</v>
      </c>
      <c r="C18" s="1" t="s">
        <v>4</v>
      </c>
      <c r="D18" s="1">
        <v>1</v>
      </c>
      <c r="E18" s="2">
        <v>6.2519999999999998</v>
      </c>
      <c r="F18" s="1" t="s">
        <v>1</v>
      </c>
      <c r="G18" s="1" t="s">
        <v>2</v>
      </c>
      <c r="H18" s="1" t="s">
        <v>62</v>
      </c>
      <c r="I18">
        <f t="shared" si="0"/>
        <v>8.9342955600000007</v>
      </c>
      <c r="J18">
        <f t="shared" si="1"/>
        <v>279.10951452671043</v>
      </c>
    </row>
    <row r="19" spans="1:12" x14ac:dyDescent="0.2">
      <c r="A19" s="1" t="s">
        <v>0</v>
      </c>
      <c r="B19" s="1">
        <v>15</v>
      </c>
      <c r="C19" s="1" t="s">
        <v>3</v>
      </c>
      <c r="D19" s="1">
        <v>2</v>
      </c>
      <c r="E19" s="2">
        <v>6.266</v>
      </c>
      <c r="F19" s="1" t="s">
        <v>1</v>
      </c>
      <c r="G19" s="1" t="s">
        <v>2</v>
      </c>
      <c r="H19" s="1" t="s">
        <v>63</v>
      </c>
      <c r="I19">
        <f t="shared" si="0"/>
        <v>8.9543019800000003</v>
      </c>
      <c r="J19">
        <f t="shared" si="1"/>
        <v>279.73451983755081</v>
      </c>
    </row>
    <row r="20" spans="1:12" x14ac:dyDescent="0.2">
      <c r="A20" s="1" t="s">
        <v>0</v>
      </c>
      <c r="B20" s="1">
        <v>15</v>
      </c>
      <c r="C20" s="1" t="s">
        <v>3</v>
      </c>
      <c r="D20" s="1">
        <v>3</v>
      </c>
      <c r="E20" s="3">
        <v>6.2880000000000003</v>
      </c>
      <c r="F20" s="1" t="s">
        <v>1</v>
      </c>
      <c r="G20" s="1" t="s">
        <v>2</v>
      </c>
      <c r="H20" s="1" t="s">
        <v>64</v>
      </c>
      <c r="I20">
        <f t="shared" si="0"/>
        <v>8.9857406400000013</v>
      </c>
      <c r="J20">
        <f t="shared" si="1"/>
        <v>280.71667104029996</v>
      </c>
    </row>
    <row r="21" spans="1:12" x14ac:dyDescent="0.2">
      <c r="A21" s="1" t="s">
        <v>0</v>
      </c>
      <c r="B21" s="1">
        <v>15</v>
      </c>
      <c r="C21" s="1" t="s">
        <v>3</v>
      </c>
      <c r="D21" s="1">
        <v>4</v>
      </c>
      <c r="E21" s="2">
        <v>6.2560000000000002</v>
      </c>
      <c r="F21" s="1" t="s">
        <v>1</v>
      </c>
      <c r="G21" s="1" t="s">
        <v>2</v>
      </c>
      <c r="H21" s="1" t="s">
        <v>65</v>
      </c>
      <c r="I21">
        <f t="shared" si="0"/>
        <v>8.9400116800000013</v>
      </c>
      <c r="J21">
        <f t="shared" si="1"/>
        <v>279.28808747266487</v>
      </c>
      <c r="K21" s="1">
        <f>AVERAGE(J18:J21)</f>
        <v>279.71219821930652</v>
      </c>
      <c r="L21">
        <f>STDEV(J18:J21)</f>
        <v>0.71938896791971008</v>
      </c>
    </row>
    <row r="22" spans="1:12" x14ac:dyDescent="0.2">
      <c r="A22" s="1" t="s">
        <v>0</v>
      </c>
      <c r="B22" s="1">
        <v>16</v>
      </c>
      <c r="C22" s="1" t="s">
        <v>5</v>
      </c>
      <c r="D22" s="1">
        <v>1</v>
      </c>
      <c r="E22" s="2">
        <v>6.1719999999999997</v>
      </c>
      <c r="F22" s="1" t="s">
        <v>1</v>
      </c>
      <c r="G22" s="1" t="s">
        <v>2</v>
      </c>
      <c r="H22" s="1" t="s">
        <v>66</v>
      </c>
      <c r="I22">
        <f t="shared" si="0"/>
        <v>8.81997316</v>
      </c>
      <c r="J22">
        <f t="shared" si="1"/>
        <v>275.5380556076226</v>
      </c>
    </row>
    <row r="23" spans="1:12" x14ac:dyDescent="0.2">
      <c r="A23" s="1" t="s">
        <v>0</v>
      </c>
      <c r="B23" s="1">
        <v>16</v>
      </c>
      <c r="C23" s="1" t="s">
        <v>5</v>
      </c>
      <c r="D23" s="1">
        <v>2</v>
      </c>
      <c r="E23" s="2">
        <v>6.1020000000000003</v>
      </c>
      <c r="F23" s="1" t="s">
        <v>1</v>
      </c>
      <c r="G23" s="1" t="s">
        <v>2</v>
      </c>
      <c r="H23" s="1" t="s">
        <v>67</v>
      </c>
      <c r="I23">
        <f t="shared" si="0"/>
        <v>8.71994106</v>
      </c>
      <c r="J23">
        <f t="shared" si="1"/>
        <v>272.41302905342081</v>
      </c>
    </row>
    <row r="24" spans="1:12" x14ac:dyDescent="0.2">
      <c r="A24" s="1" t="s">
        <v>0</v>
      </c>
      <c r="B24" s="1">
        <v>16</v>
      </c>
      <c r="C24" s="1" t="s">
        <v>5</v>
      </c>
      <c r="D24" s="1">
        <v>3</v>
      </c>
      <c r="E24" s="2">
        <v>6.1840000000000002</v>
      </c>
      <c r="F24" s="1" t="s">
        <v>1</v>
      </c>
      <c r="G24" s="1" t="s">
        <v>2</v>
      </c>
      <c r="H24" s="1" t="s">
        <v>68</v>
      </c>
      <c r="I24">
        <f t="shared" si="0"/>
        <v>8.8371215200000002</v>
      </c>
      <c r="J24">
        <f t="shared" si="1"/>
        <v>276.07377444548581</v>
      </c>
    </row>
    <row r="25" spans="1:12" x14ac:dyDescent="0.2">
      <c r="A25" s="1" t="s">
        <v>0</v>
      </c>
      <c r="B25" s="1">
        <v>16</v>
      </c>
      <c r="C25" s="1" t="s">
        <v>5</v>
      </c>
      <c r="D25" s="1">
        <v>4</v>
      </c>
      <c r="E25" s="2">
        <v>6.1440000000000001</v>
      </c>
      <c r="F25" s="1" t="s">
        <v>1</v>
      </c>
      <c r="G25" s="1" t="s">
        <v>2</v>
      </c>
      <c r="H25" s="1" t="s">
        <v>69</v>
      </c>
      <c r="I25">
        <f t="shared" si="0"/>
        <v>8.7799603200000007</v>
      </c>
      <c r="J25">
        <f t="shared" si="1"/>
        <v>274.28804498594189</v>
      </c>
      <c r="K25" s="1">
        <f>AVERAGE(J22:J25)</f>
        <v>274.57822602311779</v>
      </c>
      <c r="L25">
        <f>STDEV(J22:J25)</f>
        <v>1.6258557610132154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I1" sqref="I1:L2"/>
    </sheetView>
  </sheetViews>
  <sheetFormatPr baseColWidth="10" defaultColWidth="8.83203125" defaultRowHeight="15" x14ac:dyDescent="0.2"/>
  <cols>
    <col min="11" max="11" width="10.83203125" bestFit="1" customWidth="1"/>
  </cols>
  <sheetData>
    <row r="1" spans="1:12" x14ac:dyDescent="0.2">
      <c r="F1" t="s">
        <v>90</v>
      </c>
      <c r="I1" t="s">
        <v>91</v>
      </c>
      <c r="J1" t="s">
        <v>92</v>
      </c>
      <c r="K1" t="s">
        <v>93</v>
      </c>
      <c r="L1" t="s">
        <v>94</v>
      </c>
    </row>
    <row r="2" spans="1:12" x14ac:dyDescent="0.2">
      <c r="A2" s="1" t="s">
        <v>0</v>
      </c>
      <c r="B2" s="1">
        <v>17</v>
      </c>
      <c r="C2" s="1" t="s">
        <v>4</v>
      </c>
      <c r="D2" s="1">
        <v>1</v>
      </c>
      <c r="E2" s="2">
        <v>6.1890000000000001</v>
      </c>
      <c r="F2" s="1" t="s">
        <v>1</v>
      </c>
      <c r="G2" s="1" t="s">
        <v>2</v>
      </c>
      <c r="H2" s="1" t="s">
        <v>70</v>
      </c>
      <c r="I2">
        <f>E2*1.42903</f>
        <v>8.8442666699999997</v>
      </c>
      <c r="J2">
        <f>I2*1000/32.01</f>
        <v>276.29699062792878</v>
      </c>
    </row>
    <row r="3" spans="1:12" x14ac:dyDescent="0.2">
      <c r="A3" s="1" t="s">
        <v>0</v>
      </c>
      <c r="B3" s="1">
        <v>17</v>
      </c>
      <c r="C3" s="1" t="s">
        <v>4</v>
      </c>
      <c r="D3" s="1">
        <v>2</v>
      </c>
      <c r="E3" s="2">
        <v>6.2489999999999997</v>
      </c>
      <c r="F3" s="1" t="s">
        <v>1</v>
      </c>
      <c r="G3" s="1" t="s">
        <v>2</v>
      </c>
      <c r="H3" s="1" t="s">
        <v>71</v>
      </c>
      <c r="I3">
        <f t="shared" ref="I3:I25" si="0">E3*1.42903</f>
        <v>8.9300084699999989</v>
      </c>
      <c r="J3">
        <f t="shared" ref="J3:J25" si="1">I3*1000/32.01</f>
        <v>278.97558481724457</v>
      </c>
    </row>
    <row r="4" spans="1:12" x14ac:dyDescent="0.2">
      <c r="A4" s="1" t="s">
        <v>0</v>
      </c>
      <c r="B4" s="1">
        <v>17</v>
      </c>
      <c r="C4" s="1" t="s">
        <v>4</v>
      </c>
      <c r="D4" s="1">
        <v>3</v>
      </c>
      <c r="E4" s="2">
        <v>6.2350000000000003</v>
      </c>
      <c r="F4" s="1" t="s">
        <v>1</v>
      </c>
      <c r="G4" s="1" t="s">
        <v>2</v>
      </c>
      <c r="H4" s="1" t="s">
        <v>72</v>
      </c>
      <c r="I4">
        <f t="shared" si="0"/>
        <v>8.910002050000001</v>
      </c>
      <c r="J4">
        <f t="shared" si="1"/>
        <v>278.3505795064043</v>
      </c>
    </row>
    <row r="5" spans="1:12" x14ac:dyDescent="0.2">
      <c r="A5" s="1" t="s">
        <v>0</v>
      </c>
      <c r="B5" s="1">
        <v>17</v>
      </c>
      <c r="C5" s="1" t="s">
        <v>4</v>
      </c>
      <c r="D5" s="1">
        <v>4</v>
      </c>
      <c r="E5" s="2">
        <v>6.3440000000000003</v>
      </c>
      <c r="F5" s="1" t="s">
        <v>1</v>
      </c>
      <c r="G5" s="1" t="s">
        <v>2</v>
      </c>
      <c r="H5" s="1" t="s">
        <v>73</v>
      </c>
      <c r="I5">
        <f t="shared" si="0"/>
        <v>9.0657663199999998</v>
      </c>
      <c r="J5">
        <f t="shared" si="1"/>
        <v>283.21669228366142</v>
      </c>
      <c r="K5" s="1">
        <f>AVERAGE(J2:J5)</f>
        <v>279.20996180880974</v>
      </c>
      <c r="L5">
        <f>STDEV(J2:J5)</f>
        <v>2.9058997869054246</v>
      </c>
    </row>
    <row r="6" spans="1:12" x14ac:dyDescent="0.2">
      <c r="A6" s="1" t="s">
        <v>0</v>
      </c>
      <c r="B6" s="1">
        <v>18</v>
      </c>
      <c r="C6" s="1" t="s">
        <v>3</v>
      </c>
      <c r="D6" s="1">
        <v>1</v>
      </c>
      <c r="E6" s="2">
        <v>6.3819999999999997</v>
      </c>
      <c r="F6" s="1" t="s">
        <v>1</v>
      </c>
      <c r="G6" s="1" t="s">
        <v>2</v>
      </c>
      <c r="H6" s="1" t="s">
        <v>74</v>
      </c>
      <c r="I6">
        <f t="shared" si="0"/>
        <v>9.1200694599999999</v>
      </c>
      <c r="J6">
        <f t="shared" si="1"/>
        <v>284.91313527022811</v>
      </c>
    </row>
    <row r="7" spans="1:12" x14ac:dyDescent="0.2">
      <c r="A7" s="1" t="s">
        <v>0</v>
      </c>
      <c r="B7" s="1">
        <v>18</v>
      </c>
      <c r="C7" s="1" t="s">
        <v>3</v>
      </c>
      <c r="D7" s="1">
        <v>2</v>
      </c>
      <c r="E7" s="2">
        <v>6.3380000000000001</v>
      </c>
      <c r="F7" s="1" t="s">
        <v>1</v>
      </c>
      <c r="G7" s="1" t="s">
        <v>2</v>
      </c>
      <c r="H7" s="1" t="s">
        <v>75</v>
      </c>
      <c r="I7">
        <f t="shared" si="0"/>
        <v>9.0571921399999997</v>
      </c>
      <c r="J7">
        <f t="shared" si="1"/>
        <v>282.94883286472975</v>
      </c>
    </row>
    <row r="8" spans="1:12" x14ac:dyDescent="0.2">
      <c r="A8" s="1" t="s">
        <v>0</v>
      </c>
      <c r="B8" s="1">
        <v>18</v>
      </c>
      <c r="C8" s="1" t="s">
        <v>3</v>
      </c>
      <c r="D8" s="1">
        <v>3</v>
      </c>
      <c r="E8" s="2">
        <v>6.49</v>
      </c>
      <c r="F8" s="1" t="s">
        <v>1</v>
      </c>
      <c r="G8" s="1" t="s">
        <v>2</v>
      </c>
      <c r="H8" s="1" t="s">
        <v>76</v>
      </c>
      <c r="I8">
        <f t="shared" si="0"/>
        <v>9.2744046999999998</v>
      </c>
      <c r="J8">
        <f t="shared" si="1"/>
        <v>289.73460481099653</v>
      </c>
    </row>
    <row r="9" spans="1:12" x14ac:dyDescent="0.2">
      <c r="A9" s="1" t="s">
        <v>0</v>
      </c>
      <c r="B9" s="1">
        <v>18</v>
      </c>
      <c r="C9" s="1" t="s">
        <v>3</v>
      </c>
      <c r="D9" s="1">
        <v>4</v>
      </c>
      <c r="E9" s="2">
        <v>6.39</v>
      </c>
      <c r="F9" s="1" t="s">
        <v>1</v>
      </c>
      <c r="G9" s="1" t="s">
        <v>2</v>
      </c>
      <c r="H9" s="1" t="s">
        <v>77</v>
      </c>
      <c r="I9">
        <f t="shared" si="0"/>
        <v>9.1315016999999994</v>
      </c>
      <c r="J9">
        <f t="shared" si="1"/>
        <v>285.27028116213683</v>
      </c>
      <c r="K9" s="1">
        <f>AVERAGE(J6:J9)</f>
        <v>285.71671352702276</v>
      </c>
      <c r="L9">
        <f>STDEV(J6:J9)</f>
        <v>2.8664527207996264</v>
      </c>
    </row>
    <row r="10" spans="1:12" x14ac:dyDescent="0.2">
      <c r="A10" s="1" t="s">
        <v>0</v>
      </c>
      <c r="B10" s="1">
        <v>19</v>
      </c>
      <c r="C10" s="1" t="s">
        <v>5</v>
      </c>
      <c r="D10" s="1">
        <v>1</v>
      </c>
      <c r="E10" s="2">
        <v>6.1840000000000002</v>
      </c>
      <c r="F10" s="1" t="s">
        <v>1</v>
      </c>
      <c r="G10" s="1" t="s">
        <v>2</v>
      </c>
      <c r="H10" s="1" t="s">
        <v>78</v>
      </c>
      <c r="I10">
        <f t="shared" si="0"/>
        <v>8.8371215200000002</v>
      </c>
      <c r="J10">
        <f t="shared" si="1"/>
        <v>276.07377444548581</v>
      </c>
    </row>
    <row r="11" spans="1:12" x14ac:dyDescent="0.2">
      <c r="A11" s="1" t="s">
        <v>0</v>
      </c>
      <c r="B11" s="1">
        <v>19</v>
      </c>
      <c r="C11" s="1" t="s">
        <v>5</v>
      </c>
      <c r="D11" s="1">
        <v>2</v>
      </c>
      <c r="E11" s="2">
        <v>6.2309999999999999</v>
      </c>
      <c r="F11" s="1" t="s">
        <v>1</v>
      </c>
      <c r="G11" s="1" t="s">
        <v>2</v>
      </c>
      <c r="H11" s="1" t="s">
        <v>79</v>
      </c>
      <c r="I11">
        <f t="shared" si="0"/>
        <v>8.9042859300000003</v>
      </c>
      <c r="J11">
        <f t="shared" si="1"/>
        <v>278.17200656044986</v>
      </c>
    </row>
    <row r="12" spans="1:12" x14ac:dyDescent="0.2">
      <c r="A12" s="1" t="s">
        <v>0</v>
      </c>
      <c r="B12" s="1">
        <v>19</v>
      </c>
      <c r="C12" s="1" t="s">
        <v>5</v>
      </c>
      <c r="D12" s="1">
        <v>3</v>
      </c>
      <c r="E12" s="2">
        <v>6.4690000000000003</v>
      </c>
      <c r="F12" s="1" t="s">
        <v>1</v>
      </c>
      <c r="G12" s="1" t="s">
        <v>2</v>
      </c>
      <c r="H12" s="1" t="s">
        <v>80</v>
      </c>
      <c r="I12">
        <f t="shared" si="0"/>
        <v>9.2443950700000013</v>
      </c>
      <c r="J12">
        <f t="shared" si="1"/>
        <v>288.79709684473607</v>
      </c>
    </row>
    <row r="13" spans="1:12" x14ac:dyDescent="0.2">
      <c r="A13" s="1" t="s">
        <v>0</v>
      </c>
      <c r="B13" s="1">
        <v>19</v>
      </c>
      <c r="C13" s="1" t="s">
        <v>5</v>
      </c>
      <c r="D13" s="1">
        <v>4</v>
      </c>
      <c r="E13" s="2">
        <v>6.2110000000000003</v>
      </c>
      <c r="F13" s="1" t="s">
        <v>1</v>
      </c>
      <c r="G13" s="1" t="s">
        <v>2</v>
      </c>
      <c r="H13" s="1" t="s">
        <v>81</v>
      </c>
      <c r="I13">
        <f t="shared" si="0"/>
        <v>8.8757053300000006</v>
      </c>
      <c r="J13">
        <f t="shared" si="1"/>
        <v>277.27914183067793</v>
      </c>
      <c r="K13" s="1">
        <f>AVERAGE(J10:J13)</f>
        <v>280.08050492033743</v>
      </c>
      <c r="L13">
        <f>STDEV(J10:J13)</f>
        <v>5.8743188264511863</v>
      </c>
    </row>
    <row r="14" spans="1:12" x14ac:dyDescent="0.2">
      <c r="A14" s="1" t="s">
        <v>0</v>
      </c>
      <c r="B14" s="1">
        <v>20</v>
      </c>
      <c r="C14" s="1" t="s">
        <v>4</v>
      </c>
      <c r="D14" s="1">
        <v>1</v>
      </c>
      <c r="E14" s="2">
        <v>6.36</v>
      </c>
      <c r="F14" s="1" t="s">
        <v>1</v>
      </c>
      <c r="G14" s="1" t="s">
        <v>2</v>
      </c>
      <c r="H14" s="1" t="s">
        <v>82</v>
      </c>
      <c r="I14">
        <f t="shared" si="0"/>
        <v>9.0886308000000007</v>
      </c>
      <c r="J14">
        <f t="shared" si="1"/>
        <v>283.93098406747896</v>
      </c>
    </row>
    <row r="15" spans="1:12" x14ac:dyDescent="0.2">
      <c r="A15" s="1" t="s">
        <v>0</v>
      </c>
      <c r="B15" s="1">
        <v>20</v>
      </c>
      <c r="C15" s="1" t="s">
        <v>4</v>
      </c>
      <c r="D15" s="1">
        <v>2</v>
      </c>
      <c r="E15" s="2">
        <v>6.4669999999999996</v>
      </c>
      <c r="F15" s="1" t="s">
        <v>1</v>
      </c>
      <c r="G15" s="1" t="s">
        <v>2</v>
      </c>
      <c r="H15" s="1" t="s">
        <v>83</v>
      </c>
      <c r="I15">
        <f t="shared" si="0"/>
        <v>9.2415370100000001</v>
      </c>
      <c r="J15">
        <f t="shared" si="1"/>
        <v>288.70781037175885</v>
      </c>
    </row>
    <row r="16" spans="1:12" x14ac:dyDescent="0.2">
      <c r="A16" s="1" t="s">
        <v>0</v>
      </c>
      <c r="B16" s="1">
        <v>20</v>
      </c>
      <c r="C16" s="1" t="s">
        <v>4</v>
      </c>
      <c r="D16" s="1">
        <v>3</v>
      </c>
      <c r="E16" s="2">
        <v>6.7380000000000004</v>
      </c>
      <c r="F16" s="1" t="s">
        <v>1</v>
      </c>
      <c r="G16" s="1" t="s">
        <v>2</v>
      </c>
      <c r="H16" s="1" t="s">
        <v>84</v>
      </c>
      <c r="I16">
        <f t="shared" si="0"/>
        <v>9.6288041400000015</v>
      </c>
      <c r="J16">
        <f t="shared" si="1"/>
        <v>300.8061274601688</v>
      </c>
    </row>
    <row r="17" spans="1:12" x14ac:dyDescent="0.2">
      <c r="A17" s="1" t="s">
        <v>0</v>
      </c>
      <c r="B17" s="1">
        <v>20</v>
      </c>
      <c r="C17" s="1" t="s">
        <v>4</v>
      </c>
      <c r="D17" s="1">
        <v>4</v>
      </c>
      <c r="E17" s="2">
        <v>6.3940000000000001</v>
      </c>
      <c r="F17" s="1" t="s">
        <v>1</v>
      </c>
      <c r="G17" s="1" t="s">
        <v>2</v>
      </c>
      <c r="H17" s="1" t="s">
        <v>85</v>
      </c>
      <c r="I17">
        <f t="shared" si="0"/>
        <v>9.13721782</v>
      </c>
      <c r="J17">
        <f t="shared" si="1"/>
        <v>285.44885410809121</v>
      </c>
      <c r="K17" s="1">
        <f>AVERAGE(J14:J17)</f>
        <v>289.72344400187444</v>
      </c>
      <c r="L17">
        <f>STDEV(J14:J17)</f>
        <v>7.6524962192952382</v>
      </c>
    </row>
    <row r="18" spans="1:12" x14ac:dyDescent="0.2">
      <c r="A18" s="1" t="s">
        <v>0</v>
      </c>
      <c r="B18" s="1">
        <v>21</v>
      </c>
      <c r="C18" s="1" t="s">
        <v>3</v>
      </c>
      <c r="D18" s="1">
        <v>1</v>
      </c>
      <c r="E18" s="2">
        <v>6.3659999999999997</v>
      </c>
      <c r="F18" s="1" t="s">
        <v>1</v>
      </c>
      <c r="G18" s="1" t="s">
        <v>2</v>
      </c>
      <c r="H18" s="1" t="s">
        <v>6</v>
      </c>
      <c r="I18">
        <f t="shared" si="0"/>
        <v>9.097204979999999</v>
      </c>
      <c r="J18">
        <f t="shared" si="1"/>
        <v>284.19884348641045</v>
      </c>
    </row>
    <row r="19" spans="1:12" x14ac:dyDescent="0.2">
      <c r="A19" s="1" t="s">
        <v>0</v>
      </c>
      <c r="B19" s="1">
        <v>21</v>
      </c>
      <c r="C19" s="1" t="s">
        <v>3</v>
      </c>
      <c r="D19" s="1">
        <v>2</v>
      </c>
      <c r="E19" s="2">
        <v>6.1559999999999997</v>
      </c>
      <c r="F19" s="1" t="s">
        <v>1</v>
      </c>
      <c r="G19" s="1" t="s">
        <v>2</v>
      </c>
      <c r="H19" s="1" t="s">
        <v>7</v>
      </c>
      <c r="I19">
        <f t="shared" si="0"/>
        <v>8.7971086799999991</v>
      </c>
      <c r="J19">
        <f t="shared" si="1"/>
        <v>274.82376382380505</v>
      </c>
    </row>
    <row r="20" spans="1:12" x14ac:dyDescent="0.2">
      <c r="A20" s="1" t="s">
        <v>0</v>
      </c>
      <c r="B20" s="1">
        <v>21</v>
      </c>
      <c r="C20" s="1" t="s">
        <v>3</v>
      </c>
      <c r="D20" s="1">
        <v>3</v>
      </c>
      <c r="E20" s="2">
        <v>6.3410000000000002</v>
      </c>
      <c r="F20" s="1" t="s">
        <v>1</v>
      </c>
      <c r="G20" s="1" t="s">
        <v>2</v>
      </c>
      <c r="H20" s="1" t="s">
        <v>8</v>
      </c>
      <c r="I20">
        <f t="shared" si="0"/>
        <v>9.0614792299999998</v>
      </c>
      <c r="J20">
        <f t="shared" si="1"/>
        <v>283.08276257419556</v>
      </c>
    </row>
    <row r="21" spans="1:12" x14ac:dyDescent="0.2">
      <c r="A21" s="1" t="s">
        <v>0</v>
      </c>
      <c r="B21" s="1">
        <v>21</v>
      </c>
      <c r="C21" s="1" t="s">
        <v>3</v>
      </c>
      <c r="D21" s="1">
        <v>4</v>
      </c>
      <c r="E21" s="2">
        <v>6.3810000000000002</v>
      </c>
      <c r="F21" s="1" t="s">
        <v>1</v>
      </c>
      <c r="G21" s="1" t="s">
        <v>2</v>
      </c>
      <c r="H21" s="1" t="s">
        <v>9</v>
      </c>
      <c r="I21">
        <f t="shared" si="0"/>
        <v>9.118640430000001</v>
      </c>
      <c r="J21">
        <f t="shared" si="1"/>
        <v>284.86849203373953</v>
      </c>
      <c r="K21" s="1">
        <f>AVERAGE(J18:J21)</f>
        <v>281.74346547953769</v>
      </c>
      <c r="L21">
        <f>STDEV(J18:J21)</f>
        <v>4.6715686099784905</v>
      </c>
    </row>
    <row r="22" spans="1:12" x14ac:dyDescent="0.2">
      <c r="A22" s="1" t="s">
        <v>0</v>
      </c>
      <c r="B22" s="1">
        <v>22</v>
      </c>
      <c r="C22" s="1" t="s">
        <v>5</v>
      </c>
      <c r="D22" s="1">
        <v>1</v>
      </c>
      <c r="E22" s="2">
        <v>6.6790000000000003</v>
      </c>
      <c r="F22" s="1" t="s">
        <v>1</v>
      </c>
      <c r="G22" s="1" t="s">
        <v>2</v>
      </c>
      <c r="H22" s="1" t="s">
        <v>86</v>
      </c>
      <c r="I22">
        <f t="shared" si="0"/>
        <v>9.5444913700000011</v>
      </c>
      <c r="J22">
        <f t="shared" si="1"/>
        <v>298.17217650734153</v>
      </c>
    </row>
    <row r="23" spans="1:12" x14ac:dyDescent="0.2">
      <c r="A23" s="1" t="s">
        <v>0</v>
      </c>
      <c r="B23" s="1">
        <v>22</v>
      </c>
      <c r="C23" s="1" t="s">
        <v>5</v>
      </c>
      <c r="D23" s="1">
        <v>2</v>
      </c>
      <c r="E23" s="2">
        <v>6.7190000000000003</v>
      </c>
      <c r="F23" s="1" t="s">
        <v>1</v>
      </c>
      <c r="G23" s="1" t="s">
        <v>2</v>
      </c>
      <c r="H23" s="1" t="s">
        <v>87</v>
      </c>
      <c r="I23">
        <f t="shared" si="0"/>
        <v>9.6016525700000006</v>
      </c>
      <c r="J23">
        <f t="shared" si="1"/>
        <v>299.95790596688539</v>
      </c>
    </row>
    <row r="24" spans="1:12" x14ac:dyDescent="0.2">
      <c r="A24" s="1" t="s">
        <v>0</v>
      </c>
      <c r="B24" s="1">
        <v>22</v>
      </c>
      <c r="C24" s="1" t="s">
        <v>5</v>
      </c>
      <c r="D24" s="1">
        <v>3</v>
      </c>
      <c r="E24" s="2">
        <v>6.4859999999999998</v>
      </c>
      <c r="F24" s="1" t="s">
        <v>1</v>
      </c>
      <c r="G24" s="1" t="s">
        <v>2</v>
      </c>
      <c r="H24" s="1" t="s">
        <v>88</v>
      </c>
      <c r="I24">
        <f t="shared" si="0"/>
        <v>9.2686885799999992</v>
      </c>
      <c r="J24">
        <f t="shared" si="1"/>
        <v>289.5560318650422</v>
      </c>
    </row>
    <row r="25" spans="1:12" x14ac:dyDescent="0.2">
      <c r="A25" s="1" t="s">
        <v>0</v>
      </c>
      <c r="B25" s="1">
        <v>22</v>
      </c>
      <c r="C25" s="1" t="s">
        <v>5</v>
      </c>
      <c r="D25" s="1">
        <v>4</v>
      </c>
      <c r="E25" s="2">
        <v>6.5039999999999996</v>
      </c>
      <c r="F25" s="1" t="s">
        <v>1</v>
      </c>
      <c r="G25" s="1" t="s">
        <v>2</v>
      </c>
      <c r="H25" s="1" t="s">
        <v>89</v>
      </c>
      <c r="I25">
        <f t="shared" si="0"/>
        <v>9.2944111199999995</v>
      </c>
      <c r="J25">
        <f t="shared" si="1"/>
        <v>290.35961012183691</v>
      </c>
      <c r="K25" s="1">
        <f>AVERAGE(J22:J25)</f>
        <v>294.51143111527654</v>
      </c>
      <c r="L25">
        <f>STDEV(J22:J25)</f>
        <v>5.3184817515754075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J5" sqref="J5"/>
    </sheetView>
  </sheetViews>
  <sheetFormatPr baseColWidth="10" defaultColWidth="8.83203125" defaultRowHeight="15" x14ac:dyDescent="0.2"/>
  <sheetData>
    <row r="1" spans="1:12" x14ac:dyDescent="0.2">
      <c r="I1" t="s">
        <v>91</v>
      </c>
      <c r="J1" t="s">
        <v>92</v>
      </c>
      <c r="K1" t="s">
        <v>93</v>
      </c>
      <c r="L1" t="s">
        <v>94</v>
      </c>
    </row>
    <row r="2" spans="1:12" x14ac:dyDescent="0.2">
      <c r="A2" s="1" t="s">
        <v>0</v>
      </c>
      <c r="B2" s="1">
        <v>23</v>
      </c>
      <c r="C2" s="1" t="s">
        <v>5</v>
      </c>
      <c r="D2" s="1">
        <v>1</v>
      </c>
      <c r="E2" s="2">
        <v>6.1130000000000004</v>
      </c>
      <c r="F2" s="1" t="s">
        <v>1</v>
      </c>
      <c r="G2" s="1" t="s">
        <v>2</v>
      </c>
      <c r="H2" s="1" t="s">
        <v>18</v>
      </c>
      <c r="I2">
        <f>E2*1.42903</f>
        <v>8.7356603900000014</v>
      </c>
      <c r="J2">
        <f>I2*1000/32.01</f>
        <v>272.90410465479545</v>
      </c>
    </row>
    <row r="3" spans="1:12" x14ac:dyDescent="0.2">
      <c r="A3" s="1" t="s">
        <v>0</v>
      </c>
      <c r="B3" s="1">
        <v>23</v>
      </c>
      <c r="C3" s="1" t="s">
        <v>5</v>
      </c>
      <c r="D3" s="1">
        <v>2</v>
      </c>
      <c r="E3" s="2">
        <v>6.1719999999999997</v>
      </c>
      <c r="F3" s="1" t="s">
        <v>1</v>
      </c>
      <c r="G3" s="1" t="s">
        <v>2</v>
      </c>
      <c r="H3" s="1" t="s">
        <v>19</v>
      </c>
      <c r="I3">
        <f t="shared" ref="I3:I17" si="0">E3*1.42903</f>
        <v>8.81997316</v>
      </c>
      <c r="J3">
        <f t="shared" ref="J3:J17" si="1">I3*1000/32.01</f>
        <v>275.5380556076226</v>
      </c>
    </row>
    <row r="4" spans="1:12" x14ac:dyDescent="0.2">
      <c r="A4" s="1" t="s">
        <v>0</v>
      </c>
      <c r="B4" s="1">
        <v>23</v>
      </c>
      <c r="C4" s="1" t="s">
        <v>5</v>
      </c>
      <c r="D4" s="1">
        <v>3</v>
      </c>
      <c r="E4" s="2">
        <v>6.048</v>
      </c>
      <c r="F4" s="1" t="s">
        <v>1</v>
      </c>
      <c r="G4" s="1" t="s">
        <v>2</v>
      </c>
      <c r="H4" s="1" t="s">
        <v>20</v>
      </c>
      <c r="I4">
        <f t="shared" si="0"/>
        <v>8.6427734400000009</v>
      </c>
      <c r="J4">
        <f t="shared" si="1"/>
        <v>270.00229428303658</v>
      </c>
    </row>
    <row r="5" spans="1:12" x14ac:dyDescent="0.2">
      <c r="A5" s="1" t="s">
        <v>0</v>
      </c>
      <c r="B5" s="1">
        <v>23</v>
      </c>
      <c r="C5" s="1" t="s">
        <v>5</v>
      </c>
      <c r="D5" s="1">
        <v>4</v>
      </c>
      <c r="E5" s="2">
        <v>6.3239999999999998</v>
      </c>
      <c r="F5" s="1" t="s">
        <v>1</v>
      </c>
      <c r="G5" s="1" t="s">
        <v>2</v>
      </c>
      <c r="H5" s="1" t="s">
        <v>21</v>
      </c>
      <c r="I5">
        <f t="shared" si="0"/>
        <v>9.0371857200000001</v>
      </c>
      <c r="J5">
        <f t="shared" si="1"/>
        <v>282.32382755388943</v>
      </c>
      <c r="K5">
        <f>AVERAGE(J2:J5)</f>
        <v>275.19207052483603</v>
      </c>
      <c r="L5">
        <f>STDEV(J2:J5)</f>
        <v>5.2646693236258129</v>
      </c>
    </row>
    <row r="6" spans="1:12" x14ac:dyDescent="0.2">
      <c r="A6" s="1" t="s">
        <v>0</v>
      </c>
      <c r="B6" s="1">
        <v>24</v>
      </c>
      <c r="C6" s="1" t="s">
        <v>4</v>
      </c>
      <c r="D6" s="1">
        <v>1</v>
      </c>
      <c r="E6" s="2">
        <v>6.1479999999999997</v>
      </c>
      <c r="F6" s="1" t="s">
        <v>1</v>
      </c>
      <c r="G6" s="1" t="s">
        <v>2</v>
      </c>
      <c r="H6" s="1" t="s">
        <v>113</v>
      </c>
      <c r="I6">
        <f t="shared" si="0"/>
        <v>8.7856764399999996</v>
      </c>
      <c r="J6">
        <f t="shared" si="1"/>
        <v>274.46661793189628</v>
      </c>
    </row>
    <row r="7" spans="1:12" x14ac:dyDescent="0.2">
      <c r="A7" s="1" t="s">
        <v>0</v>
      </c>
      <c r="B7" s="1">
        <v>24</v>
      </c>
      <c r="C7" s="1" t="s">
        <v>4</v>
      </c>
      <c r="D7" s="1">
        <v>2</v>
      </c>
      <c r="E7" s="2">
        <v>6.1639999999999997</v>
      </c>
      <c r="F7" s="1" t="s">
        <v>1</v>
      </c>
      <c r="G7" s="1" t="s">
        <v>2</v>
      </c>
      <c r="H7" s="1" t="s">
        <v>114</v>
      </c>
      <c r="I7">
        <f t="shared" si="0"/>
        <v>8.8085409200000004</v>
      </c>
      <c r="J7">
        <f t="shared" si="1"/>
        <v>275.18090971571388</v>
      </c>
    </row>
    <row r="8" spans="1:12" x14ac:dyDescent="0.2">
      <c r="A8" s="1" t="s">
        <v>0</v>
      </c>
      <c r="B8" s="1">
        <v>24</v>
      </c>
      <c r="C8" s="1" t="s">
        <v>4</v>
      </c>
      <c r="D8" s="1">
        <v>3</v>
      </c>
      <c r="E8" s="2">
        <v>6.1870000000000003</v>
      </c>
      <c r="F8" s="1" t="s">
        <v>1</v>
      </c>
      <c r="G8" s="1" t="s">
        <v>2</v>
      </c>
      <c r="H8" s="1" t="s">
        <v>115</v>
      </c>
      <c r="I8">
        <f t="shared" si="0"/>
        <v>8.8414086100000002</v>
      </c>
      <c r="J8">
        <f t="shared" si="1"/>
        <v>276.20770415495161</v>
      </c>
    </row>
    <row r="9" spans="1:12" x14ac:dyDescent="0.2">
      <c r="A9" s="1" t="s">
        <v>0</v>
      </c>
      <c r="B9" s="1">
        <v>24</v>
      </c>
      <c r="C9" s="1" t="s">
        <v>4</v>
      </c>
      <c r="D9" s="1">
        <v>4</v>
      </c>
      <c r="E9" s="2">
        <v>6.1719999999999997</v>
      </c>
      <c r="F9" s="1" t="s">
        <v>1</v>
      </c>
      <c r="G9" s="1" t="s">
        <v>2</v>
      </c>
      <c r="H9" s="1" t="s">
        <v>116</v>
      </c>
      <c r="I9">
        <f t="shared" si="0"/>
        <v>8.81997316</v>
      </c>
      <c r="J9">
        <f t="shared" si="1"/>
        <v>275.5380556076226</v>
      </c>
      <c r="K9">
        <f>AVERAGE(J6:J9)</f>
        <v>275.34832185254606</v>
      </c>
      <c r="L9">
        <f>STDEV(J6:J9)</f>
        <v>0.72571010436932804</v>
      </c>
    </row>
    <row r="10" spans="1:12" x14ac:dyDescent="0.2">
      <c r="A10" s="1" t="s">
        <v>0</v>
      </c>
      <c r="B10" s="1">
        <v>25</v>
      </c>
      <c r="C10" s="1" t="s">
        <v>3</v>
      </c>
      <c r="D10" s="1">
        <v>1</v>
      </c>
      <c r="E10" s="2">
        <v>6.2949999999999999</v>
      </c>
      <c r="F10" s="1" t="s">
        <v>1</v>
      </c>
      <c r="G10" s="1" t="s">
        <v>2</v>
      </c>
      <c r="H10" s="1" t="s">
        <v>10</v>
      </c>
      <c r="I10">
        <f t="shared" si="0"/>
        <v>8.9957438500000002</v>
      </c>
      <c r="J10">
        <f t="shared" si="1"/>
        <v>281.02917369572015</v>
      </c>
    </row>
    <row r="11" spans="1:12" x14ac:dyDescent="0.2">
      <c r="A11" s="1" t="s">
        <v>0</v>
      </c>
      <c r="B11" s="1">
        <v>25</v>
      </c>
      <c r="C11" s="1" t="s">
        <v>3</v>
      </c>
      <c r="D11" s="1">
        <v>2</v>
      </c>
      <c r="E11" s="2">
        <v>6.35</v>
      </c>
      <c r="F11" s="1" t="s">
        <v>1</v>
      </c>
      <c r="G11" s="1" t="s">
        <v>2</v>
      </c>
      <c r="H11" s="1" t="s">
        <v>11</v>
      </c>
      <c r="I11">
        <f t="shared" si="0"/>
        <v>9.0743404999999999</v>
      </c>
      <c r="J11">
        <f t="shared" si="1"/>
        <v>283.48455170259297</v>
      </c>
    </row>
    <row r="12" spans="1:12" x14ac:dyDescent="0.2">
      <c r="A12" s="1" t="s">
        <v>0</v>
      </c>
      <c r="B12" s="1">
        <v>25</v>
      </c>
      <c r="C12" s="1" t="s">
        <v>3</v>
      </c>
      <c r="D12" s="1">
        <v>3</v>
      </c>
      <c r="E12" s="2">
        <v>6.2960000000000003</v>
      </c>
      <c r="F12" s="1" t="s">
        <v>1</v>
      </c>
      <c r="G12" s="1" t="s">
        <v>2</v>
      </c>
      <c r="H12" s="1" t="s">
        <v>12</v>
      </c>
      <c r="I12">
        <f t="shared" si="0"/>
        <v>8.9971728800000008</v>
      </c>
      <c r="J12">
        <f t="shared" si="1"/>
        <v>281.07381693220873</v>
      </c>
    </row>
    <row r="13" spans="1:12" x14ac:dyDescent="0.2">
      <c r="A13" s="1" t="s">
        <v>0</v>
      </c>
      <c r="B13" s="1">
        <v>25</v>
      </c>
      <c r="C13" s="1" t="s">
        <v>3</v>
      </c>
      <c r="D13" s="1">
        <v>4</v>
      </c>
      <c r="E13" s="2">
        <v>6.3029999999999999</v>
      </c>
      <c r="F13" s="1" t="s">
        <v>1</v>
      </c>
      <c r="G13" s="1" t="s">
        <v>2</v>
      </c>
      <c r="H13" s="1" t="s">
        <v>13</v>
      </c>
      <c r="I13">
        <f t="shared" si="0"/>
        <v>9.0071760899999997</v>
      </c>
      <c r="J13">
        <f t="shared" si="1"/>
        <v>281.38631958762886</v>
      </c>
      <c r="K13">
        <f>AVERAGE(J10:J13)</f>
        <v>281.74346547953769</v>
      </c>
      <c r="L13">
        <f>STDEV(J10:J13)</f>
        <v>1.1715483136415783</v>
      </c>
    </row>
    <row r="14" spans="1:12" x14ac:dyDescent="0.2">
      <c r="A14" s="1" t="s">
        <v>0</v>
      </c>
      <c r="B14" s="1">
        <v>26</v>
      </c>
      <c r="C14" s="1" t="s">
        <v>3</v>
      </c>
      <c r="D14" s="1">
        <v>1</v>
      </c>
      <c r="E14" s="2">
        <v>6.3179999999999996</v>
      </c>
      <c r="F14" s="1" t="s">
        <v>1</v>
      </c>
      <c r="G14" s="1" t="s">
        <v>2</v>
      </c>
      <c r="H14" s="1" t="s">
        <v>26</v>
      </c>
      <c r="I14">
        <f t="shared" si="0"/>
        <v>9.02861154</v>
      </c>
      <c r="J14">
        <f t="shared" si="1"/>
        <v>282.05596813495782</v>
      </c>
    </row>
    <row r="15" spans="1:12" x14ac:dyDescent="0.2">
      <c r="A15" s="1" t="s">
        <v>0</v>
      </c>
      <c r="B15" s="1">
        <v>26</v>
      </c>
      <c r="C15" s="1" t="s">
        <v>3</v>
      </c>
      <c r="D15" s="1">
        <v>2</v>
      </c>
      <c r="E15" s="2">
        <v>6.532</v>
      </c>
      <c r="F15" s="1" t="s">
        <v>1</v>
      </c>
      <c r="G15" s="1" t="s">
        <v>2</v>
      </c>
      <c r="H15" s="1" t="s">
        <v>27</v>
      </c>
      <c r="I15">
        <f t="shared" si="0"/>
        <v>9.3344239600000005</v>
      </c>
      <c r="J15">
        <f t="shared" si="1"/>
        <v>291.60962074351767</v>
      </c>
    </row>
    <row r="16" spans="1:12" x14ac:dyDescent="0.2">
      <c r="A16" s="1" t="s">
        <v>0</v>
      </c>
      <c r="B16" s="1">
        <v>26</v>
      </c>
      <c r="C16" s="1" t="s">
        <v>3</v>
      </c>
      <c r="D16" s="1">
        <v>3</v>
      </c>
      <c r="E16" s="2">
        <v>6.2850000000000001</v>
      </c>
      <c r="F16" s="1" t="s">
        <v>1</v>
      </c>
      <c r="G16" s="1" t="s">
        <v>2</v>
      </c>
      <c r="H16" s="1" t="s">
        <v>28</v>
      </c>
      <c r="I16">
        <f t="shared" si="0"/>
        <v>8.9814535500000012</v>
      </c>
      <c r="J16">
        <f t="shared" si="1"/>
        <v>280.58274133083421</v>
      </c>
    </row>
    <row r="17" spans="1:12" x14ac:dyDescent="0.2">
      <c r="A17" s="1" t="s">
        <v>0</v>
      </c>
      <c r="B17" s="1">
        <v>26</v>
      </c>
      <c r="C17" s="1" t="s">
        <v>3</v>
      </c>
      <c r="D17" s="1">
        <v>4</v>
      </c>
      <c r="E17" s="2">
        <v>6.3179999999999996</v>
      </c>
      <c r="F17" s="1" t="s">
        <v>1</v>
      </c>
      <c r="G17" s="1" t="s">
        <v>2</v>
      </c>
      <c r="H17" s="1" t="s">
        <v>29</v>
      </c>
      <c r="I17">
        <f t="shared" si="0"/>
        <v>9.02861154</v>
      </c>
      <c r="J17">
        <f t="shared" si="1"/>
        <v>282.05596813495782</v>
      </c>
      <c r="K17">
        <f>AVERAGE(J14:J17)</f>
        <v>284.07607458606691</v>
      </c>
      <c r="L17">
        <f>STDEV(J14:J17)</f>
        <v>5.0701530248498043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D12" sqref="D12"/>
    </sheetView>
  </sheetViews>
  <sheetFormatPr baseColWidth="10" defaultRowHeight="15" x14ac:dyDescent="0.2"/>
  <cols>
    <col min="1" max="1" width="20.83203125" bestFit="1" customWidth="1"/>
    <col min="2" max="2" width="20.1640625" bestFit="1" customWidth="1"/>
    <col min="3" max="3" width="13" bestFit="1" customWidth="1"/>
    <col min="4" max="4" width="15.5" bestFit="1" customWidth="1"/>
    <col min="5" max="5" width="18" bestFit="1" customWidth="1"/>
    <col min="6" max="6" width="20.5" bestFit="1" customWidth="1"/>
    <col min="7" max="7" width="18" bestFit="1" customWidth="1"/>
    <col min="8" max="8" width="20.6640625" bestFit="1" customWidth="1"/>
    <col min="9" max="9" width="19.33203125" bestFit="1" customWidth="1"/>
    <col min="10" max="10" width="21" bestFit="1" customWidth="1"/>
    <col min="11" max="11" width="19.33203125" bestFit="1" customWidth="1"/>
    <col min="12" max="12" width="21" bestFit="1" customWidth="1"/>
    <col min="13" max="13" width="11.5" bestFit="1" customWidth="1"/>
    <col min="14" max="14" width="17.33203125" bestFit="1" customWidth="1"/>
    <col min="15" max="15" width="12.5" bestFit="1" customWidth="1"/>
    <col min="16" max="16" width="18.33203125" bestFit="1" customWidth="1"/>
  </cols>
  <sheetData>
    <row r="1" spans="1:16" x14ac:dyDescent="0.2">
      <c r="A1" t="s">
        <v>95</v>
      </c>
      <c r="B1" t="s">
        <v>96</v>
      </c>
      <c r="C1" t="s">
        <v>97</v>
      </c>
      <c r="D1" t="s">
        <v>110</v>
      </c>
      <c r="E1" t="s">
        <v>100</v>
      </c>
      <c r="F1" t="s">
        <v>111</v>
      </c>
      <c r="G1" t="s">
        <v>107</v>
      </c>
      <c r="H1" t="s">
        <v>112</v>
      </c>
      <c r="I1" t="s">
        <v>101</v>
      </c>
      <c r="J1" t="s">
        <v>108</v>
      </c>
      <c r="K1" t="s">
        <v>102</v>
      </c>
      <c r="L1" t="s">
        <v>109</v>
      </c>
      <c r="M1" t="s">
        <v>103</v>
      </c>
      <c r="N1" t="s">
        <v>104</v>
      </c>
      <c r="O1" t="s">
        <v>105</v>
      </c>
      <c r="P1" t="s">
        <v>106</v>
      </c>
    </row>
    <row r="2" spans="1:16" x14ac:dyDescent="0.2">
      <c r="A2" s="4">
        <v>42681.709027777775</v>
      </c>
      <c r="B2" s="4">
        <v>42682.246527777781</v>
      </c>
      <c r="C2">
        <f>'110816'!K5</f>
        <v>282.27918431740085</v>
      </c>
      <c r="D2">
        <f>('110816'!L5)/SQRT(3)</f>
        <v>4.4643236488601211E-2</v>
      </c>
      <c r="E2">
        <f>'110816'!K13</f>
        <v>279.81264550140583</v>
      </c>
      <c r="F2">
        <f>'110816'!L13/SQRT(4)</f>
        <v>0.34646478503821249</v>
      </c>
      <c r="G2">
        <f>'110816'!K17</f>
        <v>279.09835371758822</v>
      </c>
      <c r="H2">
        <f>'110816'!L17/SQRT(4)</f>
        <v>0.53334967780637144</v>
      </c>
      <c r="I2">
        <f>(E2-C2)/(B2-A2)</f>
        <v>-4.5889094250573237</v>
      </c>
      <c r="J2">
        <f>SQRT(SUM(F2^2+D2^2))/(B2-A2)</f>
        <v>0.64991472641624926</v>
      </c>
      <c r="K2">
        <f>(G2-C2)/(B2-A2)</f>
        <v>-5.9178243716803287</v>
      </c>
      <c r="L2">
        <f>SQRT(SUM(H2^2+D2^2))/(B2-A2)</f>
        <v>0.99574849159570278</v>
      </c>
      <c r="M2">
        <f>-K2</f>
        <v>5.9178243716803287</v>
      </c>
      <c r="N2">
        <f>L2</f>
        <v>0.99574849159570278</v>
      </c>
      <c r="O2">
        <f>I2</f>
        <v>-4.5889094250573237</v>
      </c>
      <c r="P2">
        <f>J2</f>
        <v>0.64991472641624926</v>
      </c>
    </row>
    <row r="3" spans="1:16" x14ac:dyDescent="0.2">
      <c r="A3" s="4">
        <v>42682.259027777778</v>
      </c>
      <c r="B3" s="4">
        <v>42682.692361111112</v>
      </c>
      <c r="C3">
        <f>'110816'!K9</f>
        <v>271.40855623242743</v>
      </c>
      <c r="D3">
        <f>('110816'!L9)/SQRT(4)</f>
        <v>1.0031491863272222</v>
      </c>
      <c r="E3">
        <f>'110916'!K5</f>
        <v>272.1786520618557</v>
      </c>
      <c r="F3">
        <f>'110916'!L5/SQRT(4)</f>
        <v>0.38506139371631604</v>
      </c>
      <c r="G3">
        <f>'110916'!K13</f>
        <v>271.73221969696976</v>
      </c>
      <c r="H3">
        <f>'110916'!L13/SQRT(4)</f>
        <v>0.19491515174460181</v>
      </c>
      <c r="I3">
        <f t="shared" ref="I3:I8" si="0">(E3-C3)/(B3-A3)</f>
        <v>1.7771442217535707</v>
      </c>
      <c r="J3">
        <f t="shared" ref="J3:J8" si="1">SQRT(SUM(F3^2+D3^2))/(B3-A3)</f>
        <v>2.4796479401033027</v>
      </c>
      <c r="K3">
        <f t="shared" ref="K3:K7" si="2">(G3-C3)/(B3-A3)</f>
        <v>0.7469156874037165</v>
      </c>
      <c r="L3">
        <f t="shared" ref="L3:L8" si="3">SQRT(SUM(H3^2+D3^2))/(B3-A3)</f>
        <v>2.3582540248959609</v>
      </c>
      <c r="M3">
        <f t="shared" ref="M3:M8" si="4">-K3</f>
        <v>-0.7469156874037165</v>
      </c>
      <c r="N3">
        <f t="shared" ref="N3:N8" si="5">L3</f>
        <v>2.3582540248959609</v>
      </c>
      <c r="O3">
        <f t="shared" ref="O3:O8" si="6">I3</f>
        <v>1.7771442217535707</v>
      </c>
      <c r="P3">
        <f t="shared" ref="P3:P8" si="7">J3</f>
        <v>2.4796479401033027</v>
      </c>
    </row>
    <row r="4" spans="1:16" x14ac:dyDescent="0.2">
      <c r="A4" s="4">
        <v>42682.715277777781</v>
      </c>
      <c r="B4" s="4">
        <v>42683.248611111114</v>
      </c>
      <c r="C4">
        <f>'110916'!K9</f>
        <v>282.99347610121839</v>
      </c>
      <c r="D4">
        <f>('110916'!L9)/SQRT(4)</f>
        <v>0.38273602452211958</v>
      </c>
      <c r="E4">
        <f>'110916'!K17</f>
        <v>280.97336965010936</v>
      </c>
      <c r="F4">
        <f>'110916'!L17/SQRT(4)</f>
        <v>6.1468943605015272E-2</v>
      </c>
      <c r="G4">
        <f>'110916'!K25</f>
        <v>280.69434942205561</v>
      </c>
      <c r="H4">
        <f>'110916'!L25/SQRT(4)</f>
        <v>0.24075635659619932</v>
      </c>
      <c r="I4">
        <f t="shared" si="0"/>
        <v>-3.787699595832875</v>
      </c>
      <c r="J4">
        <f t="shared" si="1"/>
        <v>0.72682627186643767</v>
      </c>
      <c r="K4">
        <f t="shared" si="2"/>
        <v>-4.3108625234341371</v>
      </c>
      <c r="L4">
        <f t="shared" si="3"/>
        <v>0.84780377791763062</v>
      </c>
      <c r="M4">
        <f t="shared" si="4"/>
        <v>4.3108625234341371</v>
      </c>
      <c r="N4">
        <f t="shared" si="5"/>
        <v>0.84780377791763062</v>
      </c>
      <c r="O4">
        <f t="shared" si="6"/>
        <v>-3.787699595832875</v>
      </c>
      <c r="P4">
        <f t="shared" si="7"/>
        <v>0.72682627186643767</v>
      </c>
    </row>
    <row r="5" spans="1:16" x14ac:dyDescent="0.2">
      <c r="A5" s="4">
        <v>42683.256944444445</v>
      </c>
      <c r="B5" s="4">
        <v>42683.684027777781</v>
      </c>
      <c r="C5">
        <f>'110916'!K21</f>
        <v>273.26125054670416</v>
      </c>
      <c r="D5">
        <f>'110916'!L21/SQRT(4)</f>
        <v>0.2782005647769088</v>
      </c>
      <c r="E5">
        <f>'111016'!K5</f>
        <v>272.60276280849735</v>
      </c>
      <c r="F5">
        <f>'111016'!L5/SQRT(4)</f>
        <v>0.22050249141879838</v>
      </c>
      <c r="G5">
        <f>'111016'!K25</f>
        <v>274.57822602311779</v>
      </c>
      <c r="H5">
        <f>'111016'!L25/SQRT(4)</f>
        <v>0.81292788050660769</v>
      </c>
      <c r="I5">
        <f t="shared" si="0"/>
        <v>-1.5418249479876909</v>
      </c>
      <c r="J5">
        <f t="shared" si="1"/>
        <v>0.83119280906661452</v>
      </c>
      <c r="K5">
        <f t="shared" si="2"/>
        <v>3.0836498959753817</v>
      </c>
      <c r="L5">
        <f t="shared" si="3"/>
        <v>2.0118162324090352</v>
      </c>
      <c r="M5">
        <f t="shared" si="4"/>
        <v>-3.0836498959753817</v>
      </c>
      <c r="N5">
        <f t="shared" si="5"/>
        <v>2.0118162324090352</v>
      </c>
      <c r="O5">
        <f t="shared" si="6"/>
        <v>-1.5418249479876909</v>
      </c>
      <c r="P5">
        <f t="shared" si="7"/>
        <v>0.83119280906661452</v>
      </c>
    </row>
    <row r="6" spans="1:16" x14ac:dyDescent="0.2">
      <c r="A6" s="4">
        <v>42683.720833333333</v>
      </c>
      <c r="B6" s="4">
        <v>42684.248611111114</v>
      </c>
      <c r="C6">
        <f>'111016'!K9</f>
        <v>286.20778912839739</v>
      </c>
      <c r="D6">
        <f>'111016'!L9/SQRT(4)</f>
        <v>0.63789337420353087</v>
      </c>
      <c r="E6">
        <f>'111016'!K17</f>
        <v>286.71002553889412</v>
      </c>
      <c r="F6">
        <f>'111016'!L17/SQRT(4)</f>
        <v>2.6520095978106006</v>
      </c>
      <c r="G6">
        <f>'111016'!K13</f>
        <v>283.36178280224925</v>
      </c>
      <c r="H6">
        <f>'111016'!L13/SQRT(4)</f>
        <v>0.29068141130295433</v>
      </c>
      <c r="I6">
        <f t="shared" si="0"/>
        <v>0.95160583040900915</v>
      </c>
      <c r="J6">
        <f t="shared" si="1"/>
        <v>5.1681748980076021</v>
      </c>
      <c r="K6">
        <f t="shared" si="2"/>
        <v>-5.3924330389844926</v>
      </c>
      <c r="L6">
        <f t="shared" si="3"/>
        <v>1.3282140937731792</v>
      </c>
      <c r="M6">
        <f t="shared" si="4"/>
        <v>5.3924330389844926</v>
      </c>
      <c r="N6">
        <f t="shared" si="5"/>
        <v>1.3282140937731792</v>
      </c>
      <c r="O6">
        <f t="shared" si="6"/>
        <v>0.95160583040900915</v>
      </c>
      <c r="P6">
        <f t="shared" si="7"/>
        <v>5.1681748980076021</v>
      </c>
    </row>
    <row r="7" spans="1:16" x14ac:dyDescent="0.2">
      <c r="A7" s="4">
        <v>42684.265277777777</v>
      </c>
      <c r="B7" s="4">
        <v>42684.691666666666</v>
      </c>
      <c r="C7">
        <f>'111016'!K21</f>
        <v>279.71219821930652</v>
      </c>
      <c r="D7">
        <f>'111016'!L21/SQRT(4)</f>
        <v>0.35969448395985504</v>
      </c>
      <c r="E7">
        <f>'111116'!K5</f>
        <v>279.20996180880974</v>
      </c>
      <c r="F7">
        <f>'111116'!L5/SQRT(4)</f>
        <v>1.4529498934527123</v>
      </c>
      <c r="G7">
        <f>'111116'!K13</f>
        <v>280.08050492033743</v>
      </c>
      <c r="H7">
        <f>'111116'!L13/SQRT(4)</f>
        <v>2.9371594132255932</v>
      </c>
      <c r="I7">
        <f t="shared" si="0"/>
        <v>-1.1778834382981853</v>
      </c>
      <c r="J7">
        <f t="shared" si="1"/>
        <v>3.5104364917427597</v>
      </c>
      <c r="K7">
        <f t="shared" si="2"/>
        <v>0.86378118808521154</v>
      </c>
      <c r="L7">
        <f t="shared" si="3"/>
        <v>6.9399138396497797</v>
      </c>
      <c r="M7">
        <f t="shared" si="4"/>
        <v>-0.86378118808521154</v>
      </c>
      <c r="N7">
        <f t="shared" si="5"/>
        <v>6.9399138396497797</v>
      </c>
      <c r="O7">
        <f t="shared" si="6"/>
        <v>-1.1778834382981853</v>
      </c>
      <c r="P7">
        <f t="shared" si="7"/>
        <v>3.5104364917427597</v>
      </c>
    </row>
    <row r="8" spans="1:16" x14ac:dyDescent="0.2">
      <c r="A8" s="4">
        <v>42684.712500000001</v>
      </c>
      <c r="B8" s="4">
        <v>42685.25277777778</v>
      </c>
      <c r="C8">
        <f>'111116'!K9</f>
        <v>285.71671352702276</v>
      </c>
      <c r="D8">
        <f>'111116'!L9/SQRT(4)</f>
        <v>1.4332263603998132</v>
      </c>
      <c r="E8">
        <f>'111116'!K17</f>
        <v>289.72344400187444</v>
      </c>
      <c r="F8">
        <f>'111116'!L17/SQRT(4)</f>
        <v>3.8262481096476191</v>
      </c>
      <c r="G8">
        <f>'111116'!K25</f>
        <v>294.51143111527654</v>
      </c>
      <c r="H8">
        <f>'111116'!L25/SQRT(4)</f>
        <v>2.6592408757877037</v>
      </c>
      <c r="I8">
        <f t="shared" si="0"/>
        <v>7.4160564058906999</v>
      </c>
      <c r="J8">
        <f t="shared" si="1"/>
        <v>7.5625309172108954</v>
      </c>
      <c r="K8">
        <f>(G8-C8)/(B8-A8)</f>
        <v>16.278140523236317</v>
      </c>
      <c r="L8">
        <f t="shared" si="3"/>
        <v>5.5913410712812572</v>
      </c>
      <c r="M8">
        <f t="shared" si="4"/>
        <v>-16.278140523236317</v>
      </c>
      <c r="N8">
        <f t="shared" si="5"/>
        <v>5.5913410712812572</v>
      </c>
      <c r="O8">
        <f t="shared" si="6"/>
        <v>7.4160564058906999</v>
      </c>
      <c r="P8">
        <f t="shared" si="7"/>
        <v>7.5625309172108954</v>
      </c>
    </row>
    <row r="9" spans="1:16" x14ac:dyDescent="0.2">
      <c r="A9" s="4">
        <v>42685.265277777777</v>
      </c>
      <c r="B9" s="4">
        <v>42685.693055555559</v>
      </c>
      <c r="C9">
        <f>'111116'!K21</f>
        <v>281.74346547953769</v>
      </c>
      <c r="D9">
        <f>'111116'!L21/SQRT(4)</f>
        <v>2.3357843049892453</v>
      </c>
      <c r="E9">
        <f>'111416'!K9</f>
        <v>275.34832185254606</v>
      </c>
      <c r="F9">
        <f>'111416'!L9/SQRT(4)</f>
        <v>0.36285505218466402</v>
      </c>
      <c r="G9">
        <f>'111416'!K5</f>
        <v>275.19207052483603</v>
      </c>
      <c r="H9">
        <f>'111416'!L5/SQRT(4)</f>
        <v>2.6323346618129064</v>
      </c>
      <c r="I9">
        <f t="shared" ref="I9" si="8">(E9-C9)/(B9-A9)</f>
        <v>-14.949686400595779</v>
      </c>
      <c r="J9">
        <f t="shared" ref="J9" si="9">SQRT(SUM(F9^2+D9^2))/(B9-A9)</f>
        <v>5.5257670586468564</v>
      </c>
      <c r="K9">
        <f>(G9-C9)/(B9-A9)</f>
        <v>-15.314949244589267</v>
      </c>
      <c r="L9">
        <f t="shared" ref="L9" si="10">SQRT(SUM(H9^2+D9^2))/(B9-A9)</f>
        <v>8.2268027474347836</v>
      </c>
      <c r="M9">
        <f t="shared" ref="M9" si="11">-K9</f>
        <v>15.314949244589267</v>
      </c>
      <c r="N9">
        <f t="shared" ref="N9" si="12">L9</f>
        <v>8.2268027474347836</v>
      </c>
      <c r="O9">
        <f t="shared" ref="O9" si="13">I9</f>
        <v>-14.949686400595779</v>
      </c>
      <c r="P9">
        <f t="shared" ref="P9" si="14">J9</f>
        <v>5.5257670586468564</v>
      </c>
    </row>
    <row r="10" spans="1:16" x14ac:dyDescent="0.2">
      <c r="A10" t="s">
        <v>98</v>
      </c>
      <c r="C10">
        <f>'111416'!K13</f>
        <v>281.74346547953769</v>
      </c>
      <c r="D10">
        <f>'111416'!L13/SQRT(4)</f>
        <v>0.58577415682078915</v>
      </c>
    </row>
    <row r="11" spans="1:16" x14ac:dyDescent="0.2">
      <c r="A11" t="s">
        <v>99</v>
      </c>
      <c r="C11">
        <f>'111416'!K17</f>
        <v>284.07607458606691</v>
      </c>
      <c r="D11">
        <f>'111416'!L17/SQRT(4)</f>
        <v>2.5350765124249022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110816</vt:lpstr>
      <vt:lpstr>110916</vt:lpstr>
      <vt:lpstr>111016</vt:lpstr>
      <vt:lpstr>111116</vt:lpstr>
      <vt:lpstr>111416</vt:lpstr>
      <vt:lpstr>Aggregated_with_timepoints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James Collins</cp:lastModifiedBy>
  <dcterms:created xsi:type="dcterms:W3CDTF">2016-11-08T22:15:57Z</dcterms:created>
  <dcterms:modified xsi:type="dcterms:W3CDTF">2016-11-15T03:05:55Z</dcterms:modified>
</cp:coreProperties>
</file>