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47\Payroll\"/>
    </mc:Choice>
  </mc:AlternateContent>
  <bookViews>
    <workbookView xWindow="0" yWindow="0" windowWidth="16815" windowHeight="8340" firstSheet="2" activeTab="2"/>
  </bookViews>
  <sheets>
    <sheet name="1-15" sheetId="4" state="hidden" r:id="rId1"/>
    <sheet name="16-31" sheetId="1" state="hidden" r:id="rId2"/>
    <sheet name="July 1 to 15, 2018" sheetId="8" r:id="rId3"/>
    <sheet name="Payroll" sheetId="9" state="hidden" r:id="rId4"/>
    <sheet name="Payslip" sheetId="12" r:id="rId5"/>
  </sheets>
  <definedNames>
    <definedName name="_xlnm._FilterDatabase" localSheetId="3" hidden="1">Payroll!$C$9:$O$18</definedName>
    <definedName name="_xlnm.Print_Area" localSheetId="2">'July 1 to 15, 2018'!$A$1:$BS$54</definedName>
    <definedName name="_xlnm.Print_Area" localSheetId="3">Payroll!$A$1:$BO$47</definedName>
    <definedName name="_xlnm.Print_Area" localSheetId="4">Payslip!$A$1:$CN$630</definedName>
    <definedName name="_xlnm.Print_Titles" localSheetId="3">Payroll!$1:$7</definedName>
  </definedNames>
  <calcPr calcId="152511"/>
</workbook>
</file>

<file path=xl/calcChain.xml><?xml version="1.0" encoding="utf-8"?>
<calcChain xmlns="http://schemas.openxmlformats.org/spreadsheetml/2006/main">
  <c r="AI23" i="8" l="1"/>
  <c r="AL23" i="8" s="1"/>
  <c r="AK23" i="8"/>
  <c r="BB23" i="8" s="1"/>
  <c r="AT23" i="8"/>
  <c r="BF23" i="8"/>
  <c r="BG23" i="8" s="1"/>
  <c r="BQ23" i="8"/>
  <c r="AI24" i="8"/>
  <c r="AL24" i="8" s="1"/>
  <c r="AK24" i="8"/>
  <c r="BB24" i="8" s="1"/>
  <c r="AT24" i="8"/>
  <c r="BQ24" i="8"/>
  <c r="AI25" i="8"/>
  <c r="BF25" i="8" s="1"/>
  <c r="BG25" i="8" s="1"/>
  <c r="AK25" i="8"/>
  <c r="BB25" i="8" s="1"/>
  <c r="AL25" i="8"/>
  <c r="AM25" i="8"/>
  <c r="AT25" i="8"/>
  <c r="BJ25" i="8"/>
  <c r="BL25" i="8"/>
  <c r="BQ25" i="8"/>
  <c r="AI26" i="8"/>
  <c r="AK26" i="8"/>
  <c r="AL26" i="8"/>
  <c r="BH26" i="8" s="1"/>
  <c r="AM26" i="8"/>
  <c r="AT26" i="8"/>
  <c r="BB26" i="8"/>
  <c r="BD26" i="8"/>
  <c r="BF26" i="8"/>
  <c r="BG26" i="8" s="1"/>
  <c r="BJ26" i="8"/>
  <c r="BL26" i="8" s="1"/>
  <c r="BQ26" i="8"/>
  <c r="AI27" i="8"/>
  <c r="AL27" i="8" s="1"/>
  <c r="AK27" i="8"/>
  <c r="BB27" i="8" s="1"/>
  <c r="AT27" i="8"/>
  <c r="BF27" i="8"/>
  <c r="BG27" i="8" s="1"/>
  <c r="BQ27" i="8"/>
  <c r="AI28" i="8"/>
  <c r="AL28" i="8" s="1"/>
  <c r="AK28" i="8"/>
  <c r="BB28" i="8" s="1"/>
  <c r="AM28" i="8"/>
  <c r="AT28" i="8"/>
  <c r="BQ28" i="8"/>
  <c r="AI29" i="8"/>
  <c r="BF29" i="8" s="1"/>
  <c r="BG29" i="8" s="1"/>
  <c r="AK29" i="8"/>
  <c r="BD29" i="8" s="1"/>
  <c r="AM29" i="8"/>
  <c r="AT29" i="8"/>
  <c r="BB29" i="8"/>
  <c r="BQ29" i="8"/>
  <c r="AI30" i="8"/>
  <c r="AM30" i="8" s="1"/>
  <c r="AK30" i="8"/>
  <c r="AL30" i="8"/>
  <c r="AT30" i="8"/>
  <c r="BB30" i="8"/>
  <c r="BD30" i="8"/>
  <c r="BF30" i="8"/>
  <c r="BG30" i="8" s="1"/>
  <c r="BJ30" i="8"/>
  <c r="BL30" i="8" s="1"/>
  <c r="BQ30" i="8"/>
  <c r="AI31" i="8"/>
  <c r="AL31" i="8" s="1"/>
  <c r="AK31" i="8"/>
  <c r="BB31" i="8" s="1"/>
  <c r="AT31" i="8"/>
  <c r="BF31" i="8"/>
  <c r="BG31" i="8" s="1"/>
  <c r="BQ31" i="8"/>
  <c r="AI32" i="8"/>
  <c r="AL32" i="8" s="1"/>
  <c r="AK32" i="8"/>
  <c r="BB32" i="8" s="1"/>
  <c r="AM32" i="8"/>
  <c r="AT32" i="8"/>
  <c r="BQ32" i="8"/>
  <c r="AI33" i="8"/>
  <c r="BF33" i="8" s="1"/>
  <c r="BG33" i="8" s="1"/>
  <c r="AK33" i="8"/>
  <c r="AM33" i="8"/>
  <c r="AT33" i="8"/>
  <c r="BB33" i="8"/>
  <c r="BD33" i="8"/>
  <c r="BQ33" i="8"/>
  <c r="AI34" i="8"/>
  <c r="AM34" i="8" s="1"/>
  <c r="AK34" i="8"/>
  <c r="AL34" i="8"/>
  <c r="BH34" i="8" s="1"/>
  <c r="BS34" i="8" s="1"/>
  <c r="AT34" i="8"/>
  <c r="BB34" i="8"/>
  <c r="BD34" i="8"/>
  <c r="BF34" i="8"/>
  <c r="BG34" i="8" s="1"/>
  <c r="BJ34" i="8"/>
  <c r="BL34" i="8" s="1"/>
  <c r="BQ34" i="8"/>
  <c r="AI35" i="8"/>
  <c r="AL35" i="8" s="1"/>
  <c r="AK35" i="8"/>
  <c r="BB35" i="8" s="1"/>
  <c r="AT35" i="8"/>
  <c r="BF35" i="8"/>
  <c r="BG35" i="8" s="1"/>
  <c r="BQ35" i="8"/>
  <c r="AI36" i="8"/>
  <c r="AL36" i="8" s="1"/>
  <c r="AK36" i="8"/>
  <c r="BB36" i="8" s="1"/>
  <c r="AM36" i="8"/>
  <c r="AT36" i="8"/>
  <c r="BQ36" i="8"/>
  <c r="AI37" i="8"/>
  <c r="BF37" i="8" s="1"/>
  <c r="BG37" i="8" s="1"/>
  <c r="AK37" i="8"/>
  <c r="AM37" i="8"/>
  <c r="AT37" i="8"/>
  <c r="BB37" i="8"/>
  <c r="BD37" i="8"/>
  <c r="BQ37" i="8"/>
  <c r="AI38" i="8"/>
  <c r="AM38" i="8" s="1"/>
  <c r="AK38" i="8"/>
  <c r="AL38" i="8"/>
  <c r="BH38" i="8" s="1"/>
  <c r="BS38" i="8" s="1"/>
  <c r="AT38" i="8"/>
  <c r="BB38" i="8"/>
  <c r="BD38" i="8"/>
  <c r="BF38" i="8"/>
  <c r="BG38" i="8" s="1"/>
  <c r="BJ38" i="8"/>
  <c r="BL38" i="8" s="1"/>
  <c r="BQ38" i="8"/>
  <c r="AI39" i="8"/>
  <c r="AL39" i="8" s="1"/>
  <c r="AK39" i="8"/>
  <c r="BB39" i="8" s="1"/>
  <c r="AT39" i="8"/>
  <c r="BF39" i="8"/>
  <c r="BG39" i="8" s="1"/>
  <c r="BQ39" i="8"/>
  <c r="AI40" i="8"/>
  <c r="AL40" i="8" s="1"/>
  <c r="AK40" i="8"/>
  <c r="BB40" i="8" s="1"/>
  <c r="AM40" i="8"/>
  <c r="AT40" i="8"/>
  <c r="BQ40" i="8"/>
  <c r="AI41" i="8"/>
  <c r="BF41" i="8" s="1"/>
  <c r="BG41" i="8" s="1"/>
  <c r="AK41" i="8"/>
  <c r="AM41" i="8"/>
  <c r="AT41" i="8"/>
  <c r="BB41" i="8"/>
  <c r="BD41" i="8"/>
  <c r="BQ41" i="8"/>
  <c r="AI42" i="8"/>
  <c r="AM42" i="8" s="1"/>
  <c r="AK42" i="8"/>
  <c r="AL42" i="8"/>
  <c r="AT42" i="8"/>
  <c r="BB42" i="8"/>
  <c r="BD42" i="8"/>
  <c r="BF42" i="8"/>
  <c r="BG42" i="8" s="1"/>
  <c r="BJ42" i="8"/>
  <c r="BL42" i="8" s="1"/>
  <c r="BQ42" i="8"/>
  <c r="AI43" i="8"/>
  <c r="AL43" i="8" s="1"/>
  <c r="AK43" i="8"/>
  <c r="BB43" i="8" s="1"/>
  <c r="AT43" i="8"/>
  <c r="BF43" i="8"/>
  <c r="BG43" i="8" s="1"/>
  <c r="BQ43" i="8"/>
  <c r="AI44" i="8"/>
  <c r="AL44" i="8" s="1"/>
  <c r="AK44" i="8"/>
  <c r="BB44" i="8" s="1"/>
  <c r="AM44" i="8"/>
  <c r="AT44" i="8"/>
  <c r="BQ44" i="8"/>
  <c r="AI45" i="8"/>
  <c r="BF45" i="8" s="1"/>
  <c r="BG45" i="8" s="1"/>
  <c r="AK45" i="8"/>
  <c r="AM45" i="8"/>
  <c r="AT45" i="8"/>
  <c r="BB45" i="8"/>
  <c r="BD45" i="8"/>
  <c r="BQ45" i="8"/>
  <c r="AI46" i="8"/>
  <c r="AM46" i="8" s="1"/>
  <c r="AK46" i="8"/>
  <c r="AL46" i="8"/>
  <c r="AT46" i="8"/>
  <c r="BB46" i="8"/>
  <c r="BD46" i="8"/>
  <c r="BF46" i="8"/>
  <c r="BG46" i="8" s="1"/>
  <c r="BJ46" i="8"/>
  <c r="BL46" i="8" s="1"/>
  <c r="BQ46" i="8"/>
  <c r="AI47" i="8"/>
  <c r="AL47" i="8" s="1"/>
  <c r="AK47" i="8"/>
  <c r="BB47" i="8" s="1"/>
  <c r="AT47" i="8"/>
  <c r="BF47" i="8"/>
  <c r="BG47" i="8" s="1"/>
  <c r="BQ47" i="8"/>
  <c r="AI48" i="8"/>
  <c r="AL48" i="8" s="1"/>
  <c r="AK48" i="8"/>
  <c r="BB48" i="8" s="1"/>
  <c r="AM48" i="8"/>
  <c r="AT48" i="8"/>
  <c r="BQ48" i="8"/>
  <c r="AI49" i="8"/>
  <c r="BF49" i="8" s="1"/>
  <c r="BG49" i="8" s="1"/>
  <c r="AK49" i="8"/>
  <c r="AM49" i="8"/>
  <c r="AT49" i="8"/>
  <c r="BB49" i="8"/>
  <c r="BD49" i="8"/>
  <c r="BQ49" i="8"/>
  <c r="AI50" i="8"/>
  <c r="AM50" i="8" s="1"/>
  <c r="AK50" i="8"/>
  <c r="AL50" i="8"/>
  <c r="BH50" i="8" s="1"/>
  <c r="BS50" i="8" s="1"/>
  <c r="AT50" i="8"/>
  <c r="BB50" i="8"/>
  <c r="BD50" i="8"/>
  <c r="BF50" i="8"/>
  <c r="BG50" i="8" s="1"/>
  <c r="BJ50" i="8"/>
  <c r="BL50" i="8" s="1"/>
  <c r="BQ50" i="8"/>
  <c r="AI51" i="8"/>
  <c r="AL51" i="8" s="1"/>
  <c r="AK51" i="8"/>
  <c r="BB51" i="8" s="1"/>
  <c r="AT51" i="8"/>
  <c r="BF51" i="8"/>
  <c r="BG51" i="8" s="1"/>
  <c r="BQ51" i="8"/>
  <c r="AI52" i="8"/>
  <c r="AL52" i="8" s="1"/>
  <c r="AK52" i="8"/>
  <c r="BB52" i="8" s="1"/>
  <c r="AM52" i="8"/>
  <c r="AT52" i="8"/>
  <c r="BQ52" i="8"/>
  <c r="AI53" i="8"/>
  <c r="BF53" i="8" s="1"/>
  <c r="BG53" i="8" s="1"/>
  <c r="AK53" i="8"/>
  <c r="AM53" i="8"/>
  <c r="AT53" i="8"/>
  <c r="BB53" i="8"/>
  <c r="BD53" i="8"/>
  <c r="BQ53" i="8"/>
  <c r="AI54" i="8"/>
  <c r="AM54" i="8" s="1"/>
  <c r="AK54" i="8"/>
  <c r="AL54" i="8"/>
  <c r="BH54" i="8" s="1"/>
  <c r="BS54" i="8" s="1"/>
  <c r="AT54" i="8"/>
  <c r="BB54" i="8"/>
  <c r="BD54" i="8"/>
  <c r="BF54" i="8"/>
  <c r="BG54" i="8" s="1"/>
  <c r="BJ54" i="8"/>
  <c r="BL54" i="8" s="1"/>
  <c r="BQ54" i="8"/>
  <c r="BH35" i="8" l="1"/>
  <c r="BJ35" i="8"/>
  <c r="BL35" i="8" s="1"/>
  <c r="BH46" i="8"/>
  <c r="BS46" i="8" s="1"/>
  <c r="BH30" i="8"/>
  <c r="BS30" i="8" s="1"/>
  <c r="BJ24" i="8"/>
  <c r="BL24" i="8" s="1"/>
  <c r="BJ51" i="8"/>
  <c r="BL51" i="8" s="1"/>
  <c r="BJ40" i="8"/>
  <c r="BL40" i="8" s="1"/>
  <c r="BH40" i="8"/>
  <c r="BS40" i="8" s="1"/>
  <c r="BH47" i="8"/>
  <c r="BS47" i="8" s="1"/>
  <c r="BJ47" i="8"/>
  <c r="BL47" i="8" s="1"/>
  <c r="BJ31" i="8"/>
  <c r="BL31" i="8" s="1"/>
  <c r="BJ44" i="8"/>
  <c r="BL44" i="8" s="1"/>
  <c r="BH44" i="8"/>
  <c r="BS44" i="8" s="1"/>
  <c r="BJ52" i="8"/>
  <c r="BL52" i="8" s="1"/>
  <c r="BH52" i="8"/>
  <c r="BS52" i="8" s="1"/>
  <c r="BH42" i="8"/>
  <c r="BS42" i="8" s="1"/>
  <c r="BJ36" i="8"/>
  <c r="BL36" i="8" s="1"/>
  <c r="BJ27" i="8"/>
  <c r="BL27" i="8" s="1"/>
  <c r="BS26" i="8"/>
  <c r="BH25" i="8"/>
  <c r="BS25" i="8" s="1"/>
  <c r="BJ43" i="8"/>
  <c r="BL43" i="8" s="1"/>
  <c r="BJ48" i="8"/>
  <c r="BL48" i="8" s="1"/>
  <c r="BJ32" i="8"/>
  <c r="BL32" i="8" s="1"/>
  <c r="BH39" i="8"/>
  <c r="BJ39" i="8"/>
  <c r="BL39" i="8" s="1"/>
  <c r="BJ28" i="8"/>
  <c r="BL28" i="8" s="1"/>
  <c r="BJ23" i="8"/>
  <c r="BL23" i="8" s="1"/>
  <c r="AL53" i="8"/>
  <c r="BD51" i="8"/>
  <c r="BH51" i="8" s="1"/>
  <c r="BS51" i="8" s="1"/>
  <c r="AL49" i="8"/>
  <c r="BD47" i="8"/>
  <c r="AL45" i="8"/>
  <c r="BD43" i="8"/>
  <c r="BH43" i="8" s="1"/>
  <c r="BS43" i="8" s="1"/>
  <c r="AL41" i="8"/>
  <c r="BD39" i="8"/>
  <c r="AL37" i="8"/>
  <c r="BD35" i="8"/>
  <c r="AL33" i="8"/>
  <c r="BD31" i="8"/>
  <c r="BH31" i="8" s="1"/>
  <c r="BS31" i="8" s="1"/>
  <c r="AL29" i="8"/>
  <c r="BD27" i="8"/>
  <c r="BH27" i="8" s="1"/>
  <c r="BS27" i="8" s="1"/>
  <c r="BD23" i="8"/>
  <c r="BH23" i="8" s="1"/>
  <c r="BS23" i="8" s="1"/>
  <c r="BF52" i="8"/>
  <c r="BG52" i="8" s="1"/>
  <c r="BF48" i="8"/>
  <c r="BG48" i="8" s="1"/>
  <c r="BF44" i="8"/>
  <c r="BG44" i="8" s="1"/>
  <c r="BF40" i="8"/>
  <c r="BG40" i="8" s="1"/>
  <c r="BF36" i="8"/>
  <c r="BG36" i="8" s="1"/>
  <c r="BF32" i="8"/>
  <c r="BG32" i="8" s="1"/>
  <c r="BF28" i="8"/>
  <c r="BG28" i="8" s="1"/>
  <c r="BF24" i="8"/>
  <c r="BG24" i="8" s="1"/>
  <c r="BD52" i="8"/>
  <c r="BD48" i="8"/>
  <c r="BH48" i="8" s="1"/>
  <c r="BS48" i="8" s="1"/>
  <c r="BD44" i="8"/>
  <c r="BD40" i="8"/>
  <c r="BD36" i="8"/>
  <c r="BH36" i="8" s="1"/>
  <c r="BS36" i="8" s="1"/>
  <c r="BD32" i="8"/>
  <c r="BH32" i="8" s="1"/>
  <c r="BS32" i="8" s="1"/>
  <c r="BD28" i="8"/>
  <c r="BH28" i="8" s="1"/>
  <c r="BS28" i="8" s="1"/>
  <c r="BD24" i="8"/>
  <c r="BH24" i="8" s="1"/>
  <c r="BS24" i="8" s="1"/>
  <c r="AM51" i="8"/>
  <c r="AM47" i="8"/>
  <c r="AM43" i="8"/>
  <c r="AM39" i="8"/>
  <c r="AM35" i="8"/>
  <c r="AM31" i="8"/>
  <c r="AM27" i="8"/>
  <c r="AM23" i="8"/>
  <c r="BD25" i="8"/>
  <c r="AM24" i="8"/>
  <c r="AM22" i="8"/>
  <c r="BH45" i="8" l="1"/>
  <c r="BS45" i="8" s="1"/>
  <c r="BJ45" i="8"/>
  <c r="BL45" i="8" s="1"/>
  <c r="BS39" i="8"/>
  <c r="BH33" i="8"/>
  <c r="BS33" i="8" s="1"/>
  <c r="BJ33" i="8"/>
  <c r="BL33" i="8" s="1"/>
  <c r="BH49" i="8"/>
  <c r="BJ49" i="8"/>
  <c r="BL49" i="8" s="1"/>
  <c r="BH37" i="8"/>
  <c r="BS37" i="8" s="1"/>
  <c r="BJ37" i="8"/>
  <c r="BL37" i="8" s="1"/>
  <c r="BH53" i="8"/>
  <c r="BJ53" i="8"/>
  <c r="BL53" i="8" s="1"/>
  <c r="BH29" i="8"/>
  <c r="BS29" i="8" s="1"/>
  <c r="BJ29" i="8"/>
  <c r="BL29" i="8" s="1"/>
  <c r="BH41" i="8"/>
  <c r="BJ41" i="8"/>
  <c r="BL41" i="8" s="1"/>
  <c r="BS35" i="8"/>
  <c r="BQ17" i="8"/>
  <c r="BQ18" i="8"/>
  <c r="AI16" i="8"/>
  <c r="BS49" i="8" l="1"/>
  <c r="BS41" i="8"/>
  <c r="BS53" i="8"/>
  <c r="BQ22" i="8"/>
  <c r="AT22" i="8"/>
  <c r="AI22" i="8"/>
  <c r="BF22" i="8" s="1"/>
  <c r="AT21" i="8"/>
  <c r="AI21" i="8"/>
  <c r="AM21" i="8" s="1"/>
  <c r="BQ20" i="8"/>
  <c r="AT20" i="8"/>
  <c r="BQ19" i="8"/>
  <c r="AK19" i="8"/>
  <c r="AI19" i="8"/>
  <c r="AX19" i="8" s="1"/>
  <c r="AT18" i="8"/>
  <c r="AI18" i="8"/>
  <c r="AM18" i="8" s="1"/>
  <c r="AT17" i="8"/>
  <c r="AI17" i="8"/>
  <c r="AM17" i="8" s="1"/>
  <c r="BQ16" i="8"/>
  <c r="AT16" i="8"/>
  <c r="AX16" i="8"/>
  <c r="AX17" i="8" l="1"/>
  <c r="AK18" i="8"/>
  <c r="BB18" i="8" s="1"/>
  <c r="AT19" i="8"/>
  <c r="AM19" i="8"/>
  <c r="AL19" i="8"/>
  <c r="BJ19" i="8" s="1"/>
  <c r="BL19" i="8" s="1"/>
  <c r="BF19" i="8"/>
  <c r="BG19" i="8" s="1"/>
  <c r="AX21" i="8"/>
  <c r="AX18" i="8"/>
  <c r="AI20" i="8"/>
  <c r="AX20" i="8" s="1"/>
  <c r="AK22" i="8"/>
  <c r="AL22" i="8"/>
  <c r="BJ22" i="8" s="1"/>
  <c r="BL22" i="8" s="1"/>
  <c r="BD19" i="8"/>
  <c r="BB19" i="8"/>
  <c r="AZ19" i="8"/>
  <c r="AV19" i="8"/>
  <c r="AK20" i="8"/>
  <c r="AK16" i="8"/>
  <c r="AL16" i="8"/>
  <c r="BJ16" i="8" s="1"/>
  <c r="BL16" i="8" s="1"/>
  <c r="BF16" i="8"/>
  <c r="AZ18" i="8"/>
  <c r="AK21" i="8"/>
  <c r="AM16" i="8"/>
  <c r="AK17" i="8"/>
  <c r="AL21" i="8"/>
  <c r="BJ21" i="8" s="1"/>
  <c r="BL21" i="8" s="1"/>
  <c r="BF21" i="8"/>
  <c r="AL17" i="8"/>
  <c r="BJ17" i="8" s="1"/>
  <c r="BL17" i="8" s="1"/>
  <c r="BF17" i="8"/>
  <c r="AL18" i="8"/>
  <c r="BJ18" i="8" s="1"/>
  <c r="BL18" i="8" s="1"/>
  <c r="BF18" i="8"/>
  <c r="BG16" i="8" l="1"/>
  <c r="BG21" i="8"/>
  <c r="BD18" i="8"/>
  <c r="AV18" i="8"/>
  <c r="BG18" i="8"/>
  <c r="BH19" i="8"/>
  <c r="BS19" i="8" s="1"/>
  <c r="BU19" i="8" s="1"/>
  <c r="AL20" i="8"/>
  <c r="BJ20" i="8" s="1"/>
  <c r="BL20" i="8" s="1"/>
  <c r="AM20" i="8"/>
  <c r="BF20" i="8"/>
  <c r="BG20" i="8" s="1"/>
  <c r="BD22" i="8"/>
  <c r="BB22" i="8"/>
  <c r="BG22" i="8"/>
  <c r="AV16" i="8"/>
  <c r="BD16" i="8"/>
  <c r="BB16" i="8"/>
  <c r="AZ16" i="8"/>
  <c r="AV21" i="8"/>
  <c r="BD21" i="8"/>
  <c r="AZ21" i="8"/>
  <c r="BB21" i="8"/>
  <c r="BD17" i="8"/>
  <c r="BB17" i="8"/>
  <c r="AZ17" i="8"/>
  <c r="AV17" i="8"/>
  <c r="AZ20" i="8"/>
  <c r="AV20" i="8"/>
  <c r="BD20" i="8"/>
  <c r="BB20" i="8"/>
  <c r="BG17" i="8"/>
  <c r="BH16" i="8" l="1"/>
  <c r="BS16" i="8" s="1"/>
  <c r="BU16" i="8" s="1"/>
  <c r="BH18" i="8"/>
  <c r="BS18" i="8" s="1"/>
  <c r="BU18" i="8" s="1"/>
  <c r="BH17" i="8"/>
  <c r="BS17" i="8" s="1"/>
  <c r="BU17" i="8" s="1"/>
  <c r="BH21" i="8"/>
  <c r="BS21" i="8" s="1"/>
  <c r="BU21" i="8" s="1"/>
  <c r="BH22" i="8"/>
  <c r="BS22" i="8" s="1"/>
  <c r="BU22" i="8" s="1"/>
  <c r="BH20" i="8"/>
  <c r="BS20" i="8" s="1"/>
  <c r="BU20" i="8" s="1"/>
  <c r="BQ15" i="8"/>
  <c r="AT15" i="8"/>
  <c r="AK15" i="8"/>
  <c r="BB15" i="8" s="1"/>
  <c r="AI15" i="8"/>
  <c r="AM15" i="8" s="1"/>
  <c r="BQ14" i="8"/>
  <c r="AT14" i="8"/>
  <c r="AK14" i="8"/>
  <c r="BD14" i="8" s="1"/>
  <c r="AI14" i="8"/>
  <c r="AM14" i="8" s="1"/>
  <c r="BQ13" i="8"/>
  <c r="AT13" i="8"/>
  <c r="AK13" i="8"/>
  <c r="BB13" i="8" s="1"/>
  <c r="AI13" i="8"/>
  <c r="AM13" i="8" s="1"/>
  <c r="BF14" i="8" l="1"/>
  <c r="BG14" i="8" s="1"/>
  <c r="BF15" i="8"/>
  <c r="BG15" i="8" s="1"/>
  <c r="BF13" i="8"/>
  <c r="BG13" i="8" s="1"/>
  <c r="BD15" i="8"/>
  <c r="AV15" i="8"/>
  <c r="AZ15" i="8"/>
  <c r="AX15" i="8"/>
  <c r="AL14" i="8"/>
  <c r="BJ14" i="8" s="1"/>
  <c r="BL14" i="8" s="1"/>
  <c r="AX13" i="8"/>
  <c r="AX14" i="8"/>
  <c r="AV14" i="8"/>
  <c r="AZ14" i="8"/>
  <c r="BB14" i="8"/>
  <c r="AL15" i="8"/>
  <c r="BJ15" i="8" s="1"/>
  <c r="BL15" i="8" s="1"/>
  <c r="AL13" i="8"/>
  <c r="BJ13" i="8" s="1"/>
  <c r="BL13" i="8" s="1"/>
  <c r="BD13" i="8"/>
  <c r="AV13" i="8"/>
  <c r="AZ13" i="8"/>
  <c r="BH14" i="8" l="1"/>
  <c r="BS14" i="8" s="1"/>
  <c r="BH15" i="8"/>
  <c r="BU25" i="8"/>
  <c r="BU26" i="8"/>
  <c r="BU24" i="8"/>
  <c r="BH13" i="8"/>
  <c r="BU23" i="8" l="1"/>
  <c r="BS15" i="8"/>
  <c r="BU15" i="8" s="1"/>
  <c r="BS13" i="8"/>
  <c r="BU14" i="8"/>
  <c r="BU13" i="8" l="1"/>
  <c r="AN327" i="12"/>
  <c r="BQ12" i="8" l="1"/>
  <c r="AT12" i="8"/>
  <c r="AK12" i="8"/>
  <c r="AV12" i="8" s="1"/>
  <c r="AI12" i="8"/>
  <c r="BQ11" i="8"/>
  <c r="AI11" i="8"/>
  <c r="AM11" i="8" s="1"/>
  <c r="BQ10" i="8"/>
  <c r="AI10" i="8"/>
  <c r="AM10" i="8" s="1"/>
  <c r="BF12" i="8" l="1"/>
  <c r="BG12" i="8" s="1"/>
  <c r="AM12" i="8"/>
  <c r="BF11" i="8"/>
  <c r="AL10" i="8"/>
  <c r="BJ10" i="8" s="1"/>
  <c r="BL10" i="8" s="1"/>
  <c r="BB12" i="8"/>
  <c r="R60" i="12" s="1"/>
  <c r="AX10" i="8"/>
  <c r="AX11" i="8"/>
  <c r="AX12" i="8"/>
  <c r="BF10" i="8"/>
  <c r="AZ12" i="8"/>
  <c r="R58" i="12" s="1"/>
  <c r="BL131" i="12"/>
  <c r="BL197" i="12"/>
  <c r="BL303" i="12"/>
  <c r="AL11" i="8"/>
  <c r="BJ11" i="8" s="1"/>
  <c r="BL11" i="8" s="1"/>
  <c r="AL12" i="8"/>
  <c r="BJ12" i="8" s="1"/>
  <c r="BL12" i="8" s="1"/>
  <c r="R233" i="12"/>
  <c r="BD12" i="8"/>
  <c r="R61" i="12" s="1"/>
  <c r="R235" i="12"/>
  <c r="R306" i="12"/>
  <c r="BL166" i="12"/>
  <c r="BL235" i="12"/>
  <c r="R268" i="12"/>
  <c r="BL512" i="12"/>
  <c r="R198" i="12"/>
  <c r="BL442" i="12"/>
  <c r="R477" i="12"/>
  <c r="BL340" i="12"/>
  <c r="BL270" i="12"/>
  <c r="R232" i="12"/>
  <c r="R445" i="12"/>
  <c r="BL445" i="12"/>
  <c r="BL480" i="12"/>
  <c r="CH618" i="12"/>
  <c r="CH614" i="12"/>
  <c r="CH613" i="12"/>
  <c r="CH612" i="12"/>
  <c r="CH609" i="12"/>
  <c r="CH608" i="12"/>
  <c r="CH607" i="12"/>
  <c r="CH605" i="12"/>
  <c r="BL623" i="12"/>
  <c r="BL607" i="12"/>
  <c r="BL604" i="12"/>
  <c r="BF622" i="12"/>
  <c r="BF620" i="12"/>
  <c r="BF619" i="12"/>
  <c r="BF618" i="12"/>
  <c r="BF617" i="12"/>
  <c r="BF616" i="12" s="1"/>
  <c r="BF615" i="12"/>
  <c r="BF612" i="12"/>
  <c r="BF611" i="12"/>
  <c r="BF606" i="12"/>
  <c r="BF605" i="12"/>
  <c r="BF600" i="12"/>
  <c r="BH598" i="12"/>
  <c r="BF598" i="12"/>
  <c r="AN618" i="12"/>
  <c r="AN614" i="12"/>
  <c r="AN613" i="12"/>
  <c r="AN612" i="12"/>
  <c r="AN609" i="12"/>
  <c r="AN608" i="12"/>
  <c r="AN607" i="12"/>
  <c r="AN605" i="12"/>
  <c r="Y601" i="12"/>
  <c r="R623" i="12"/>
  <c r="R607" i="12"/>
  <c r="L622" i="12"/>
  <c r="L620" i="12"/>
  <c r="L619" i="12"/>
  <c r="L618" i="12"/>
  <c r="L617" i="12"/>
  <c r="L615" i="12"/>
  <c r="L612" i="12"/>
  <c r="L611" i="12"/>
  <c r="L606" i="12"/>
  <c r="L605" i="12"/>
  <c r="R604" i="12"/>
  <c r="L600" i="12"/>
  <c r="N598" i="12"/>
  <c r="L598" i="12"/>
  <c r="CH583" i="12"/>
  <c r="CH579" i="12"/>
  <c r="CH578" i="12"/>
  <c r="CH577" i="12"/>
  <c r="CH574" i="12"/>
  <c r="CH573" i="12"/>
  <c r="CH572" i="12"/>
  <c r="CH570" i="12"/>
  <c r="BL588" i="12"/>
  <c r="BL572" i="12"/>
  <c r="BF587" i="12"/>
  <c r="BF585" i="12"/>
  <c r="BF584" i="12"/>
  <c r="BF583" i="12"/>
  <c r="BF582" i="12"/>
  <c r="BF580" i="12"/>
  <c r="BF577" i="12"/>
  <c r="BF571" i="12"/>
  <c r="BF565" i="12"/>
  <c r="BH563" i="12"/>
  <c r="BF563" i="12"/>
  <c r="AN583" i="12"/>
  <c r="AN579" i="12"/>
  <c r="AN578" i="12"/>
  <c r="AN577" i="12"/>
  <c r="AN574" i="12"/>
  <c r="AN573" i="12"/>
  <c r="AN572" i="12"/>
  <c r="AN570" i="12"/>
  <c r="R588" i="12"/>
  <c r="R586" i="12"/>
  <c r="R585" i="12"/>
  <c r="R583" i="12"/>
  <c r="R582" i="12"/>
  <c r="R572" i="12"/>
  <c r="R571" i="12"/>
  <c r="L587" i="12"/>
  <c r="L585" i="12"/>
  <c r="L584" i="12"/>
  <c r="L583" i="12"/>
  <c r="L582" i="12"/>
  <c r="L580" i="12"/>
  <c r="L577" i="12"/>
  <c r="L571" i="12"/>
  <c r="L565" i="12"/>
  <c r="N563" i="12"/>
  <c r="L563" i="12"/>
  <c r="CH548" i="12"/>
  <c r="CH544" i="12"/>
  <c r="CH543" i="12"/>
  <c r="CH542" i="12"/>
  <c r="CH539" i="12"/>
  <c r="CH538" i="12"/>
  <c r="CH537" i="12"/>
  <c r="CH535" i="12"/>
  <c r="BL553" i="12"/>
  <c r="BL551" i="12"/>
  <c r="BL550" i="12"/>
  <c r="BL548" i="12"/>
  <c r="BL547" i="12"/>
  <c r="BL537" i="12"/>
  <c r="BL536" i="12"/>
  <c r="BF552" i="12"/>
  <c r="BF550" i="12"/>
  <c r="BF549" i="12"/>
  <c r="BF548" i="12"/>
  <c r="BF547" i="12"/>
  <c r="BF545" i="12"/>
  <c r="BF542" i="12"/>
  <c r="BF536" i="12"/>
  <c r="BF530" i="12"/>
  <c r="BH528" i="12"/>
  <c r="BF528" i="12"/>
  <c r="AN548" i="12"/>
  <c r="AN544" i="12"/>
  <c r="AN543" i="12"/>
  <c r="AN542" i="12"/>
  <c r="AN539" i="12"/>
  <c r="AN538" i="12"/>
  <c r="AN537" i="12"/>
  <c r="AN535" i="12"/>
  <c r="R553" i="12"/>
  <c r="R551" i="12"/>
  <c r="R550" i="12"/>
  <c r="R548" i="12"/>
  <c r="R547" i="12"/>
  <c r="R537" i="12"/>
  <c r="R536" i="12"/>
  <c r="L552" i="12"/>
  <c r="L550" i="12"/>
  <c r="L549" i="12"/>
  <c r="L548" i="12"/>
  <c r="L547" i="12"/>
  <c r="L545" i="12"/>
  <c r="L542" i="12"/>
  <c r="L536" i="12"/>
  <c r="L530" i="12"/>
  <c r="N528" i="12"/>
  <c r="L528" i="12"/>
  <c r="CH513" i="12"/>
  <c r="CH509" i="12"/>
  <c r="CH508" i="12"/>
  <c r="CH507" i="12"/>
  <c r="CH504" i="12"/>
  <c r="CH503" i="12"/>
  <c r="CH502" i="12"/>
  <c r="CH500" i="12"/>
  <c r="BL518" i="12"/>
  <c r="BL516" i="12"/>
  <c r="BL515" i="12"/>
  <c r="BL513" i="12"/>
  <c r="BL502" i="12"/>
  <c r="BL501" i="12"/>
  <c r="BF517" i="12"/>
  <c r="BF515" i="12"/>
  <c r="BF514" i="12"/>
  <c r="BF513" i="12"/>
  <c r="BF512" i="12"/>
  <c r="BF510" i="12"/>
  <c r="BF507" i="12"/>
  <c r="BF501" i="12"/>
  <c r="BF495" i="12"/>
  <c r="BH493" i="12"/>
  <c r="BF493" i="12"/>
  <c r="AN513" i="12"/>
  <c r="AN509" i="12"/>
  <c r="AN508" i="12"/>
  <c r="AN507" i="12"/>
  <c r="AN504" i="12"/>
  <c r="AN503" i="12"/>
  <c r="AN502" i="12"/>
  <c r="AN500" i="12"/>
  <c r="R518" i="12"/>
  <c r="R516" i="12"/>
  <c r="R515" i="12"/>
  <c r="R513" i="12"/>
  <c r="R512" i="12"/>
  <c r="L517" i="12"/>
  <c r="L515" i="12"/>
  <c r="L514" i="12"/>
  <c r="L513" i="12"/>
  <c r="L512" i="12"/>
  <c r="L510" i="12"/>
  <c r="L507" i="12"/>
  <c r="R502" i="12"/>
  <c r="R501" i="12"/>
  <c r="L501" i="12"/>
  <c r="L495" i="12"/>
  <c r="N493" i="12"/>
  <c r="L493" i="12"/>
  <c r="CH478" i="12"/>
  <c r="CH474" i="12"/>
  <c r="CH473" i="12"/>
  <c r="CH472" i="12"/>
  <c r="CH469" i="12"/>
  <c r="CH468" i="12"/>
  <c r="CH467" i="12"/>
  <c r="CH465" i="12"/>
  <c r="BL483" i="12"/>
  <c r="BL481" i="12"/>
  <c r="BL478" i="12"/>
  <c r="BL477" i="12"/>
  <c r="BL467" i="12"/>
  <c r="BL466" i="12"/>
  <c r="BF482" i="12"/>
  <c r="BF480" i="12"/>
  <c r="BF479" i="12"/>
  <c r="BF478" i="12"/>
  <c r="BF477" i="12"/>
  <c r="BF475" i="12"/>
  <c r="BF472" i="12"/>
  <c r="BF466" i="12"/>
  <c r="BF460" i="12"/>
  <c r="BH458" i="12"/>
  <c r="BF458" i="12"/>
  <c r="AN478" i="12"/>
  <c r="AN474" i="12"/>
  <c r="AN473" i="12"/>
  <c r="AN472" i="12"/>
  <c r="AN469" i="12"/>
  <c r="AN468" i="12"/>
  <c r="AN467" i="12"/>
  <c r="AN465" i="12"/>
  <c r="R483" i="12"/>
  <c r="R481" i="12"/>
  <c r="R480" i="12"/>
  <c r="R478" i="12"/>
  <c r="R467" i="12"/>
  <c r="R466" i="12"/>
  <c r="L482" i="12"/>
  <c r="L480" i="12"/>
  <c r="L479" i="12"/>
  <c r="L478" i="12"/>
  <c r="L477" i="12"/>
  <c r="L475" i="12"/>
  <c r="L466" i="12"/>
  <c r="L460" i="12"/>
  <c r="N458" i="12"/>
  <c r="L458" i="12"/>
  <c r="CH443" i="12"/>
  <c r="CH439" i="12"/>
  <c r="CH438" i="12"/>
  <c r="CH437" i="12"/>
  <c r="CH434" i="12"/>
  <c r="CH433" i="12"/>
  <c r="CH432" i="12"/>
  <c r="CH430" i="12"/>
  <c r="BL448" i="12"/>
  <c r="BL446" i="12"/>
  <c r="BL443" i="12"/>
  <c r="BF447" i="12"/>
  <c r="BF445" i="12"/>
  <c r="BF444" i="12"/>
  <c r="BF443" i="12"/>
  <c r="BF442" i="12"/>
  <c r="BF440" i="12"/>
  <c r="BF437" i="12"/>
  <c r="BL432" i="12"/>
  <c r="BL431" i="12"/>
  <c r="BF431" i="12"/>
  <c r="BF425" i="12"/>
  <c r="BH423" i="12"/>
  <c r="BF423" i="12"/>
  <c r="AN443" i="12"/>
  <c r="AN439" i="12"/>
  <c r="AN438" i="12"/>
  <c r="AN437" i="12"/>
  <c r="AN434" i="12"/>
  <c r="AN433" i="12"/>
  <c r="AN432" i="12"/>
  <c r="AN430" i="12"/>
  <c r="R448" i="12"/>
  <c r="R446" i="12"/>
  <c r="R443" i="12"/>
  <c r="R442" i="12"/>
  <c r="R432" i="12"/>
  <c r="R431" i="12"/>
  <c r="L447" i="12"/>
  <c r="L445" i="12"/>
  <c r="L444" i="12"/>
  <c r="L443" i="12"/>
  <c r="L442" i="12"/>
  <c r="L440" i="12"/>
  <c r="L437" i="12"/>
  <c r="L431" i="12"/>
  <c r="L425" i="12"/>
  <c r="N423" i="12"/>
  <c r="L423" i="12"/>
  <c r="CH408" i="12"/>
  <c r="CH404" i="12"/>
  <c r="CH403" i="12"/>
  <c r="CH402" i="12"/>
  <c r="CH399" i="12"/>
  <c r="CH398" i="12"/>
  <c r="CH397" i="12"/>
  <c r="CH395" i="12"/>
  <c r="BL413" i="12"/>
  <c r="BL411" i="12"/>
  <c r="BL410" i="12"/>
  <c r="BL408" i="12"/>
  <c r="BL407" i="12"/>
  <c r="BL397" i="12"/>
  <c r="BL396" i="12"/>
  <c r="BF412" i="12"/>
  <c r="BF410" i="12"/>
  <c r="BF409" i="12"/>
  <c r="BF408" i="12"/>
  <c r="BF407" i="12"/>
  <c r="BF405" i="12"/>
  <c r="BF402" i="12"/>
  <c r="BF396" i="12"/>
  <c r="BF390" i="12"/>
  <c r="BH388" i="12"/>
  <c r="BF388" i="12"/>
  <c r="AN408" i="12"/>
  <c r="AN404" i="12"/>
  <c r="AN403" i="12"/>
  <c r="AN402" i="12"/>
  <c r="AN399" i="12"/>
  <c r="AN398" i="12"/>
  <c r="AN397" i="12"/>
  <c r="AN395" i="12"/>
  <c r="R413" i="12"/>
  <c r="R411" i="12"/>
  <c r="R410" i="12"/>
  <c r="R408" i="12"/>
  <c r="R407" i="12"/>
  <c r="R397" i="12"/>
  <c r="R396" i="12"/>
  <c r="L412" i="12"/>
  <c r="L410" i="12"/>
  <c r="L409" i="12"/>
  <c r="L408" i="12"/>
  <c r="L407" i="12"/>
  <c r="L405" i="12"/>
  <c r="L402" i="12"/>
  <c r="L396" i="12"/>
  <c r="L390" i="12"/>
  <c r="N388" i="12"/>
  <c r="L388" i="12"/>
  <c r="CH373" i="12"/>
  <c r="CH369" i="12"/>
  <c r="CH368" i="12"/>
  <c r="CH367" i="12"/>
  <c r="CH364" i="12"/>
  <c r="CH363" i="12"/>
  <c r="CH362" i="12"/>
  <c r="CH360" i="12"/>
  <c r="BL378" i="12"/>
  <c r="BL376" i="12"/>
  <c r="BL375" i="12"/>
  <c r="BL373" i="12"/>
  <c r="BL372" i="12"/>
  <c r="BL362" i="12"/>
  <c r="BL361" i="12"/>
  <c r="BF377" i="12"/>
  <c r="BF375" i="12"/>
  <c r="BF374" i="12"/>
  <c r="BF373" i="12"/>
  <c r="BF372" i="12"/>
  <c r="BF370" i="12"/>
  <c r="BF367" i="12"/>
  <c r="BF361" i="12"/>
  <c r="BF355" i="12"/>
  <c r="BH353" i="12"/>
  <c r="BF353" i="12"/>
  <c r="AN373" i="12"/>
  <c r="AN369" i="12"/>
  <c r="AN368" i="12"/>
  <c r="AN367" i="12"/>
  <c r="AN364" i="12"/>
  <c r="AN363" i="12"/>
  <c r="AN362" i="12"/>
  <c r="AN360" i="12"/>
  <c r="R378" i="12"/>
  <c r="R376" i="12"/>
  <c r="R375" i="12"/>
  <c r="R373" i="12"/>
  <c r="R372" i="12"/>
  <c r="R362" i="12"/>
  <c r="R361" i="12"/>
  <c r="L377" i="12"/>
  <c r="L375" i="12"/>
  <c r="L374" i="12"/>
  <c r="L373" i="12"/>
  <c r="L372" i="12"/>
  <c r="L370" i="12"/>
  <c r="L367" i="12"/>
  <c r="L361" i="12"/>
  <c r="L355" i="12"/>
  <c r="N353" i="12"/>
  <c r="L353" i="12"/>
  <c r="CH338" i="12"/>
  <c r="CH334" i="12"/>
  <c r="CH333" i="12"/>
  <c r="CH332" i="12"/>
  <c r="CH329" i="12"/>
  <c r="CH328" i="12"/>
  <c r="CH327" i="12"/>
  <c r="CH325" i="12"/>
  <c r="BL343" i="12"/>
  <c r="BL341" i="12"/>
  <c r="BL338" i="12"/>
  <c r="BL337" i="12"/>
  <c r="BL327" i="12"/>
  <c r="BL326" i="12"/>
  <c r="BF342" i="12"/>
  <c r="BF340" i="12"/>
  <c r="BF339" i="12"/>
  <c r="BF338" i="12"/>
  <c r="BF337" i="12"/>
  <c r="BF335" i="12"/>
  <c r="BF332" i="12"/>
  <c r="BF326" i="12"/>
  <c r="BF320" i="12"/>
  <c r="BH318" i="12"/>
  <c r="BF318" i="12"/>
  <c r="AN338" i="12"/>
  <c r="AN334" i="12"/>
  <c r="AN333" i="12"/>
  <c r="AN332" i="12"/>
  <c r="AN329" i="12"/>
  <c r="AN328" i="12"/>
  <c r="AN325" i="12"/>
  <c r="R343" i="12"/>
  <c r="R341" i="12"/>
  <c r="R340" i="12"/>
  <c r="R338" i="12"/>
  <c r="R337" i="12"/>
  <c r="R327" i="12"/>
  <c r="R326" i="12"/>
  <c r="L342" i="12"/>
  <c r="L340" i="12"/>
  <c r="L339" i="12"/>
  <c r="L338" i="12"/>
  <c r="L337" i="12"/>
  <c r="L335" i="12"/>
  <c r="L332" i="12"/>
  <c r="L326" i="12"/>
  <c r="L320" i="12"/>
  <c r="N318" i="12"/>
  <c r="L318" i="12"/>
  <c r="CH303" i="12"/>
  <c r="CH299" i="12"/>
  <c r="CH298" i="12"/>
  <c r="CH297" i="12"/>
  <c r="CH294" i="12"/>
  <c r="CH293" i="12"/>
  <c r="CH292" i="12"/>
  <c r="CH290" i="12"/>
  <c r="BL308" i="12"/>
  <c r="BL306" i="12"/>
  <c r="BL305" i="12"/>
  <c r="BL302" i="12"/>
  <c r="BL292" i="12"/>
  <c r="BL291" i="12"/>
  <c r="BF307" i="12"/>
  <c r="BF305" i="12"/>
  <c r="BF304" i="12"/>
  <c r="BF303" i="12"/>
  <c r="BF302" i="12"/>
  <c r="BF300" i="12"/>
  <c r="BF297" i="12"/>
  <c r="BF291" i="12"/>
  <c r="BH283" i="12"/>
  <c r="BF285" i="12"/>
  <c r="BF283" i="12"/>
  <c r="AN303" i="12"/>
  <c r="AN299" i="12"/>
  <c r="AN298" i="12"/>
  <c r="AN297" i="12"/>
  <c r="AN294" i="12"/>
  <c r="AN293" i="12"/>
  <c r="AN292" i="12"/>
  <c r="AN290" i="12"/>
  <c r="R308" i="12"/>
  <c r="R303" i="12"/>
  <c r="R302" i="12"/>
  <c r="L307" i="12"/>
  <c r="L305" i="12"/>
  <c r="L304" i="12"/>
  <c r="L303" i="12"/>
  <c r="L302" i="12"/>
  <c r="L300" i="12"/>
  <c r="L297" i="12"/>
  <c r="R292" i="12"/>
  <c r="R291" i="12"/>
  <c r="L291" i="12"/>
  <c r="BS601" i="12"/>
  <c r="BS566" i="12"/>
  <c r="Y566" i="12"/>
  <c r="BS531" i="12"/>
  <c r="Y531" i="12"/>
  <c r="BS496" i="12"/>
  <c r="Y496" i="12"/>
  <c r="L472" i="12"/>
  <c r="BS461" i="12"/>
  <c r="Y461" i="12"/>
  <c r="BS426" i="12"/>
  <c r="Y426" i="12"/>
  <c r="BS391" i="12"/>
  <c r="Y391" i="12"/>
  <c r="BS356" i="12"/>
  <c r="Y356" i="12"/>
  <c r="BS321" i="12"/>
  <c r="Y321" i="12"/>
  <c r="BS286" i="12"/>
  <c r="Y286" i="12"/>
  <c r="L285" i="12"/>
  <c r="N283" i="12"/>
  <c r="L283" i="12"/>
  <c r="BL273" i="12"/>
  <c r="R273" i="12"/>
  <c r="BF272" i="12"/>
  <c r="L272" i="12"/>
  <c r="BL271" i="12"/>
  <c r="R271" i="12"/>
  <c r="BF270" i="12"/>
  <c r="R270" i="12"/>
  <c r="L270" i="12"/>
  <c r="BF269" i="12"/>
  <c r="L269" i="12"/>
  <c r="CH268" i="12"/>
  <c r="BL268" i="12"/>
  <c r="BF268" i="12"/>
  <c r="AN268" i="12"/>
  <c r="L268" i="12"/>
  <c r="BL267" i="12"/>
  <c r="BF267" i="12"/>
  <c r="R267" i="12"/>
  <c r="L267" i="12"/>
  <c r="BF265" i="12"/>
  <c r="L265" i="12"/>
  <c r="CH264" i="12"/>
  <c r="AN264" i="12"/>
  <c r="CH263" i="12"/>
  <c r="AN263" i="12"/>
  <c r="CH262" i="12"/>
  <c r="BF262" i="12"/>
  <c r="AN262" i="12"/>
  <c r="L262" i="12"/>
  <c r="CH259" i="12"/>
  <c r="AN259" i="12"/>
  <c r="CH258" i="12"/>
  <c r="AN258" i="12"/>
  <c r="CH257" i="12"/>
  <c r="BL257" i="12"/>
  <c r="AN257" i="12"/>
  <c r="R257" i="12"/>
  <c r="BL256" i="12"/>
  <c r="BF256" i="12"/>
  <c r="R256" i="12"/>
  <c r="L256" i="12"/>
  <c r="CH255" i="12"/>
  <c r="BF255" i="12"/>
  <c r="AN255" i="12"/>
  <c r="BS251" i="12"/>
  <c r="Y251" i="12"/>
  <c r="BF250" i="12"/>
  <c r="L250" i="12"/>
  <c r="BH248" i="12"/>
  <c r="BF248" i="12"/>
  <c r="N248" i="12"/>
  <c r="L248" i="12"/>
  <c r="BL238" i="12"/>
  <c r="R238" i="12"/>
  <c r="BF237" i="12"/>
  <c r="L237" i="12"/>
  <c r="BL236" i="12"/>
  <c r="R236" i="12"/>
  <c r="BF235" i="12"/>
  <c r="L235" i="12"/>
  <c r="BF234" i="12"/>
  <c r="L234" i="12"/>
  <c r="CH233" i="12"/>
  <c r="BL233" i="12"/>
  <c r="BF233" i="12"/>
  <c r="AN233" i="12"/>
  <c r="L233" i="12"/>
  <c r="BL232" i="12"/>
  <c r="BF232" i="12"/>
  <c r="L232" i="12"/>
  <c r="BF230" i="12"/>
  <c r="L230" i="12"/>
  <c r="CH229" i="12"/>
  <c r="AN229" i="12"/>
  <c r="CH228" i="12"/>
  <c r="AN228" i="12"/>
  <c r="CH227" i="12"/>
  <c r="BF227" i="12"/>
  <c r="AN227" i="12"/>
  <c r="L227" i="12"/>
  <c r="CH224" i="12"/>
  <c r="AN224" i="12"/>
  <c r="CH223" i="12"/>
  <c r="AN223" i="12"/>
  <c r="CH222" i="12"/>
  <c r="BL222" i="12"/>
  <c r="AN222" i="12"/>
  <c r="R222" i="12"/>
  <c r="BL221" i="12"/>
  <c r="BF221" i="12"/>
  <c r="R221" i="12"/>
  <c r="L221" i="12"/>
  <c r="CH220" i="12"/>
  <c r="AN220" i="12"/>
  <c r="BS216" i="12"/>
  <c r="Y216" i="12"/>
  <c r="BF215" i="12"/>
  <c r="L215" i="12"/>
  <c r="BH213" i="12"/>
  <c r="BF213" i="12"/>
  <c r="N213" i="12"/>
  <c r="L213" i="12"/>
  <c r="BL203" i="12"/>
  <c r="R203" i="12"/>
  <c r="BF202" i="12"/>
  <c r="L202" i="12"/>
  <c r="BL201" i="12"/>
  <c r="R201" i="12"/>
  <c r="BL200" i="12"/>
  <c r="BF200" i="12"/>
  <c r="R200" i="12"/>
  <c r="L200" i="12"/>
  <c r="BF199" i="12"/>
  <c r="L199" i="12"/>
  <c r="CH198" i="12"/>
  <c r="BL198" i="12"/>
  <c r="BF198" i="12"/>
  <c r="AN198" i="12"/>
  <c r="L198" i="12"/>
  <c r="BF197" i="12"/>
  <c r="R197" i="12"/>
  <c r="L197" i="12"/>
  <c r="BF195" i="12"/>
  <c r="L195" i="12"/>
  <c r="CH194" i="12"/>
  <c r="AN194" i="12"/>
  <c r="CH193" i="12"/>
  <c r="AN193" i="12"/>
  <c r="CH192" i="12"/>
  <c r="BF192" i="12"/>
  <c r="AN192" i="12"/>
  <c r="L192" i="12"/>
  <c r="CH189" i="12"/>
  <c r="AN189" i="12"/>
  <c r="CH188" i="12"/>
  <c r="AN188" i="12"/>
  <c r="CH187" i="12"/>
  <c r="BL187" i="12"/>
  <c r="AN187" i="12"/>
  <c r="R187" i="12"/>
  <c r="BL186" i="12"/>
  <c r="BF186" i="12"/>
  <c r="R186" i="12"/>
  <c r="L186" i="12"/>
  <c r="CH185" i="12"/>
  <c r="AN185" i="12"/>
  <c r="BS181" i="12"/>
  <c r="Y181" i="12"/>
  <c r="BF180" i="12"/>
  <c r="L180" i="12"/>
  <c r="BH178" i="12"/>
  <c r="BF178" i="12"/>
  <c r="N178" i="12"/>
  <c r="L178" i="12"/>
  <c r="BL168" i="12"/>
  <c r="R168" i="12"/>
  <c r="BF167" i="12"/>
  <c r="L167" i="12"/>
  <c r="R166" i="12"/>
  <c r="BL165" i="12"/>
  <c r="BF165" i="12"/>
  <c r="L165" i="12"/>
  <c r="BF164" i="12"/>
  <c r="L164" i="12"/>
  <c r="CH163" i="12"/>
  <c r="BL163" i="12"/>
  <c r="BF163" i="12"/>
  <c r="AN163" i="12"/>
  <c r="R163" i="12"/>
  <c r="L163" i="12"/>
  <c r="BL162" i="12"/>
  <c r="BF162" i="12"/>
  <c r="R162" i="12"/>
  <c r="L162" i="12"/>
  <c r="BF160" i="12"/>
  <c r="L160" i="12"/>
  <c r="CH159" i="12"/>
  <c r="AN159" i="12"/>
  <c r="CH158" i="12"/>
  <c r="AN158" i="12"/>
  <c r="CH157" i="12"/>
  <c r="BF157" i="12"/>
  <c r="AN157" i="12"/>
  <c r="L157" i="12"/>
  <c r="CH154" i="12"/>
  <c r="AN154" i="12"/>
  <c r="CH153" i="12"/>
  <c r="AN153" i="12"/>
  <c r="CH152" i="12"/>
  <c r="BL152" i="12"/>
  <c r="AN152" i="12"/>
  <c r="R152" i="12"/>
  <c r="BL151" i="12"/>
  <c r="BF151" i="12"/>
  <c r="R151" i="12"/>
  <c r="L151" i="12"/>
  <c r="CH150" i="12"/>
  <c r="AN150" i="12"/>
  <c r="BS146" i="12"/>
  <c r="Y146" i="12"/>
  <c r="BF145" i="12"/>
  <c r="L145" i="12"/>
  <c r="BH143" i="12"/>
  <c r="BF143" i="12"/>
  <c r="N143" i="12"/>
  <c r="L143" i="12"/>
  <c r="BL133" i="12"/>
  <c r="R133" i="12"/>
  <c r="BF132" i="12"/>
  <c r="L132" i="12"/>
  <c r="R131" i="12"/>
  <c r="BL130" i="12"/>
  <c r="BF130" i="12"/>
  <c r="R130" i="12"/>
  <c r="L130" i="12"/>
  <c r="BF129" i="12"/>
  <c r="L129" i="12"/>
  <c r="CH128" i="12"/>
  <c r="BL128" i="12"/>
  <c r="BF128" i="12"/>
  <c r="AN128" i="12"/>
  <c r="R128" i="12"/>
  <c r="L128" i="12"/>
  <c r="BL127" i="12"/>
  <c r="BF127" i="12"/>
  <c r="R127" i="12"/>
  <c r="L127" i="12"/>
  <c r="BF125" i="12"/>
  <c r="L125" i="12"/>
  <c r="CH124" i="12"/>
  <c r="AN124" i="12"/>
  <c r="CH123" i="12"/>
  <c r="AN123" i="12"/>
  <c r="CH122" i="12"/>
  <c r="BF122" i="12"/>
  <c r="AN122" i="12"/>
  <c r="L122" i="12"/>
  <c r="CH119" i="12"/>
  <c r="AN119" i="12"/>
  <c r="CH118" i="12"/>
  <c r="AN118" i="12"/>
  <c r="CH117" i="12"/>
  <c r="BL117" i="12"/>
  <c r="AN117" i="12"/>
  <c r="R117" i="12"/>
  <c r="BL116" i="12"/>
  <c r="BF116" i="12"/>
  <c r="R116" i="12"/>
  <c r="L116" i="12"/>
  <c r="CH115" i="12"/>
  <c r="AN115" i="12"/>
  <c r="BS111" i="12"/>
  <c r="Y111" i="12"/>
  <c r="BF110" i="12"/>
  <c r="L110" i="12"/>
  <c r="BH108" i="12"/>
  <c r="BF108" i="12"/>
  <c r="N108" i="12"/>
  <c r="L108" i="12"/>
  <c r="BL98" i="12"/>
  <c r="R98" i="12"/>
  <c r="BF97" i="12"/>
  <c r="L97" i="12"/>
  <c r="BL96" i="12"/>
  <c r="R96" i="12"/>
  <c r="BL95" i="12"/>
  <c r="BF95" i="12"/>
  <c r="R95" i="12"/>
  <c r="L95" i="12"/>
  <c r="BF94" i="12"/>
  <c r="L94" i="12"/>
  <c r="CH93" i="12"/>
  <c r="BL93" i="12"/>
  <c r="BF93" i="12"/>
  <c r="AN93" i="12"/>
  <c r="R93" i="12"/>
  <c r="L93" i="12"/>
  <c r="BL92" i="12"/>
  <c r="BF92" i="12"/>
  <c r="R92" i="12"/>
  <c r="L92" i="12"/>
  <c r="BF90" i="12"/>
  <c r="L90" i="12"/>
  <c r="CH89" i="12"/>
  <c r="AN89" i="12"/>
  <c r="CH88" i="12"/>
  <c r="AN88" i="12"/>
  <c r="CH87" i="12"/>
  <c r="BF87" i="12"/>
  <c r="AN87" i="12"/>
  <c r="L87" i="12"/>
  <c r="CH84" i="12"/>
  <c r="AN84" i="12"/>
  <c r="CH83" i="12"/>
  <c r="AN83" i="12"/>
  <c r="CH82" i="12"/>
  <c r="BL82" i="12"/>
  <c r="AN82" i="12"/>
  <c r="R82" i="12"/>
  <c r="BL81" i="12"/>
  <c r="BF81" i="12"/>
  <c r="R81" i="12"/>
  <c r="L81" i="12"/>
  <c r="CH80" i="12"/>
  <c r="AN80" i="12"/>
  <c r="BS76" i="12"/>
  <c r="Y76" i="12"/>
  <c r="BF75" i="12"/>
  <c r="L75" i="12"/>
  <c r="BH73" i="12"/>
  <c r="BF73" i="12"/>
  <c r="N73" i="12"/>
  <c r="L73" i="12"/>
  <c r="BL63" i="12"/>
  <c r="R63" i="12"/>
  <c r="BF62" i="12"/>
  <c r="L62" i="12"/>
  <c r="BL61" i="12"/>
  <c r="BL60" i="12"/>
  <c r="BF60" i="12"/>
  <c r="L60" i="12"/>
  <c r="BF59" i="12"/>
  <c r="L59" i="12"/>
  <c r="CH58" i="12"/>
  <c r="BL58" i="12"/>
  <c r="BF58" i="12"/>
  <c r="AN58" i="12"/>
  <c r="L58" i="12"/>
  <c r="BL57" i="12"/>
  <c r="BF57" i="12"/>
  <c r="R57" i="12"/>
  <c r="L57" i="12"/>
  <c r="BF55" i="12"/>
  <c r="L55" i="12"/>
  <c r="CH54" i="12"/>
  <c r="AN54" i="12"/>
  <c r="CH53" i="12"/>
  <c r="AN53" i="12"/>
  <c r="CH52" i="12"/>
  <c r="BF52" i="12"/>
  <c r="AN52" i="12"/>
  <c r="L52" i="12"/>
  <c r="CH49" i="12"/>
  <c r="AN49" i="12"/>
  <c r="CH48" i="12"/>
  <c r="AN48" i="12"/>
  <c r="CH47" i="12"/>
  <c r="BL47" i="12"/>
  <c r="AN47" i="12"/>
  <c r="R47" i="12"/>
  <c r="BL46" i="12"/>
  <c r="BF46" i="12"/>
  <c r="R46" i="12"/>
  <c r="L46" i="12"/>
  <c r="CH45" i="12"/>
  <c r="AN45" i="12"/>
  <c r="BS41" i="12"/>
  <c r="Y41" i="12"/>
  <c r="BF40" i="12"/>
  <c r="L40" i="12"/>
  <c r="BH38" i="12"/>
  <c r="BF38" i="12"/>
  <c r="N38" i="12"/>
  <c r="L38" i="12"/>
  <c r="BL28" i="12"/>
  <c r="R28" i="12"/>
  <c r="BF27" i="12"/>
  <c r="L27" i="12"/>
  <c r="BF25" i="12"/>
  <c r="L25" i="12"/>
  <c r="BF24" i="12"/>
  <c r="L24" i="12"/>
  <c r="CH23" i="12"/>
  <c r="BF23" i="12"/>
  <c r="AN23" i="12"/>
  <c r="L23" i="12"/>
  <c r="BF22" i="12"/>
  <c r="L22" i="12"/>
  <c r="BF20" i="12"/>
  <c r="L20" i="12"/>
  <c r="CH19" i="12"/>
  <c r="AN19" i="12"/>
  <c r="CH18" i="12"/>
  <c r="AN18" i="12"/>
  <c r="CH17" i="12"/>
  <c r="BF17" i="12"/>
  <c r="AN17" i="12"/>
  <c r="L17" i="12"/>
  <c r="CH14" i="12"/>
  <c r="AN14" i="12"/>
  <c r="CH13" i="12"/>
  <c r="AN13" i="12"/>
  <c r="CH12" i="12"/>
  <c r="BL12" i="12"/>
  <c r="AN12" i="12"/>
  <c r="R12" i="12"/>
  <c r="BF11" i="12"/>
  <c r="L11" i="12"/>
  <c r="CH10" i="12"/>
  <c r="AN10" i="12"/>
  <c r="BS6" i="12"/>
  <c r="Y6" i="12"/>
  <c r="BF5" i="12"/>
  <c r="L5" i="12"/>
  <c r="BH3" i="12"/>
  <c r="BF3" i="12"/>
  <c r="N3" i="12"/>
  <c r="L3" i="12"/>
  <c r="L581" i="12" l="1"/>
  <c r="AT11" i="8"/>
  <c r="BL11" i="12" s="1"/>
  <c r="AK11" i="8"/>
  <c r="BG11" i="8" s="1"/>
  <c r="AT10" i="8"/>
  <c r="R11" i="12" s="1"/>
  <c r="AK10" i="8"/>
  <c r="BG10" i="8" s="1"/>
  <c r="L126" i="12"/>
  <c r="L91" i="12"/>
  <c r="BF266" i="12"/>
  <c r="L301" i="12"/>
  <c r="L371" i="12"/>
  <c r="L406" i="12"/>
  <c r="L476" i="12"/>
  <c r="L511" i="12"/>
  <c r="BF511" i="12"/>
  <c r="L546" i="12"/>
  <c r="BF546" i="12"/>
  <c r="BF581" i="12"/>
  <c r="L610" i="12"/>
  <c r="L616" i="12"/>
  <c r="BF610" i="12"/>
  <c r="AN621" i="12"/>
  <c r="BF161" i="12"/>
  <c r="L231" i="12"/>
  <c r="CH446" i="12"/>
  <c r="BF441" i="12"/>
  <c r="R165" i="12"/>
  <c r="R305" i="12"/>
  <c r="CH61" i="12"/>
  <c r="BF196" i="12"/>
  <c r="AN271" i="12"/>
  <c r="L336" i="12"/>
  <c r="BF21" i="12"/>
  <c r="AN131" i="12"/>
  <c r="BH12" i="8"/>
  <c r="CH306" i="12"/>
  <c r="BF336" i="12"/>
  <c r="BF406" i="12"/>
  <c r="AN341" i="12"/>
  <c r="BF476" i="12"/>
  <c r="AN551" i="12"/>
  <c r="L56" i="12"/>
  <c r="CH586" i="12"/>
  <c r="AN481" i="12"/>
  <c r="CH621" i="12"/>
  <c r="L21" i="12"/>
  <c r="L161" i="12"/>
  <c r="AN376" i="12"/>
  <c r="AN96" i="12"/>
  <c r="AN166" i="12"/>
  <c r="AN26" i="12"/>
  <c r="AN236" i="12"/>
  <c r="AN201" i="12"/>
  <c r="AN306" i="12"/>
  <c r="CH411" i="12"/>
  <c r="CH516" i="12"/>
  <c r="CH551" i="12"/>
  <c r="AN586" i="12"/>
  <c r="CH26" i="12"/>
  <c r="AN61" i="12"/>
  <c r="BF56" i="12"/>
  <c r="BF91" i="12"/>
  <c r="BF126" i="12"/>
  <c r="L196" i="12"/>
  <c r="BF231" i="12"/>
  <c r="L266" i="12"/>
  <c r="BF301" i="12"/>
  <c r="CH341" i="12"/>
  <c r="BF371" i="12"/>
  <c r="L441" i="12"/>
  <c r="AN446" i="12"/>
  <c r="CH481" i="12"/>
  <c r="AN516" i="12"/>
  <c r="CH271" i="12"/>
  <c r="CH96" i="12"/>
  <c r="CH131" i="12"/>
  <c r="CH166" i="12"/>
  <c r="CH201" i="12"/>
  <c r="CH236" i="12"/>
  <c r="AN411" i="12"/>
  <c r="CH376" i="12"/>
  <c r="BS12" i="8" l="1"/>
  <c r="BU12" i="8" s="1"/>
  <c r="AV11" i="8"/>
  <c r="BD11" i="8"/>
  <c r="BL26" i="12" s="1"/>
  <c r="BB11" i="8"/>
  <c r="BL25" i="12" s="1"/>
  <c r="AZ11" i="8"/>
  <c r="BL23" i="12" s="1"/>
  <c r="BB10" i="8"/>
  <c r="R25" i="12" s="1"/>
  <c r="AV10" i="8"/>
  <c r="AZ10" i="8"/>
  <c r="R23" i="12" s="1"/>
  <c r="BD10" i="8"/>
  <c r="R26" i="12" s="1"/>
  <c r="BL534" i="12"/>
  <c r="R569" i="12"/>
  <c r="BL569" i="12"/>
  <c r="BL585" i="12"/>
  <c r="BL571" i="12"/>
  <c r="BL586" i="12"/>
  <c r="BF360" i="12"/>
  <c r="BL22" i="12" l="1"/>
  <c r="BH11" i="8"/>
  <c r="R22" i="12"/>
  <c r="BH10" i="8"/>
  <c r="R578" i="12"/>
  <c r="L579" i="12"/>
  <c r="L578" i="12" s="1"/>
  <c r="BF541" i="12"/>
  <c r="BF540" i="12" s="1"/>
  <c r="BF535" i="12"/>
  <c r="L576" i="12"/>
  <c r="L575" i="12" s="1"/>
  <c r="L570" i="12"/>
  <c r="BF369" i="12"/>
  <c r="BF368" i="12" s="1"/>
  <c r="L541" i="12"/>
  <c r="L540" i="12" s="1"/>
  <c r="L535" i="12"/>
  <c r="BL374" i="12"/>
  <c r="BL371" i="12" s="1"/>
  <c r="R549" i="12"/>
  <c r="R546" i="12" s="1"/>
  <c r="BL584" i="12"/>
  <c r="BF366" i="12"/>
  <c r="BF365" i="12" s="1"/>
  <c r="BL359" i="12"/>
  <c r="R584" i="12"/>
  <c r="R581" i="12" s="1"/>
  <c r="R534" i="12"/>
  <c r="BF576" i="12"/>
  <c r="BF575" i="12" s="1"/>
  <c r="BF570" i="12"/>
  <c r="BL549" i="12"/>
  <c r="BL546" i="12" s="1"/>
  <c r="BL583" i="12"/>
  <c r="BL582" i="12"/>
  <c r="BS10" i="8" l="1"/>
  <c r="BS11" i="8"/>
  <c r="BU11" i="8" s="1"/>
  <c r="BL581" i="12"/>
  <c r="BL543" i="12"/>
  <c r="BF544" i="12"/>
  <c r="BF543" i="12" s="1"/>
  <c r="L544" i="12"/>
  <c r="L543" i="12" s="1"/>
  <c r="AN590" i="12"/>
  <c r="R590" i="12"/>
  <c r="L16" i="12"/>
  <c r="L15" i="12" s="1"/>
  <c r="L10" i="12"/>
  <c r="BL578" i="12"/>
  <c r="BF579" i="12"/>
  <c r="BF578" i="12" s="1"/>
  <c r="BL429" i="12"/>
  <c r="BL464" i="12"/>
  <c r="BL479" i="12"/>
  <c r="BL476" i="12" s="1"/>
  <c r="BS55" i="8" l="1"/>
  <c r="BS58" i="8" s="1"/>
  <c r="BU10" i="8"/>
  <c r="BL590" i="12"/>
  <c r="R543" i="12"/>
  <c r="BF506" i="12"/>
  <c r="BF505" i="12" s="1"/>
  <c r="BF500" i="12"/>
  <c r="BF436" i="12"/>
  <c r="BF435" i="12" s="1"/>
  <c r="BF430" i="12"/>
  <c r="L471" i="12"/>
  <c r="L470" i="12" s="1"/>
  <c r="L465" i="12"/>
  <c r="CH590" i="12"/>
  <c r="CH555" i="12"/>
  <c r="BL555" i="12"/>
  <c r="BF471" i="12"/>
  <c r="BF470" i="12" s="1"/>
  <c r="BF465" i="12"/>
  <c r="BL368" i="12"/>
  <c r="L506" i="12"/>
  <c r="L505" i="12" s="1"/>
  <c r="L500" i="12"/>
  <c r="BL514" i="12"/>
  <c r="BL511" i="12" s="1"/>
  <c r="BL499" i="12"/>
  <c r="R499" i="12"/>
  <c r="R514" i="12"/>
  <c r="R511" i="12" s="1"/>
  <c r="BF439" i="12"/>
  <c r="BF438" i="12" s="1"/>
  <c r="R464" i="12"/>
  <c r="R479" i="12"/>
  <c r="R476" i="12" s="1"/>
  <c r="BL444" i="12"/>
  <c r="BL441" i="12" s="1"/>
  <c r="L614" i="12"/>
  <c r="L613" i="12" s="1"/>
  <c r="BF614" i="12"/>
  <c r="BF613" i="12" s="1"/>
  <c r="R508" i="12" l="1"/>
  <c r="L509" i="12"/>
  <c r="L508" i="12" s="1"/>
  <c r="R473" i="12"/>
  <c r="L474" i="12"/>
  <c r="L473" i="12" s="1"/>
  <c r="BL380" i="12"/>
  <c r="BL508" i="12"/>
  <c r="BF509" i="12"/>
  <c r="BF508" i="12" s="1"/>
  <c r="BL473" i="12"/>
  <c r="BF474" i="12"/>
  <c r="BF473" i="12" s="1"/>
  <c r="R555" i="12"/>
  <c r="BL438" i="12"/>
  <c r="BF261" i="12"/>
  <c r="BF260" i="12" s="1"/>
  <c r="R520" i="12" l="1"/>
  <c r="AN520" i="12"/>
  <c r="L331" i="12"/>
  <c r="L330" i="12" s="1"/>
  <c r="L325" i="12"/>
  <c r="CH485" i="12"/>
  <c r="BL485" i="12"/>
  <c r="BF331" i="12"/>
  <c r="BF330" i="12" s="1"/>
  <c r="BF325" i="12"/>
  <c r="L436" i="12"/>
  <c r="L435" i="12" s="1"/>
  <c r="L430" i="12"/>
  <c r="CH380" i="12"/>
  <c r="BF191" i="12"/>
  <c r="BF190" i="12" s="1"/>
  <c r="BF185" i="12"/>
  <c r="AN555" i="12"/>
  <c r="L261" i="12"/>
  <c r="L260" i="12" s="1"/>
  <c r="L255" i="12"/>
  <c r="BF401" i="12"/>
  <c r="BF400" i="12" s="1"/>
  <c r="BF395" i="12"/>
  <c r="L226" i="12"/>
  <c r="L225" i="12" s="1"/>
  <c r="L220" i="12"/>
  <c r="L296" i="12"/>
  <c r="L295" i="12" s="1"/>
  <c r="L290" i="12"/>
  <c r="L366" i="12"/>
  <c r="L365" i="12" s="1"/>
  <c r="L360" i="12"/>
  <c r="AN485" i="12"/>
  <c r="R485" i="12"/>
  <c r="BF226" i="12"/>
  <c r="BF225" i="12" s="1"/>
  <c r="BF220" i="12"/>
  <c r="BF296" i="12"/>
  <c r="BF295" i="12" s="1"/>
  <c r="BF290" i="12"/>
  <c r="L401" i="12"/>
  <c r="L400" i="12" s="1"/>
  <c r="L395" i="12"/>
  <c r="BL450" i="12"/>
  <c r="BL184" i="12"/>
  <c r="R394" i="12"/>
  <c r="R219" i="12"/>
  <c r="BL219" i="12"/>
  <c r="BL254" i="12"/>
  <c r="R429" i="12"/>
  <c r="R359" i="12"/>
  <c r="R289" i="12"/>
  <c r="R324" i="12"/>
  <c r="BL394" i="12"/>
  <c r="R254" i="12"/>
  <c r="BL289" i="12"/>
  <c r="BL324" i="12"/>
  <c r="BL520" i="12" l="1"/>
  <c r="CH450" i="12"/>
  <c r="CH520" i="12" l="1"/>
  <c r="BF121" i="12" l="1"/>
  <c r="BF120" i="12" s="1"/>
  <c r="BF115" i="12"/>
  <c r="BF51" i="12"/>
  <c r="BF50" i="12" s="1"/>
  <c r="BF45" i="12"/>
  <c r="L191" i="12"/>
  <c r="L190" i="12" s="1"/>
  <c r="L185" i="12"/>
  <c r="L156" i="12"/>
  <c r="L155" i="12" s="1"/>
  <c r="L150" i="12"/>
  <c r="BF156" i="12"/>
  <c r="BF155" i="12" s="1"/>
  <c r="BF150" i="12"/>
  <c r="L86" i="12"/>
  <c r="L85" i="12" s="1"/>
  <c r="L80" i="12"/>
  <c r="BF86" i="12"/>
  <c r="BF85" i="12" s="1"/>
  <c r="BF80" i="12"/>
  <c r="L121" i="12"/>
  <c r="L120" i="12" s="1"/>
  <c r="L115" i="12"/>
  <c r="BL44" i="12"/>
  <c r="BL149" i="12"/>
  <c r="R149" i="12"/>
  <c r="R114" i="12"/>
  <c r="BL79" i="12"/>
  <c r="BL114" i="12"/>
  <c r="R184" i="12"/>
  <c r="R79" i="12"/>
  <c r="L51" i="12" l="1"/>
  <c r="L50" i="12" s="1"/>
  <c r="L45" i="12"/>
  <c r="BF16" i="12"/>
  <c r="BF15" i="12" s="1"/>
  <c r="BF10" i="12"/>
  <c r="R9" i="12" l="1"/>
  <c r="BL9" i="12"/>
  <c r="R44" i="12"/>
  <c r="L404" i="12" l="1"/>
  <c r="L403" i="12" s="1"/>
  <c r="BF404" i="12"/>
  <c r="BF403" i="12" s="1"/>
  <c r="L439" i="12"/>
  <c r="L438" i="12" s="1"/>
  <c r="BN55" i="8" l="1"/>
  <c r="BO55" i="8"/>
  <c r="BP55" i="8"/>
  <c r="L19" i="12" l="1"/>
  <c r="L18" i="12" s="1"/>
  <c r="R24" i="12"/>
  <c r="R21" i="12" s="1"/>
  <c r="BL129" i="12" l="1"/>
  <c r="BL126" i="12" s="1"/>
  <c r="BL123" i="12" l="1"/>
  <c r="BF124" i="12"/>
  <c r="BF123" i="12" s="1"/>
  <c r="BL135" i="12" l="1"/>
  <c r="CH135" i="12" l="1"/>
  <c r="BL409" i="12"/>
  <c r="BL406" i="12" s="1"/>
  <c r="R409" i="12"/>
  <c r="R406" i="12" s="1"/>
  <c r="R339" i="12"/>
  <c r="R336" i="12" s="1"/>
  <c r="R374" i="12"/>
  <c r="R371" i="12" s="1"/>
  <c r="BL304" i="12"/>
  <c r="BL301" i="12" s="1"/>
  <c r="BL339" i="12"/>
  <c r="BL336" i="12" s="1"/>
  <c r="R438" i="12"/>
  <c r="R444" i="12"/>
  <c r="R441" i="12" s="1"/>
  <c r="R403" i="12"/>
  <c r="BL403" i="12"/>
  <c r="R368" i="12" l="1"/>
  <c r="L369" i="12"/>
  <c r="L368" i="12" s="1"/>
  <c r="R333" i="12"/>
  <c r="L334" i="12"/>
  <c r="L333" i="12" s="1"/>
  <c r="BL333" i="12"/>
  <c r="BF334" i="12"/>
  <c r="BF333" i="12" s="1"/>
  <c r="BL298" i="12"/>
  <c r="BF299" i="12"/>
  <c r="BF298" i="12" s="1"/>
  <c r="R450" i="12"/>
  <c r="BL415" i="12"/>
  <c r="R415" i="12"/>
  <c r="AN345" i="12" l="1"/>
  <c r="R345" i="12"/>
  <c r="CH345" i="12"/>
  <c r="BL345" i="12"/>
  <c r="AN415" i="12"/>
  <c r="CH415" i="12"/>
  <c r="AN450" i="12"/>
  <c r="AN380" i="12" l="1"/>
  <c r="R380" i="12"/>
  <c r="CH310" i="12"/>
  <c r="C98" i="4" l="1"/>
  <c r="C83" i="4"/>
  <c r="C68" i="4"/>
  <c r="C53" i="4"/>
  <c r="C38" i="4"/>
  <c r="C23" i="4"/>
  <c r="C8" i="4"/>
  <c r="R18" i="12" l="1"/>
  <c r="BR55" i="8"/>
  <c r="BM55" i="8"/>
  <c r="R30" i="12" l="1"/>
  <c r="BQ55" i="8"/>
  <c r="R606" i="12"/>
  <c r="BL606" i="12"/>
  <c r="AW55" i="8"/>
  <c r="AT55" i="8" l="1"/>
  <c r="AN30" i="12" l="1"/>
  <c r="R618" i="12"/>
  <c r="BL621" i="12"/>
  <c r="AY55" i="8"/>
  <c r="R619" i="12" l="1"/>
  <c r="R199" i="12"/>
  <c r="R196" i="12" s="1"/>
  <c r="R129" i="12"/>
  <c r="R126" i="12" s="1"/>
  <c r="R59" i="12"/>
  <c r="R56" i="12" s="1"/>
  <c r="R304" i="12"/>
  <c r="R301" i="12" s="1"/>
  <c r="R234" i="12"/>
  <c r="R231" i="12" s="1"/>
  <c r="BL164" i="12"/>
  <c r="BL161" i="12" s="1"/>
  <c r="BL94" i="12"/>
  <c r="BL91" i="12" s="1"/>
  <c r="BL24" i="12"/>
  <c r="BL21" i="12" s="1"/>
  <c r="BL199" i="12"/>
  <c r="BL196" i="12" s="1"/>
  <c r="R94" i="12"/>
  <c r="R91" i="12" s="1"/>
  <c r="R164" i="12"/>
  <c r="R161" i="12" s="1"/>
  <c r="R269" i="12"/>
  <c r="R266" i="12" s="1"/>
  <c r="BL269" i="12"/>
  <c r="BL266" i="12" s="1"/>
  <c r="BL59" i="12"/>
  <c r="BL56" i="12" s="1"/>
  <c r="BF229" i="12"/>
  <c r="BF228" i="12" s="1"/>
  <c r="BL234" i="12"/>
  <c r="BL231" i="12" s="1"/>
  <c r="R617" i="12"/>
  <c r="R613" i="12"/>
  <c r="BL618" i="12"/>
  <c r="BL617" i="12"/>
  <c r="BL613" i="12"/>
  <c r="BL619" i="12"/>
  <c r="R620" i="12"/>
  <c r="R621" i="12"/>
  <c r="BL620" i="12"/>
  <c r="BL616" i="12" l="1"/>
  <c r="R616" i="12"/>
  <c r="R158" i="12"/>
  <c r="L159" i="12"/>
  <c r="L158" i="12" s="1"/>
  <c r="R88" i="12"/>
  <c r="L89" i="12"/>
  <c r="L88" i="12" s="1"/>
  <c r="R298" i="12"/>
  <c r="L299" i="12"/>
  <c r="L298" i="12" s="1"/>
  <c r="BL88" i="12"/>
  <c r="BF89" i="12"/>
  <c r="BF88" i="12" s="1"/>
  <c r="BL18" i="12"/>
  <c r="BF19" i="12"/>
  <c r="BF18" i="12" s="1"/>
  <c r="BL263" i="12"/>
  <c r="BF264" i="12"/>
  <c r="BF263" i="12" s="1"/>
  <c r="BL158" i="12"/>
  <c r="BF159" i="12"/>
  <c r="BF158" i="12" s="1"/>
  <c r="R123" i="12"/>
  <c r="L124" i="12"/>
  <c r="L123" i="12" s="1"/>
  <c r="BL53" i="12"/>
  <c r="BF54" i="12"/>
  <c r="BF53" i="12" s="1"/>
  <c r="R193" i="12"/>
  <c r="L194" i="12"/>
  <c r="L193" i="12" s="1"/>
  <c r="R228" i="12"/>
  <c r="L229" i="12"/>
  <c r="L228" i="12" s="1"/>
  <c r="R263" i="12"/>
  <c r="L264" i="12"/>
  <c r="L263" i="12" s="1"/>
  <c r="BL193" i="12"/>
  <c r="BF194" i="12"/>
  <c r="BF193" i="12" s="1"/>
  <c r="R53" i="12"/>
  <c r="L54" i="12"/>
  <c r="L53" i="12" s="1"/>
  <c r="BL228" i="12"/>
  <c r="AN625" i="12" l="1"/>
  <c r="R625" i="12"/>
  <c r="CH625" i="12"/>
  <c r="BL625" i="12"/>
  <c r="CH30" i="12"/>
  <c r="BL30" i="12"/>
  <c r="AN275" i="12"/>
  <c r="R275" i="12"/>
  <c r="CH100" i="12"/>
  <c r="BL100" i="12"/>
  <c r="AN100" i="12"/>
  <c r="R100" i="12"/>
  <c r="CH275" i="12"/>
  <c r="BL275" i="12"/>
  <c r="AN135" i="12"/>
  <c r="R135" i="12"/>
  <c r="CH170" i="12"/>
  <c r="BL170" i="12"/>
  <c r="CH205" i="12"/>
  <c r="BL205" i="12"/>
  <c r="AN240" i="12"/>
  <c r="R240" i="12"/>
  <c r="AN170" i="12"/>
  <c r="R170" i="12"/>
  <c r="CH65" i="12"/>
  <c r="BL65" i="12"/>
  <c r="AN205" i="12"/>
  <c r="R205" i="12"/>
  <c r="CJ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T41" i="9"/>
  <c r="AO41" i="9"/>
  <c r="W41" i="9"/>
  <c r="V41" i="9"/>
  <c r="U41" i="9"/>
  <c r="T41" i="9"/>
  <c r="S41" i="9"/>
  <c r="R41" i="9"/>
  <c r="Q41" i="9"/>
  <c r="P41" i="9"/>
  <c r="O41" i="9"/>
  <c r="N41" i="9"/>
  <c r="M41" i="9"/>
  <c r="K41" i="9"/>
  <c r="G41" i="9"/>
  <c r="F41" i="9"/>
  <c r="E41" i="9"/>
  <c r="D41" i="9"/>
  <c r="BN40" i="9"/>
  <c r="AM40" i="9"/>
  <c r="AK40" i="9"/>
  <c r="AJ40" i="9"/>
  <c r="AH40" i="9"/>
  <c r="AG40" i="9"/>
  <c r="AL40" i="9" s="1"/>
  <c r="AE40" i="9"/>
  <c r="AD40" i="9"/>
  <c r="J40" i="9"/>
  <c r="H40" i="9"/>
  <c r="CP39" i="9"/>
  <c r="CO39" i="9"/>
  <c r="CN39" i="9"/>
  <c r="CM39" i="9"/>
  <c r="CL39" i="9"/>
  <c r="CK39" i="9"/>
  <c r="CI39" i="9"/>
  <c r="CH39" i="9"/>
  <c r="CG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N39" i="9"/>
  <c r="AK39" i="9"/>
  <c r="AJ39" i="9"/>
  <c r="AG39" i="9"/>
  <c r="AE39" i="9"/>
  <c r="AD39" i="9"/>
  <c r="AF39" i="9" s="1"/>
  <c r="L39" i="9"/>
  <c r="J39" i="9"/>
  <c r="H39" i="9"/>
  <c r="AN39" i="9" s="1"/>
  <c r="CP38" i="9"/>
  <c r="CO38" i="9"/>
  <c r="CN38" i="9"/>
  <c r="CM38" i="9"/>
  <c r="CL38" i="9"/>
  <c r="CK38" i="9"/>
  <c r="CI38" i="9"/>
  <c r="CH38" i="9"/>
  <c r="CG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N38" i="9"/>
  <c r="AK38" i="9"/>
  <c r="AJ38" i="9"/>
  <c r="AG38" i="9"/>
  <c r="AE38" i="9"/>
  <c r="AD38" i="9"/>
  <c r="AF38" i="9" s="1"/>
  <c r="L38" i="9"/>
  <c r="J38" i="9"/>
  <c r="H38" i="9"/>
  <c r="CP37" i="9"/>
  <c r="CO37" i="9"/>
  <c r="CN37" i="9"/>
  <c r="CM37" i="9"/>
  <c r="CL37" i="9"/>
  <c r="CK37" i="9"/>
  <c r="CI37" i="9"/>
  <c r="CH37" i="9"/>
  <c r="CG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N37" i="9"/>
  <c r="AK37" i="9"/>
  <c r="AJ37" i="9"/>
  <c r="AG37" i="9"/>
  <c r="AF37" i="9"/>
  <c r="AE37" i="9"/>
  <c r="AD37" i="9"/>
  <c r="L37" i="9"/>
  <c r="J37" i="9"/>
  <c r="H37" i="9"/>
  <c r="AN37" i="9" s="1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T34" i="9"/>
  <c r="AO34" i="9"/>
  <c r="W34" i="9"/>
  <c r="V34" i="9"/>
  <c r="U34" i="9"/>
  <c r="T34" i="9"/>
  <c r="S34" i="9"/>
  <c r="R34" i="9"/>
  <c r="Q34" i="9"/>
  <c r="P34" i="9"/>
  <c r="O34" i="9"/>
  <c r="N34" i="9"/>
  <c r="M34" i="9"/>
  <c r="K34" i="9"/>
  <c r="G34" i="9"/>
  <c r="F34" i="9"/>
  <c r="E34" i="9"/>
  <c r="D34" i="9"/>
  <c r="CP33" i="9"/>
  <c r="CO33" i="9"/>
  <c r="CN33" i="9"/>
  <c r="CM33" i="9"/>
  <c r="CL33" i="9"/>
  <c r="CK33" i="9"/>
  <c r="CI33" i="9"/>
  <c r="CG33" i="9"/>
  <c r="CD33" i="9"/>
  <c r="CC33" i="9"/>
  <c r="CB33" i="9"/>
  <c r="CA33" i="9"/>
  <c r="BY33" i="9"/>
  <c r="BX33" i="9"/>
  <c r="BW33" i="9"/>
  <c r="BV33" i="9"/>
  <c r="BU33" i="9"/>
  <c r="BT33" i="9"/>
  <c r="BS33" i="9"/>
  <c r="BR33" i="9"/>
  <c r="BN33" i="9"/>
  <c r="AM33" i="9"/>
  <c r="AL33" i="9"/>
  <c r="AK33" i="9"/>
  <c r="AJ33" i="9"/>
  <c r="AE33" i="9"/>
  <c r="AD33" i="9"/>
  <c r="J33" i="9"/>
  <c r="H33" i="9"/>
  <c r="I33" i="9" s="1"/>
  <c r="CP32" i="9"/>
  <c r="CO32" i="9"/>
  <c r="CN32" i="9"/>
  <c r="CM32" i="9"/>
  <c r="CL32" i="9"/>
  <c r="CK32" i="9"/>
  <c r="CI32" i="9"/>
  <c r="CG32" i="9"/>
  <c r="CD32" i="9"/>
  <c r="CC32" i="9"/>
  <c r="CB32" i="9"/>
  <c r="CA32" i="9"/>
  <c r="BY32" i="9"/>
  <c r="BX32" i="9"/>
  <c r="BW32" i="9"/>
  <c r="BV32" i="9"/>
  <c r="BU32" i="9"/>
  <c r="BT32" i="9"/>
  <c r="BS32" i="9"/>
  <c r="BR32" i="9"/>
  <c r="BN32" i="9"/>
  <c r="AM32" i="9"/>
  <c r="AL32" i="9"/>
  <c r="AK32" i="9"/>
  <c r="AJ32" i="9"/>
  <c r="AE32" i="9"/>
  <c r="AD32" i="9"/>
  <c r="J32" i="9"/>
  <c r="H32" i="9"/>
  <c r="I32" i="9" s="1"/>
  <c r="AB32" i="9" s="1"/>
  <c r="CP31" i="9"/>
  <c r="CO31" i="9"/>
  <c r="CN31" i="9"/>
  <c r="CM31" i="9"/>
  <c r="CL31" i="9"/>
  <c r="CK31" i="9"/>
  <c r="CI31" i="9"/>
  <c r="CG31" i="9"/>
  <c r="CD31" i="9"/>
  <c r="CC31" i="9"/>
  <c r="CB31" i="9"/>
  <c r="CA31" i="9"/>
  <c r="BY31" i="9"/>
  <c r="BX31" i="9"/>
  <c r="BW31" i="9"/>
  <c r="BV31" i="9"/>
  <c r="BU31" i="9"/>
  <c r="BT31" i="9"/>
  <c r="BS31" i="9"/>
  <c r="BR31" i="9"/>
  <c r="BP31" i="9"/>
  <c r="BN31" i="9"/>
  <c r="AK31" i="9"/>
  <c r="AJ31" i="9"/>
  <c r="AG31" i="9"/>
  <c r="AE31" i="9"/>
  <c r="AD31" i="9"/>
  <c r="AF31" i="9" s="1"/>
  <c r="L31" i="9"/>
  <c r="AL31" i="9" s="1"/>
  <c r="J31" i="9"/>
  <c r="H31" i="9"/>
  <c r="CP30" i="9"/>
  <c r="CO30" i="9"/>
  <c r="CN30" i="9"/>
  <c r="CM30" i="9"/>
  <c r="CL30" i="9"/>
  <c r="CK30" i="9"/>
  <c r="CI30" i="9"/>
  <c r="CH30" i="9"/>
  <c r="CG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N30" i="9"/>
  <c r="AK30" i="9"/>
  <c r="AJ30" i="9"/>
  <c r="AG30" i="9"/>
  <c r="AE30" i="9"/>
  <c r="AD30" i="9"/>
  <c r="L30" i="9"/>
  <c r="AM30" i="9" s="1"/>
  <c r="J30" i="9"/>
  <c r="H30" i="9"/>
  <c r="CP29" i="9"/>
  <c r="CO29" i="9"/>
  <c r="CN29" i="9"/>
  <c r="CM29" i="9"/>
  <c r="CL29" i="9"/>
  <c r="CK29" i="9"/>
  <c r="CI29" i="9"/>
  <c r="CH29" i="9"/>
  <c r="CG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N29" i="9"/>
  <c r="AK29" i="9"/>
  <c r="AJ29" i="9"/>
  <c r="AG29" i="9"/>
  <c r="AE29" i="9"/>
  <c r="AD29" i="9"/>
  <c r="AF29" i="9" s="1"/>
  <c r="L29" i="9"/>
  <c r="AM29" i="9" s="1"/>
  <c r="J29" i="9"/>
  <c r="H29" i="9"/>
  <c r="AN29" i="9" s="1"/>
  <c r="CP28" i="9"/>
  <c r="CO28" i="9"/>
  <c r="CN28" i="9"/>
  <c r="CM28" i="9"/>
  <c r="CL28" i="9"/>
  <c r="CK28" i="9"/>
  <c r="CI28" i="9"/>
  <c r="CH28" i="9"/>
  <c r="CG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N28" i="9"/>
  <c r="AK28" i="9"/>
  <c r="AJ28" i="9"/>
  <c r="AG28" i="9"/>
  <c r="AE28" i="9"/>
  <c r="AD28" i="9"/>
  <c r="AF28" i="9" s="1"/>
  <c r="L28" i="9"/>
  <c r="AL28" i="9" s="1"/>
  <c r="J28" i="9"/>
  <c r="H28" i="9"/>
  <c r="AU28" i="9" s="1"/>
  <c r="CP27" i="9"/>
  <c r="CO27" i="9"/>
  <c r="CN27" i="9"/>
  <c r="CM27" i="9"/>
  <c r="CL27" i="9"/>
  <c r="CK27" i="9"/>
  <c r="CI27" i="9"/>
  <c r="CH27" i="9"/>
  <c r="CG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N27" i="9"/>
  <c r="AM27" i="9"/>
  <c r="AL27" i="9"/>
  <c r="AK27" i="9"/>
  <c r="AJ27" i="9"/>
  <c r="AG27" i="9"/>
  <c r="AE27" i="9"/>
  <c r="AD27" i="9"/>
  <c r="AF27" i="9" s="1"/>
  <c r="J27" i="9"/>
  <c r="H27" i="9"/>
  <c r="CP26" i="9"/>
  <c r="CO26" i="9"/>
  <c r="CN26" i="9"/>
  <c r="CM26" i="9"/>
  <c r="CL26" i="9"/>
  <c r="CK26" i="9"/>
  <c r="CI26" i="9"/>
  <c r="CH26" i="9"/>
  <c r="CG26" i="9"/>
  <c r="CD26" i="9"/>
  <c r="CC26" i="9"/>
  <c r="CB26" i="9"/>
  <c r="CA26" i="9"/>
  <c r="BZ26" i="9"/>
  <c r="BY26" i="9"/>
  <c r="BX26" i="9"/>
  <c r="BW26" i="9"/>
  <c r="BU26" i="9"/>
  <c r="BT26" i="9"/>
  <c r="BS26" i="9"/>
  <c r="BR26" i="9"/>
  <c r="BQ26" i="9"/>
  <c r="BP26" i="9"/>
  <c r="BN26" i="9"/>
  <c r="AK26" i="9"/>
  <c r="AJ26" i="9"/>
  <c r="AG26" i="9"/>
  <c r="AE26" i="9"/>
  <c r="AD26" i="9"/>
  <c r="AF26" i="9" s="1"/>
  <c r="L26" i="9"/>
  <c r="AL26" i="9" s="1"/>
  <c r="J26" i="9"/>
  <c r="H26" i="9"/>
  <c r="AU26" i="9" s="1"/>
  <c r="CP25" i="9"/>
  <c r="CO25" i="9"/>
  <c r="CN25" i="9"/>
  <c r="CM25" i="9"/>
  <c r="CL25" i="9"/>
  <c r="CK25" i="9"/>
  <c r="CI25" i="9"/>
  <c r="CH25" i="9"/>
  <c r="CG25" i="9"/>
  <c r="CD25" i="9"/>
  <c r="CC25" i="9"/>
  <c r="CB25" i="9"/>
  <c r="CA25" i="9"/>
  <c r="BZ25" i="9"/>
  <c r="BY25" i="9"/>
  <c r="BX25" i="9"/>
  <c r="BW25" i="9"/>
  <c r="BU25" i="9"/>
  <c r="BT25" i="9"/>
  <c r="BS25" i="9"/>
  <c r="BR25" i="9"/>
  <c r="BQ25" i="9"/>
  <c r="BP25" i="9"/>
  <c r="BN25" i="9"/>
  <c r="AK25" i="9"/>
  <c r="AJ25" i="9"/>
  <c r="AG25" i="9"/>
  <c r="AE25" i="9"/>
  <c r="AD25" i="9"/>
  <c r="AF25" i="9" s="1"/>
  <c r="L25" i="9"/>
  <c r="AL25" i="9" s="1"/>
  <c r="J25" i="9"/>
  <c r="H25" i="9"/>
  <c r="AU25" i="9" s="1"/>
  <c r="CP24" i="9"/>
  <c r="CO24" i="9"/>
  <c r="CN24" i="9"/>
  <c r="CM24" i="9"/>
  <c r="CL24" i="9"/>
  <c r="CK24" i="9"/>
  <c r="CI24" i="9"/>
  <c r="CH24" i="9"/>
  <c r="CG24" i="9"/>
  <c r="CD24" i="9"/>
  <c r="CC24" i="9"/>
  <c r="CB24" i="9"/>
  <c r="CA24" i="9"/>
  <c r="BZ24" i="9"/>
  <c r="BY24" i="9"/>
  <c r="BX24" i="9"/>
  <c r="BW24" i="9"/>
  <c r="BU24" i="9"/>
  <c r="BT24" i="9"/>
  <c r="BS24" i="9"/>
  <c r="BR24" i="9"/>
  <c r="BQ24" i="9"/>
  <c r="BP24" i="9"/>
  <c r="BN24" i="9"/>
  <c r="AM24" i="9"/>
  <c r="AL24" i="9"/>
  <c r="AK24" i="9"/>
  <c r="AJ24" i="9"/>
  <c r="AG24" i="9"/>
  <c r="AE24" i="9"/>
  <c r="AD24" i="9"/>
  <c r="AF24" i="9" s="1"/>
  <c r="J24" i="9"/>
  <c r="H24" i="9"/>
  <c r="AU24" i="9" s="1"/>
  <c r="CP23" i="9"/>
  <c r="CO23" i="9"/>
  <c r="CN23" i="9"/>
  <c r="CM23" i="9"/>
  <c r="CL23" i="9"/>
  <c r="CK23" i="9"/>
  <c r="CI23" i="9"/>
  <c r="CH23" i="9"/>
  <c r="CG23" i="9"/>
  <c r="CD23" i="9"/>
  <c r="CC23" i="9"/>
  <c r="CB23" i="9"/>
  <c r="CA23" i="9"/>
  <c r="BZ23" i="9"/>
  <c r="BY23" i="9"/>
  <c r="BX23" i="9"/>
  <c r="BW23" i="9"/>
  <c r="BU23" i="9"/>
  <c r="BT23" i="9"/>
  <c r="BS23" i="9"/>
  <c r="BR23" i="9"/>
  <c r="BQ23" i="9"/>
  <c r="BP23" i="9"/>
  <c r="BN23" i="9"/>
  <c r="AK23" i="9"/>
  <c r="AJ23" i="9"/>
  <c r="AG23" i="9"/>
  <c r="AE23" i="9"/>
  <c r="AD23" i="9"/>
  <c r="AF23" i="9" s="1"/>
  <c r="L23" i="9"/>
  <c r="AM23" i="9" s="1"/>
  <c r="J23" i="9"/>
  <c r="H23" i="9"/>
  <c r="AN23" i="9" s="1"/>
  <c r="CP22" i="9"/>
  <c r="CO22" i="9"/>
  <c r="CN22" i="9"/>
  <c r="CM22" i="9"/>
  <c r="CL22" i="9"/>
  <c r="CK22" i="9"/>
  <c r="CI22" i="9"/>
  <c r="CH22" i="9"/>
  <c r="CG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N22" i="9"/>
  <c r="AK22" i="9"/>
  <c r="AJ22" i="9"/>
  <c r="AG22" i="9"/>
  <c r="AE22" i="9"/>
  <c r="AD22" i="9"/>
  <c r="AF22" i="9" s="1"/>
  <c r="L22" i="9"/>
  <c r="AM22" i="9" s="1"/>
  <c r="J22" i="9"/>
  <c r="H22" i="9"/>
  <c r="AU22" i="9" s="1"/>
  <c r="A22" i="9"/>
  <c r="CP21" i="9"/>
  <c r="CO21" i="9"/>
  <c r="CN21" i="9"/>
  <c r="CM21" i="9"/>
  <c r="CL21" i="9"/>
  <c r="CK21" i="9"/>
  <c r="CI21" i="9"/>
  <c r="CG21" i="9"/>
  <c r="CD21" i="9"/>
  <c r="CC21" i="9"/>
  <c r="CB21" i="9"/>
  <c r="CA21" i="9"/>
  <c r="BY21" i="9"/>
  <c r="BX21" i="9"/>
  <c r="BW21" i="9"/>
  <c r="BV21" i="9"/>
  <c r="BU21" i="9"/>
  <c r="BT21" i="9"/>
  <c r="BS21" i="9"/>
  <c r="BR21" i="9"/>
  <c r="BP21" i="9"/>
  <c r="BN21" i="9"/>
  <c r="AM21" i="9"/>
  <c r="BZ21" i="9" s="1"/>
  <c r="AL21" i="9"/>
  <c r="AK21" i="9"/>
  <c r="AJ21" i="9"/>
  <c r="AG21" i="9"/>
  <c r="AE21" i="9"/>
  <c r="AD21" i="9"/>
  <c r="AF21" i="9" s="1"/>
  <c r="J21" i="9"/>
  <c r="H21" i="9"/>
  <c r="AN21" i="9" s="1"/>
  <c r="CJ18" i="9"/>
  <c r="BM18" i="9"/>
  <c r="BL18" i="9"/>
  <c r="BL44" i="9" s="1"/>
  <c r="BK18" i="9"/>
  <c r="BK44" i="9" s="1"/>
  <c r="BJ18" i="9"/>
  <c r="BI18" i="9"/>
  <c r="BH18" i="9"/>
  <c r="BH44" i="9" s="1"/>
  <c r="BG18" i="9"/>
  <c r="BF18" i="9"/>
  <c r="BF44" i="9" s="1"/>
  <c r="BE18" i="9"/>
  <c r="BD18" i="9"/>
  <c r="BD44" i="9" s="1"/>
  <c r="BC18" i="9"/>
  <c r="BC44" i="9" s="1"/>
  <c r="BB18" i="9"/>
  <c r="BA18" i="9"/>
  <c r="AZ18" i="9"/>
  <c r="AZ44" i="9" s="1"/>
  <c r="AY18" i="9"/>
  <c r="AX18" i="9"/>
  <c r="AX44" i="9" s="1"/>
  <c r="AT18" i="9"/>
  <c r="AO18" i="9"/>
  <c r="AO44" i="9" s="1"/>
  <c r="AM18" i="9"/>
  <c r="AL18" i="9"/>
  <c r="W18" i="9"/>
  <c r="W44" i="9" s="1"/>
  <c r="V18" i="9"/>
  <c r="U18" i="9"/>
  <c r="T18" i="9"/>
  <c r="T44" i="9" s="1"/>
  <c r="S18" i="9"/>
  <c r="R18" i="9"/>
  <c r="R44" i="9" s="1"/>
  <c r="Q18" i="9"/>
  <c r="Q44" i="9" s="1"/>
  <c r="P18" i="9"/>
  <c r="P44" i="9" s="1"/>
  <c r="O18" i="9"/>
  <c r="O44" i="9" s="1"/>
  <c r="N18" i="9"/>
  <c r="M18" i="9"/>
  <c r="K18" i="9"/>
  <c r="K44" i="9" s="1"/>
  <c r="G18" i="9"/>
  <c r="F18" i="9"/>
  <c r="F44" i="9" s="1"/>
  <c r="E18" i="9"/>
  <c r="E44" i="9" s="1"/>
  <c r="D18" i="9"/>
  <c r="CP17" i="9"/>
  <c r="CO17" i="9"/>
  <c r="CN17" i="9"/>
  <c r="CM17" i="9"/>
  <c r="CL17" i="9"/>
  <c r="CK17" i="9"/>
  <c r="CI17" i="9"/>
  <c r="CH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N17" i="9"/>
  <c r="AK17" i="9"/>
  <c r="AJ17" i="9"/>
  <c r="AG17" i="9"/>
  <c r="AE17" i="9"/>
  <c r="AD17" i="9"/>
  <c r="AF17" i="9" s="1"/>
  <c r="L17" i="9"/>
  <c r="J17" i="9"/>
  <c r="H17" i="9"/>
  <c r="CP16" i="9"/>
  <c r="CO16" i="9"/>
  <c r="CN16" i="9"/>
  <c r="CM16" i="9"/>
  <c r="CL16" i="9"/>
  <c r="CK16" i="9"/>
  <c r="CI16" i="9"/>
  <c r="CH16" i="9"/>
  <c r="CG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N16" i="9"/>
  <c r="AK16" i="9"/>
  <c r="AJ16" i="9"/>
  <c r="AG16" i="9"/>
  <c r="AE16" i="9"/>
  <c r="AD16" i="9"/>
  <c r="AF16" i="9" s="1"/>
  <c r="L16" i="9"/>
  <c r="J16" i="9"/>
  <c r="H16" i="9"/>
  <c r="CP15" i="9"/>
  <c r="CO15" i="9"/>
  <c r="CN15" i="9"/>
  <c r="CM15" i="9"/>
  <c r="CL15" i="9"/>
  <c r="CK15" i="9"/>
  <c r="CI15" i="9"/>
  <c r="CH15" i="9"/>
  <c r="CG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N15" i="9"/>
  <c r="AK15" i="9"/>
  <c r="AJ15" i="9"/>
  <c r="AG15" i="9"/>
  <c r="AE15" i="9"/>
  <c r="AD15" i="9"/>
  <c r="AF15" i="9" s="1"/>
  <c r="L15" i="9"/>
  <c r="J15" i="9"/>
  <c r="H15" i="9"/>
  <c r="CP14" i="9"/>
  <c r="CO14" i="9"/>
  <c r="CN14" i="9"/>
  <c r="CM14" i="9"/>
  <c r="CL14" i="9"/>
  <c r="CK14" i="9"/>
  <c r="CI14" i="9"/>
  <c r="CH14" i="9"/>
  <c r="CG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N14" i="9"/>
  <c r="AK14" i="9"/>
  <c r="AJ14" i="9"/>
  <c r="AG14" i="9"/>
  <c r="AE14" i="9"/>
  <c r="AD14" i="9"/>
  <c r="AF14" i="9" s="1"/>
  <c r="L14" i="9"/>
  <c r="J14" i="9"/>
  <c r="H14" i="9"/>
  <c r="I14" i="9" s="1"/>
  <c r="CP13" i="9"/>
  <c r="CO13" i="9"/>
  <c r="CN13" i="9"/>
  <c r="CM13" i="9"/>
  <c r="CL13" i="9"/>
  <c r="CK13" i="9"/>
  <c r="CI13" i="9"/>
  <c r="CH13" i="9"/>
  <c r="CG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N13" i="9"/>
  <c r="AK13" i="9"/>
  <c r="AJ13" i="9"/>
  <c r="AG13" i="9"/>
  <c r="AE13" i="9"/>
  <c r="AD13" i="9"/>
  <c r="AF13" i="9" s="1"/>
  <c r="L13" i="9"/>
  <c r="J13" i="9"/>
  <c r="H13" i="9"/>
  <c r="AU13" i="9" s="1"/>
  <c r="CP12" i="9"/>
  <c r="CO12" i="9"/>
  <c r="CN12" i="9"/>
  <c r="CM12" i="9"/>
  <c r="CL12" i="9"/>
  <c r="CK12" i="9"/>
  <c r="CI12" i="9"/>
  <c r="CH12" i="9"/>
  <c r="CG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N12" i="9"/>
  <c r="AK12" i="9"/>
  <c r="AJ12" i="9"/>
  <c r="AG12" i="9"/>
  <c r="AE12" i="9"/>
  <c r="AD12" i="9"/>
  <c r="AF12" i="9" s="1"/>
  <c r="L12" i="9"/>
  <c r="J12" i="9"/>
  <c r="H12" i="9"/>
  <c r="CP11" i="9"/>
  <c r="CO11" i="9"/>
  <c r="CN11" i="9"/>
  <c r="CM11" i="9"/>
  <c r="CL11" i="9"/>
  <c r="CK11" i="9"/>
  <c r="CI11" i="9"/>
  <c r="CH11" i="9"/>
  <c r="CG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N11" i="9"/>
  <c r="AK11" i="9"/>
  <c r="AJ11" i="9"/>
  <c r="AG11" i="9"/>
  <c r="AE11" i="9"/>
  <c r="AD11" i="9"/>
  <c r="AF11" i="9" s="1"/>
  <c r="L11" i="9"/>
  <c r="J11" i="9"/>
  <c r="H11" i="9"/>
  <c r="I11" i="9" s="1"/>
  <c r="AP11" i="9" s="1"/>
  <c r="CP10" i="9"/>
  <c r="CO10" i="9"/>
  <c r="CN10" i="9"/>
  <c r="CM10" i="9"/>
  <c r="CL10" i="9"/>
  <c r="CK10" i="9"/>
  <c r="CI10" i="9"/>
  <c r="CH10" i="9"/>
  <c r="CG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N10" i="9"/>
  <c r="AK10" i="9"/>
  <c r="AJ10" i="9"/>
  <c r="AG10" i="9"/>
  <c r="AE10" i="9"/>
  <c r="AD10" i="9"/>
  <c r="AF10" i="9" s="1"/>
  <c r="L10" i="9"/>
  <c r="J10" i="9"/>
  <c r="H10" i="9"/>
  <c r="A10" i="9"/>
  <c r="A11" i="9" s="1"/>
  <c r="A12" i="9" s="1"/>
  <c r="A13" i="9" s="1"/>
  <c r="A14" i="9" s="1"/>
  <c r="CP9" i="9"/>
  <c r="CO9" i="9"/>
  <c r="CN9" i="9"/>
  <c r="CM9" i="9"/>
  <c r="CL9" i="9"/>
  <c r="CK9" i="9"/>
  <c r="CI9" i="9"/>
  <c r="CH9" i="9"/>
  <c r="CG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N9" i="9"/>
  <c r="AK9" i="9"/>
  <c r="AJ9" i="9"/>
  <c r="AG9" i="9"/>
  <c r="AE9" i="9"/>
  <c r="AD9" i="9"/>
  <c r="AF9" i="9" s="1"/>
  <c r="L9" i="9"/>
  <c r="J9" i="9"/>
  <c r="H9" i="9"/>
  <c r="BM6" i="9"/>
  <c r="AL78" i="8"/>
  <c r="AK78" i="8"/>
  <c r="AJ78" i="8"/>
  <c r="BK55" i="8"/>
  <c r="BJ55" i="8"/>
  <c r="BI55" i="8"/>
  <c r="BA55" i="8"/>
  <c r="AU55" i="8"/>
  <c r="AR55" i="8"/>
  <c r="AI55" i="8"/>
  <c r="BL240" i="12" l="1"/>
  <c r="AN65" i="12"/>
  <c r="R65" i="12"/>
  <c r="AN310" i="12"/>
  <c r="R310" i="12"/>
  <c r="BH55" i="8"/>
  <c r="AH23" i="9"/>
  <c r="AH27" i="9"/>
  <c r="AH28" i="9"/>
  <c r="CK18" i="9"/>
  <c r="AH11" i="9"/>
  <c r="BE55" i="8"/>
  <c r="BR34" i="9"/>
  <c r="AH22" i="9"/>
  <c r="AH24" i="9"/>
  <c r="BZ32" i="9"/>
  <c r="AE18" i="9"/>
  <c r="CD34" i="9"/>
  <c r="AV30" i="9"/>
  <c r="M44" i="9"/>
  <c r="U44" i="9"/>
  <c r="AL39" i="9"/>
  <c r="N44" i="9"/>
  <c r="V44" i="9"/>
  <c r="CD18" i="9"/>
  <c r="CO18" i="9"/>
  <c r="BA44" i="9"/>
  <c r="BI44" i="9"/>
  <c r="AG41" i="9"/>
  <c r="CB41" i="9"/>
  <c r="AV16" i="9"/>
  <c r="BB44" i="9"/>
  <c r="BJ44" i="9"/>
  <c r="AV27" i="9"/>
  <c r="AG18" i="9"/>
  <c r="AH10" i="9"/>
  <c r="AL37" i="9"/>
  <c r="CN41" i="9"/>
  <c r="I13" i="9"/>
  <c r="Y13" i="9" s="1"/>
  <c r="G44" i="9"/>
  <c r="S44" i="9"/>
  <c r="AT44" i="9"/>
  <c r="BE44" i="9"/>
  <c r="BM44" i="9"/>
  <c r="AH25" i="9"/>
  <c r="AH26" i="9"/>
  <c r="I28" i="9"/>
  <c r="AP28" i="9" s="1"/>
  <c r="AH12" i="9"/>
  <c r="AN14" i="9"/>
  <c r="AI14" i="9" s="1"/>
  <c r="AH17" i="9"/>
  <c r="H18" i="9"/>
  <c r="CP18" i="9"/>
  <c r="AY44" i="9"/>
  <c r="BG44" i="9"/>
  <c r="BV34" i="9"/>
  <c r="AL38" i="9"/>
  <c r="AL41" i="9" s="1"/>
  <c r="BP41" i="9"/>
  <c r="BX41" i="9"/>
  <c r="AH14" i="9"/>
  <c r="BN34" i="9"/>
  <c r="AH29" i="9"/>
  <c r="AF18" i="9"/>
  <c r="AF30" i="9"/>
  <c r="AH30" i="9" s="1"/>
  <c r="AB14" i="9"/>
  <c r="Z14" i="9"/>
  <c r="AF41" i="9"/>
  <c r="CL18" i="9"/>
  <c r="CH18" i="9"/>
  <c r="AA11" i="9"/>
  <c r="AS11" i="9" s="1"/>
  <c r="AU11" i="9"/>
  <c r="AH15" i="9"/>
  <c r="AH16" i="9"/>
  <c r="AM25" i="9"/>
  <c r="AM26" i="9"/>
  <c r="AA28" i="9"/>
  <c r="AS28" i="9" s="1"/>
  <c r="AU33" i="9"/>
  <c r="J41" i="9"/>
  <c r="BN41" i="9"/>
  <c r="BS41" i="9"/>
  <c r="BW41" i="9"/>
  <c r="CA41" i="9"/>
  <c r="CG41" i="9"/>
  <c r="CP41" i="9"/>
  <c r="L41" i="9"/>
  <c r="AN16" i="9"/>
  <c r="AI16" i="9" s="1"/>
  <c r="I9" i="9"/>
  <c r="Y9" i="9" s="1"/>
  <c r="AJ18" i="9"/>
  <c r="BQ18" i="9"/>
  <c r="BU18" i="9"/>
  <c r="BY18" i="9"/>
  <c r="CC18" i="9"/>
  <c r="CI18" i="9"/>
  <c r="CN18" i="9"/>
  <c r="AV10" i="9"/>
  <c r="AN10" i="9"/>
  <c r="BR18" i="9"/>
  <c r="BV18" i="9"/>
  <c r="BZ18" i="9"/>
  <c r="I22" i="9"/>
  <c r="X22" i="9" s="1"/>
  <c r="AL23" i="9"/>
  <c r="I25" i="9"/>
  <c r="I26" i="9"/>
  <c r="I27" i="9"/>
  <c r="AN27" i="9"/>
  <c r="I30" i="9"/>
  <c r="AP30" i="9" s="1"/>
  <c r="AM31" i="9"/>
  <c r="AN32" i="9"/>
  <c r="AI32" i="9" s="1"/>
  <c r="AD41" i="9"/>
  <c r="BQ41" i="9"/>
  <c r="BU41" i="9"/>
  <c r="BY41" i="9"/>
  <c r="CC41" i="9"/>
  <c r="CI41" i="9"/>
  <c r="AK18" i="9"/>
  <c r="J18" i="9"/>
  <c r="BN18" i="9"/>
  <c r="AL29" i="9"/>
  <c r="AU30" i="9"/>
  <c r="AE41" i="9"/>
  <c r="BR41" i="9"/>
  <c r="BV41" i="9"/>
  <c r="BZ41" i="9"/>
  <c r="CD41" i="9"/>
  <c r="CD44" i="9" s="1"/>
  <c r="CK41" i="9"/>
  <c r="CO41" i="9"/>
  <c r="AL79" i="8"/>
  <c r="AJ55" i="8"/>
  <c r="BF55" i="8"/>
  <c r="BL55" i="8"/>
  <c r="BC55" i="8"/>
  <c r="L18" i="9"/>
  <c r="BT18" i="9"/>
  <c r="BX18" i="9"/>
  <c r="CB18" i="9"/>
  <c r="CM18" i="9"/>
  <c r="AH13" i="9"/>
  <c r="AV14" i="9"/>
  <c r="AF34" i="9"/>
  <c r="AH21" i="9"/>
  <c r="CM34" i="9"/>
  <c r="A23" i="9"/>
  <c r="A24" i="9" s="1"/>
  <c r="A25" i="9" s="1"/>
  <c r="A26" i="9" s="1"/>
  <c r="A27" i="9" s="1"/>
  <c r="A28" i="9" s="1"/>
  <c r="L34" i="9"/>
  <c r="AL22" i="9"/>
  <c r="AB33" i="9"/>
  <c r="X33" i="9"/>
  <c r="AA33" i="9"/>
  <c r="AS33" i="9" s="1"/>
  <c r="Z33" i="9"/>
  <c r="Y33" i="9"/>
  <c r="AP33" i="9"/>
  <c r="AV38" i="9"/>
  <c r="AU38" i="9"/>
  <c r="I38" i="9"/>
  <c r="AN38" i="9"/>
  <c r="AV23" i="9"/>
  <c r="AM28" i="9"/>
  <c r="AV29" i="9"/>
  <c r="AB30" i="9"/>
  <c r="AV31" i="9"/>
  <c r="AU31" i="9"/>
  <c r="AN31" i="9"/>
  <c r="AI31" i="9" s="1"/>
  <c r="I31" i="9"/>
  <c r="AP9" i="9"/>
  <c r="Z9" i="9"/>
  <c r="AQ9" i="9" s="1"/>
  <c r="AB9" i="9"/>
  <c r="X9" i="9"/>
  <c r="AN15" i="9"/>
  <c r="AI15" i="9" s="1"/>
  <c r="I15" i="9"/>
  <c r="AU15" i="9"/>
  <c r="AV15" i="9"/>
  <c r="AN17" i="9"/>
  <c r="AI17" i="9" s="1"/>
  <c r="I17" i="9"/>
  <c r="AU17" i="9"/>
  <c r="AV17" i="9"/>
  <c r="AD18" i="9"/>
  <c r="AD34" i="9"/>
  <c r="AJ34" i="9"/>
  <c r="AI21" i="9"/>
  <c r="AA32" i="9"/>
  <c r="AS32" i="9" s="1"/>
  <c r="AP32" i="9"/>
  <c r="Y32" i="9"/>
  <c r="X32" i="9"/>
  <c r="Z32" i="9"/>
  <c r="BS18" i="9"/>
  <c r="BW18" i="9"/>
  <c r="CA18" i="9"/>
  <c r="Y11" i="9"/>
  <c r="AB11" i="9"/>
  <c r="X11" i="9"/>
  <c r="Z11" i="9"/>
  <c r="AN12" i="9"/>
  <c r="I12" i="9"/>
  <c r="AU12" i="9"/>
  <c r="AV12" i="9"/>
  <c r="AP13" i="9"/>
  <c r="AA13" i="9"/>
  <c r="AS13" i="9" s="1"/>
  <c r="Z13" i="9"/>
  <c r="AQ13" i="9" s="1"/>
  <c r="AB13" i="9"/>
  <c r="X13" i="9"/>
  <c r="J34" i="9"/>
  <c r="AN40" i="9"/>
  <c r="I40" i="9"/>
  <c r="AU40" i="9"/>
  <c r="AV40" i="9"/>
  <c r="H41" i="9"/>
  <c r="AV9" i="9"/>
  <c r="I10" i="9"/>
  <c r="AN11" i="9"/>
  <c r="AV13" i="9"/>
  <c r="Y14" i="9"/>
  <c r="I16" i="9"/>
  <c r="AE34" i="9"/>
  <c r="BU34" i="9"/>
  <c r="BY34" i="9"/>
  <c r="BY44" i="9" s="1"/>
  <c r="CC34" i="9"/>
  <c r="CG34" i="9"/>
  <c r="CL34" i="9"/>
  <c r="CP34" i="9"/>
  <c r="AV22" i="9"/>
  <c r="I23" i="9"/>
  <c r="AU23" i="9"/>
  <c r="I24" i="9"/>
  <c r="AV24" i="9"/>
  <c r="Z25" i="9"/>
  <c r="AV25" i="9"/>
  <c r="Z26" i="9"/>
  <c r="AV26" i="9"/>
  <c r="AA27" i="9"/>
  <c r="AS27" i="9" s="1"/>
  <c r="Z28" i="9"/>
  <c r="AV28" i="9"/>
  <c r="I29" i="9"/>
  <c r="AU29" i="9"/>
  <c r="AN30" i="9"/>
  <c r="AI30" i="9" s="1"/>
  <c r="AH31" i="9"/>
  <c r="BZ31" i="9"/>
  <c r="AI37" i="9"/>
  <c r="AH38" i="9"/>
  <c r="AM38" i="9"/>
  <c r="AI39" i="9"/>
  <c r="AH9" i="9"/>
  <c r="AN9" i="9"/>
  <c r="AI10" i="9"/>
  <c r="AU10" i="9"/>
  <c r="AV11" i="9"/>
  <c r="AN13" i="9"/>
  <c r="CE13" i="9" s="1"/>
  <c r="CF13" i="9" s="1"/>
  <c r="AA14" i="9"/>
  <c r="AS14" i="9" s="1"/>
  <c r="AP14" i="9"/>
  <c r="AU14" i="9"/>
  <c r="AU16" i="9"/>
  <c r="H34" i="9"/>
  <c r="AG34" i="9"/>
  <c r="AG44" i="9" s="1"/>
  <c r="AK34" i="9"/>
  <c r="AU21" i="9"/>
  <c r="BS34" i="9"/>
  <c r="BW34" i="9"/>
  <c r="CA34" i="9"/>
  <c r="CI34" i="9"/>
  <c r="CN34" i="9"/>
  <c r="AN22" i="9"/>
  <c r="AI23" i="9"/>
  <c r="AN24" i="9"/>
  <c r="AN25" i="9"/>
  <c r="X26" i="9"/>
  <c r="AB26" i="9"/>
  <c r="AN26" i="9"/>
  <c r="Y27" i="9"/>
  <c r="AP27" i="9"/>
  <c r="AU27" i="9"/>
  <c r="X28" i="9"/>
  <c r="AB28" i="9"/>
  <c r="AN28" i="9"/>
  <c r="CE28" i="9" s="1"/>
  <c r="CF28" i="9" s="1"/>
  <c r="AI29" i="9"/>
  <c r="AL30" i="9"/>
  <c r="AH37" i="9"/>
  <c r="AM37" i="9"/>
  <c r="AI38" i="9"/>
  <c r="AH39" i="9"/>
  <c r="AM39" i="9"/>
  <c r="AJ41" i="9"/>
  <c r="AU9" i="9"/>
  <c r="CE9" i="9"/>
  <c r="X14" i="9"/>
  <c r="D44" i="9"/>
  <c r="CJ44" i="9"/>
  <c r="I21" i="9"/>
  <c r="AV21" i="9"/>
  <c r="BP34" i="9"/>
  <c r="BT34" i="9"/>
  <c r="BX34" i="9"/>
  <c r="CB34" i="9"/>
  <c r="CK34" i="9"/>
  <c r="CO34" i="9"/>
  <c r="CO44" i="9" s="1"/>
  <c r="Y26" i="9"/>
  <c r="Y28" i="9"/>
  <c r="AV32" i="9"/>
  <c r="AU32" i="9"/>
  <c r="AV33" i="9"/>
  <c r="AN33" i="9"/>
  <c r="AI33" i="9" s="1"/>
  <c r="AV37" i="9"/>
  <c r="AU37" i="9"/>
  <c r="I37" i="9"/>
  <c r="CH41" i="9"/>
  <c r="CM41" i="9"/>
  <c r="AV39" i="9"/>
  <c r="AU39" i="9"/>
  <c r="I39" i="9"/>
  <c r="AK41" i="9"/>
  <c r="BZ33" i="9"/>
  <c r="BV56" i="8" l="1"/>
  <c r="BW56" i="8" s="1"/>
  <c r="BX56" i="8" s="1"/>
  <c r="CH240" i="12"/>
  <c r="BN45" i="9"/>
  <c r="CK44" i="9"/>
  <c r="AA9" i="9"/>
  <c r="AH18" i="9"/>
  <c r="BR44" i="9"/>
  <c r="AE44" i="9"/>
  <c r="AD44" i="9"/>
  <c r="AI13" i="9"/>
  <c r="J44" i="9"/>
  <c r="AP55" i="8"/>
  <c r="CE14" i="9"/>
  <c r="CF14" i="9" s="1"/>
  <c r="AC11" i="9"/>
  <c r="AR11" i="9" s="1"/>
  <c r="AF44" i="9"/>
  <c r="AM34" i="9"/>
  <c r="AM44" i="9" s="1"/>
  <c r="CE32" i="9"/>
  <c r="CF32" i="9" s="1"/>
  <c r="CH32" i="9" s="1"/>
  <c r="Z22" i="9"/>
  <c r="AQ28" i="9"/>
  <c r="AB22" i="9"/>
  <c r="AK44" i="9"/>
  <c r="CP44" i="9"/>
  <c r="Y22" i="9"/>
  <c r="H44" i="9"/>
  <c r="BS44" i="9"/>
  <c r="BV44" i="9"/>
  <c r="AH41" i="9"/>
  <c r="AP25" i="9"/>
  <c r="AA25" i="9"/>
  <c r="AS25" i="9" s="1"/>
  <c r="Y30" i="9"/>
  <c r="Y25" i="9"/>
  <c r="AQ25" i="9" s="1"/>
  <c r="AC14" i="9"/>
  <c r="AR14" i="9" s="1"/>
  <c r="AW14" i="9" s="1"/>
  <c r="BO14" i="9" s="1"/>
  <c r="AJ44" i="9"/>
  <c r="X25" i="9"/>
  <c r="CN44" i="9"/>
  <c r="AQ14" i="9"/>
  <c r="AQ11" i="9"/>
  <c r="AA30" i="9"/>
  <c r="BN44" i="9"/>
  <c r="BN47" i="9" s="1"/>
  <c r="Z27" i="9"/>
  <c r="AQ27" i="9" s="1"/>
  <c r="AB27" i="9"/>
  <c r="X27" i="9"/>
  <c r="AP22" i="9"/>
  <c r="AA22" i="9"/>
  <c r="AB25" i="9"/>
  <c r="BU44" i="9"/>
  <c r="I18" i="9"/>
  <c r="Z30" i="9"/>
  <c r="AL34" i="9"/>
  <c r="AL44" i="9" s="1"/>
  <c r="CI44" i="9"/>
  <c r="BZ34" i="9"/>
  <c r="BZ44" i="9" s="1"/>
  <c r="CC44" i="9"/>
  <c r="CA44" i="9"/>
  <c r="AC32" i="9"/>
  <c r="AR32" i="9" s="1"/>
  <c r="AI27" i="9"/>
  <c r="X30" i="9"/>
  <c r="AQ33" i="9"/>
  <c r="AP26" i="9"/>
  <c r="AA26" i="9"/>
  <c r="AS26" i="9" s="1"/>
  <c r="AL55" i="8"/>
  <c r="AK55" i="8"/>
  <c r="Z39" i="9"/>
  <c r="AP39" i="9"/>
  <c r="Y39" i="9"/>
  <c r="AA39" i="9"/>
  <c r="AS39" i="9" s="1"/>
  <c r="AB39" i="9"/>
  <c r="X39" i="9"/>
  <c r="CF9" i="9"/>
  <c r="AI24" i="9"/>
  <c r="AI22" i="9"/>
  <c r="AP24" i="9"/>
  <c r="Y24" i="9"/>
  <c r="AB24" i="9"/>
  <c r="X24" i="9"/>
  <c r="Z24" i="9"/>
  <c r="AA24" i="9"/>
  <c r="AS24" i="9" s="1"/>
  <c r="AB16" i="9"/>
  <c r="X16" i="9"/>
  <c r="AP16" i="9"/>
  <c r="AA16" i="9"/>
  <c r="AS16" i="9" s="1"/>
  <c r="Y16" i="9"/>
  <c r="Z16" i="9"/>
  <c r="AI11" i="9"/>
  <c r="CE11" i="9"/>
  <c r="CF11" i="9" s="1"/>
  <c r="AI40" i="9"/>
  <c r="AI41" i="9" s="1"/>
  <c r="CE33" i="9"/>
  <c r="CF33" i="9" s="1"/>
  <c r="CH33" i="9" s="1"/>
  <c r="AU18" i="9"/>
  <c r="AC28" i="9"/>
  <c r="AR28" i="9" s="1"/>
  <c r="AW28" i="9" s="1"/>
  <c r="BO28" i="9" s="1"/>
  <c r="AM41" i="9"/>
  <c r="Z12" i="9"/>
  <c r="Y12" i="9"/>
  <c r="AP12" i="9"/>
  <c r="CE12" i="9" s="1"/>
  <c r="CF12" i="9" s="1"/>
  <c r="AA12" i="9"/>
  <c r="AS12" i="9" s="1"/>
  <c r="AB12" i="9"/>
  <c r="X12" i="9"/>
  <c r="BW44" i="9"/>
  <c r="CE27" i="9"/>
  <c r="CF27" i="9" s="1"/>
  <c r="Z17" i="9"/>
  <c r="Y17" i="9"/>
  <c r="AP17" i="9"/>
  <c r="CE17" i="9" s="1"/>
  <c r="CF17" i="9" s="1"/>
  <c r="CG17" i="9" s="1"/>
  <c r="CG18" i="9" s="1"/>
  <c r="CG44" i="9" s="1"/>
  <c r="AA17" i="9"/>
  <c r="AS17" i="9" s="1"/>
  <c r="AB17" i="9"/>
  <c r="X17" i="9"/>
  <c r="Z15" i="9"/>
  <c r="Y15" i="9"/>
  <c r="AQ15" i="9" s="1"/>
  <c r="AP15" i="9"/>
  <c r="CE15" i="9" s="1"/>
  <c r="CF15" i="9" s="1"/>
  <c r="AA15" i="9"/>
  <c r="AS15" i="9" s="1"/>
  <c r="AB15" i="9"/>
  <c r="X15" i="9"/>
  <c r="AN41" i="9"/>
  <c r="AC33" i="9"/>
  <c r="AR33" i="9" s="1"/>
  <c r="AW33" i="9" s="1"/>
  <c r="A29" i="9"/>
  <c r="AI12" i="9"/>
  <c r="CM44" i="9"/>
  <c r="AU34" i="9"/>
  <c r="CE30" i="9"/>
  <c r="CF30" i="9" s="1"/>
  <c r="AB10" i="9"/>
  <c r="X10" i="9"/>
  <c r="AP10" i="9"/>
  <c r="AA10" i="9"/>
  <c r="AS10" i="9" s="1"/>
  <c r="Y10" i="9"/>
  <c r="Z10" i="9"/>
  <c r="AC13" i="9"/>
  <c r="AR13" i="9" s="1"/>
  <c r="AW13" i="9" s="1"/>
  <c r="BO13" i="9" s="1"/>
  <c r="AN34" i="9"/>
  <c r="Z38" i="9"/>
  <c r="I41" i="9"/>
  <c r="AP38" i="9"/>
  <c r="Y38" i="9"/>
  <c r="AA38" i="9"/>
  <c r="X38" i="9"/>
  <c r="AB38" i="9"/>
  <c r="CB44" i="9"/>
  <c r="BZ45" i="9" s="1"/>
  <c r="Z37" i="9"/>
  <c r="AP37" i="9"/>
  <c r="Y37" i="9"/>
  <c r="AA37" i="9"/>
  <c r="AB37" i="9"/>
  <c r="X37" i="9"/>
  <c r="AQ26" i="9"/>
  <c r="AV34" i="9"/>
  <c r="AI28" i="9"/>
  <c r="AI26" i="9"/>
  <c r="AQ22" i="9"/>
  <c r="I34" i="9"/>
  <c r="Z21" i="9"/>
  <c r="AP21" i="9"/>
  <c r="Y21" i="9"/>
  <c r="AA21" i="9"/>
  <c r="AB21" i="9"/>
  <c r="X21" i="9"/>
  <c r="AI25" i="9"/>
  <c r="AN18" i="9"/>
  <c r="AI9" i="9"/>
  <c r="AB29" i="9"/>
  <c r="X29" i="9"/>
  <c r="AA29" i="9"/>
  <c r="AS29" i="9" s="1"/>
  <c r="AP29" i="9"/>
  <c r="Y29" i="9"/>
  <c r="Z29" i="9"/>
  <c r="AB23" i="9"/>
  <c r="X23" i="9"/>
  <c r="AA23" i="9"/>
  <c r="AS23" i="9" s="1"/>
  <c r="AP23" i="9"/>
  <c r="Y23" i="9"/>
  <c r="Z23" i="9"/>
  <c r="AV18" i="9"/>
  <c r="AA40" i="9"/>
  <c r="AS40" i="9" s="1"/>
  <c r="Z40" i="9"/>
  <c r="AP40" i="9"/>
  <c r="CE40" i="9" s="1"/>
  <c r="CF40" i="9" s="1"/>
  <c r="CL40" i="9" s="1"/>
  <c r="CL41" i="9" s="1"/>
  <c r="CL44" i="9" s="1"/>
  <c r="AB40" i="9"/>
  <c r="X40" i="9"/>
  <c r="Y40" i="9"/>
  <c r="AQ32" i="9"/>
  <c r="AC9" i="9"/>
  <c r="AS9" i="9"/>
  <c r="AU41" i="9"/>
  <c r="BX44" i="9"/>
  <c r="Z31" i="9"/>
  <c r="AP31" i="9"/>
  <c r="CE31" i="9" s="1"/>
  <c r="CF31" i="9" s="1"/>
  <c r="CH31" i="9" s="1"/>
  <c r="AA31" i="9"/>
  <c r="AS31" i="9" s="1"/>
  <c r="Y31" i="9"/>
  <c r="AB31" i="9"/>
  <c r="X31" i="9"/>
  <c r="AV41" i="9"/>
  <c r="AH34" i="9"/>
  <c r="AH44" i="9" s="1"/>
  <c r="AW11" i="9"/>
  <c r="BO11" i="9" s="1"/>
  <c r="L44" i="9"/>
  <c r="AY525" i="1"/>
  <c r="AX525" i="1"/>
  <c r="AV525" i="1"/>
  <c r="AU525" i="1"/>
  <c r="AS525" i="1"/>
  <c r="AR525" i="1"/>
  <c r="AP525" i="1"/>
  <c r="AO525" i="1"/>
  <c r="AM525" i="1"/>
  <c r="AL525" i="1"/>
  <c r="AJ525" i="1"/>
  <c r="AI525" i="1"/>
  <c r="AG525" i="1"/>
  <c r="AF525" i="1"/>
  <c r="AD525" i="1"/>
  <c r="AC525" i="1"/>
  <c r="AA525" i="1"/>
  <c r="Z525" i="1"/>
  <c r="X525" i="1"/>
  <c r="W525" i="1"/>
  <c r="U525" i="1"/>
  <c r="T525" i="1"/>
  <c r="R525" i="1"/>
  <c r="Q525" i="1"/>
  <c r="O525" i="1"/>
  <c r="N525" i="1"/>
  <c r="L525" i="1"/>
  <c r="K525" i="1"/>
  <c r="I525" i="1"/>
  <c r="H525" i="1"/>
  <c r="F525" i="1"/>
  <c r="E525" i="1"/>
  <c r="C519" i="1" s="1"/>
  <c r="AY510" i="1"/>
  <c r="AX510" i="1"/>
  <c r="AV510" i="1"/>
  <c r="AU510" i="1"/>
  <c r="AS510" i="1"/>
  <c r="AR510" i="1"/>
  <c r="AP510" i="1"/>
  <c r="AO510" i="1"/>
  <c r="AM510" i="1"/>
  <c r="AL510" i="1"/>
  <c r="AJ510" i="1"/>
  <c r="AI510" i="1"/>
  <c r="AG510" i="1"/>
  <c r="AF510" i="1"/>
  <c r="AD510" i="1"/>
  <c r="AC510" i="1"/>
  <c r="AA510" i="1"/>
  <c r="Z510" i="1"/>
  <c r="X510" i="1"/>
  <c r="W510" i="1"/>
  <c r="U510" i="1"/>
  <c r="T510" i="1"/>
  <c r="R510" i="1"/>
  <c r="Q510" i="1"/>
  <c r="O510" i="1"/>
  <c r="N510" i="1"/>
  <c r="L510" i="1"/>
  <c r="K510" i="1"/>
  <c r="I510" i="1"/>
  <c r="H510" i="1"/>
  <c r="F510" i="1"/>
  <c r="E510" i="1"/>
  <c r="C504" i="1" s="1"/>
  <c r="AY495" i="1"/>
  <c r="AX495" i="1"/>
  <c r="AV495" i="1"/>
  <c r="AU495" i="1"/>
  <c r="AS495" i="1"/>
  <c r="AR495" i="1"/>
  <c r="AP495" i="1"/>
  <c r="AO495" i="1"/>
  <c r="AM495" i="1"/>
  <c r="AL495" i="1"/>
  <c r="AJ495" i="1"/>
  <c r="AI495" i="1"/>
  <c r="AG495" i="1"/>
  <c r="AF495" i="1"/>
  <c r="AD495" i="1"/>
  <c r="AC495" i="1"/>
  <c r="AA495" i="1"/>
  <c r="Z495" i="1"/>
  <c r="X495" i="1"/>
  <c r="W495" i="1"/>
  <c r="U495" i="1"/>
  <c r="T495" i="1"/>
  <c r="R495" i="1"/>
  <c r="Q495" i="1"/>
  <c r="O495" i="1"/>
  <c r="N495" i="1"/>
  <c r="L495" i="1"/>
  <c r="K495" i="1"/>
  <c r="I495" i="1"/>
  <c r="H495" i="1"/>
  <c r="F495" i="1"/>
  <c r="E495" i="1"/>
  <c r="C489" i="1" s="1"/>
  <c r="AY480" i="1"/>
  <c r="AX480" i="1"/>
  <c r="AV480" i="1"/>
  <c r="AU480" i="1"/>
  <c r="AS480" i="1"/>
  <c r="AR480" i="1"/>
  <c r="AP480" i="1"/>
  <c r="AO480" i="1"/>
  <c r="AM480" i="1"/>
  <c r="AL480" i="1"/>
  <c r="AJ480" i="1"/>
  <c r="AI480" i="1"/>
  <c r="AG480" i="1"/>
  <c r="AF480" i="1"/>
  <c r="AD480" i="1"/>
  <c r="AC480" i="1"/>
  <c r="AA480" i="1"/>
  <c r="Z480" i="1"/>
  <c r="X480" i="1"/>
  <c r="W480" i="1"/>
  <c r="U480" i="1"/>
  <c r="T480" i="1"/>
  <c r="R480" i="1"/>
  <c r="Q480" i="1"/>
  <c r="O480" i="1"/>
  <c r="N480" i="1"/>
  <c r="L480" i="1"/>
  <c r="K480" i="1"/>
  <c r="I480" i="1"/>
  <c r="H480" i="1"/>
  <c r="F480" i="1"/>
  <c r="E480" i="1"/>
  <c r="AY465" i="1"/>
  <c r="AX465" i="1"/>
  <c r="AV465" i="1"/>
  <c r="AU465" i="1"/>
  <c r="AS465" i="1"/>
  <c r="AR465" i="1"/>
  <c r="AP465" i="1"/>
  <c r="AO465" i="1"/>
  <c r="AM465" i="1"/>
  <c r="AL465" i="1"/>
  <c r="AJ465" i="1"/>
  <c r="AI465" i="1"/>
  <c r="AG465" i="1"/>
  <c r="AF465" i="1"/>
  <c r="AD465" i="1"/>
  <c r="AC465" i="1"/>
  <c r="AA465" i="1"/>
  <c r="Z465" i="1"/>
  <c r="X465" i="1"/>
  <c r="W465" i="1"/>
  <c r="U465" i="1"/>
  <c r="T465" i="1"/>
  <c r="R465" i="1"/>
  <c r="Q465" i="1"/>
  <c r="O465" i="1"/>
  <c r="N465" i="1"/>
  <c r="L465" i="1"/>
  <c r="K465" i="1"/>
  <c r="I465" i="1"/>
  <c r="H465" i="1"/>
  <c r="F465" i="1"/>
  <c r="E465" i="1"/>
  <c r="C459" i="1" s="1"/>
  <c r="AY450" i="1"/>
  <c r="AX450" i="1"/>
  <c r="AV450" i="1"/>
  <c r="AU450" i="1"/>
  <c r="AS450" i="1"/>
  <c r="AR450" i="1"/>
  <c r="AP450" i="1"/>
  <c r="AO450" i="1"/>
  <c r="AM450" i="1"/>
  <c r="AL450" i="1"/>
  <c r="AJ450" i="1"/>
  <c r="AI450" i="1"/>
  <c r="AG450" i="1"/>
  <c r="AF450" i="1"/>
  <c r="AD450" i="1"/>
  <c r="AC450" i="1"/>
  <c r="AA450" i="1"/>
  <c r="Z450" i="1"/>
  <c r="X450" i="1"/>
  <c r="W450" i="1"/>
  <c r="U450" i="1"/>
  <c r="T450" i="1"/>
  <c r="R450" i="1"/>
  <c r="Q450" i="1"/>
  <c r="O450" i="1"/>
  <c r="N450" i="1"/>
  <c r="L450" i="1"/>
  <c r="K450" i="1"/>
  <c r="I450" i="1"/>
  <c r="H450" i="1"/>
  <c r="F450" i="1"/>
  <c r="E450" i="1"/>
  <c r="AY435" i="1"/>
  <c r="AX435" i="1"/>
  <c r="AV435" i="1"/>
  <c r="AU435" i="1"/>
  <c r="AS435" i="1"/>
  <c r="AR435" i="1"/>
  <c r="AP435" i="1"/>
  <c r="AO435" i="1"/>
  <c r="AM435" i="1"/>
  <c r="AL435" i="1"/>
  <c r="AJ435" i="1"/>
  <c r="AI435" i="1"/>
  <c r="AG435" i="1"/>
  <c r="AF435" i="1"/>
  <c r="AD435" i="1"/>
  <c r="AC435" i="1"/>
  <c r="AA435" i="1"/>
  <c r="Z435" i="1"/>
  <c r="X435" i="1"/>
  <c r="W435" i="1"/>
  <c r="U435" i="1"/>
  <c r="T435" i="1"/>
  <c r="R435" i="1"/>
  <c r="Q435" i="1"/>
  <c r="O435" i="1"/>
  <c r="N435" i="1"/>
  <c r="L435" i="1"/>
  <c r="K435" i="1"/>
  <c r="I435" i="1"/>
  <c r="H435" i="1"/>
  <c r="F435" i="1"/>
  <c r="E435" i="1"/>
  <c r="C429" i="1" s="1"/>
  <c r="AY420" i="1"/>
  <c r="AX420" i="1"/>
  <c r="AV420" i="1"/>
  <c r="AU420" i="1"/>
  <c r="AS420" i="1"/>
  <c r="AR420" i="1"/>
  <c r="AP420" i="1"/>
  <c r="AO420" i="1"/>
  <c r="AM420" i="1"/>
  <c r="AL420" i="1"/>
  <c r="AJ420" i="1"/>
  <c r="AI420" i="1"/>
  <c r="AG420" i="1"/>
  <c r="AF420" i="1"/>
  <c r="AD420" i="1"/>
  <c r="AC420" i="1"/>
  <c r="AA420" i="1"/>
  <c r="Z420" i="1"/>
  <c r="X420" i="1"/>
  <c r="W420" i="1"/>
  <c r="U420" i="1"/>
  <c r="T420" i="1"/>
  <c r="R420" i="1"/>
  <c r="Q420" i="1"/>
  <c r="O420" i="1"/>
  <c r="N420" i="1"/>
  <c r="L420" i="1"/>
  <c r="K420" i="1"/>
  <c r="I420" i="1"/>
  <c r="H420" i="1"/>
  <c r="F420" i="1"/>
  <c r="E420" i="1"/>
  <c r="AY405" i="1"/>
  <c r="AX405" i="1"/>
  <c r="AV405" i="1"/>
  <c r="AU405" i="1"/>
  <c r="AS405" i="1"/>
  <c r="AR405" i="1"/>
  <c r="AP405" i="1"/>
  <c r="AO405" i="1"/>
  <c r="AM405" i="1"/>
  <c r="AL405" i="1"/>
  <c r="AJ405" i="1"/>
  <c r="AI405" i="1"/>
  <c r="AG405" i="1"/>
  <c r="AF405" i="1"/>
  <c r="AD405" i="1"/>
  <c r="AC405" i="1"/>
  <c r="AA405" i="1"/>
  <c r="Z405" i="1"/>
  <c r="X405" i="1"/>
  <c r="W405" i="1"/>
  <c r="U405" i="1"/>
  <c r="T405" i="1"/>
  <c r="R405" i="1"/>
  <c r="Q405" i="1"/>
  <c r="O405" i="1"/>
  <c r="N405" i="1"/>
  <c r="L405" i="1"/>
  <c r="K405" i="1"/>
  <c r="I405" i="1"/>
  <c r="H405" i="1"/>
  <c r="C399" i="1" s="1"/>
  <c r="F405" i="1"/>
  <c r="E405" i="1"/>
  <c r="AY390" i="1"/>
  <c r="AX390" i="1"/>
  <c r="AV390" i="1"/>
  <c r="AU390" i="1"/>
  <c r="AS390" i="1"/>
  <c r="AR390" i="1"/>
  <c r="AP390" i="1"/>
  <c r="AO390" i="1"/>
  <c r="AM390" i="1"/>
  <c r="AL390" i="1"/>
  <c r="AJ390" i="1"/>
  <c r="AI390" i="1"/>
  <c r="AG390" i="1"/>
  <c r="AF390" i="1"/>
  <c r="AD390" i="1"/>
  <c r="AC390" i="1"/>
  <c r="AA390" i="1"/>
  <c r="Z390" i="1"/>
  <c r="X390" i="1"/>
  <c r="W390" i="1"/>
  <c r="U390" i="1"/>
  <c r="T390" i="1"/>
  <c r="R390" i="1"/>
  <c r="Q390" i="1"/>
  <c r="O390" i="1"/>
  <c r="N390" i="1"/>
  <c r="L390" i="1"/>
  <c r="K390" i="1"/>
  <c r="I390" i="1"/>
  <c r="H390" i="1"/>
  <c r="F390" i="1"/>
  <c r="E390" i="1"/>
  <c r="AY375" i="1"/>
  <c r="AX375" i="1"/>
  <c r="AV375" i="1"/>
  <c r="AU375" i="1"/>
  <c r="AS375" i="1"/>
  <c r="AR375" i="1"/>
  <c r="AP375" i="1"/>
  <c r="AO375" i="1"/>
  <c r="AM375" i="1"/>
  <c r="AL375" i="1"/>
  <c r="AJ375" i="1"/>
  <c r="AI375" i="1"/>
  <c r="AG375" i="1"/>
  <c r="AF375" i="1"/>
  <c r="AD375" i="1"/>
  <c r="AC375" i="1"/>
  <c r="AA375" i="1"/>
  <c r="Z375" i="1"/>
  <c r="X375" i="1"/>
  <c r="W375" i="1"/>
  <c r="U375" i="1"/>
  <c r="T375" i="1"/>
  <c r="R375" i="1"/>
  <c r="Q375" i="1"/>
  <c r="O375" i="1"/>
  <c r="N375" i="1"/>
  <c r="L375" i="1"/>
  <c r="K375" i="1"/>
  <c r="I375" i="1"/>
  <c r="H375" i="1"/>
  <c r="F375" i="1"/>
  <c r="E375" i="1"/>
  <c r="AY360" i="1"/>
  <c r="AX360" i="1"/>
  <c r="AV360" i="1"/>
  <c r="AU360" i="1"/>
  <c r="AS360" i="1"/>
  <c r="AR360" i="1"/>
  <c r="AP360" i="1"/>
  <c r="AO360" i="1"/>
  <c r="AM360" i="1"/>
  <c r="AL360" i="1"/>
  <c r="AJ360" i="1"/>
  <c r="AI360" i="1"/>
  <c r="AG360" i="1"/>
  <c r="AF360" i="1"/>
  <c r="AD360" i="1"/>
  <c r="AC360" i="1"/>
  <c r="AA360" i="1"/>
  <c r="Z360" i="1"/>
  <c r="X360" i="1"/>
  <c r="W360" i="1"/>
  <c r="U360" i="1"/>
  <c r="T360" i="1"/>
  <c r="R360" i="1"/>
  <c r="Q360" i="1"/>
  <c r="O360" i="1"/>
  <c r="N360" i="1"/>
  <c r="L360" i="1"/>
  <c r="K360" i="1"/>
  <c r="I360" i="1"/>
  <c r="H360" i="1"/>
  <c r="F360" i="1"/>
  <c r="E360" i="1"/>
  <c r="AY345" i="1"/>
  <c r="AX345" i="1"/>
  <c r="AV345" i="1"/>
  <c r="AU345" i="1"/>
  <c r="AS345" i="1"/>
  <c r="AR345" i="1"/>
  <c r="AP345" i="1"/>
  <c r="AO345" i="1"/>
  <c r="AM345" i="1"/>
  <c r="AL345" i="1"/>
  <c r="AJ345" i="1"/>
  <c r="AI345" i="1"/>
  <c r="AG345" i="1"/>
  <c r="AF345" i="1"/>
  <c r="AD345" i="1"/>
  <c r="AC345" i="1"/>
  <c r="AA345" i="1"/>
  <c r="Z345" i="1"/>
  <c r="X345" i="1"/>
  <c r="W345" i="1"/>
  <c r="U345" i="1"/>
  <c r="T345" i="1"/>
  <c r="R345" i="1"/>
  <c r="Q345" i="1"/>
  <c r="O345" i="1"/>
  <c r="N345" i="1"/>
  <c r="L345" i="1"/>
  <c r="K345" i="1"/>
  <c r="I345" i="1"/>
  <c r="H345" i="1"/>
  <c r="F345" i="1"/>
  <c r="E345" i="1"/>
  <c r="AY330" i="1"/>
  <c r="AX330" i="1"/>
  <c r="AV330" i="1"/>
  <c r="AU330" i="1"/>
  <c r="AS330" i="1"/>
  <c r="AR330" i="1"/>
  <c r="AP330" i="1"/>
  <c r="AO330" i="1"/>
  <c r="AM330" i="1"/>
  <c r="AL330" i="1"/>
  <c r="AJ330" i="1"/>
  <c r="AI330" i="1"/>
  <c r="AG330" i="1"/>
  <c r="AF330" i="1"/>
  <c r="AD330" i="1"/>
  <c r="AC330" i="1"/>
  <c r="AA330" i="1"/>
  <c r="Z330" i="1"/>
  <c r="X330" i="1"/>
  <c r="W330" i="1"/>
  <c r="U330" i="1"/>
  <c r="T330" i="1"/>
  <c r="R330" i="1"/>
  <c r="Q330" i="1"/>
  <c r="O330" i="1"/>
  <c r="N330" i="1"/>
  <c r="L330" i="1"/>
  <c r="K330" i="1"/>
  <c r="I330" i="1"/>
  <c r="H330" i="1"/>
  <c r="F330" i="1"/>
  <c r="E330" i="1"/>
  <c r="C325" i="1"/>
  <c r="AY315" i="1"/>
  <c r="AX315" i="1"/>
  <c r="AV315" i="1"/>
  <c r="AU315" i="1"/>
  <c r="AS315" i="1"/>
  <c r="AR315" i="1"/>
  <c r="AP315" i="1"/>
  <c r="AO315" i="1"/>
  <c r="AM315" i="1"/>
  <c r="AL315" i="1"/>
  <c r="AJ315" i="1"/>
  <c r="AI315" i="1"/>
  <c r="AG315" i="1"/>
  <c r="AF315" i="1"/>
  <c r="AD315" i="1"/>
  <c r="AC315" i="1"/>
  <c r="AA315" i="1"/>
  <c r="Z315" i="1"/>
  <c r="X315" i="1"/>
  <c r="W315" i="1"/>
  <c r="U315" i="1"/>
  <c r="T315" i="1"/>
  <c r="R315" i="1"/>
  <c r="Q315" i="1"/>
  <c r="O315" i="1"/>
  <c r="N315" i="1"/>
  <c r="L315" i="1"/>
  <c r="K315" i="1"/>
  <c r="I315" i="1"/>
  <c r="H315" i="1"/>
  <c r="F315" i="1"/>
  <c r="E315" i="1"/>
  <c r="C309" i="1" s="1"/>
  <c r="AY300" i="1"/>
  <c r="AX300" i="1"/>
  <c r="AV300" i="1"/>
  <c r="AU300" i="1"/>
  <c r="AS300" i="1"/>
  <c r="AR300" i="1"/>
  <c r="AP300" i="1"/>
  <c r="AO300" i="1"/>
  <c r="AM300" i="1"/>
  <c r="AL300" i="1"/>
  <c r="AJ300" i="1"/>
  <c r="AI300" i="1"/>
  <c r="AG300" i="1"/>
  <c r="AF300" i="1"/>
  <c r="AD300" i="1"/>
  <c r="AC300" i="1"/>
  <c r="AA300" i="1"/>
  <c r="Z300" i="1"/>
  <c r="X300" i="1"/>
  <c r="W300" i="1"/>
  <c r="U300" i="1"/>
  <c r="T300" i="1"/>
  <c r="R300" i="1"/>
  <c r="Q300" i="1"/>
  <c r="O300" i="1"/>
  <c r="N300" i="1"/>
  <c r="L300" i="1"/>
  <c r="K300" i="1"/>
  <c r="I300" i="1"/>
  <c r="C295" i="1" s="1"/>
  <c r="H300" i="1"/>
  <c r="F300" i="1"/>
  <c r="E300" i="1"/>
  <c r="AY285" i="1"/>
  <c r="AX285" i="1"/>
  <c r="AV285" i="1"/>
  <c r="AU285" i="1"/>
  <c r="AS285" i="1"/>
  <c r="AR285" i="1"/>
  <c r="AP285" i="1"/>
  <c r="AO285" i="1"/>
  <c r="AM285" i="1"/>
  <c r="AL285" i="1"/>
  <c r="AJ285" i="1"/>
  <c r="AI285" i="1"/>
  <c r="AG285" i="1"/>
  <c r="AF285" i="1"/>
  <c r="AD285" i="1"/>
  <c r="AC285" i="1"/>
  <c r="AA285" i="1"/>
  <c r="Z285" i="1"/>
  <c r="X285" i="1"/>
  <c r="W285" i="1"/>
  <c r="U285" i="1"/>
  <c r="T285" i="1"/>
  <c r="R285" i="1"/>
  <c r="Q285" i="1"/>
  <c r="O285" i="1"/>
  <c r="N285" i="1"/>
  <c r="L285" i="1"/>
  <c r="K285" i="1"/>
  <c r="I285" i="1"/>
  <c r="H285" i="1"/>
  <c r="F285" i="1"/>
  <c r="E285" i="1"/>
  <c r="AY270" i="1"/>
  <c r="AX270" i="1"/>
  <c r="AV270" i="1"/>
  <c r="AU270" i="1"/>
  <c r="AS270" i="1"/>
  <c r="AR270" i="1"/>
  <c r="AP270" i="1"/>
  <c r="AO270" i="1"/>
  <c r="AM270" i="1"/>
  <c r="AL270" i="1"/>
  <c r="AJ270" i="1"/>
  <c r="AI270" i="1"/>
  <c r="AG270" i="1"/>
  <c r="AF270" i="1"/>
  <c r="AD270" i="1"/>
  <c r="AC270" i="1"/>
  <c r="AA270" i="1"/>
  <c r="Z270" i="1"/>
  <c r="X270" i="1"/>
  <c r="W270" i="1"/>
  <c r="U270" i="1"/>
  <c r="T270" i="1"/>
  <c r="R270" i="1"/>
  <c r="Q270" i="1"/>
  <c r="O270" i="1"/>
  <c r="N270" i="1"/>
  <c r="L270" i="1"/>
  <c r="K270" i="1"/>
  <c r="I270" i="1"/>
  <c r="H270" i="1"/>
  <c r="F270" i="1"/>
  <c r="C265" i="1" s="1"/>
  <c r="E270" i="1"/>
  <c r="AY255" i="1"/>
  <c r="AX255" i="1"/>
  <c r="AV255" i="1"/>
  <c r="AU255" i="1"/>
  <c r="AS255" i="1"/>
  <c r="AR255" i="1"/>
  <c r="AP255" i="1"/>
  <c r="AO255" i="1"/>
  <c r="AM255" i="1"/>
  <c r="AL255" i="1"/>
  <c r="AJ255" i="1"/>
  <c r="AI255" i="1"/>
  <c r="AG255" i="1"/>
  <c r="AF255" i="1"/>
  <c r="AD255" i="1"/>
  <c r="AC255" i="1"/>
  <c r="AA255" i="1"/>
  <c r="Z255" i="1"/>
  <c r="X255" i="1"/>
  <c r="W255" i="1"/>
  <c r="U255" i="1"/>
  <c r="T255" i="1"/>
  <c r="R255" i="1"/>
  <c r="Q255" i="1"/>
  <c r="O255" i="1"/>
  <c r="N255" i="1"/>
  <c r="L255" i="1"/>
  <c r="K255" i="1"/>
  <c r="C249" i="1" s="1"/>
  <c r="I255" i="1"/>
  <c r="H255" i="1"/>
  <c r="F255" i="1"/>
  <c r="E255" i="1"/>
  <c r="AY240" i="1"/>
  <c r="AX240" i="1"/>
  <c r="AV240" i="1"/>
  <c r="AU240" i="1"/>
  <c r="AS240" i="1"/>
  <c r="AR240" i="1"/>
  <c r="AP240" i="1"/>
  <c r="AO240" i="1"/>
  <c r="AM240" i="1"/>
  <c r="AL240" i="1"/>
  <c r="AJ240" i="1"/>
  <c r="AI240" i="1"/>
  <c r="AG240" i="1"/>
  <c r="AF240" i="1"/>
  <c r="AD240" i="1"/>
  <c r="AC240" i="1"/>
  <c r="AA240" i="1"/>
  <c r="Z240" i="1"/>
  <c r="X240" i="1"/>
  <c r="W240" i="1"/>
  <c r="U240" i="1"/>
  <c r="T240" i="1"/>
  <c r="R240" i="1"/>
  <c r="Q240" i="1"/>
  <c r="O240" i="1"/>
  <c r="N240" i="1"/>
  <c r="L240" i="1"/>
  <c r="K240" i="1"/>
  <c r="I240" i="1"/>
  <c r="H240" i="1"/>
  <c r="F240" i="1"/>
  <c r="E240" i="1"/>
  <c r="AY225" i="1"/>
  <c r="AX225" i="1"/>
  <c r="AV225" i="1"/>
  <c r="AU225" i="1"/>
  <c r="AS225" i="1"/>
  <c r="AR225" i="1"/>
  <c r="AP225" i="1"/>
  <c r="AO225" i="1"/>
  <c r="AM225" i="1"/>
  <c r="AL225" i="1"/>
  <c r="AJ225" i="1"/>
  <c r="AI225" i="1"/>
  <c r="AG225" i="1"/>
  <c r="AF225" i="1"/>
  <c r="AD225" i="1"/>
  <c r="AC225" i="1"/>
  <c r="AA225" i="1"/>
  <c r="Z225" i="1"/>
  <c r="X225" i="1"/>
  <c r="W225" i="1"/>
  <c r="U225" i="1"/>
  <c r="T225" i="1"/>
  <c r="R225" i="1"/>
  <c r="Q225" i="1"/>
  <c r="O225" i="1"/>
  <c r="N225" i="1"/>
  <c r="L225" i="1"/>
  <c r="K225" i="1"/>
  <c r="I225" i="1"/>
  <c r="H225" i="1"/>
  <c r="F225" i="1"/>
  <c r="E225" i="1"/>
  <c r="AY210" i="1"/>
  <c r="AX210" i="1"/>
  <c r="AV210" i="1"/>
  <c r="AU210" i="1"/>
  <c r="AS210" i="1"/>
  <c r="AR210" i="1"/>
  <c r="AP210" i="1"/>
  <c r="AO210" i="1"/>
  <c r="AM210" i="1"/>
  <c r="AL210" i="1"/>
  <c r="AJ210" i="1"/>
  <c r="AI210" i="1"/>
  <c r="AG210" i="1"/>
  <c r="AF210" i="1"/>
  <c r="AD210" i="1"/>
  <c r="AC210" i="1"/>
  <c r="AA210" i="1"/>
  <c r="Z210" i="1"/>
  <c r="X210" i="1"/>
  <c r="W210" i="1"/>
  <c r="U210" i="1"/>
  <c r="T210" i="1"/>
  <c r="R210" i="1"/>
  <c r="Q210" i="1"/>
  <c r="O210" i="1"/>
  <c r="N210" i="1"/>
  <c r="L210" i="1"/>
  <c r="K210" i="1"/>
  <c r="I210" i="1"/>
  <c r="H210" i="1"/>
  <c r="F210" i="1"/>
  <c r="E210" i="1"/>
  <c r="AY195" i="1"/>
  <c r="AX195" i="1"/>
  <c r="AV195" i="1"/>
  <c r="AU195" i="1"/>
  <c r="AS195" i="1"/>
  <c r="AR195" i="1"/>
  <c r="AP195" i="1"/>
  <c r="AO195" i="1"/>
  <c r="AM195" i="1"/>
  <c r="AL195" i="1"/>
  <c r="AJ195" i="1"/>
  <c r="AI195" i="1"/>
  <c r="AG195" i="1"/>
  <c r="AF195" i="1"/>
  <c r="AD195" i="1"/>
  <c r="AC195" i="1"/>
  <c r="AA195" i="1"/>
  <c r="Z195" i="1"/>
  <c r="X195" i="1"/>
  <c r="W195" i="1"/>
  <c r="U195" i="1"/>
  <c r="T195" i="1"/>
  <c r="R195" i="1"/>
  <c r="Q195" i="1"/>
  <c r="O195" i="1"/>
  <c r="N195" i="1"/>
  <c r="L195" i="1"/>
  <c r="K195" i="1"/>
  <c r="I195" i="1"/>
  <c r="H195" i="1"/>
  <c r="F195" i="1"/>
  <c r="E195" i="1"/>
  <c r="C189" i="1" s="1"/>
  <c r="AY180" i="1"/>
  <c r="AX180" i="1"/>
  <c r="AV180" i="1"/>
  <c r="AU180" i="1"/>
  <c r="AS180" i="1"/>
  <c r="AR180" i="1"/>
  <c r="AP180" i="1"/>
  <c r="AO180" i="1"/>
  <c r="AM180" i="1"/>
  <c r="AL180" i="1"/>
  <c r="AJ180" i="1"/>
  <c r="AI180" i="1"/>
  <c r="AG180" i="1"/>
  <c r="AF180" i="1"/>
  <c r="AD180" i="1"/>
  <c r="AC180" i="1"/>
  <c r="AA180" i="1"/>
  <c r="Z180" i="1"/>
  <c r="X180" i="1"/>
  <c r="W180" i="1"/>
  <c r="U180" i="1"/>
  <c r="T180" i="1"/>
  <c r="R180" i="1"/>
  <c r="Q180" i="1"/>
  <c r="O180" i="1"/>
  <c r="N180" i="1"/>
  <c r="L180" i="1"/>
  <c r="K180" i="1"/>
  <c r="I180" i="1"/>
  <c r="C175" i="1" s="1"/>
  <c r="H180" i="1"/>
  <c r="F180" i="1"/>
  <c r="E180" i="1"/>
  <c r="AY165" i="1"/>
  <c r="AX165" i="1"/>
  <c r="AV165" i="1"/>
  <c r="AU165" i="1"/>
  <c r="AS165" i="1"/>
  <c r="AR165" i="1"/>
  <c r="AP165" i="1"/>
  <c r="AO165" i="1"/>
  <c r="AM165" i="1"/>
  <c r="AL165" i="1"/>
  <c r="AJ165" i="1"/>
  <c r="AI165" i="1"/>
  <c r="AG165" i="1"/>
  <c r="AF165" i="1"/>
  <c r="AD165" i="1"/>
  <c r="AC165" i="1"/>
  <c r="AA165" i="1"/>
  <c r="Z165" i="1"/>
  <c r="X165" i="1"/>
  <c r="W165" i="1"/>
  <c r="U165" i="1"/>
  <c r="T165" i="1"/>
  <c r="R165" i="1"/>
  <c r="Q165" i="1"/>
  <c r="O165" i="1"/>
  <c r="N165" i="1"/>
  <c r="L165" i="1"/>
  <c r="K165" i="1"/>
  <c r="I165" i="1"/>
  <c r="C160" i="1" s="1"/>
  <c r="H165" i="1"/>
  <c r="F165" i="1"/>
  <c r="E165" i="1"/>
  <c r="AY150" i="1"/>
  <c r="AX150" i="1"/>
  <c r="AV150" i="1"/>
  <c r="AU150" i="1"/>
  <c r="AS150" i="1"/>
  <c r="AR150" i="1"/>
  <c r="AP150" i="1"/>
  <c r="AO150" i="1"/>
  <c r="AM150" i="1"/>
  <c r="AL150" i="1"/>
  <c r="AJ150" i="1"/>
  <c r="AI150" i="1"/>
  <c r="AG150" i="1"/>
  <c r="AF150" i="1"/>
  <c r="AD150" i="1"/>
  <c r="AC150" i="1"/>
  <c r="AA150" i="1"/>
  <c r="Z150" i="1"/>
  <c r="X150" i="1"/>
  <c r="W150" i="1"/>
  <c r="U150" i="1"/>
  <c r="T150" i="1"/>
  <c r="R150" i="1"/>
  <c r="Q150" i="1"/>
  <c r="O150" i="1"/>
  <c r="N150" i="1"/>
  <c r="L150" i="1"/>
  <c r="K150" i="1"/>
  <c r="I150" i="1"/>
  <c r="C145" i="1" s="1"/>
  <c r="H150" i="1"/>
  <c r="F150" i="1"/>
  <c r="E150" i="1"/>
  <c r="AY135" i="1"/>
  <c r="AX135" i="1"/>
  <c r="AV135" i="1"/>
  <c r="AU135" i="1"/>
  <c r="AS135" i="1"/>
  <c r="AR135" i="1"/>
  <c r="AP135" i="1"/>
  <c r="AO135" i="1"/>
  <c r="AM135" i="1"/>
  <c r="AL135" i="1"/>
  <c r="AJ135" i="1"/>
  <c r="AI135" i="1"/>
  <c r="AG135" i="1"/>
  <c r="AF135" i="1"/>
  <c r="AD135" i="1"/>
  <c r="AC135" i="1"/>
  <c r="AA135" i="1"/>
  <c r="Z135" i="1"/>
  <c r="X135" i="1"/>
  <c r="W135" i="1"/>
  <c r="U135" i="1"/>
  <c r="T135" i="1"/>
  <c r="R135" i="1"/>
  <c r="Q135" i="1"/>
  <c r="O135" i="1"/>
  <c r="N135" i="1"/>
  <c r="L135" i="1"/>
  <c r="K135" i="1"/>
  <c r="I135" i="1"/>
  <c r="H135" i="1"/>
  <c r="F135" i="1"/>
  <c r="E135" i="1"/>
  <c r="AY120" i="1"/>
  <c r="AX120" i="1"/>
  <c r="AV120" i="1"/>
  <c r="AU120" i="1"/>
  <c r="AS120" i="1"/>
  <c r="AR120" i="1"/>
  <c r="AP120" i="1"/>
  <c r="AO120" i="1"/>
  <c r="AM120" i="1"/>
  <c r="AL120" i="1"/>
  <c r="AJ120" i="1"/>
  <c r="AI120" i="1"/>
  <c r="AG120" i="1"/>
  <c r="AF120" i="1"/>
  <c r="AD120" i="1"/>
  <c r="AC120" i="1"/>
  <c r="AA120" i="1"/>
  <c r="Z120" i="1"/>
  <c r="X120" i="1"/>
  <c r="W120" i="1"/>
  <c r="U120" i="1"/>
  <c r="T120" i="1"/>
  <c r="R120" i="1"/>
  <c r="Q120" i="1"/>
  <c r="O120" i="1"/>
  <c r="N120" i="1"/>
  <c r="L120" i="1"/>
  <c r="K120" i="1"/>
  <c r="I120" i="1"/>
  <c r="C115" i="1" s="1"/>
  <c r="H120" i="1"/>
  <c r="F120" i="1"/>
  <c r="E120" i="1"/>
  <c r="C114" i="1" s="1"/>
  <c r="AY105" i="1"/>
  <c r="AX105" i="1"/>
  <c r="AV105" i="1"/>
  <c r="AU105" i="1"/>
  <c r="AS105" i="1"/>
  <c r="AR105" i="1"/>
  <c r="AP105" i="1"/>
  <c r="AO105" i="1"/>
  <c r="AM105" i="1"/>
  <c r="AL105" i="1"/>
  <c r="AJ105" i="1"/>
  <c r="AI105" i="1"/>
  <c r="AG105" i="1"/>
  <c r="AF105" i="1"/>
  <c r="AD105" i="1"/>
  <c r="AC105" i="1"/>
  <c r="AA105" i="1"/>
  <c r="Z105" i="1"/>
  <c r="X105" i="1"/>
  <c r="W105" i="1"/>
  <c r="U105" i="1"/>
  <c r="T105" i="1"/>
  <c r="R105" i="1"/>
  <c r="Q105" i="1"/>
  <c r="O105" i="1"/>
  <c r="N105" i="1"/>
  <c r="L105" i="1"/>
  <c r="K105" i="1"/>
  <c r="I105" i="1"/>
  <c r="H105" i="1"/>
  <c r="F105" i="1"/>
  <c r="E105" i="1"/>
  <c r="C99" i="1" s="1"/>
  <c r="AY90" i="1"/>
  <c r="AX90" i="1"/>
  <c r="AV90" i="1"/>
  <c r="AU90" i="1"/>
  <c r="AS90" i="1"/>
  <c r="AR90" i="1"/>
  <c r="AP90" i="1"/>
  <c r="AO90" i="1"/>
  <c r="AM90" i="1"/>
  <c r="AL90" i="1"/>
  <c r="AJ90" i="1"/>
  <c r="AI90" i="1"/>
  <c r="AG90" i="1"/>
  <c r="AF90" i="1"/>
  <c r="AD90" i="1"/>
  <c r="AC90" i="1"/>
  <c r="AA90" i="1"/>
  <c r="Z90" i="1"/>
  <c r="X90" i="1"/>
  <c r="W90" i="1"/>
  <c r="U90" i="1"/>
  <c r="T90" i="1"/>
  <c r="R90" i="1"/>
  <c r="Q90" i="1"/>
  <c r="O90" i="1"/>
  <c r="N90" i="1"/>
  <c r="L90" i="1"/>
  <c r="K90" i="1"/>
  <c r="I90" i="1"/>
  <c r="H90" i="1"/>
  <c r="F90" i="1"/>
  <c r="C85" i="1" s="1"/>
  <c r="E90" i="1"/>
  <c r="AY75" i="1"/>
  <c r="AX75" i="1"/>
  <c r="AV75" i="1"/>
  <c r="AU75" i="1"/>
  <c r="AS75" i="1"/>
  <c r="AR75" i="1"/>
  <c r="AP75" i="1"/>
  <c r="AO75" i="1"/>
  <c r="AM75" i="1"/>
  <c r="AL75" i="1"/>
  <c r="AJ75" i="1"/>
  <c r="AI75" i="1"/>
  <c r="AG75" i="1"/>
  <c r="AF75" i="1"/>
  <c r="AD75" i="1"/>
  <c r="AC75" i="1"/>
  <c r="AA75" i="1"/>
  <c r="Z75" i="1"/>
  <c r="X75" i="1"/>
  <c r="W75" i="1"/>
  <c r="U75" i="1"/>
  <c r="T75" i="1"/>
  <c r="R75" i="1"/>
  <c r="Q75" i="1"/>
  <c r="O75" i="1"/>
  <c r="N75" i="1"/>
  <c r="L75" i="1"/>
  <c r="K75" i="1"/>
  <c r="I75" i="1"/>
  <c r="H75" i="1"/>
  <c r="F75" i="1"/>
  <c r="E75" i="1"/>
  <c r="AY60" i="1"/>
  <c r="AX60" i="1"/>
  <c r="AV60" i="1"/>
  <c r="AU60" i="1"/>
  <c r="AS60" i="1"/>
  <c r="AR60" i="1"/>
  <c r="AP60" i="1"/>
  <c r="AO60" i="1"/>
  <c r="AM60" i="1"/>
  <c r="AL60" i="1"/>
  <c r="AJ60" i="1"/>
  <c r="AI60" i="1"/>
  <c r="AG60" i="1"/>
  <c r="AF60" i="1"/>
  <c r="AD60" i="1"/>
  <c r="AC60" i="1"/>
  <c r="AA60" i="1"/>
  <c r="Z60" i="1"/>
  <c r="X60" i="1"/>
  <c r="W60" i="1"/>
  <c r="U60" i="1"/>
  <c r="T60" i="1"/>
  <c r="R60" i="1"/>
  <c r="Q60" i="1"/>
  <c r="O60" i="1"/>
  <c r="N60" i="1"/>
  <c r="L60" i="1"/>
  <c r="K60" i="1"/>
  <c r="I60" i="1"/>
  <c r="H60" i="1"/>
  <c r="F60" i="1"/>
  <c r="E60" i="1"/>
  <c r="AY45" i="1"/>
  <c r="AX45" i="1"/>
  <c r="AV45" i="1"/>
  <c r="AU45" i="1"/>
  <c r="AS45" i="1"/>
  <c r="AR45" i="1"/>
  <c r="AP45" i="1"/>
  <c r="AO45" i="1"/>
  <c r="AM45" i="1"/>
  <c r="AL45" i="1"/>
  <c r="AJ45" i="1"/>
  <c r="AI45" i="1"/>
  <c r="AG45" i="1"/>
  <c r="AF45" i="1"/>
  <c r="AD45" i="1"/>
  <c r="AC45" i="1"/>
  <c r="AA45" i="1"/>
  <c r="Z45" i="1"/>
  <c r="X45" i="1"/>
  <c r="W45" i="1"/>
  <c r="U45" i="1"/>
  <c r="T45" i="1"/>
  <c r="R45" i="1"/>
  <c r="Q45" i="1"/>
  <c r="O45" i="1"/>
  <c r="N45" i="1"/>
  <c r="L45" i="1"/>
  <c r="C40" i="1" s="1"/>
  <c r="K45" i="1"/>
  <c r="I45" i="1"/>
  <c r="H45" i="1"/>
  <c r="F45" i="1"/>
  <c r="E45" i="1"/>
  <c r="C39" i="1"/>
  <c r="AY30" i="1"/>
  <c r="AX30" i="1"/>
  <c r="AV30" i="1"/>
  <c r="AU30" i="1"/>
  <c r="AS30" i="1"/>
  <c r="AR30" i="1"/>
  <c r="AP30" i="1"/>
  <c r="AO30" i="1"/>
  <c r="AM30" i="1"/>
  <c r="AL30" i="1"/>
  <c r="AJ30" i="1"/>
  <c r="AI30" i="1"/>
  <c r="AG30" i="1"/>
  <c r="AF30" i="1"/>
  <c r="AD30" i="1"/>
  <c r="AC30" i="1"/>
  <c r="AA30" i="1"/>
  <c r="Z30" i="1"/>
  <c r="X30" i="1"/>
  <c r="W30" i="1"/>
  <c r="U30" i="1"/>
  <c r="T30" i="1"/>
  <c r="R30" i="1"/>
  <c r="Q30" i="1"/>
  <c r="O30" i="1"/>
  <c r="N30" i="1"/>
  <c r="L30" i="1"/>
  <c r="K30" i="1"/>
  <c r="I30" i="1"/>
  <c r="H30" i="1"/>
  <c r="F30" i="1"/>
  <c r="E30" i="1"/>
  <c r="C24" i="1" s="1"/>
  <c r="C25" i="1"/>
  <c r="AX15" i="1"/>
  <c r="AY15" i="1"/>
  <c r="AV15" i="1"/>
  <c r="AU15" i="1"/>
  <c r="AS15" i="1"/>
  <c r="AR15" i="1"/>
  <c r="AP15" i="1"/>
  <c r="AO15" i="1"/>
  <c r="AM15" i="1"/>
  <c r="AL15" i="1"/>
  <c r="AJ15" i="1"/>
  <c r="AI15" i="1"/>
  <c r="AG15" i="1"/>
  <c r="AF15" i="1"/>
  <c r="AD15" i="1"/>
  <c r="AC15" i="1"/>
  <c r="AA15" i="1"/>
  <c r="Z15" i="1"/>
  <c r="X15" i="1"/>
  <c r="W15" i="1"/>
  <c r="U15" i="1"/>
  <c r="T15" i="1"/>
  <c r="R15" i="1"/>
  <c r="Q15" i="1"/>
  <c r="O15" i="1"/>
  <c r="N15" i="1"/>
  <c r="L15" i="1"/>
  <c r="K15" i="1"/>
  <c r="I15" i="1"/>
  <c r="H15" i="1"/>
  <c r="F15" i="1"/>
  <c r="C10" i="1" s="1"/>
  <c r="E15" i="1"/>
  <c r="C9" i="1" s="1"/>
  <c r="AV525" i="4"/>
  <c r="AU525" i="4"/>
  <c r="AS525" i="4"/>
  <c r="AR525" i="4"/>
  <c r="AP525" i="4"/>
  <c r="AO525" i="4"/>
  <c r="AM525" i="4"/>
  <c r="AL525" i="4"/>
  <c r="AJ525" i="4"/>
  <c r="AI525" i="4"/>
  <c r="AG525" i="4"/>
  <c r="AF525" i="4"/>
  <c r="AD525" i="4"/>
  <c r="AC525" i="4"/>
  <c r="AA525" i="4"/>
  <c r="Z525" i="4"/>
  <c r="X525" i="4"/>
  <c r="W525" i="4"/>
  <c r="U525" i="4"/>
  <c r="T525" i="4"/>
  <c r="R525" i="4"/>
  <c r="Q525" i="4"/>
  <c r="O525" i="4"/>
  <c r="N525" i="4"/>
  <c r="L525" i="4"/>
  <c r="K525" i="4"/>
  <c r="I525" i="4"/>
  <c r="H525" i="4"/>
  <c r="F525" i="4"/>
  <c r="E525" i="4"/>
  <c r="C520" i="4"/>
  <c r="AV510" i="4"/>
  <c r="AU510" i="4"/>
  <c r="AS510" i="4"/>
  <c r="AR510" i="4"/>
  <c r="AP510" i="4"/>
  <c r="AO510" i="4"/>
  <c r="AM510" i="4"/>
  <c r="AL510" i="4"/>
  <c r="AJ510" i="4"/>
  <c r="AI510" i="4"/>
  <c r="AG510" i="4"/>
  <c r="AF510" i="4"/>
  <c r="AD510" i="4"/>
  <c r="AC510" i="4"/>
  <c r="AA510" i="4"/>
  <c r="Z510" i="4"/>
  <c r="X510" i="4"/>
  <c r="W510" i="4"/>
  <c r="U510" i="4"/>
  <c r="T510" i="4"/>
  <c r="R510" i="4"/>
  <c r="Q510" i="4"/>
  <c r="O510" i="4"/>
  <c r="N510" i="4"/>
  <c r="L510" i="4"/>
  <c r="K510" i="4"/>
  <c r="I510" i="4"/>
  <c r="H510" i="4"/>
  <c r="F510" i="4"/>
  <c r="E510" i="4"/>
  <c r="AV495" i="4"/>
  <c r="AU495" i="4"/>
  <c r="AS495" i="4"/>
  <c r="AR495" i="4"/>
  <c r="AP495" i="4"/>
  <c r="AO495" i="4"/>
  <c r="AM495" i="4"/>
  <c r="AL495" i="4"/>
  <c r="AJ495" i="4"/>
  <c r="AI495" i="4"/>
  <c r="AG495" i="4"/>
  <c r="AF495" i="4"/>
  <c r="AD495" i="4"/>
  <c r="AC495" i="4"/>
  <c r="AA495" i="4"/>
  <c r="Z495" i="4"/>
  <c r="X495" i="4"/>
  <c r="W495" i="4"/>
  <c r="U495" i="4"/>
  <c r="T495" i="4"/>
  <c r="R495" i="4"/>
  <c r="Q495" i="4"/>
  <c r="O495" i="4"/>
  <c r="N495" i="4"/>
  <c r="L495" i="4"/>
  <c r="K495" i="4"/>
  <c r="I495" i="4"/>
  <c r="H495" i="4"/>
  <c r="F495" i="4"/>
  <c r="E495" i="4"/>
  <c r="AV480" i="4"/>
  <c r="AU480" i="4"/>
  <c r="AS480" i="4"/>
  <c r="AR480" i="4"/>
  <c r="AP480" i="4"/>
  <c r="AO480" i="4"/>
  <c r="AM480" i="4"/>
  <c r="AL480" i="4"/>
  <c r="AJ480" i="4"/>
  <c r="AI480" i="4"/>
  <c r="AG480" i="4"/>
  <c r="AF480" i="4"/>
  <c r="AD480" i="4"/>
  <c r="AC480" i="4"/>
  <c r="AA480" i="4"/>
  <c r="Z480" i="4"/>
  <c r="X480" i="4"/>
  <c r="W480" i="4"/>
  <c r="U480" i="4"/>
  <c r="T480" i="4"/>
  <c r="R480" i="4"/>
  <c r="Q480" i="4"/>
  <c r="O480" i="4"/>
  <c r="N480" i="4"/>
  <c r="L480" i="4"/>
  <c r="K480" i="4"/>
  <c r="I480" i="4"/>
  <c r="H480" i="4"/>
  <c r="C474" i="4" s="1"/>
  <c r="F480" i="4"/>
  <c r="E480" i="4"/>
  <c r="AV465" i="4"/>
  <c r="AU465" i="4"/>
  <c r="AS465" i="4"/>
  <c r="AR465" i="4"/>
  <c r="AP465" i="4"/>
  <c r="AO465" i="4"/>
  <c r="AM465" i="4"/>
  <c r="AL465" i="4"/>
  <c r="AJ465" i="4"/>
  <c r="AI465" i="4"/>
  <c r="AG465" i="4"/>
  <c r="AF465" i="4"/>
  <c r="AD465" i="4"/>
  <c r="AC465" i="4"/>
  <c r="AA465" i="4"/>
  <c r="Z465" i="4"/>
  <c r="X465" i="4"/>
  <c r="W465" i="4"/>
  <c r="U465" i="4"/>
  <c r="T465" i="4"/>
  <c r="R465" i="4"/>
  <c r="Q465" i="4"/>
  <c r="O465" i="4"/>
  <c r="N465" i="4"/>
  <c r="L465" i="4"/>
  <c r="K465" i="4"/>
  <c r="I465" i="4"/>
  <c r="H465" i="4"/>
  <c r="F465" i="4"/>
  <c r="E465" i="4"/>
  <c r="C459" i="4" s="1"/>
  <c r="AV450" i="4"/>
  <c r="AU450" i="4"/>
  <c r="AS450" i="4"/>
  <c r="AR450" i="4"/>
  <c r="AP450" i="4"/>
  <c r="AO450" i="4"/>
  <c r="AM450" i="4"/>
  <c r="AL450" i="4"/>
  <c r="AJ450" i="4"/>
  <c r="AI450" i="4"/>
  <c r="AG450" i="4"/>
  <c r="AF450" i="4"/>
  <c r="AD450" i="4"/>
  <c r="AC450" i="4"/>
  <c r="AA450" i="4"/>
  <c r="Z450" i="4"/>
  <c r="X450" i="4"/>
  <c r="W450" i="4"/>
  <c r="U450" i="4"/>
  <c r="T450" i="4"/>
  <c r="R450" i="4"/>
  <c r="Q450" i="4"/>
  <c r="O450" i="4"/>
  <c r="N450" i="4"/>
  <c r="L450" i="4"/>
  <c r="K450" i="4"/>
  <c r="I450" i="4"/>
  <c r="H450" i="4"/>
  <c r="F450" i="4"/>
  <c r="E450" i="4"/>
  <c r="AV435" i="4"/>
  <c r="AU435" i="4"/>
  <c r="AS435" i="4"/>
  <c r="AR435" i="4"/>
  <c r="AP435" i="4"/>
  <c r="AO435" i="4"/>
  <c r="AM435" i="4"/>
  <c r="AL435" i="4"/>
  <c r="AJ435" i="4"/>
  <c r="AI435" i="4"/>
  <c r="AG435" i="4"/>
  <c r="AF435" i="4"/>
  <c r="AD435" i="4"/>
  <c r="AC435" i="4"/>
  <c r="AA435" i="4"/>
  <c r="Z435" i="4"/>
  <c r="X435" i="4"/>
  <c r="W435" i="4"/>
  <c r="U435" i="4"/>
  <c r="T435" i="4"/>
  <c r="R435" i="4"/>
  <c r="Q435" i="4"/>
  <c r="O435" i="4"/>
  <c r="N435" i="4"/>
  <c r="L435" i="4"/>
  <c r="K435" i="4"/>
  <c r="I435" i="4"/>
  <c r="H435" i="4"/>
  <c r="F435" i="4"/>
  <c r="E435" i="4"/>
  <c r="C429" i="4" s="1"/>
  <c r="AV420" i="4"/>
  <c r="AU420" i="4"/>
  <c r="AS420" i="4"/>
  <c r="AR420" i="4"/>
  <c r="AP420" i="4"/>
  <c r="AO420" i="4"/>
  <c r="AM420" i="4"/>
  <c r="AL420" i="4"/>
  <c r="AJ420" i="4"/>
  <c r="AI420" i="4"/>
  <c r="AG420" i="4"/>
  <c r="AF420" i="4"/>
  <c r="AD420" i="4"/>
  <c r="AC420" i="4"/>
  <c r="AA420" i="4"/>
  <c r="Z420" i="4"/>
  <c r="X420" i="4"/>
  <c r="W420" i="4"/>
  <c r="U420" i="4"/>
  <c r="T420" i="4"/>
  <c r="R420" i="4"/>
  <c r="Q420" i="4"/>
  <c r="O420" i="4"/>
  <c r="N420" i="4"/>
  <c r="L420" i="4"/>
  <c r="K420" i="4"/>
  <c r="I420" i="4"/>
  <c r="H420" i="4"/>
  <c r="F420" i="4"/>
  <c r="E420" i="4"/>
  <c r="AV405" i="4"/>
  <c r="AU405" i="4"/>
  <c r="AS405" i="4"/>
  <c r="AR405" i="4"/>
  <c r="AP405" i="4"/>
  <c r="AO405" i="4"/>
  <c r="AM405" i="4"/>
  <c r="AL405" i="4"/>
  <c r="AJ405" i="4"/>
  <c r="AI405" i="4"/>
  <c r="AG405" i="4"/>
  <c r="AF405" i="4"/>
  <c r="AD405" i="4"/>
  <c r="AC405" i="4"/>
  <c r="AA405" i="4"/>
  <c r="Z405" i="4"/>
  <c r="X405" i="4"/>
  <c r="W405" i="4"/>
  <c r="U405" i="4"/>
  <c r="T405" i="4"/>
  <c r="R405" i="4"/>
  <c r="Q405" i="4"/>
  <c r="O405" i="4"/>
  <c r="N405" i="4"/>
  <c r="L405" i="4"/>
  <c r="K405" i="4"/>
  <c r="I405" i="4"/>
  <c r="H405" i="4"/>
  <c r="F405" i="4"/>
  <c r="E405" i="4"/>
  <c r="C399" i="4" s="1"/>
  <c r="AV390" i="4"/>
  <c r="AU390" i="4"/>
  <c r="AS390" i="4"/>
  <c r="AR390" i="4"/>
  <c r="AP390" i="4"/>
  <c r="AO390" i="4"/>
  <c r="AM390" i="4"/>
  <c r="AL390" i="4"/>
  <c r="AJ390" i="4"/>
  <c r="AI390" i="4"/>
  <c r="AG390" i="4"/>
  <c r="AF390" i="4"/>
  <c r="AD390" i="4"/>
  <c r="AC390" i="4"/>
  <c r="AA390" i="4"/>
  <c r="Z390" i="4"/>
  <c r="X390" i="4"/>
  <c r="W390" i="4"/>
  <c r="U390" i="4"/>
  <c r="T390" i="4"/>
  <c r="R390" i="4"/>
  <c r="Q390" i="4"/>
  <c r="O390" i="4"/>
  <c r="N390" i="4"/>
  <c r="L390" i="4"/>
  <c r="K390" i="4"/>
  <c r="I390" i="4"/>
  <c r="H390" i="4"/>
  <c r="F390" i="4"/>
  <c r="E390" i="4"/>
  <c r="AV375" i="4"/>
  <c r="AU375" i="4"/>
  <c r="AS375" i="4"/>
  <c r="AR375" i="4"/>
  <c r="AP375" i="4"/>
  <c r="AO375" i="4"/>
  <c r="AM375" i="4"/>
  <c r="AL375" i="4"/>
  <c r="AJ375" i="4"/>
  <c r="AI375" i="4"/>
  <c r="AG375" i="4"/>
  <c r="AF375" i="4"/>
  <c r="AD375" i="4"/>
  <c r="AC375" i="4"/>
  <c r="AA375" i="4"/>
  <c r="Z375" i="4"/>
  <c r="X375" i="4"/>
  <c r="W375" i="4"/>
  <c r="U375" i="4"/>
  <c r="T375" i="4"/>
  <c r="R375" i="4"/>
  <c r="Q375" i="4"/>
  <c r="O375" i="4"/>
  <c r="N375" i="4"/>
  <c r="L375" i="4"/>
  <c r="K375" i="4"/>
  <c r="I375" i="4"/>
  <c r="H375" i="4"/>
  <c r="F375" i="4"/>
  <c r="E375" i="4"/>
  <c r="AV360" i="4"/>
  <c r="AU360" i="4"/>
  <c r="AS360" i="4"/>
  <c r="AR360" i="4"/>
  <c r="AP360" i="4"/>
  <c r="AO360" i="4"/>
  <c r="AM360" i="4"/>
  <c r="AL360" i="4"/>
  <c r="AJ360" i="4"/>
  <c r="AI360" i="4"/>
  <c r="AG360" i="4"/>
  <c r="AF360" i="4"/>
  <c r="AD360" i="4"/>
  <c r="AC360" i="4"/>
  <c r="AA360" i="4"/>
  <c r="Z360" i="4"/>
  <c r="X360" i="4"/>
  <c r="W360" i="4"/>
  <c r="U360" i="4"/>
  <c r="T360" i="4"/>
  <c r="R360" i="4"/>
  <c r="Q360" i="4"/>
  <c r="O360" i="4"/>
  <c r="N360" i="4"/>
  <c r="L360" i="4"/>
  <c r="K360" i="4"/>
  <c r="I360" i="4"/>
  <c r="H360" i="4"/>
  <c r="F360" i="4"/>
  <c r="E360" i="4"/>
  <c r="AV345" i="4"/>
  <c r="AU345" i="4"/>
  <c r="AS345" i="4"/>
  <c r="AR345" i="4"/>
  <c r="AP345" i="4"/>
  <c r="AO345" i="4"/>
  <c r="AM345" i="4"/>
  <c r="AL345" i="4"/>
  <c r="AJ345" i="4"/>
  <c r="AI345" i="4"/>
  <c r="AG345" i="4"/>
  <c r="AF345" i="4"/>
  <c r="AD345" i="4"/>
  <c r="AC345" i="4"/>
  <c r="AA345" i="4"/>
  <c r="Z345" i="4"/>
  <c r="X345" i="4"/>
  <c r="W345" i="4"/>
  <c r="U345" i="4"/>
  <c r="T345" i="4"/>
  <c r="R345" i="4"/>
  <c r="Q345" i="4"/>
  <c r="O345" i="4"/>
  <c r="N345" i="4"/>
  <c r="L345" i="4"/>
  <c r="K345" i="4"/>
  <c r="I345" i="4"/>
  <c r="H345" i="4"/>
  <c r="C339" i="4" s="1"/>
  <c r="F345" i="4"/>
  <c r="E345" i="4"/>
  <c r="AV330" i="4"/>
  <c r="AU330" i="4"/>
  <c r="AS330" i="4"/>
  <c r="AR330" i="4"/>
  <c r="AP330" i="4"/>
  <c r="AO330" i="4"/>
  <c r="AM330" i="4"/>
  <c r="AL330" i="4"/>
  <c r="AJ330" i="4"/>
  <c r="AI330" i="4"/>
  <c r="AG330" i="4"/>
  <c r="AF330" i="4"/>
  <c r="AD330" i="4"/>
  <c r="AC330" i="4"/>
  <c r="AA330" i="4"/>
  <c r="Z330" i="4"/>
  <c r="X330" i="4"/>
  <c r="W330" i="4"/>
  <c r="U330" i="4"/>
  <c r="T330" i="4"/>
  <c r="R330" i="4"/>
  <c r="Q330" i="4"/>
  <c r="O330" i="4"/>
  <c r="N330" i="4"/>
  <c r="L330" i="4"/>
  <c r="K330" i="4"/>
  <c r="I330" i="4"/>
  <c r="H330" i="4"/>
  <c r="F330" i="4"/>
  <c r="E330" i="4"/>
  <c r="AV315" i="4"/>
  <c r="AU315" i="4"/>
  <c r="AS315" i="4"/>
  <c r="AR315" i="4"/>
  <c r="AP315" i="4"/>
  <c r="AO315" i="4"/>
  <c r="AM315" i="4"/>
  <c r="AL315" i="4"/>
  <c r="AJ315" i="4"/>
  <c r="AI315" i="4"/>
  <c r="AG315" i="4"/>
  <c r="AF315" i="4"/>
  <c r="AD315" i="4"/>
  <c r="AC315" i="4"/>
  <c r="AA315" i="4"/>
  <c r="Z315" i="4"/>
  <c r="X315" i="4"/>
  <c r="W315" i="4"/>
  <c r="U315" i="4"/>
  <c r="T315" i="4"/>
  <c r="R315" i="4"/>
  <c r="Q315" i="4"/>
  <c r="O315" i="4"/>
  <c r="N315" i="4"/>
  <c r="L315" i="4"/>
  <c r="K315" i="4"/>
  <c r="I315" i="4"/>
  <c r="H315" i="4"/>
  <c r="F315" i="4"/>
  <c r="E315" i="4"/>
  <c r="AV300" i="4"/>
  <c r="AU300" i="4"/>
  <c r="AS300" i="4"/>
  <c r="AR300" i="4"/>
  <c r="AP300" i="4"/>
  <c r="AO300" i="4"/>
  <c r="AM300" i="4"/>
  <c r="AL300" i="4"/>
  <c r="AJ300" i="4"/>
  <c r="AI300" i="4"/>
  <c r="AG300" i="4"/>
  <c r="AF300" i="4"/>
  <c r="AD300" i="4"/>
  <c r="AC300" i="4"/>
  <c r="AA300" i="4"/>
  <c r="Z300" i="4"/>
  <c r="X300" i="4"/>
  <c r="W300" i="4"/>
  <c r="U300" i="4"/>
  <c r="T300" i="4"/>
  <c r="R300" i="4"/>
  <c r="Q300" i="4"/>
  <c r="O300" i="4"/>
  <c r="N300" i="4"/>
  <c r="L300" i="4"/>
  <c r="K300" i="4"/>
  <c r="I300" i="4"/>
  <c r="H300" i="4"/>
  <c r="F300" i="4"/>
  <c r="E300" i="4"/>
  <c r="AV285" i="4"/>
  <c r="AU285" i="4"/>
  <c r="AS285" i="4"/>
  <c r="AR285" i="4"/>
  <c r="AP285" i="4"/>
  <c r="AO285" i="4"/>
  <c r="AM285" i="4"/>
  <c r="AL285" i="4"/>
  <c r="AJ285" i="4"/>
  <c r="AI285" i="4"/>
  <c r="AG285" i="4"/>
  <c r="AF285" i="4"/>
  <c r="AD285" i="4"/>
  <c r="AC285" i="4"/>
  <c r="AA285" i="4"/>
  <c r="Z285" i="4"/>
  <c r="X285" i="4"/>
  <c r="W285" i="4"/>
  <c r="U285" i="4"/>
  <c r="T285" i="4"/>
  <c r="R285" i="4"/>
  <c r="Q285" i="4"/>
  <c r="O285" i="4"/>
  <c r="N285" i="4"/>
  <c r="L285" i="4"/>
  <c r="K285" i="4"/>
  <c r="I285" i="4"/>
  <c r="H285" i="4"/>
  <c r="F285" i="4"/>
  <c r="E285" i="4"/>
  <c r="AV270" i="4"/>
  <c r="AU270" i="4"/>
  <c r="AS270" i="4"/>
  <c r="AR270" i="4"/>
  <c r="AP270" i="4"/>
  <c r="AO270" i="4"/>
  <c r="AM270" i="4"/>
  <c r="AL270" i="4"/>
  <c r="AJ270" i="4"/>
  <c r="AI270" i="4"/>
  <c r="AG270" i="4"/>
  <c r="AF270" i="4"/>
  <c r="AD270" i="4"/>
  <c r="AC270" i="4"/>
  <c r="AA270" i="4"/>
  <c r="Z270" i="4"/>
  <c r="X270" i="4"/>
  <c r="W270" i="4"/>
  <c r="U270" i="4"/>
  <c r="T270" i="4"/>
  <c r="R270" i="4"/>
  <c r="Q270" i="4"/>
  <c r="O270" i="4"/>
  <c r="N270" i="4"/>
  <c r="L270" i="4"/>
  <c r="K270" i="4"/>
  <c r="I270" i="4"/>
  <c r="H270" i="4"/>
  <c r="F270" i="4"/>
  <c r="E270" i="4"/>
  <c r="AV255" i="4"/>
  <c r="AU255" i="4"/>
  <c r="AS255" i="4"/>
  <c r="AR255" i="4"/>
  <c r="AP255" i="4"/>
  <c r="AO255" i="4"/>
  <c r="AM255" i="4"/>
  <c r="AL255" i="4"/>
  <c r="AJ255" i="4"/>
  <c r="AI255" i="4"/>
  <c r="AG255" i="4"/>
  <c r="AF255" i="4"/>
  <c r="AD255" i="4"/>
  <c r="AC255" i="4"/>
  <c r="AA255" i="4"/>
  <c r="Z255" i="4"/>
  <c r="X255" i="4"/>
  <c r="W255" i="4"/>
  <c r="U255" i="4"/>
  <c r="T255" i="4"/>
  <c r="R255" i="4"/>
  <c r="Q255" i="4"/>
  <c r="O255" i="4"/>
  <c r="N255" i="4"/>
  <c r="L255" i="4"/>
  <c r="K255" i="4"/>
  <c r="I255" i="4"/>
  <c r="H255" i="4"/>
  <c r="F255" i="4"/>
  <c r="E255" i="4"/>
  <c r="AV240" i="4"/>
  <c r="AU240" i="4"/>
  <c r="AS240" i="4"/>
  <c r="AR240" i="4"/>
  <c r="AP240" i="4"/>
  <c r="AO240" i="4"/>
  <c r="AM240" i="4"/>
  <c r="AL240" i="4"/>
  <c r="AJ240" i="4"/>
  <c r="AI240" i="4"/>
  <c r="AG240" i="4"/>
  <c r="AF240" i="4"/>
  <c r="AD240" i="4"/>
  <c r="AC240" i="4"/>
  <c r="AA240" i="4"/>
  <c r="Z240" i="4"/>
  <c r="X240" i="4"/>
  <c r="W240" i="4"/>
  <c r="U240" i="4"/>
  <c r="T240" i="4"/>
  <c r="R240" i="4"/>
  <c r="Q240" i="4"/>
  <c r="O240" i="4"/>
  <c r="N240" i="4"/>
  <c r="L240" i="4"/>
  <c r="K240" i="4"/>
  <c r="I240" i="4"/>
  <c r="H240" i="4"/>
  <c r="F240" i="4"/>
  <c r="E240" i="4"/>
  <c r="AV225" i="4"/>
  <c r="AU225" i="4"/>
  <c r="AS225" i="4"/>
  <c r="AR225" i="4"/>
  <c r="AP225" i="4"/>
  <c r="AO225" i="4"/>
  <c r="AM225" i="4"/>
  <c r="AL225" i="4"/>
  <c r="AJ225" i="4"/>
  <c r="AI225" i="4"/>
  <c r="AG225" i="4"/>
  <c r="AF225" i="4"/>
  <c r="AD225" i="4"/>
  <c r="AC225" i="4"/>
  <c r="AA225" i="4"/>
  <c r="Z225" i="4"/>
  <c r="X225" i="4"/>
  <c r="W225" i="4"/>
  <c r="U225" i="4"/>
  <c r="T225" i="4"/>
  <c r="R225" i="4"/>
  <c r="Q225" i="4"/>
  <c r="O225" i="4"/>
  <c r="N225" i="4"/>
  <c r="L225" i="4"/>
  <c r="K225" i="4"/>
  <c r="I225" i="4"/>
  <c r="H225" i="4"/>
  <c r="F225" i="4"/>
  <c r="E225" i="4"/>
  <c r="AV210" i="4"/>
  <c r="AU210" i="4"/>
  <c r="AS210" i="4"/>
  <c r="AR210" i="4"/>
  <c r="AP210" i="4"/>
  <c r="AO210" i="4"/>
  <c r="AM210" i="4"/>
  <c r="AL210" i="4"/>
  <c r="AJ210" i="4"/>
  <c r="AI210" i="4"/>
  <c r="AG210" i="4"/>
  <c r="AF210" i="4"/>
  <c r="AD210" i="4"/>
  <c r="AC210" i="4"/>
  <c r="AA210" i="4"/>
  <c r="Z210" i="4"/>
  <c r="X210" i="4"/>
  <c r="W210" i="4"/>
  <c r="U210" i="4"/>
  <c r="T210" i="4"/>
  <c r="R210" i="4"/>
  <c r="Q210" i="4"/>
  <c r="O210" i="4"/>
  <c r="N210" i="4"/>
  <c r="L210" i="4"/>
  <c r="K210" i="4"/>
  <c r="I210" i="4"/>
  <c r="H210" i="4"/>
  <c r="F210" i="4"/>
  <c r="E210" i="4"/>
  <c r="AV195" i="4"/>
  <c r="AU195" i="4"/>
  <c r="AS195" i="4"/>
  <c r="AR195" i="4"/>
  <c r="AP195" i="4"/>
  <c r="AO195" i="4"/>
  <c r="AM195" i="4"/>
  <c r="AL195" i="4"/>
  <c r="AJ195" i="4"/>
  <c r="AI195" i="4"/>
  <c r="AG195" i="4"/>
  <c r="AF195" i="4"/>
  <c r="AD195" i="4"/>
  <c r="AC195" i="4"/>
  <c r="AA195" i="4"/>
  <c r="Z195" i="4"/>
  <c r="X195" i="4"/>
  <c r="W195" i="4"/>
  <c r="U195" i="4"/>
  <c r="T195" i="4"/>
  <c r="R195" i="4"/>
  <c r="Q195" i="4"/>
  <c r="O195" i="4"/>
  <c r="N195" i="4"/>
  <c r="L195" i="4"/>
  <c r="K195" i="4"/>
  <c r="I195" i="4"/>
  <c r="H195" i="4"/>
  <c r="F195" i="4"/>
  <c r="E195" i="4"/>
  <c r="AV180" i="4"/>
  <c r="AU180" i="4"/>
  <c r="AS180" i="4"/>
  <c r="AR180" i="4"/>
  <c r="AP180" i="4"/>
  <c r="AO180" i="4"/>
  <c r="AM180" i="4"/>
  <c r="AL180" i="4"/>
  <c r="AJ180" i="4"/>
  <c r="AI180" i="4"/>
  <c r="AG180" i="4"/>
  <c r="AF180" i="4"/>
  <c r="AD180" i="4"/>
  <c r="AC180" i="4"/>
  <c r="AA180" i="4"/>
  <c r="Z180" i="4"/>
  <c r="X180" i="4"/>
  <c r="W180" i="4"/>
  <c r="U180" i="4"/>
  <c r="T180" i="4"/>
  <c r="R180" i="4"/>
  <c r="Q180" i="4"/>
  <c r="O180" i="4"/>
  <c r="N180" i="4"/>
  <c r="L180" i="4"/>
  <c r="K180" i="4"/>
  <c r="I180" i="4"/>
  <c r="H180" i="4"/>
  <c r="F180" i="4"/>
  <c r="E180" i="4"/>
  <c r="AV165" i="4"/>
  <c r="AU165" i="4"/>
  <c r="AS165" i="4"/>
  <c r="AR165" i="4"/>
  <c r="AP165" i="4"/>
  <c r="AO165" i="4"/>
  <c r="AM165" i="4"/>
  <c r="AL165" i="4"/>
  <c r="AJ165" i="4"/>
  <c r="AI165" i="4"/>
  <c r="AG165" i="4"/>
  <c r="AF165" i="4"/>
  <c r="AD165" i="4"/>
  <c r="AC165" i="4"/>
  <c r="AA165" i="4"/>
  <c r="Z165" i="4"/>
  <c r="X165" i="4"/>
  <c r="W165" i="4"/>
  <c r="U165" i="4"/>
  <c r="T165" i="4"/>
  <c r="R165" i="4"/>
  <c r="Q165" i="4"/>
  <c r="O165" i="4"/>
  <c r="N165" i="4"/>
  <c r="L165" i="4"/>
  <c r="K165" i="4"/>
  <c r="I165" i="4"/>
  <c r="H165" i="4"/>
  <c r="F165" i="4"/>
  <c r="E165" i="4"/>
  <c r="AV150" i="4"/>
  <c r="AU150" i="4"/>
  <c r="AS150" i="4"/>
  <c r="AR150" i="4"/>
  <c r="AP150" i="4"/>
  <c r="AO150" i="4"/>
  <c r="AM150" i="4"/>
  <c r="AL150" i="4"/>
  <c r="AJ150" i="4"/>
  <c r="AI150" i="4"/>
  <c r="AG150" i="4"/>
  <c r="AF150" i="4"/>
  <c r="AD150" i="4"/>
  <c r="AC150" i="4"/>
  <c r="AA150" i="4"/>
  <c r="Z150" i="4"/>
  <c r="X150" i="4"/>
  <c r="W150" i="4"/>
  <c r="U150" i="4"/>
  <c r="T150" i="4"/>
  <c r="R150" i="4"/>
  <c r="Q150" i="4"/>
  <c r="O150" i="4"/>
  <c r="N150" i="4"/>
  <c r="L150" i="4"/>
  <c r="K150" i="4"/>
  <c r="I150" i="4"/>
  <c r="H150" i="4"/>
  <c r="F150" i="4"/>
  <c r="E150" i="4"/>
  <c r="AV135" i="4"/>
  <c r="AU135" i="4"/>
  <c r="AS135" i="4"/>
  <c r="AR135" i="4"/>
  <c r="AP135" i="4"/>
  <c r="AO135" i="4"/>
  <c r="AM135" i="4"/>
  <c r="AL135" i="4"/>
  <c r="AJ135" i="4"/>
  <c r="AI135" i="4"/>
  <c r="AG135" i="4"/>
  <c r="AF135" i="4"/>
  <c r="AD135" i="4"/>
  <c r="AC135" i="4"/>
  <c r="AA135" i="4"/>
  <c r="Z135" i="4"/>
  <c r="X135" i="4"/>
  <c r="W135" i="4"/>
  <c r="U135" i="4"/>
  <c r="T135" i="4"/>
  <c r="R135" i="4"/>
  <c r="Q135" i="4"/>
  <c r="O135" i="4"/>
  <c r="N135" i="4"/>
  <c r="L135" i="4"/>
  <c r="K135" i="4"/>
  <c r="I135" i="4"/>
  <c r="H135" i="4"/>
  <c r="F135" i="4"/>
  <c r="E135" i="4"/>
  <c r="AV120" i="4"/>
  <c r="AU120" i="4"/>
  <c r="AS120" i="4"/>
  <c r="AR120" i="4"/>
  <c r="AP120" i="4"/>
  <c r="AO120" i="4"/>
  <c r="AM120" i="4"/>
  <c r="AL120" i="4"/>
  <c r="AJ120" i="4"/>
  <c r="AI120" i="4"/>
  <c r="AG120" i="4"/>
  <c r="AF120" i="4"/>
  <c r="AD120" i="4"/>
  <c r="AC120" i="4"/>
  <c r="AA120" i="4"/>
  <c r="Z120" i="4"/>
  <c r="X120" i="4"/>
  <c r="W120" i="4"/>
  <c r="U120" i="4"/>
  <c r="T120" i="4"/>
  <c r="R120" i="4"/>
  <c r="Q120" i="4"/>
  <c r="O120" i="4"/>
  <c r="N120" i="4"/>
  <c r="L120" i="4"/>
  <c r="K120" i="4"/>
  <c r="I120" i="4"/>
  <c r="H120" i="4"/>
  <c r="F120" i="4"/>
  <c r="E120" i="4"/>
  <c r="AV105" i="4"/>
  <c r="AU105" i="4"/>
  <c r="AS105" i="4"/>
  <c r="AR105" i="4"/>
  <c r="AP105" i="4"/>
  <c r="AO105" i="4"/>
  <c r="AM105" i="4"/>
  <c r="AL105" i="4"/>
  <c r="AJ105" i="4"/>
  <c r="AI105" i="4"/>
  <c r="AG105" i="4"/>
  <c r="AF105" i="4"/>
  <c r="AD105" i="4"/>
  <c r="AC105" i="4"/>
  <c r="AA105" i="4"/>
  <c r="Z105" i="4"/>
  <c r="X105" i="4"/>
  <c r="W105" i="4"/>
  <c r="U105" i="4"/>
  <c r="T105" i="4"/>
  <c r="R105" i="4"/>
  <c r="Q105" i="4"/>
  <c r="O105" i="4"/>
  <c r="N105" i="4"/>
  <c r="L105" i="4"/>
  <c r="K105" i="4"/>
  <c r="I105" i="4"/>
  <c r="H105" i="4"/>
  <c r="F105" i="4"/>
  <c r="E105" i="4"/>
  <c r="AV90" i="4"/>
  <c r="AU90" i="4"/>
  <c r="AS90" i="4"/>
  <c r="AR90" i="4"/>
  <c r="AP90" i="4"/>
  <c r="AO90" i="4"/>
  <c r="AM90" i="4"/>
  <c r="AL90" i="4"/>
  <c r="AJ90" i="4"/>
  <c r="AI90" i="4"/>
  <c r="AG90" i="4"/>
  <c r="AF90" i="4"/>
  <c r="AD90" i="4"/>
  <c r="AC90" i="4"/>
  <c r="AA90" i="4"/>
  <c r="Z90" i="4"/>
  <c r="X90" i="4"/>
  <c r="W90" i="4"/>
  <c r="U90" i="4"/>
  <c r="T90" i="4"/>
  <c r="R90" i="4"/>
  <c r="Q90" i="4"/>
  <c r="O90" i="4"/>
  <c r="N90" i="4"/>
  <c r="L90" i="4"/>
  <c r="K90" i="4"/>
  <c r="I90" i="4"/>
  <c r="H90" i="4"/>
  <c r="F90" i="4"/>
  <c r="E90" i="4"/>
  <c r="AV75" i="4"/>
  <c r="AU75" i="4"/>
  <c r="AS75" i="4"/>
  <c r="AR75" i="4"/>
  <c r="AP75" i="4"/>
  <c r="AO75" i="4"/>
  <c r="AM75" i="4"/>
  <c r="AL75" i="4"/>
  <c r="AJ75" i="4"/>
  <c r="AI75" i="4"/>
  <c r="AG75" i="4"/>
  <c r="AF75" i="4"/>
  <c r="AD75" i="4"/>
  <c r="AC75" i="4"/>
  <c r="AA75" i="4"/>
  <c r="Z75" i="4"/>
  <c r="X75" i="4"/>
  <c r="W75" i="4"/>
  <c r="U75" i="4"/>
  <c r="T75" i="4"/>
  <c r="R75" i="4"/>
  <c r="Q75" i="4"/>
  <c r="O75" i="4"/>
  <c r="N75" i="4"/>
  <c r="L75" i="4"/>
  <c r="K75" i="4"/>
  <c r="I75" i="4"/>
  <c r="H75" i="4"/>
  <c r="F75" i="4"/>
  <c r="E75" i="4"/>
  <c r="AV60" i="4"/>
  <c r="AU60" i="4"/>
  <c r="AS60" i="4"/>
  <c r="AR60" i="4"/>
  <c r="AP60" i="4"/>
  <c r="AO60" i="4"/>
  <c r="AM60" i="4"/>
  <c r="AL60" i="4"/>
  <c r="AJ60" i="4"/>
  <c r="AI60" i="4"/>
  <c r="AG60" i="4"/>
  <c r="AF60" i="4"/>
  <c r="AD60" i="4"/>
  <c r="AC60" i="4"/>
  <c r="AA60" i="4"/>
  <c r="Z60" i="4"/>
  <c r="X60" i="4"/>
  <c r="W60" i="4"/>
  <c r="U60" i="4"/>
  <c r="T60" i="4"/>
  <c r="R60" i="4"/>
  <c r="Q60" i="4"/>
  <c r="O60" i="4"/>
  <c r="N60" i="4"/>
  <c r="L60" i="4"/>
  <c r="K60" i="4"/>
  <c r="I60" i="4"/>
  <c r="H60" i="4"/>
  <c r="F60" i="4"/>
  <c r="E60" i="4"/>
  <c r="AV45" i="4"/>
  <c r="AU45" i="4"/>
  <c r="AS45" i="4"/>
  <c r="AR45" i="4"/>
  <c r="AP45" i="4"/>
  <c r="AO45" i="4"/>
  <c r="AM45" i="4"/>
  <c r="AL45" i="4"/>
  <c r="AJ45" i="4"/>
  <c r="AI45" i="4"/>
  <c r="AG45" i="4"/>
  <c r="AF45" i="4"/>
  <c r="AD45" i="4"/>
  <c r="AC45" i="4"/>
  <c r="AA45" i="4"/>
  <c r="Z45" i="4"/>
  <c r="X45" i="4"/>
  <c r="W45" i="4"/>
  <c r="U45" i="4"/>
  <c r="T45" i="4"/>
  <c r="R45" i="4"/>
  <c r="Q45" i="4"/>
  <c r="O45" i="4"/>
  <c r="N45" i="4"/>
  <c r="L45" i="4"/>
  <c r="K45" i="4"/>
  <c r="I45" i="4"/>
  <c r="H45" i="4"/>
  <c r="F45" i="4"/>
  <c r="E45" i="4"/>
  <c r="AV30" i="4"/>
  <c r="AU30" i="4"/>
  <c r="AS30" i="4"/>
  <c r="AR30" i="4"/>
  <c r="AP30" i="4"/>
  <c r="AO30" i="4"/>
  <c r="AM30" i="4"/>
  <c r="AL30" i="4"/>
  <c r="AJ30" i="4"/>
  <c r="AI30" i="4"/>
  <c r="AG30" i="4"/>
  <c r="AF30" i="4"/>
  <c r="AD30" i="4"/>
  <c r="AC30" i="4"/>
  <c r="AA30" i="4"/>
  <c r="Z30" i="4"/>
  <c r="X30" i="4"/>
  <c r="W30" i="4"/>
  <c r="U30" i="4"/>
  <c r="T30" i="4"/>
  <c r="R30" i="4"/>
  <c r="Q30" i="4"/>
  <c r="O30" i="4"/>
  <c r="N30" i="4"/>
  <c r="L30" i="4"/>
  <c r="K30" i="4"/>
  <c r="I30" i="4"/>
  <c r="H30" i="4"/>
  <c r="F30" i="4"/>
  <c r="E30" i="4"/>
  <c r="C26" i="1" l="1"/>
  <c r="B28" i="1" s="1"/>
  <c r="C41" i="1"/>
  <c r="B43" i="1" s="1"/>
  <c r="C235" i="1"/>
  <c r="C385" i="4"/>
  <c r="C400" i="1"/>
  <c r="C415" i="1"/>
  <c r="C430" i="1"/>
  <c r="C460" i="1"/>
  <c r="C461" i="1" s="1"/>
  <c r="B463" i="1" s="1"/>
  <c r="C490" i="1"/>
  <c r="AC25" i="9"/>
  <c r="AR25" i="9" s="1"/>
  <c r="C85" i="4"/>
  <c r="C130" i="4"/>
  <c r="C445" i="4"/>
  <c r="C70" i="1"/>
  <c r="C84" i="1"/>
  <c r="C86" i="1" s="1"/>
  <c r="B88" i="1" s="1"/>
  <c r="C370" i="1"/>
  <c r="C385" i="1"/>
  <c r="AI18" i="9"/>
  <c r="C129" i="1"/>
  <c r="C280" i="1"/>
  <c r="C324" i="1"/>
  <c r="C326" i="1" s="1"/>
  <c r="B328" i="1" s="1"/>
  <c r="C354" i="1"/>
  <c r="C520" i="1"/>
  <c r="C70" i="4"/>
  <c r="C355" i="4"/>
  <c r="C414" i="4"/>
  <c r="C430" i="4"/>
  <c r="C55" i="1"/>
  <c r="C219" i="1"/>
  <c r="C234" i="1"/>
  <c r="C236" i="1" s="1"/>
  <c r="B238" i="1" s="1"/>
  <c r="C340" i="1"/>
  <c r="AC27" i="9"/>
  <c r="AR27" i="9" s="1"/>
  <c r="AW27" i="9" s="1"/>
  <c r="BO27" i="9" s="1"/>
  <c r="C384" i="4"/>
  <c r="C415" i="4"/>
  <c r="C144" i="1"/>
  <c r="C159" i="1"/>
  <c r="C161" i="1" s="1"/>
  <c r="B163" i="1" s="1"/>
  <c r="C190" i="1"/>
  <c r="C205" i="1"/>
  <c r="C220" i="1"/>
  <c r="C324" i="4"/>
  <c r="C326" i="4" s="1"/>
  <c r="B328" i="4" s="1"/>
  <c r="C265" i="4"/>
  <c r="C264" i="4"/>
  <c r="C266" i="4" s="1"/>
  <c r="B268" i="4" s="1"/>
  <c r="C444" i="4"/>
  <c r="C505" i="1"/>
  <c r="AP18" i="9"/>
  <c r="C130" i="1"/>
  <c r="C131" i="1" s="1"/>
  <c r="B133" i="1" s="1"/>
  <c r="C250" i="1"/>
  <c r="C264" i="1"/>
  <c r="C266" i="1" s="1"/>
  <c r="B268" i="1" s="1"/>
  <c r="C294" i="1"/>
  <c r="C296" i="1" s="1"/>
  <c r="B298" i="1" s="1"/>
  <c r="C414" i="1"/>
  <c r="C416" i="1" s="1"/>
  <c r="B418" i="1" s="1"/>
  <c r="C474" i="1"/>
  <c r="C204" i="1"/>
  <c r="C206" i="1" s="1"/>
  <c r="B208" i="1" s="1"/>
  <c r="C279" i="1"/>
  <c r="C281" i="1" s="1"/>
  <c r="B283" i="1" s="1"/>
  <c r="C310" i="1"/>
  <c r="C445" i="1"/>
  <c r="C354" i="4"/>
  <c r="C356" i="4" s="1"/>
  <c r="B358" i="4" s="1"/>
  <c r="C69" i="1"/>
  <c r="C71" i="1" s="1"/>
  <c r="B73" i="1" s="1"/>
  <c r="C369" i="1"/>
  <c r="C384" i="1"/>
  <c r="C386" i="1" s="1"/>
  <c r="B388" i="1" s="1"/>
  <c r="AB18" i="9"/>
  <c r="C174" i="1"/>
  <c r="C339" i="1"/>
  <c r="C341" i="1" s="1"/>
  <c r="B343" i="1" s="1"/>
  <c r="Z18" i="9"/>
  <c r="C369" i="4"/>
  <c r="C371" i="4" s="1"/>
  <c r="B373" i="4" s="1"/>
  <c r="C431" i="1"/>
  <c r="B433" i="1" s="1"/>
  <c r="C444" i="1"/>
  <c r="AC26" i="9"/>
  <c r="AR26" i="9" s="1"/>
  <c r="C190" i="4"/>
  <c r="C249" i="4"/>
  <c r="C234" i="4"/>
  <c r="C204" i="4"/>
  <c r="C189" i="4"/>
  <c r="C191" i="4" s="1"/>
  <c r="B193" i="4" s="1"/>
  <c r="C174" i="4"/>
  <c r="C129" i="4"/>
  <c r="C131" i="4" s="1"/>
  <c r="B133" i="4" s="1"/>
  <c r="C84" i="4"/>
  <c r="C86" i="4" s="1"/>
  <c r="B88" i="4" s="1"/>
  <c r="C55" i="4"/>
  <c r="AZ55" i="8"/>
  <c r="AX55" i="8"/>
  <c r="BB55" i="8"/>
  <c r="C176" i="1"/>
  <c r="B178" i="1" s="1"/>
  <c r="C446" i="1"/>
  <c r="B448" i="1" s="1"/>
  <c r="C221" i="1"/>
  <c r="B223" i="1" s="1"/>
  <c r="C506" i="1"/>
  <c r="B508" i="1" s="1"/>
  <c r="C309" i="4"/>
  <c r="C146" i="1"/>
  <c r="B148" i="1" s="1"/>
  <c r="C401" i="1"/>
  <c r="B403" i="1" s="1"/>
  <c r="C475" i="1"/>
  <c r="C100" i="4"/>
  <c r="C115" i="4"/>
  <c r="C160" i="4"/>
  <c r="C175" i="4"/>
  <c r="C295" i="4"/>
  <c r="C370" i="4"/>
  <c r="C54" i="1"/>
  <c r="AC22" i="9"/>
  <c r="C251" i="1"/>
  <c r="B253" i="1" s="1"/>
  <c r="C460" i="4"/>
  <c r="C101" i="1"/>
  <c r="B103" i="1" s="1"/>
  <c r="C116" i="1"/>
  <c r="B118" i="1" s="1"/>
  <c r="AW26" i="9"/>
  <c r="BO26" i="9" s="1"/>
  <c r="AQ40" i="9"/>
  <c r="AQ23" i="9"/>
  <c r="AC15" i="9"/>
  <c r="AR15" i="9" s="1"/>
  <c r="AQ16" i="9"/>
  <c r="AW32" i="9"/>
  <c r="BQ32" i="9" s="1"/>
  <c r="C311" i="1"/>
  <c r="B313" i="1" s="1"/>
  <c r="AQ30" i="9"/>
  <c r="C191" i="1"/>
  <c r="B193" i="1" s="1"/>
  <c r="C400" i="4"/>
  <c r="C490" i="4"/>
  <c r="C100" i="1"/>
  <c r="C355" i="1"/>
  <c r="C356" i="1" s="1"/>
  <c r="B358" i="1" s="1"/>
  <c r="C521" i="1"/>
  <c r="B523" i="1" s="1"/>
  <c r="C491" i="1"/>
  <c r="B493" i="1" s="1"/>
  <c r="BG55" i="8"/>
  <c r="AA18" i="9"/>
  <c r="AC37" i="9"/>
  <c r="AQ39" i="9"/>
  <c r="CE26" i="9"/>
  <c r="CF26" i="9" s="1"/>
  <c r="AS30" i="9"/>
  <c r="I44" i="9"/>
  <c r="AI34" i="9"/>
  <c r="AI44" i="9" s="1"/>
  <c r="AQ17" i="9"/>
  <c r="AQ12" i="9"/>
  <c r="AC30" i="9"/>
  <c r="AS22" i="9"/>
  <c r="AW25" i="9"/>
  <c r="BO25" i="9" s="1"/>
  <c r="CE22" i="9"/>
  <c r="CF22" i="9" s="1"/>
  <c r="CE25" i="9"/>
  <c r="CF25" i="9" s="1"/>
  <c r="AV55" i="8"/>
  <c r="BD55" i="8"/>
  <c r="C24" i="4"/>
  <c r="C39" i="4"/>
  <c r="C144" i="4"/>
  <c r="C159" i="4"/>
  <c r="C279" i="4"/>
  <c r="C325" i="4"/>
  <c r="C340" i="4"/>
  <c r="C341" i="4" s="1"/>
  <c r="B343" i="4" s="1"/>
  <c r="C504" i="4"/>
  <c r="C25" i="4"/>
  <c r="C99" i="4"/>
  <c r="C205" i="4"/>
  <c r="C220" i="4"/>
  <c r="C250" i="4"/>
  <c r="C280" i="4"/>
  <c r="C519" i="4"/>
  <c r="C521" i="4" s="1"/>
  <c r="B523" i="4" s="1"/>
  <c r="AQ31" i="9"/>
  <c r="CE37" i="9"/>
  <c r="CF37" i="9" s="1"/>
  <c r="A30" i="9"/>
  <c r="AS18" i="9"/>
  <c r="AC23" i="9"/>
  <c r="AR23" i="9" s="1"/>
  <c r="CE29" i="9"/>
  <c r="CF29" i="9" s="1"/>
  <c r="CE24" i="9"/>
  <c r="CF24" i="9" s="1"/>
  <c r="AA34" i="9"/>
  <c r="AA44" i="9" s="1"/>
  <c r="AS21" i="9"/>
  <c r="BQ33" i="9"/>
  <c r="BO33" i="9"/>
  <c r="AQ37" i="9"/>
  <c r="AA41" i="9"/>
  <c r="AS38" i="9"/>
  <c r="Z41" i="9"/>
  <c r="AW15" i="9"/>
  <c r="BO15" i="9" s="1"/>
  <c r="AC16" i="9"/>
  <c r="AR16" i="9" s="1"/>
  <c r="AQ24" i="9"/>
  <c r="AL45" i="9"/>
  <c r="Y34" i="9"/>
  <c r="AQ21" i="9"/>
  <c r="AQ38" i="9"/>
  <c r="Y41" i="9"/>
  <c r="AR9" i="9"/>
  <c r="AC40" i="9"/>
  <c r="AR40" i="9" s="1"/>
  <c r="AW40" i="9" s="1"/>
  <c r="CE23" i="9"/>
  <c r="CF23" i="9" s="1"/>
  <c r="AC29" i="9"/>
  <c r="AN44" i="9"/>
  <c r="X34" i="9"/>
  <c r="AC21" i="9"/>
  <c r="AP34" i="9"/>
  <c r="CE21" i="9"/>
  <c r="AB41" i="9"/>
  <c r="AP41" i="9"/>
  <c r="CE38" i="9"/>
  <c r="AC10" i="9"/>
  <c r="AR10" i="9" s="1"/>
  <c r="AC24" i="9"/>
  <c r="AR24" i="9" s="1"/>
  <c r="BY45" i="9"/>
  <c r="CE10" i="9"/>
  <c r="AC31" i="9"/>
  <c r="AR31" i="9" s="1"/>
  <c r="X18" i="9"/>
  <c r="AV44" i="9"/>
  <c r="AQ29" i="9"/>
  <c r="AR29" i="9"/>
  <c r="AB34" i="9"/>
  <c r="Z34" i="9"/>
  <c r="AS37" i="9"/>
  <c r="AR37" i="9" s="1"/>
  <c r="AC38" i="9"/>
  <c r="X41" i="9"/>
  <c r="AQ10" i="9"/>
  <c r="Y18" i="9"/>
  <c r="AC17" i="9"/>
  <c r="AR17" i="9" s="1"/>
  <c r="AW17" i="9" s="1"/>
  <c r="AC12" i="9"/>
  <c r="AR12" i="9" s="1"/>
  <c r="AW12" i="9" s="1"/>
  <c r="BO12" i="9" s="1"/>
  <c r="AU44" i="9"/>
  <c r="CD46" i="9"/>
  <c r="CE16" i="9"/>
  <c r="CF16" i="9" s="1"/>
  <c r="AC39" i="9"/>
  <c r="AR39" i="9" s="1"/>
  <c r="CE39" i="9"/>
  <c r="CF39" i="9" s="1"/>
  <c r="C476" i="1"/>
  <c r="B478" i="1" s="1"/>
  <c r="C56" i="1"/>
  <c r="B58" i="1" s="1"/>
  <c r="C11" i="1"/>
  <c r="B13" i="1" s="1"/>
  <c r="C219" i="4"/>
  <c r="C221" i="4" s="1"/>
  <c r="B223" i="4" s="1"/>
  <c r="C40" i="4"/>
  <c r="C489" i="4"/>
  <c r="C491" i="4" s="1"/>
  <c r="B493" i="4" s="1"/>
  <c r="C54" i="4"/>
  <c r="C69" i="4"/>
  <c r="C114" i="4"/>
  <c r="C116" i="4" s="1"/>
  <c r="B118" i="4" s="1"/>
  <c r="C235" i="4"/>
  <c r="C294" i="4"/>
  <c r="C310" i="4"/>
  <c r="C475" i="4"/>
  <c r="C476" i="4" s="1"/>
  <c r="B478" i="4" s="1"/>
  <c r="C145" i="4"/>
  <c r="C505" i="4"/>
  <c r="C386" i="4"/>
  <c r="B388" i="4" s="1"/>
  <c r="C401" i="4"/>
  <c r="B403" i="4" s="1"/>
  <c r="C416" i="4"/>
  <c r="B418" i="4" s="1"/>
  <c r="C431" i="4"/>
  <c r="B433" i="4" s="1"/>
  <c r="C446" i="4"/>
  <c r="B448" i="4" s="1"/>
  <c r="C461" i="4"/>
  <c r="B463" i="4" s="1"/>
  <c r="C71" i="4" l="1"/>
  <c r="B73" i="4" s="1"/>
  <c r="AW29" i="9"/>
  <c r="BO29" i="9" s="1"/>
  <c r="C371" i="1"/>
  <c r="B373" i="1" s="1"/>
  <c r="C296" i="4"/>
  <c r="B298" i="4" s="1"/>
  <c r="C101" i="4"/>
  <c r="B103" i="4" s="1"/>
  <c r="C176" i="4"/>
  <c r="B178" i="4" s="1"/>
  <c r="Z44" i="9"/>
  <c r="AR22" i="9"/>
  <c r="AW22" i="9" s="1"/>
  <c r="BO22" i="9" s="1"/>
  <c r="AW23" i="9"/>
  <c r="BO23" i="9" s="1"/>
  <c r="AB44" i="9"/>
  <c r="AW24" i="9"/>
  <c r="BO24" i="9" s="1"/>
  <c r="C311" i="4"/>
  <c r="B313" i="4" s="1"/>
  <c r="C251" i="4"/>
  <c r="B253" i="4" s="1"/>
  <c r="C236" i="4"/>
  <c r="B238" i="4" s="1"/>
  <c r="C206" i="4"/>
  <c r="B208" i="4" s="1"/>
  <c r="C161" i="4"/>
  <c r="B163" i="4" s="1"/>
  <c r="C146" i="4"/>
  <c r="B148" i="4" s="1"/>
  <c r="C56" i="4"/>
  <c r="B58" i="4" s="1"/>
  <c r="C41" i="4"/>
  <c r="B43" i="4" s="1"/>
  <c r="C26" i="4"/>
  <c r="B28" i="4" s="1"/>
  <c r="AW16" i="9"/>
  <c r="BO16" i="9" s="1"/>
  <c r="AS34" i="9"/>
  <c r="AS44" i="9" s="1"/>
  <c r="X44" i="9"/>
  <c r="AW31" i="9"/>
  <c r="BO31" i="9" s="1"/>
  <c r="C281" i="4"/>
  <c r="B283" i="4" s="1"/>
  <c r="AW39" i="9"/>
  <c r="BO39" i="9" s="1"/>
  <c r="C506" i="4"/>
  <c r="B508" i="4" s="1"/>
  <c r="BO32" i="9"/>
  <c r="AQ18" i="9"/>
  <c r="AP44" i="9"/>
  <c r="AC18" i="9"/>
  <c r="Y44" i="9"/>
  <c r="AV45" i="9" s="1"/>
  <c r="AW37" i="9"/>
  <c r="BO37" i="9" s="1"/>
  <c r="AR30" i="9"/>
  <c r="AC41" i="9"/>
  <c r="AR38" i="9"/>
  <c r="A31" i="9"/>
  <c r="CF38" i="9"/>
  <c r="CF41" i="9" s="1"/>
  <c r="CE41" i="9"/>
  <c r="AC34" i="9"/>
  <c r="AR21" i="9"/>
  <c r="AS41" i="9"/>
  <c r="CF10" i="9"/>
  <c r="CF18" i="9" s="1"/>
  <c r="CE18" i="9"/>
  <c r="CE34" i="9"/>
  <c r="CF21" i="9"/>
  <c r="AQ34" i="9"/>
  <c r="BO40" i="9"/>
  <c r="BT40" i="9"/>
  <c r="BT41" i="9" s="1"/>
  <c r="BT44" i="9" s="1"/>
  <c r="BO17" i="9"/>
  <c r="BP17" i="9"/>
  <c r="BP18" i="9" s="1"/>
  <c r="BP44" i="9" s="1"/>
  <c r="AW10" i="9"/>
  <c r="BO10" i="9" s="1"/>
  <c r="AR18" i="9"/>
  <c r="AW9" i="9"/>
  <c r="AQ41" i="9"/>
  <c r="AV15" i="4"/>
  <c r="AU15" i="4"/>
  <c r="AS15" i="4"/>
  <c r="AR15" i="4"/>
  <c r="AP15" i="4"/>
  <c r="AO15" i="4"/>
  <c r="AM15" i="4"/>
  <c r="AL15" i="4"/>
  <c r="AJ15" i="4"/>
  <c r="AI15" i="4"/>
  <c r="AG15" i="4"/>
  <c r="AF15" i="4"/>
  <c r="AD15" i="4"/>
  <c r="AC15" i="4"/>
  <c r="AA15" i="4"/>
  <c r="Z15" i="4"/>
  <c r="X15" i="4"/>
  <c r="W15" i="4"/>
  <c r="U15" i="4"/>
  <c r="T15" i="4"/>
  <c r="R15" i="4"/>
  <c r="Q15" i="4"/>
  <c r="O15" i="4"/>
  <c r="N15" i="4"/>
  <c r="L15" i="4"/>
  <c r="K15" i="4"/>
  <c r="I15" i="4"/>
  <c r="H15" i="4"/>
  <c r="F15" i="4"/>
  <c r="E15" i="4"/>
  <c r="BQ31" i="9" l="1"/>
  <c r="AC44" i="9"/>
  <c r="C9" i="4"/>
  <c r="AR34" i="9"/>
  <c r="AW21" i="9"/>
  <c r="BQ21" i="9" s="1"/>
  <c r="AQ44" i="9"/>
  <c r="CE44" i="9"/>
  <c r="AW30" i="9"/>
  <c r="BO9" i="9"/>
  <c r="BO18" i="9" s="1"/>
  <c r="AW18" i="9"/>
  <c r="CF34" i="9"/>
  <c r="CF44" i="9" s="1"/>
  <c r="CH21" i="9"/>
  <c r="CH34" i="9" s="1"/>
  <c r="CH44" i="9" s="1"/>
  <c r="AR41" i="9"/>
  <c r="AR44" i="9" s="1"/>
  <c r="AW38" i="9"/>
  <c r="C10" i="4"/>
  <c r="BQ34" i="9" l="1"/>
  <c r="BQ44" i="9" s="1"/>
  <c r="BP45" i="9" s="1"/>
  <c r="BO21" i="9"/>
  <c r="C11" i="4"/>
  <c r="B13" i="4" s="1"/>
  <c r="BO30" i="9"/>
  <c r="AW34" i="9"/>
  <c r="AW47" i="9"/>
  <c r="BO47" i="9"/>
  <c r="AW41" i="9"/>
  <c r="BO38" i="9"/>
  <c r="BO41" i="9" s="1"/>
  <c r="BO34" i="9" l="1"/>
  <c r="BO44" i="9" s="1"/>
  <c r="BO48" i="9" s="1"/>
  <c r="AW44" i="9"/>
  <c r="AW46" i="9" s="1"/>
  <c r="AW48" i="9" s="1"/>
  <c r="BO45" i="9" l="1"/>
</calcChain>
</file>

<file path=xl/sharedStrings.xml><?xml version="1.0" encoding="utf-8"?>
<sst xmlns="http://schemas.openxmlformats.org/spreadsheetml/2006/main" count="6016" uniqueCount="895">
  <si>
    <t>order no.</t>
  </si>
  <si>
    <t>word count</t>
  </si>
  <si>
    <t>Cancelled</t>
  </si>
  <si>
    <t>Sub-Total Bi-Month Accomplishment:</t>
  </si>
  <si>
    <t>Total Accomplishment:</t>
  </si>
  <si>
    <t>Overall Performance</t>
  </si>
  <si>
    <t>BI-month Quota:</t>
  </si>
  <si>
    <t>ADMIN</t>
  </si>
  <si>
    <t>ACCOMPLISHMENT SUMMARY</t>
  </si>
  <si>
    <t>Writer name 1</t>
  </si>
  <si>
    <t>Writer name 22</t>
  </si>
  <si>
    <t>Writer name 23</t>
  </si>
  <si>
    <t>Writer name 24</t>
  </si>
  <si>
    <t>Writer name 25</t>
  </si>
  <si>
    <t>Writer name 26</t>
  </si>
  <si>
    <t>Writer name 27</t>
  </si>
  <si>
    <t>Writer name 28</t>
  </si>
  <si>
    <t>Writer name 29</t>
  </si>
  <si>
    <t>Writer name 30</t>
  </si>
  <si>
    <t>Writer name 31</t>
  </si>
  <si>
    <t>Writer name 32</t>
  </si>
  <si>
    <t>Writer name 33</t>
  </si>
  <si>
    <t>Writer name 34</t>
  </si>
  <si>
    <t>Writer name 35</t>
  </si>
  <si>
    <t>DURALCO INC.</t>
  </si>
  <si>
    <t xml:space="preserve"> </t>
  </si>
  <si>
    <t>NO OF</t>
  </si>
  <si>
    <t>OT</t>
  </si>
  <si>
    <t>TOTAL</t>
  </si>
  <si>
    <t>NO.</t>
  </si>
  <si>
    <t>EMPLOYEES</t>
  </si>
  <si>
    <t>DEP'T</t>
  </si>
  <si>
    <t>DAYS</t>
  </si>
  <si>
    <t>ADJ</t>
  </si>
  <si>
    <t>PAY</t>
  </si>
  <si>
    <t>SSS</t>
  </si>
  <si>
    <t>PHIC</t>
  </si>
  <si>
    <t>NET PAY</t>
  </si>
  <si>
    <t>PAYROLL SUMMARY</t>
  </si>
  <si>
    <t xml:space="preserve">PERIOD:  </t>
  </si>
  <si>
    <t>BASIC</t>
  </si>
  <si>
    <t>Allowance</t>
  </si>
  <si>
    <t>TRANSPO</t>
  </si>
  <si>
    <t>LEGAL</t>
  </si>
  <si>
    <t>SPECIAL</t>
  </si>
  <si>
    <t>HIDE</t>
  </si>
  <si>
    <t>Allocation of Accrued 13th Month</t>
  </si>
  <si>
    <t>NAME OF EMPLOYEE</t>
  </si>
  <si>
    <t>DEPT</t>
  </si>
  <si>
    <t xml:space="preserve">RATE / </t>
  </si>
  <si>
    <t>ALLOWANCES</t>
  </si>
  <si>
    <t>CAR</t>
  </si>
  <si>
    <t>RATE /</t>
  </si>
  <si>
    <t>NO. OF</t>
  </si>
  <si>
    <t>ABSENT</t>
  </si>
  <si>
    <t>CHARGE</t>
  </si>
  <si>
    <t>LATE / UT</t>
  </si>
  <si>
    <t>HOLIDAY</t>
  </si>
  <si>
    <t>REG OT</t>
  </si>
  <si>
    <t>LEG HOL</t>
  </si>
  <si>
    <t>SUN/REST</t>
  </si>
  <si>
    <t>SPEC HOL</t>
  </si>
  <si>
    <t>NSHIFT</t>
  </si>
  <si>
    <t>LEG/SPL HOL</t>
  </si>
  <si>
    <t>NS DIFF</t>
  </si>
  <si>
    <t>LEG.</t>
  </si>
  <si>
    <t>SPEC</t>
  </si>
  <si>
    <t>SL</t>
  </si>
  <si>
    <t>Total</t>
  </si>
  <si>
    <t xml:space="preserve">BASIC </t>
  </si>
  <si>
    <t>ALLOWANCE</t>
  </si>
  <si>
    <t>ABSENCES</t>
  </si>
  <si>
    <t>CHARGE TO</t>
  </si>
  <si>
    <t>TARDINESS</t>
  </si>
  <si>
    <t>REG</t>
  </si>
  <si>
    <t>GROSS</t>
  </si>
  <si>
    <t>IND</t>
  </si>
  <si>
    <t>PHIL</t>
  </si>
  <si>
    <t>PAG-IBIG</t>
  </si>
  <si>
    <t>CO.</t>
  </si>
  <si>
    <t>ADVANCES</t>
  </si>
  <si>
    <t>PENTA</t>
  </si>
  <si>
    <t xml:space="preserve">BDO </t>
  </si>
  <si>
    <t>UNIFORM</t>
  </si>
  <si>
    <t>ADV.</t>
  </si>
  <si>
    <t>PHILAM</t>
  </si>
  <si>
    <t>Coop</t>
  </si>
  <si>
    <t>Service Fund</t>
  </si>
  <si>
    <t>NET</t>
  </si>
  <si>
    <t>CUSTOMER SERVICE</t>
  </si>
  <si>
    <t>FORT</t>
  </si>
  <si>
    <t>MANUFACTURING</t>
  </si>
  <si>
    <t>MATERIALS</t>
  </si>
  <si>
    <t>ORTIGAS</t>
  </si>
  <si>
    <t>NORTH</t>
  </si>
  <si>
    <t>SITE SERVICE</t>
  </si>
  <si>
    <t>SOUTH</t>
  </si>
  <si>
    <t>Transportation and Allowance</t>
  </si>
  <si>
    <t>13TH MO PAY</t>
  </si>
  <si>
    <t>ACCRUED</t>
  </si>
  <si>
    <t>ALLOW</t>
  </si>
  <si>
    <t>DAY</t>
  </si>
  <si>
    <t>HOUR</t>
  </si>
  <si>
    <t>TO SL/VL</t>
  </si>
  <si>
    <t xml:space="preserve"> HOUR</t>
  </si>
  <si>
    <t>OT HOUR</t>
  </si>
  <si>
    <t>DIFF</t>
  </si>
  <si>
    <t>PAY - hr</t>
  </si>
  <si>
    <t>OT PAY</t>
  </si>
  <si>
    <t>HOL.</t>
  </si>
  <si>
    <t>Hol</t>
  </si>
  <si>
    <t>VL</t>
  </si>
  <si>
    <t>AMOUNT</t>
  </si>
  <si>
    <t>SL/VL</t>
  </si>
  <si>
    <t>HOLIDAY/OT</t>
  </si>
  <si>
    <t>WHT</t>
  </si>
  <si>
    <t>PREMIUM</t>
  </si>
  <si>
    <t>HEALTH</t>
  </si>
  <si>
    <t>CONT</t>
  </si>
  <si>
    <t>LOAN</t>
  </si>
  <si>
    <t>WO/DM/CM</t>
  </si>
  <si>
    <t>TEL.</t>
  </si>
  <si>
    <t>Loan</t>
  </si>
  <si>
    <t>DEDUCTION</t>
  </si>
  <si>
    <t>13TH MO</t>
  </si>
  <si>
    <t>MARKETING</t>
  </si>
  <si>
    <t>A. FINANCE AND ADMIN</t>
  </si>
  <si>
    <t>VACANT</t>
  </si>
  <si>
    <t>SUB-TOTAL FINANCE AND ADMIN</t>
  </si>
  <si>
    <t xml:space="preserve">C. CUSTOMER AND SITE SERVICES </t>
  </si>
  <si>
    <t>Vacant</t>
  </si>
  <si>
    <t>SUB-TOTAL CUSTOMER AND SITE SERVICES</t>
  </si>
  <si>
    <t>D. MANUFACTURING</t>
  </si>
  <si>
    <t>vacant</t>
  </si>
  <si>
    <t>SUB-TOTAL MANUFACTURING</t>
  </si>
  <si>
    <t>Prepared by: Michael Agustin</t>
  </si>
  <si>
    <t>Checked By: Catherine Chua</t>
  </si>
  <si>
    <t>Approved By: JTC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</si>
  <si>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</si>
  <si>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EMPLOYEE CONTRIBUTION</t>
  </si>
  <si>
    <t>SSS Premium</t>
  </si>
  <si>
    <t>Phil Health</t>
  </si>
  <si>
    <t>Pag-Ibig Fund</t>
  </si>
  <si>
    <t>STANDARD DEDUCTION</t>
  </si>
  <si>
    <t>SSS Loan</t>
  </si>
  <si>
    <t>Charge to SL/VL</t>
  </si>
  <si>
    <t>Pag-Ibig Loan</t>
  </si>
  <si>
    <t>OVERTIME</t>
  </si>
  <si>
    <t>Regular</t>
  </si>
  <si>
    <t>Uniform</t>
  </si>
  <si>
    <t>Legal Holiday</t>
  </si>
  <si>
    <t>Sund/Rest Day</t>
  </si>
  <si>
    <t>Special Holiday</t>
  </si>
  <si>
    <t>Night Shift Diff</t>
  </si>
  <si>
    <t>ADJUSTMENT</t>
  </si>
  <si>
    <t>GROSS PAY</t>
  </si>
  <si>
    <t>Amount</t>
  </si>
  <si>
    <t>No. Hours rendered</t>
  </si>
  <si>
    <t>HDMF</t>
  </si>
  <si>
    <t>Regular OT Amount</t>
  </si>
  <si>
    <t xml:space="preserve">Legal Holidays OT hours </t>
  </si>
  <si>
    <t>Legal Holiday OT amount</t>
  </si>
  <si>
    <t>Special Holidays OT hours</t>
  </si>
  <si>
    <t>Special Holiday OT amount</t>
  </si>
  <si>
    <t>NIGHT DIFFERENTIAL</t>
  </si>
  <si>
    <t>Government Mandated Benefits</t>
  </si>
  <si>
    <t>Legal holidays</t>
  </si>
  <si>
    <t xml:space="preserve"> -</t>
  </si>
  <si>
    <t>EMPLOYEE NAME:</t>
  </si>
  <si>
    <t xml:space="preserve">DEPARTMENT: </t>
  </si>
  <si>
    <t>BASIC PAY:</t>
  </si>
  <si>
    <t>HOLIDAY:</t>
  </si>
  <si>
    <t>ALLOWANCES:</t>
  </si>
  <si>
    <t>Absent</t>
  </si>
  <si>
    <t>Unpaid absences</t>
  </si>
  <si>
    <t>Unpaid Absences</t>
  </si>
  <si>
    <t>LATE/UNDER TIME</t>
  </si>
  <si>
    <t>No. of hours late</t>
  </si>
  <si>
    <t>No. of hours undertime</t>
  </si>
  <si>
    <t>Undertime</t>
  </si>
  <si>
    <t>Late</t>
  </si>
  <si>
    <t>No. of days</t>
  </si>
  <si>
    <t>Total deduction</t>
  </si>
  <si>
    <t>Tax</t>
  </si>
  <si>
    <t>TAX</t>
  </si>
  <si>
    <t>LOANS</t>
  </si>
  <si>
    <t>TOTAL DEDUCTION:</t>
  </si>
  <si>
    <t>NET PAY:</t>
  </si>
  <si>
    <t xml:space="preserve">Your salary is treated as confidential. Never disclose your salary pay to anyone and should not ask anyone his/her salary. Any violation of this would compel us to suspend or terminate your services. </t>
  </si>
  <si>
    <t>No. of Days</t>
  </si>
  <si>
    <t>PAYSLIP</t>
  </si>
  <si>
    <t>DEDUCTIONS:</t>
  </si>
  <si>
    <t>003 - ROSALES, Ella Jean M.</t>
  </si>
  <si>
    <t>Nunez, Christian D.</t>
  </si>
  <si>
    <t>Bino, Babylyn P.</t>
  </si>
  <si>
    <t>Nicol, Shiela Marie B.</t>
  </si>
  <si>
    <t>Mostar, Jesus Jr. G.</t>
  </si>
  <si>
    <t>Payte, Maria Rowena B.</t>
  </si>
  <si>
    <t>Morales, Michelle</t>
  </si>
  <si>
    <t>Morilla, Mariz M.</t>
  </si>
  <si>
    <t>Perfecto, Ve</t>
  </si>
  <si>
    <t xml:space="preserve">Baloloy, Rowena </t>
  </si>
  <si>
    <t>Nasayao, Julius B.</t>
  </si>
  <si>
    <t>Enero, Angie N.</t>
  </si>
  <si>
    <t>Octeza, Andrey O.</t>
  </si>
  <si>
    <t>Magtalas, Monique M.</t>
  </si>
  <si>
    <t>Orange County</t>
  </si>
  <si>
    <t>#FO129391AE87</t>
  </si>
  <si>
    <t>FO32E5F995A6</t>
  </si>
  <si>
    <t>#FO2293607486</t>
  </si>
  <si>
    <t>Regular Task</t>
  </si>
  <si>
    <t>#FO82E654F801</t>
  </si>
  <si>
    <t>#FO1F76929C2</t>
  </si>
  <si>
    <t>#FO52414DBFC2</t>
  </si>
  <si>
    <t>#FO219C5BF983</t>
  </si>
  <si>
    <t>#FO6338BA6CC4</t>
  </si>
  <si>
    <t>#FO8483387466</t>
  </si>
  <si>
    <t>2441_20140526_32_ARTICLES</t>
  </si>
  <si>
    <t>#FO84D4D5A747</t>
  </si>
  <si>
    <t>2878_20140530_3_ARTICLES</t>
  </si>
  <si>
    <t>FO82E676CDF1</t>
  </si>
  <si>
    <t>#FO233A3E1D88</t>
  </si>
  <si>
    <t>#FO74D7894A58</t>
  </si>
  <si>
    <t>#FO7295324F01</t>
  </si>
  <si>
    <t>#FO319D3EDB12</t>
  </si>
  <si>
    <t>#FO233A57A848</t>
  </si>
  <si>
    <t>FO22424CA9B5</t>
  </si>
  <si>
    <t>#FO2294DE8E06</t>
  </si>
  <si>
    <t>#FO84D7494317</t>
  </si>
  <si>
    <t>Copyscape</t>
  </si>
  <si>
    <t>#FO438C3EB627</t>
  </si>
  <si>
    <t>Regular task</t>
  </si>
  <si>
    <t>#FO72E7469512</t>
  </si>
  <si>
    <t>#FO738CA0A484</t>
  </si>
  <si>
    <t>#FO1294D33B87</t>
  </si>
  <si>
    <t>#FO219D7DEA33</t>
  </si>
  <si>
    <t>Tino</t>
  </si>
  <si>
    <t>Rajiv</t>
  </si>
  <si>
    <t>FO5433F24D58</t>
  </si>
  <si>
    <t>playpearls</t>
  </si>
  <si>
    <t>#FO7293D57481</t>
  </si>
  <si>
    <t>6243_20140530_3_ARTICLES</t>
  </si>
  <si>
    <t>2016_20140530_28_ARTICLES</t>
  </si>
  <si>
    <t>#FO114958EF03</t>
  </si>
  <si>
    <t>#FO73893EB0D4</t>
  </si>
  <si>
    <t>#FO633811D924</t>
  </si>
  <si>
    <t>#FO11EEB8F7E5</t>
  </si>
  <si>
    <t>#FO5293BFD003</t>
  </si>
  <si>
    <t>#FO63DD017086</t>
  </si>
  <si>
    <t>#FO62E63741E3</t>
  </si>
  <si>
    <t>#FO7293A50501</t>
  </si>
  <si>
    <t>Raja - 48A00279JL7144745 88G04759JE8243801</t>
  </si>
  <si>
    <t>#FO1F7882892</t>
  </si>
  <si>
    <t>#FO51EF175681</t>
  </si>
  <si>
    <t>#FO52E64CC434</t>
  </si>
  <si>
    <t>#FO82E5CA1CD1</t>
  </si>
  <si>
    <t>#FO419C4D1191</t>
  </si>
  <si>
    <t>#FO51EEFAD621</t>
  </si>
  <si>
    <t>#FO1F766B932</t>
  </si>
  <si>
    <t>#FO83811AFDB3</t>
  </si>
  <si>
    <t>Raja - 48A00279JL7144745 88G04759JE824380</t>
  </si>
  <si>
    <t>Blair Stover</t>
  </si>
  <si>
    <t>#FO338BAFE6F8</t>
  </si>
  <si>
    <t>#FO219C93F5B3</t>
  </si>
  <si>
    <t>#FO82E676CDF1</t>
  </si>
  <si>
    <t>#FO838B63E3F3</t>
  </si>
  <si>
    <t>Riedon - riedon.com - 4 Spun Articles - by</t>
  </si>
  <si>
    <t>#FO852591A608</t>
  </si>
  <si>
    <t>#FO842DBC51A5</t>
  </si>
  <si>
    <t>ORIARTE, Marylynn G.</t>
  </si>
  <si>
    <t>#FO7293751381</t>
  </si>
  <si>
    <t>6429_20140522_1_ARTICLES</t>
  </si>
  <si>
    <t>Best Quality Plumbing - bestqualityplumbing.com - 4 Spun Articles - by Jess</t>
  </si>
  <si>
    <t>#FO22E65C4387</t>
  </si>
  <si>
    <t>#FO3293B2D405</t>
  </si>
  <si>
    <t>#FO84300CF555</t>
  </si>
  <si>
    <t>#FO53DD9C9407</t>
  </si>
  <si>
    <t>#FO5430147958</t>
  </si>
  <si>
    <t>#FO638B1E0CD5</t>
  </si>
  <si>
    <t>#FO74D46867C8</t>
  </si>
  <si>
    <t>Blair Stover - 5 Spun Articles</t>
  </si>
  <si>
    <t>#FO1293BD5E87</t>
  </si>
  <si>
    <t>#FO8527FCAC08</t>
  </si>
  <si>
    <t>#FO72E6549232</t>
  </si>
  <si>
    <t>#FO2F78A7821</t>
  </si>
  <si>
    <t>#FO219CC34C73</t>
  </si>
  <si>
    <t>#FO438B7F2567</t>
  </si>
  <si>
    <t>#FO31E675D1A3</t>
  </si>
  <si>
    <t>#FO7483533DC7</t>
  </si>
  <si>
    <t>#FO638BC4CB05</t>
  </si>
  <si>
    <t>#FO419CA78DF1</t>
  </si>
  <si>
    <t>#FO53DED25F47</t>
  </si>
  <si>
    <t>#FO233949DD68</t>
  </si>
  <si>
    <t>#FO63DF047C06</t>
  </si>
  <si>
    <t>#FO419CFE80B1</t>
  </si>
  <si>
    <t>#FO119CC379C4</t>
  </si>
  <si>
    <t>#FO22949CFC86</t>
  </si>
  <si>
    <t>#FO42E7C064F5</t>
  </si>
  <si>
    <t>Orange County SEO Complaints</t>
  </si>
  <si>
    <t>MONTHLY: From Jess (c/o Tyler)</t>
  </si>
  <si>
    <t>FO22E7459A37 add 1x400 about us page</t>
  </si>
  <si>
    <t>#FO43E06073C8</t>
  </si>
  <si>
    <t>#FO6433516877</t>
  </si>
  <si>
    <t>#FO12E81B6BA8</t>
  </si>
  <si>
    <t>#FO6243014DE1</t>
  </si>
  <si>
    <t>#FO8486029D86</t>
  </si>
  <si>
    <t>#FO74D8F42598</t>
  </si>
  <si>
    <t>#FO438E8A4167</t>
  </si>
  <si>
    <t>#FO43E01D86C8</t>
  </si>
  <si>
    <t>#FO72E8255D82</t>
  </si>
  <si>
    <t>#FO53E0350087</t>
  </si>
  <si>
    <t>4381_20140520_7_ARTICLES</t>
  </si>
  <si>
    <t>Order #FO8482205B06</t>
  </si>
  <si>
    <t>Order #FO6337EDD0C4</t>
  </si>
  <si>
    <t>Order #FO114958EF03 Buyer: emilyo1982</t>
  </si>
  <si>
    <t>Order #FO11EEB8F7E5</t>
  </si>
  <si>
    <t>SOS Order #FO82E5BAFC91</t>
  </si>
  <si>
    <t>Order #FO42414206F3</t>
  </si>
  <si>
    <t>Order #FO1293A20B07</t>
  </si>
  <si>
    <t>Order #FO11EEDA8125</t>
  </si>
  <si>
    <t>Order #FO53DE6D41C7</t>
  </si>
  <si>
    <t>Order #FO72E6766702</t>
  </si>
  <si>
    <t>Order #FO3338CF8567</t>
  </si>
  <si>
    <t>Order #FO438B7F2567</t>
  </si>
  <si>
    <t>Order #FO3241E935D4</t>
  </si>
  <si>
    <t>Order #FO22E7254627</t>
  </si>
  <si>
    <t>Order #FO53DED25F47</t>
  </si>
  <si>
    <t>Order #FO2241ADBE95</t>
  </si>
  <si>
    <t>Order #FO4240D32DD3 Buyer: bartszoon</t>
  </si>
  <si>
    <t>Order #FO842F49B865</t>
  </si>
  <si>
    <t>Order #FO7431A702B6</t>
  </si>
  <si>
    <t>Order #FO63DEF38346</t>
  </si>
  <si>
    <t>Order #FO73DE492CC5</t>
  </si>
  <si>
    <t>Order #FO233A3E1D88</t>
  </si>
  <si>
    <t>Order #FO12946FFF87</t>
  </si>
  <si>
    <t>Order #FO6430CDC997</t>
  </si>
  <si>
    <t>Order #FO63DEE66946</t>
  </si>
  <si>
    <t>Order #FO3294474A05</t>
  </si>
  <si>
    <t>Order #FO5339DC0965</t>
  </si>
  <si>
    <t>Order #FO5431EFB6A8</t>
  </si>
  <si>
    <t>Order #FO42E7C064F5</t>
  </si>
  <si>
    <t>Order #FO82E6EDBEA1</t>
  </si>
  <si>
    <t>Order #FO2339EBBE08</t>
  </si>
  <si>
    <t>Order #FO738C7286C4</t>
  </si>
  <si>
    <t>ORANGE COUNTY SEO COMPLAINTS</t>
  </si>
  <si>
    <t>Order #FO52E7A775B4</t>
  </si>
  <si>
    <t>3035_20140528_95_ARTICLES</t>
  </si>
  <si>
    <t>Order #FO319D0B0332</t>
  </si>
  <si>
    <t>Order #FO42E7BAD6F5</t>
  </si>
  <si>
    <t>2638_20140606_3_ARTICLES</t>
  </si>
  <si>
    <t>Order #FO5432844BD8</t>
  </si>
  <si>
    <t>Order #FO52E7E8B404</t>
  </si>
  <si>
    <t>Order #FO43DFE231C8</t>
  </si>
  <si>
    <t>Order #FO11EFC5B265</t>
  </si>
  <si>
    <t>RAJIV</t>
  </si>
  <si>
    <t>PAUL-2AK506498T651941A</t>
  </si>
  <si>
    <t>Order #FO72E858CA42</t>
  </si>
  <si>
    <t xml:space="preserve">BANOLA, SUSARAH L. </t>
  </si>
  <si>
    <t>FO84823B3F86</t>
  </si>
  <si>
    <t>FO738AE6F994</t>
  </si>
  <si>
    <t>FO52E603CB04</t>
  </si>
  <si>
    <t>FO51EE760241</t>
  </si>
  <si>
    <t>FO63DCE4E006</t>
  </si>
  <si>
    <t>FO53DE347887</t>
  </si>
  <si>
    <t>FO6430E84AC7</t>
  </si>
  <si>
    <t>FO4241E63A63</t>
  </si>
  <si>
    <t>FO42E6028825</t>
  </si>
  <si>
    <t>FO4240D32DD3</t>
  </si>
  <si>
    <t>FO1F7BA6712</t>
  </si>
  <si>
    <t>FO848410CC66</t>
  </si>
  <si>
    <t>FO22E6B63CC7</t>
  </si>
  <si>
    <t>FO233A431F68</t>
  </si>
  <si>
    <t>FO22E6DF08B7</t>
  </si>
  <si>
    <t>FO7339BD0063</t>
  </si>
  <si>
    <t>FO5241EC2882</t>
  </si>
  <si>
    <t>FO73399C3603</t>
  </si>
  <si>
    <t>FO22E74AD467</t>
  </si>
  <si>
    <t>FO53DF1BADC7</t>
  </si>
  <si>
    <t>FO4294FBDB84</t>
  </si>
  <si>
    <t>FO5294EA7683</t>
  </si>
  <si>
    <t>FO84D82499B7</t>
  </si>
  <si>
    <t>FO32E7C38446</t>
  </si>
  <si>
    <t>FO84D98B03C7</t>
  </si>
  <si>
    <t>FO62435EFA21</t>
  </si>
  <si>
    <t>FO638DEED875</t>
  </si>
  <si>
    <t>FO648264F368</t>
  </si>
  <si>
    <t>FO83389839C2</t>
  </si>
  <si>
    <t>FO114958EF03</t>
  </si>
  <si>
    <t>FO2241265E05</t>
  </si>
  <si>
    <t>FO4293871104</t>
  </si>
  <si>
    <t>FO84D4C24427</t>
  </si>
  <si>
    <t>FO4294179E84</t>
  </si>
  <si>
    <t>FO8483387466</t>
  </si>
  <si>
    <t>FO21EEFB1DC4</t>
  </si>
  <si>
    <t>FO74D3FC9F48</t>
  </si>
  <si>
    <t>48A00279JL7144745 88G04759JE8243801</t>
  </si>
  <si>
    <t>FO538B626BE6</t>
  </si>
  <si>
    <t>FO84D4D5A747</t>
  </si>
  <si>
    <t>2878_20140530_2_ARTICLES</t>
  </si>
  <si>
    <t>FO84311DC225</t>
  </si>
  <si>
    <t>2336_20140602_5</t>
  </si>
  <si>
    <t>2807_20140602_6_ARTICLES</t>
  </si>
  <si>
    <t>FO438C489147</t>
  </si>
  <si>
    <t>FO319D05A982</t>
  </si>
  <si>
    <t>FO2241C5C5D5</t>
  </si>
  <si>
    <t>FO42424ED4E3</t>
  </si>
  <si>
    <t>FO84D7586987</t>
  </si>
  <si>
    <t>5827_20140602_8_ARTICLES</t>
  </si>
  <si>
    <t>FO22955A0F86</t>
  </si>
  <si>
    <t>FO338C6576C8</t>
  </si>
  <si>
    <t>FO43DED4FC48</t>
  </si>
  <si>
    <t>2878_20140530_4_ARTICLES</t>
  </si>
  <si>
    <t>FO22951C7606</t>
  </si>
  <si>
    <t>FO42E7C3DDB</t>
  </si>
  <si>
    <t>FO32951CD705</t>
  </si>
  <si>
    <t>#FO7484B8F2E7</t>
  </si>
  <si>
    <t>FO7484D55867</t>
  </si>
  <si>
    <t>FO32424BA9C4</t>
  </si>
  <si>
    <t>FO3242A92C74</t>
  </si>
  <si>
    <t>FO333AAE30C7</t>
  </si>
  <si>
    <t>FO4242AB6763</t>
  </si>
  <si>
    <t>FO219D41DBD3</t>
  </si>
  <si>
    <t>2AK506498T651941A-1</t>
  </si>
  <si>
    <t>#FO1242C09326</t>
  </si>
  <si>
    <t>FO6295884582</t>
  </si>
  <si>
    <t>4381_20140520_8_ARTICLES</t>
  </si>
  <si>
    <t>FO838ACE3FC3</t>
  </si>
  <si>
    <t>FO438B089E97</t>
  </si>
  <si>
    <t>6467_20140527_1_ARTICLES</t>
  </si>
  <si>
    <t>FO74D4C69ED8</t>
  </si>
  <si>
    <t>FO2149EE55C2</t>
  </si>
  <si>
    <t>FO12E6F3E2D8</t>
  </si>
  <si>
    <t>FO2F7BC7141</t>
  </si>
  <si>
    <t>FO6339B67EC4</t>
  </si>
  <si>
    <t>FO62E7402073</t>
  </si>
  <si>
    <t>FO1294BD9087</t>
  </si>
  <si>
    <t>FO5294D04B83</t>
  </si>
  <si>
    <t>FO3339DB7907</t>
  </si>
  <si>
    <t>FO8431FA7765</t>
  </si>
  <si>
    <t>FO32E735E186</t>
  </si>
  <si>
    <t>FO22E70C7AE7</t>
  </si>
  <si>
    <t>FO32E6B5F3A6</t>
  </si>
  <si>
    <t>FO63DF078446</t>
  </si>
  <si>
    <t>FO74D6C9AAB8</t>
  </si>
  <si>
    <t>FO74D7AB3ED8</t>
  </si>
  <si>
    <t>FO51EFDFE361</t>
  </si>
  <si>
    <t>FO42E7D086D5</t>
  </si>
  <si>
    <t>FO42E7D24215</t>
  </si>
  <si>
    <t>FO3242C29144</t>
  </si>
  <si>
    <t>FO1F7D26F82</t>
  </si>
  <si>
    <t>FO5432402918</t>
  </si>
  <si>
    <t>FO43E0100D88</t>
  </si>
  <si>
    <t>FO51EFF7B2A1</t>
  </si>
  <si>
    <t>FO114A8AA883</t>
  </si>
  <si>
    <t>FO83E00BC804</t>
  </si>
  <si>
    <t>FO74329B3886</t>
  </si>
  <si>
    <t>FO848537BFA6</t>
  </si>
  <si>
    <t>FO1F830D152</t>
  </si>
  <si>
    <t>FO233B2C7DE8</t>
  </si>
  <si>
    <t>FO11EFFA80C5</t>
  </si>
  <si>
    <t>NASAYAO, Chona B.</t>
  </si>
  <si>
    <t>6123_20140526_5_ARTICLES</t>
  </si>
  <si>
    <t>#FO74D4C1E668</t>
  </si>
  <si>
    <t>#FO538AF48136</t>
  </si>
  <si>
    <t>#FO31EEB32363</t>
  </si>
  <si>
    <t>#FO51ED9F8901</t>
  </si>
  <si>
    <t>#FO7481C84107</t>
  </si>
  <si>
    <t>#FO2F75C78C1</t>
  </si>
  <si>
    <t>#FO1A4ED4221</t>
  </si>
  <si>
    <t>3950_20140523_8_ARTICLES</t>
  </si>
  <si>
    <t>#FO4293C90704</t>
  </si>
  <si>
    <t>#FO54305D26C8</t>
  </si>
  <si>
    <t>#FO2F7A85DB1</t>
  </si>
  <si>
    <t>#FO63397C31C4</t>
  </si>
  <si>
    <t>#FO119CA1AF24</t>
  </si>
  <si>
    <t>#FO74D5EB9F48</t>
  </si>
  <si>
    <t>#FO7291D31201</t>
  </si>
  <si>
    <t>#FO4240E88013</t>
  </si>
  <si>
    <t>#FO84D4116A67</t>
  </si>
  <si>
    <t>#FO74130A3F86</t>
  </si>
  <si>
    <t>#FO54317830B8</t>
  </si>
  <si>
    <t>#FO643110C8A7</t>
  </si>
  <si>
    <t>#FO2F7B64591</t>
  </si>
  <si>
    <t>#FO6430CDC997</t>
  </si>
  <si>
    <t>#FO319CC08302</t>
  </si>
  <si>
    <t>#FO64314009F7</t>
  </si>
  <si>
    <t>#FO6483CC75A8</t>
  </si>
  <si>
    <t>#FO5339C2C2C5</t>
  </si>
  <si>
    <t>#FO738C503114</t>
  </si>
  <si>
    <t>#FO338D1919A8</t>
  </si>
  <si>
    <t>#FO733A7822A3</t>
  </si>
  <si>
    <t>#FO2F7FE73E1</t>
  </si>
  <si>
    <t>#FO63DF2E8B06</t>
  </si>
  <si>
    <t>#FO314A628E81</t>
  </si>
  <si>
    <t>#FO42E7784845</t>
  </si>
  <si>
    <t>#FO62E7824B03</t>
  </si>
  <si>
    <t>#FO433A287706</t>
  </si>
  <si>
    <t>#FO5294EA7683</t>
  </si>
  <si>
    <t>#FO4242306493</t>
  </si>
  <si>
    <t>#FO6242B33D51</t>
  </si>
  <si>
    <t>#FO533A654E05</t>
  </si>
  <si>
    <t>6563_20140606_2_ARTICLES</t>
  </si>
  <si>
    <t>6123_20140607_8_ARTICLES</t>
  </si>
  <si>
    <t>6123_20140607_9_ARTICLES</t>
  </si>
  <si>
    <t>#FO52E7E26EA4</t>
  </si>
  <si>
    <t>#FO533B39A245</t>
  </si>
  <si>
    <t>#FO7294132101</t>
  </si>
  <si>
    <t>#FO74336DCD16</t>
  </si>
  <si>
    <t>#FO733AC9CB03</t>
  </si>
  <si>
    <t>#FO6242C42661</t>
  </si>
  <si>
    <t>asap 6123_20140526_5_ARTICLES 4x500</t>
  </si>
  <si>
    <t>Order #FO114958EF03 Buyer: emilyo1982 160 th</t>
  </si>
  <si>
    <t>SOS Order #FO2241265E05 24x500</t>
  </si>
  <si>
    <t>SOS Order #FO22E5C202E7 6x500</t>
  </si>
  <si>
    <t>SOS Order #FO7481C84107 Buyer: hypnoron 3000 web content</t>
  </si>
  <si>
    <t>SOS Order #FO533825C5C5 7x150 email series</t>
  </si>
  <si>
    <t>SOS - Raja - 48A00279JL7144745 88G04759JE8243801 100x500</t>
  </si>
  <si>
    <t>Order #FO11EE9FF0A5 1x1000 product review</t>
  </si>
  <si>
    <t>LAF Order #FO6481E20928 6000 ebook</t>
  </si>
  <si>
    <t>urgent Order #FO11EEDA8125 9x500</t>
  </si>
  <si>
    <t>sos 2441_20140526_32_ARTICLES 7x500</t>
  </si>
  <si>
    <t>EXPRESS Order #FO7483A38B07 1X500 PRODUCT REVIEW</t>
  </si>
  <si>
    <t>Order #FO82E683B971 6x500</t>
  </si>
  <si>
    <t>EXPRESS (1) Order #FO63397C31C4 5x500</t>
  </si>
  <si>
    <t>EXPRESS (1) Order #FO12E6F3E2D8 14x500</t>
  </si>
  <si>
    <t>Order #FO54305D26C8 24x500</t>
  </si>
  <si>
    <t>Order #FO74D5EB9F48 12x500</t>
  </si>
  <si>
    <t>LAF Order #FO31EF016083 2x150 emails</t>
  </si>
  <si>
    <t>SOS Order #FO74D6E360E8 2x250</t>
  </si>
  <si>
    <t>Order #FO5241DCBF92 6x500</t>
  </si>
  <si>
    <t>Order #FO2F7B64591 6x500</t>
  </si>
  <si>
    <t>order #FO54317830B8 12 x 1000</t>
  </si>
  <si>
    <t>Order #FO6430CDC997 13x500 th</t>
  </si>
  <si>
    <t>Order #FO2F7FE73E1 12X500</t>
  </si>
  <si>
    <t>Order #FO438C3EB627 28x500 th</t>
  </si>
  <si>
    <t>oRDER f074D6E3d618</t>
  </si>
  <si>
    <t>#25350 LAF ORDER #FO4242040393 7X150 EMAIL SERIES</t>
  </si>
  <si>
    <t>#25316 ORDER #FO74D6E3D618 6X500 TH</t>
  </si>
  <si>
    <t>#25378 ORDER #FO2F7D80831 9X500</t>
  </si>
  <si>
    <t>ORDER #FO2F7DE66E1</t>
  </si>
  <si>
    <t>#25391 ORDER #FO533A654E05 6X500</t>
  </si>
  <si>
    <t>ORDER #FO43DFEDA708 6X500</t>
  </si>
  <si>
    <t>ORDER #FO52951FB903</t>
  </si>
  <si>
    <t>#25450 PAUL - 141(300 WORDS EACH) - MUST BE ON TIME - 2AK506498T651941A-1</t>
  </si>
  <si>
    <t>#25523 LAF ORDER #FO7294132101 3000 WEB CONTENT</t>
  </si>
  <si>
    <t>5884_20140612_3_ARTICLES 5X800</t>
  </si>
  <si>
    <t>#25545 ORDER #FO31F0519683 1X400 PR</t>
  </si>
  <si>
    <t>ORDER #FO74D8C65668</t>
  </si>
  <si>
    <t>#FO8524FA2C08</t>
  </si>
  <si>
    <t>6123_20140526_6</t>
  </si>
  <si>
    <t>#FO4293890F</t>
  </si>
  <si>
    <t>#FO538A705C16</t>
  </si>
  <si>
    <t>#FO22E5C202E7</t>
  </si>
  <si>
    <t>#FO2241265E05</t>
  </si>
  <si>
    <t>#FO31EE8091A3</t>
  </si>
  <si>
    <t>#FO4240D8E5B3</t>
  </si>
  <si>
    <t>#FO2149BF2582</t>
  </si>
  <si>
    <t>#FO6481E20928</t>
  </si>
  <si>
    <t>#FO11EEDA8125</t>
  </si>
  <si>
    <t>#FO5241734B32</t>
  </si>
  <si>
    <t>2441_20140526_32</t>
  </si>
  <si>
    <t>#FO119C977784</t>
  </si>
  <si>
    <t>Blair Stover - 5 Spun Articles 18 Q&amp;A - by Tyler - URGENT</t>
  </si>
  <si>
    <t>#FO82E683B971</t>
  </si>
  <si>
    <t>#FO12E6F3E2D8</t>
  </si>
  <si>
    <t>#FO21EF10FC24</t>
  </si>
  <si>
    <t>#FO42418240A3</t>
  </si>
  <si>
    <t>#FO638BA6B915</t>
  </si>
  <si>
    <t>#FO848442F0A6</t>
  </si>
  <si>
    <t>#FO5241DCBF92</t>
  </si>
  <si>
    <t>#FO42423A2C63</t>
  </si>
  <si>
    <t>#FO22945CEE06</t>
  </si>
  <si>
    <t>#FO648450AD48</t>
  </si>
  <si>
    <t>4997_20140605_101</t>
  </si>
  <si>
    <t>#FO32E6B5F3A6</t>
  </si>
  <si>
    <t>10 SPUN ARTICLES [DUE TODAY]</t>
  </si>
  <si>
    <t>#FO42421F36D3</t>
  </si>
  <si>
    <t>#FO2295198186</t>
  </si>
  <si>
    <t>#FO2F7D80831</t>
  </si>
  <si>
    <t>#FO433A872AC6</t>
  </si>
  <si>
    <t>#FO8529F0BA08</t>
  </si>
  <si>
    <t>#FO42E7C3DDB5</t>
  </si>
  <si>
    <t>FO2F7DE66E1</t>
  </si>
  <si>
    <t>#FO43DFEDA708</t>
  </si>
  <si>
    <t>#FO3242CA4C84</t>
  </si>
  <si>
    <t>#FO529632A283</t>
  </si>
  <si>
    <t>u-Paul - 141(300 words each) - MUST BE ON TIME - 2AK506498T651941A-1</t>
  </si>
  <si>
    <t>ORDIZ, Mary Jane V.</t>
  </si>
  <si>
    <t>lacking ve from emilio order</t>
  </si>
  <si>
    <t>K-9 Companions Spun</t>
  </si>
  <si>
    <t>Crest Law Firm Spun</t>
  </si>
  <si>
    <t>#FO41EEDF4A42</t>
  </si>
  <si>
    <t>Blair Stover Q&amp;A</t>
  </si>
  <si>
    <t>#FO62416E2B21</t>
  </si>
  <si>
    <t>#FO6339C82444</t>
  </si>
  <si>
    <t>copied from Mikee FO3241B1D894</t>
  </si>
  <si>
    <t>#FO22E6E272D7</t>
  </si>
  <si>
    <t>Internetzone I Spun</t>
  </si>
  <si>
    <t>#FO119C973E54</t>
  </si>
  <si>
    <t>2878_20140530_2</t>
  </si>
  <si>
    <t>FO419CFEF181</t>
  </si>
  <si>
    <t>FO4339CEFA46</t>
  </si>
  <si>
    <t>5116_20140603_3</t>
  </si>
  <si>
    <t>FO1242C541E6</t>
  </si>
  <si>
    <t>FO1F80F3102</t>
  </si>
  <si>
    <t>Emilio 1982</t>
  </si>
  <si>
    <t>#FO41EEC208C2</t>
  </si>
  <si>
    <t>#FO33E67967F7</t>
  </si>
  <si>
    <t>Order #FO33E67967F7</t>
  </si>
  <si>
    <t>RAJA-48A00279JL7144745 88G04759JE8243801</t>
  </si>
  <si>
    <t>#FO5293F8C283</t>
  </si>
  <si>
    <t>Blair Q&amp;A Articles</t>
  </si>
  <si>
    <t>TOPIC ABOUT CARRY N' CASH</t>
  </si>
  <si>
    <t>#FO51EFO2A0C1</t>
  </si>
  <si>
    <t>#FO43DEE619C8</t>
  </si>
  <si>
    <t>#FO12E6CD31C8</t>
  </si>
  <si>
    <t>#FO119CE97714</t>
  </si>
  <si>
    <t>#FO2292183986</t>
  </si>
  <si>
    <t>6255_20140502_1_ARTICLES</t>
  </si>
  <si>
    <t>1688_20140530_7_ARTICLES</t>
  </si>
  <si>
    <t>ROX OUTDOOR- 3 SPUN ARTICLES</t>
  </si>
  <si>
    <t>Care Inc.-2 SPUN ARTICLES</t>
  </si>
  <si>
    <t>#FO33367E2507</t>
  </si>
  <si>
    <t>#FO52E78916D4</t>
  </si>
  <si>
    <t>#FO5432F2ACF8</t>
  </si>
  <si>
    <t>#FO733A612E63</t>
  </si>
  <si>
    <t>#FO1A5456721</t>
  </si>
  <si>
    <t>FO32424FAD04</t>
  </si>
  <si>
    <t>5116_20140603_3_ARTICLES</t>
  </si>
  <si>
    <t>pr</t>
  </si>
  <si>
    <t>Future Health Inc. SPUN ARTICLE</t>
  </si>
  <si>
    <t>Bee Buster Inc SPUN ARTICLES</t>
  </si>
  <si>
    <t>#FO8432C1AA55</t>
  </si>
  <si>
    <t>#FO633A59F6E4</t>
  </si>
  <si>
    <t>#FO214AAED3C2</t>
  </si>
  <si>
    <t>#FO538CED3D66</t>
  </si>
  <si>
    <t>#FO22E7E3DDF7</t>
  </si>
  <si>
    <t>#FO538CA9DC06</t>
  </si>
  <si>
    <t>#FO7295331001</t>
  </si>
  <si>
    <t>#FO7432EA43D6</t>
  </si>
  <si>
    <t>PAUL</t>
  </si>
  <si>
    <t>#FO738DB12104</t>
  </si>
  <si>
    <t>#FO82E8146DC1</t>
  </si>
  <si>
    <t>#1 - efurniturehouse.com</t>
  </si>
  <si>
    <t>#FO838E4B7433</t>
  </si>
  <si>
    <t>#FO8486866FA6</t>
  </si>
  <si>
    <t>#FO738AD74254</t>
  </si>
  <si>
    <t>#FO21EEFB8124</t>
  </si>
  <si>
    <t>#FO2294008806</t>
  </si>
  <si>
    <t>48A00279JL7144745</t>
  </si>
  <si>
    <t>BLAIR STOVER</t>
  </si>
  <si>
    <t>#FO51EF02A0C1</t>
  </si>
  <si>
    <t>#FO8528593308</t>
  </si>
  <si>
    <t>#FO7430CA4F16</t>
  </si>
  <si>
    <t>#FO72942E9D81</t>
  </si>
  <si>
    <t>#FO6241804C91</t>
  </si>
  <si>
    <t>2878_20140530</t>
  </si>
  <si>
    <t>Lemon Trading</t>
  </si>
  <si>
    <t>PREMAZON</t>
  </si>
  <si>
    <t>10 SPUN ARTICLES</t>
  </si>
  <si>
    <t>#FO22E7543A37</t>
  </si>
  <si>
    <t>#FO32424FAD04</t>
  </si>
  <si>
    <t>#FO2F7D6B471</t>
  </si>
  <si>
    <t>#FO11EFE34FC5</t>
  </si>
  <si>
    <t>5116_20140603</t>
  </si>
  <si>
    <t>BEE BUSTERS</t>
  </si>
  <si>
    <t>#FO838D56D113</t>
  </si>
  <si>
    <t>#FO219D56C903</t>
  </si>
  <si>
    <t>#FO74D81991F8</t>
  </si>
  <si>
    <t>#FO338D0E3108</t>
  </si>
  <si>
    <t>#FO52429413F2</t>
  </si>
  <si>
    <t>#FO533A7C4A65</t>
  </si>
  <si>
    <t>2AK506498T651941A</t>
  </si>
  <si>
    <t>#FO838DA5A6A3</t>
  </si>
  <si>
    <t>Water Liberty</t>
  </si>
  <si>
    <t>Univex Int</t>
  </si>
  <si>
    <t>MATZA, Jon Claude M.</t>
  </si>
  <si>
    <t>#FO4292A1EE84 REPLACEMENT</t>
  </si>
  <si>
    <t>#FO8524FA2C08 REPLACEMENT</t>
  </si>
  <si>
    <t>#FO538B3749F6</t>
  </si>
  <si>
    <t>#FO223F29DB05 REPLACEMENT</t>
  </si>
  <si>
    <t>#FO43DD466908</t>
  </si>
  <si>
    <t>#FO11EEDFD9E5</t>
  </si>
  <si>
    <t>#FO852591A608 REPLACEMENT</t>
  </si>
  <si>
    <t>#FO42945E0704</t>
  </si>
  <si>
    <t>#FO21EFA5E464</t>
  </si>
  <si>
    <t>#FO438C7EFF87</t>
  </si>
  <si>
    <t>#FO62E7F16F63</t>
  </si>
  <si>
    <t>#FO842DBC51A5 REPLACEMENT</t>
  </si>
  <si>
    <t>#FO21EFA51144</t>
  </si>
  <si>
    <t>#FO41F022E262</t>
  </si>
  <si>
    <t>ASAP ORDER #FO219C2B2B23</t>
  </si>
  <si>
    <t>ORDER #FO82E5FBFD01</t>
  </si>
  <si>
    <t>ORDER #FO2338965E28</t>
  </si>
  <si>
    <t>ORDER #FO224118C8C5</t>
  </si>
  <si>
    <t>SOS ORDER #FO63DDBFF2C6</t>
  </si>
  <si>
    <t>SOS 6108_20140528_3_ARTICLES</t>
  </si>
  <si>
    <t>RAJA</t>
  </si>
  <si>
    <t>ORDER #FO11EEDFD9E5</t>
  </si>
  <si>
    <t>ORDER #FO84D4D5A747</t>
  </si>
  <si>
    <t>ORDER #FO738B619564</t>
  </si>
  <si>
    <t>ORDER #FO41EF2A87C2</t>
  </si>
  <si>
    <t>ORDER #FO84D5EB20B</t>
  </si>
  <si>
    <t>EXPRESS (1) ORDER #FO83DF1946C4</t>
  </si>
  <si>
    <t>EXPRESS(1) ORDER #FO6339F2C7E4</t>
  </si>
  <si>
    <t>SOS ORDER #FO419CCB76C1</t>
  </si>
  <si>
    <t>ORDER #FO5339751025</t>
  </si>
  <si>
    <t>#FO3294053805</t>
  </si>
  <si>
    <t>2441_20140528_33_ARTICLES</t>
  </si>
  <si>
    <t>ORDER #FO52E4240254</t>
  </si>
  <si>
    <t>LAF ORDER #FO738C3D3104</t>
  </si>
  <si>
    <t>ORDER #FO2F7AD4681</t>
  </si>
  <si>
    <t>ORDER #FO738C930374</t>
  </si>
  <si>
    <t>ORDER #FO438C3EB627</t>
  </si>
  <si>
    <t>ORDER #FO738C64A934</t>
  </si>
  <si>
    <t>ORDER #FO84D6D353D7</t>
  </si>
  <si>
    <t>ORDER #FO22951FE686</t>
  </si>
  <si>
    <t>ORDER #FO6480E593E8</t>
  </si>
  <si>
    <t>3687_20140605_2_ARTICLES</t>
  </si>
  <si>
    <t>EXPRESS (1) ORDER #FO74D859DDA8</t>
  </si>
  <si>
    <t>6550_20140605_1_ARTICLES</t>
  </si>
  <si>
    <t>ORDER #FO7484C763C, FO8484C74286</t>
  </si>
  <si>
    <t>6123_20140607_10_ARTICLES</t>
  </si>
  <si>
    <t>6123_20140607_11_ARTICLES</t>
  </si>
  <si>
    <t>ORDER #FO538CEC08B6</t>
  </si>
  <si>
    <t>ORDER #FO1A55D0681</t>
  </si>
  <si>
    <t>EXPRESS ORDER #FO21F06E1BC4</t>
  </si>
  <si>
    <t>ORDER #FO429582E804</t>
  </si>
  <si>
    <t>ORDER #FO6485D1EE08</t>
  </si>
  <si>
    <t>ORDER #FO338DCAEA68</t>
  </si>
  <si>
    <t>EXPRESS(1)#FO84867AFD46</t>
  </si>
  <si>
    <t>LAF ORDER #FO633AA75484</t>
  </si>
  <si>
    <t>EXPRESS (1) ORDER #FO114B11B7C3</t>
  </si>
  <si>
    <t>ORDER #FO42E8424E35</t>
  </si>
  <si>
    <t>Lorete, Ellen Grace</t>
  </si>
  <si>
    <t>3620_20140527_26</t>
  </si>
  <si>
    <t>#FO6293FEDF02</t>
  </si>
  <si>
    <t>#FO4338E91FC6</t>
  </si>
  <si>
    <t>#FO41EF2A87C2</t>
  </si>
  <si>
    <t>#FO2241857CD5</t>
  </si>
  <si>
    <t>#FO2242346685</t>
  </si>
  <si>
    <t>#FO338C9A0E18</t>
  </si>
  <si>
    <t>#FO8430AE9E05</t>
  </si>
  <si>
    <t>#FO319C80EE72</t>
  </si>
  <si>
    <t>#FO219CD00913</t>
  </si>
  <si>
    <t>#FO84D5EB20B7</t>
  </si>
  <si>
    <t>2441_20140528_33_</t>
  </si>
  <si>
    <t>2336_20140602_4</t>
  </si>
  <si>
    <t>2336_20140602_3_</t>
  </si>
  <si>
    <t>#FO21EFB0E6E4</t>
  </si>
  <si>
    <t>Green Light Bands</t>
  </si>
  <si>
    <t>Newport Cruisers</t>
  </si>
  <si>
    <t>Raeken</t>
  </si>
  <si>
    <t>Newport Pontoon Sales</t>
  </si>
  <si>
    <t>#FO419D2B50E1</t>
  </si>
  <si>
    <t>#FO119CFAA214</t>
  </si>
  <si>
    <t>#FO538C702446</t>
  </si>
  <si>
    <t>#FO633A146624</t>
  </si>
  <si>
    <t>#FO7484C763C</t>
  </si>
  <si>
    <t>#FO838CEA7523</t>
  </si>
  <si>
    <t>#FO84D82499B7</t>
  </si>
  <si>
    <t>#FO42E8424E35</t>
  </si>
  <si>
    <t>2AK506498T651941A 2</t>
  </si>
  <si>
    <t>#FO84853A74A6</t>
  </si>
  <si>
    <t>Reflections Recovery</t>
  </si>
  <si>
    <t>#FO82E7BB7F21</t>
  </si>
  <si>
    <t>#FO633B0E9FA4</t>
  </si>
  <si>
    <t>#FO1F80C3492</t>
  </si>
  <si>
    <t>#FO738DC36C44</t>
  </si>
  <si>
    <t>#FO1A55D0681</t>
  </si>
  <si>
    <t>#FO82E8170A91</t>
  </si>
  <si>
    <t>#FO319CEE12C2</t>
  </si>
  <si>
    <t>#FO21EFC006C4</t>
  </si>
  <si>
    <t>#FO852BE38608</t>
  </si>
  <si>
    <t>#FO6433EC08A7</t>
  </si>
  <si>
    <t>FERIA, JEAN O.</t>
  </si>
  <si>
    <t>#FO1149F62B03</t>
  </si>
  <si>
    <t>#FO538B626BE6</t>
  </si>
  <si>
    <t>#FO72944E6B81</t>
  </si>
  <si>
    <t>#FO1A504E801</t>
  </si>
  <si>
    <t>#FO5241D69202</t>
  </si>
  <si>
    <t>#FO738C953AA4</t>
  </si>
  <si>
    <t>#FO2F7A1B9A1</t>
  </si>
  <si>
    <t>#FO8484311146</t>
  </si>
  <si>
    <t>#FO6294AE2D82</t>
  </si>
  <si>
    <t>#FO738C7D4834</t>
  </si>
  <si>
    <t>6123_20140605_7</t>
  </si>
  <si>
    <t>#FO73E0085185</t>
  </si>
  <si>
    <t>#FO419D5C9C91</t>
  </si>
  <si>
    <t>#FO333AC95C67</t>
  </si>
  <si>
    <t>REG TASK: MIAMI - Content Request</t>
  </si>
  <si>
    <t>REGULAR TASK ACCOMPLISHMENT</t>
  </si>
  <si>
    <t>Complete-Regular-Task-Miami</t>
  </si>
  <si>
    <t>REGULAR TASK ACCOMPLISHMENT-06.06.2014</t>
  </si>
  <si>
    <t>3560_20140530_5_ARTICLES</t>
  </si>
  <si>
    <t>REGULAR TASK ACCOMPLISHMENT 06.09.2014</t>
  </si>
  <si>
    <t>REGULAR TASK ACCOMPLISHMENT 06.10.2014</t>
  </si>
  <si>
    <t>REGULAR TASK Miami - Garage Door Repair</t>
  </si>
  <si>
    <t>Touchstone Ranch Recovery Center - 4 Spun Articles</t>
  </si>
  <si>
    <t>#FO2F7E13D41</t>
  </si>
  <si>
    <t>Univex Int., Inc. #2 - ocfurniture.com 3 Spun Articles - by Jim</t>
  </si>
  <si>
    <t>#FO1F849E012</t>
  </si>
  <si>
    <t>Orange County Reviews and Orange County Complaints</t>
  </si>
  <si>
    <t>#FO73DD9FA3C5</t>
  </si>
  <si>
    <t>#FO84D4D5A747 60gigs</t>
  </si>
  <si>
    <t>Orange County SEO Reviews Files</t>
  </si>
  <si>
    <t>4288_20140531_17_ARTICLES</t>
  </si>
  <si>
    <t>MIAMI META DESCRIPTION</t>
  </si>
  <si>
    <t>#FO629575F502</t>
  </si>
  <si>
    <t>Regular Task Accomplishment 06.13.14</t>
  </si>
  <si>
    <t>#FO338DD51EE8</t>
  </si>
  <si>
    <t>#FO219C594873</t>
  </si>
  <si>
    <t>Orange County SEO Reviews</t>
  </si>
  <si>
    <t>Orange County SEO Reviews And Orange County SEO Complaints</t>
  </si>
  <si>
    <t>#FO12941DF807</t>
  </si>
  <si>
    <t>Orange County SEO Reviews and COmplaints</t>
  </si>
  <si>
    <t>promarks Bags - promarksbags.com - 1 Spun Article</t>
  </si>
  <si>
    <t>#FO219D984563</t>
  </si>
  <si>
    <t>#FO2293CBA086</t>
  </si>
  <si>
    <t>5381_20140608_14_ARTICLES</t>
  </si>
  <si>
    <t>#FO4293C5E784</t>
  </si>
  <si>
    <t>6342_20140608_1_ARTICLES</t>
  </si>
  <si>
    <t>#FO738B31CCB4</t>
  </si>
  <si>
    <t>4359_20140526_6_ARTICLES</t>
  </si>
  <si>
    <t>6418_20140520_1_ARTICLES</t>
  </si>
  <si>
    <t>#FO214A5A7E02</t>
  </si>
  <si>
    <t>3620_20140530_27_ARTICLES</t>
  </si>
  <si>
    <t>#FO648430E668</t>
  </si>
  <si>
    <t>#FO1A51C2201</t>
  </si>
  <si>
    <t>5588_20140606</t>
  </si>
  <si>
    <t>6563_20140606_1_ARTICLES</t>
  </si>
  <si>
    <t>#FO319D1ACF42</t>
  </si>
  <si>
    <t>#FO83DD6B1F44</t>
  </si>
  <si>
    <t>#FO419C86BDF1</t>
  </si>
  <si>
    <t>#FO83DDE45E04</t>
  </si>
  <si>
    <t>#FO2241C5C5D5</t>
  </si>
  <si>
    <t>1632_20140603_</t>
  </si>
  <si>
    <t>#FO833A1621E2</t>
  </si>
  <si>
    <t>#FO12428B4826</t>
  </si>
  <si>
    <t>Paul- 2AK506498T651941A 2</t>
  </si>
  <si>
    <t>RAJA - 48A00279JL7144745 88G04759JE8243801</t>
  </si>
  <si>
    <t>#FO31EF0791A3</t>
  </si>
  <si>
    <t>#FO22E6F198B7</t>
  </si>
  <si>
    <t>3987_20140526_49_ARTICLES</t>
  </si>
  <si>
    <t>#FO73DF9AEEC5</t>
  </si>
  <si>
    <t>6123_20140605</t>
  </si>
  <si>
    <t>#FO114AADF943</t>
  </si>
  <si>
    <t>#FO633ACD5904</t>
  </si>
  <si>
    <t>#FO84D5804837</t>
  </si>
  <si>
    <t>#FO533911FBC5</t>
  </si>
  <si>
    <t>##FO8483B91C46</t>
  </si>
  <si>
    <t>#FO529522DC03</t>
  </si>
  <si>
    <t>#FO74325B6EE6</t>
  </si>
  <si>
    <t>#FO72940EA001</t>
  </si>
  <si>
    <t>#FO31EF0E9223</t>
  </si>
  <si>
    <t>#FO1295677D87</t>
  </si>
  <si>
    <t>#24881 SOS - Raja - 48A00279JL7144745 88G04759JE8243801 100x500</t>
  </si>
  <si>
    <t>#FO8482FBB966</t>
  </si>
  <si>
    <t>#FO51EF6C2FA1</t>
  </si>
  <si>
    <t>#253926429_20140602_2</t>
  </si>
  <si>
    <t>#FO733A8DD463</t>
  </si>
  <si>
    <t>#25449 Paul - 141(300 words each) - MUST BE ON TIME - 2AK506498T651941A 2</t>
  </si>
  <si>
    <t>#FO838C25DD63</t>
  </si>
  <si>
    <t>Order #FO438C3EB627</t>
  </si>
  <si>
    <t>#254026123_20140605_7</t>
  </si>
  <si>
    <t>#FO4338CE2BC6</t>
  </si>
  <si>
    <t>#FO22E6E91BC7</t>
  </si>
  <si>
    <t>#FO52E7440E34</t>
  </si>
  <si>
    <t>#FO82E765FC51</t>
  </si>
  <si>
    <t>#FO214AFD31C2</t>
  </si>
  <si>
    <t>#FO21F012BF64</t>
  </si>
  <si>
    <t>#FO84D4D5A747 - for TH</t>
  </si>
  <si>
    <t>#FO219CC77C03</t>
  </si>
  <si>
    <t>#FO233A432G81</t>
  </si>
  <si>
    <t>#FO338CCDD0F8</t>
  </si>
  <si>
    <t>#FO41F076B742</t>
  </si>
  <si>
    <t>#FO63E03BA886</t>
  </si>
  <si>
    <t>#FO54315D63F8</t>
  </si>
  <si>
    <t>#FO41EF667E62</t>
  </si>
  <si>
    <t>Charge to SIL</t>
  </si>
  <si>
    <t>Sunday/Rest day OT amount</t>
  </si>
  <si>
    <t xml:space="preserve">Sunday/Rest Day OT Hours </t>
  </si>
  <si>
    <t>Regular OT Hours</t>
  </si>
  <si>
    <t>Company loan/Advances</t>
  </si>
  <si>
    <t>PAY PERIOD:</t>
  </si>
  <si>
    <t>Company loan / Advances</t>
  </si>
  <si>
    <t>Adjustment/Incentive</t>
  </si>
  <si>
    <t>Total Absences</t>
  </si>
  <si>
    <t>No. of Days Worked</t>
  </si>
  <si>
    <t>Daily Rate</t>
  </si>
  <si>
    <t>Rate/Hour</t>
  </si>
  <si>
    <t>Basic Pay</t>
  </si>
  <si>
    <t>Teofilo A. Navarro</t>
  </si>
  <si>
    <t>Admin</t>
  </si>
  <si>
    <t>December 15,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</si>
</sst>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u val="singleAccounting"/>
      <sz val="10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sz val="10"/>
      <color rgb="FFFF0000"/>
      <name val="Tahoma"/>
      <family val="2"/>
    </font>
    <font>
      <b/>
      <sz val="8"/>
      <color rgb="FFFF0000"/>
      <name val="Tahoma"/>
      <family val="2"/>
    </font>
    <font>
      <u/>
      <sz val="10"/>
      <color indexed="12"/>
      <name val="Arial"/>
      <family val="2"/>
    </font>
    <font>
      <b/>
      <sz val="7"/>
      <name val="Tahoma"/>
      <family val="2"/>
    </font>
    <font>
      <sz val="9"/>
      <name val="Tahoma"/>
      <family val="2"/>
    </font>
    <font>
      <sz val="10"/>
      <color indexed="9"/>
      <name val="Tahoma"/>
      <family val="2"/>
    </font>
    <font>
      <sz val="10"/>
      <color indexed="10"/>
      <name val="Tahoma"/>
      <family val="2"/>
    </font>
    <font>
      <b/>
      <sz val="10"/>
      <name val="Swis721 LtEx BT"/>
      <family val="2"/>
    </font>
    <font>
      <sz val="10"/>
      <name val="Swis721 LtEx BT"/>
      <family val="2"/>
    </font>
    <font>
      <sz val="10"/>
      <color theme="1"/>
      <name val="Calibri"/>
      <family val="2"/>
      <scheme val="minor"/>
    </font>
    <font>
      <sz val="10"/>
      <color theme="1"/>
      <name val="Swis721 LtEx BT"/>
      <family val="2"/>
    </font>
    <font>
      <b/>
      <sz val="10"/>
      <color theme="1"/>
      <name val="Swis721 LtEx BT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Swis721 LtEx BT"/>
      <family val="2"/>
    </font>
    <font>
      <b/>
      <sz val="11"/>
      <color theme="1"/>
      <name val="Swis721 LtEx BT"/>
      <family val="2"/>
    </font>
    <font>
      <sz val="10"/>
      <color theme="1"/>
      <name val="Swis721 LtEx BT"/>
      <family val="2"/>
    </font>
    <font>
      <sz val="11"/>
      <color theme="1"/>
      <name val="Arial"/>
      <family val="2"/>
    </font>
    <font>
      <sz val="12.1"/>
      <color theme="1"/>
      <name val="Arial"/>
      <family val="2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1"/>
      <color rgb="FF222222"/>
      <name val="Arial"/>
      <family val="2"/>
    </font>
    <font>
      <sz val="15.4"/>
      <color rgb="FF222222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Swis721 LtEx BT"/>
      <family val="2"/>
    </font>
    <font>
      <b/>
      <sz val="8"/>
      <color theme="1"/>
      <name val="Swis721 LtEx BT"/>
      <family val="2"/>
    </font>
    <font>
      <b/>
      <sz val="12"/>
      <color theme="1"/>
      <name val="Calibri"/>
      <family val="2"/>
      <scheme val="minor"/>
    </font>
    <font>
      <b/>
      <u/>
      <sz val="16"/>
      <color theme="1"/>
      <name val="Swis721 LtEx BT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164" fontId="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4" fontId="44" fillId="0" borderId="0" applyFont="0" applyFill="0" applyBorder="0" applyAlignment="0" applyProtection="0"/>
  </cellStyleXfs>
  <cellXfs count="462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9" xfId="0" applyFill="1" applyBorder="1" applyAlignment="1" applyProtection="1">
      <alignment horizontal="center" vertical="center" wrapText="1"/>
    </xf>
    <xf numFmtId="0" fontId="0" fillId="3" borderId="26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vertical="center"/>
    </xf>
    <xf numFmtId="0" fontId="0" fillId="5" borderId="33" xfId="0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horizontal="center" vertical="center"/>
    </xf>
    <xf numFmtId="0" fontId="0" fillId="5" borderId="26" xfId="0" applyFill="1" applyBorder="1" applyAlignment="1" applyProtection="1">
      <alignment horizontal="center" vertical="center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7" fillId="0" borderId="0" xfId="3" applyFont="1" applyFill="1" applyAlignment="1">
      <alignment horizontal="left"/>
    </xf>
    <xf numFmtId="0" fontId="8" fillId="0" borderId="0" xfId="3" applyFont="1" applyFill="1"/>
    <xf numFmtId="164" fontId="8" fillId="0" borderId="0" xfId="4" applyFont="1" applyFill="1" applyAlignment="1">
      <alignment horizontal="center"/>
    </xf>
    <xf numFmtId="164" fontId="8" fillId="0" borderId="0" xfId="4" applyFont="1" applyFill="1"/>
    <xf numFmtId="164" fontId="8" fillId="0" borderId="0" xfId="4" applyFont="1" applyFill="1" applyBorder="1"/>
    <xf numFmtId="0" fontId="8" fillId="0" borderId="0" xfId="4" applyNumberFormat="1" applyFont="1" applyFill="1"/>
    <xf numFmtId="165" fontId="8" fillId="0" borderId="0" xfId="4" applyNumberFormat="1" applyFont="1" applyFill="1"/>
    <xf numFmtId="164" fontId="8" fillId="0" borderId="0" xfId="4" applyNumberFormat="1" applyFont="1" applyFill="1"/>
    <xf numFmtId="0" fontId="8" fillId="0" borderId="0" xfId="4" applyNumberFormat="1" applyFont="1" applyFill="1" applyAlignment="1">
      <alignment horizontal="left"/>
    </xf>
    <xf numFmtId="164" fontId="8" fillId="0" borderId="0" xfId="4" applyFont="1" applyFill="1" applyAlignment="1">
      <alignment horizontal="left"/>
    </xf>
    <xf numFmtId="0" fontId="9" fillId="0" borderId="0" xfId="4" applyNumberFormat="1" applyFont="1" applyFill="1" applyAlignment="1">
      <alignment horizontal="left"/>
    </xf>
    <xf numFmtId="164" fontId="8" fillId="0" borderId="0" xfId="4" applyFont="1" applyFill="1" applyBorder="1" applyAlignment="1">
      <alignment horizontal="left"/>
    </xf>
    <xf numFmtId="0" fontId="8" fillId="0" borderId="0" xfId="4" applyNumberFormat="1" applyFont="1" applyFill="1" applyBorder="1" applyAlignment="1">
      <alignment horizontal="left"/>
    </xf>
    <xf numFmtId="0" fontId="9" fillId="0" borderId="0" xfId="4" applyNumberFormat="1" applyFont="1" applyFill="1" applyBorder="1" applyAlignment="1">
      <alignment horizontal="left"/>
    </xf>
    <xf numFmtId="0" fontId="7" fillId="0" borderId="0" xfId="3" quotePrefix="1" applyFont="1" applyFill="1" applyAlignment="1">
      <alignment horizontal="left"/>
    </xf>
    <xf numFmtId="164" fontId="10" fillId="0" borderId="0" xfId="4" applyFont="1" applyFill="1"/>
    <xf numFmtId="0" fontId="8" fillId="0" borderId="0" xfId="3" applyFont="1" applyFill="1" applyAlignment="1">
      <alignment horizontal="left"/>
    </xf>
    <xf numFmtId="164" fontId="11" fillId="0" borderId="0" xfId="4" applyFont="1" applyFill="1" applyAlignment="1">
      <alignment horizontal="center"/>
    </xf>
    <xf numFmtId="164" fontId="11" fillId="0" borderId="0" xfId="4" applyNumberFormat="1" applyFont="1" applyFill="1"/>
    <xf numFmtId="164" fontId="12" fillId="0" borderId="0" xfId="4" applyNumberFormat="1" applyFont="1" applyFill="1"/>
    <xf numFmtId="164" fontId="12" fillId="0" borderId="0" xfId="4" applyFont="1" applyFill="1"/>
    <xf numFmtId="164" fontId="13" fillId="0" borderId="0" xfId="4" applyFont="1" applyFill="1" applyAlignment="1">
      <alignment horizontal="center"/>
    </xf>
    <xf numFmtId="164" fontId="11" fillId="7" borderId="0" xfId="4" applyFont="1" applyFill="1"/>
    <xf numFmtId="164" fontId="10" fillId="7" borderId="0" xfId="4" applyFont="1" applyFill="1"/>
    <xf numFmtId="0" fontId="10" fillId="0" borderId="0" xfId="4" applyNumberFormat="1" applyFont="1" applyFill="1" applyAlignment="1">
      <alignment horizontal="left"/>
    </xf>
    <xf numFmtId="164" fontId="10" fillId="0" borderId="0" xfId="4" applyFont="1" applyFill="1" applyAlignment="1">
      <alignment horizontal="left"/>
    </xf>
    <xf numFmtId="0" fontId="13" fillId="0" borderId="0" xfId="4" applyNumberFormat="1" applyFont="1" applyFill="1" applyAlignment="1">
      <alignment horizontal="left"/>
    </xf>
    <xf numFmtId="0" fontId="10" fillId="0" borderId="0" xfId="4" applyNumberFormat="1" applyFont="1" applyFill="1"/>
    <xf numFmtId="164" fontId="10" fillId="0" borderId="0" xfId="4" applyNumberFormat="1" applyFont="1" applyFill="1"/>
    <xf numFmtId="0" fontId="10" fillId="0" borderId="0" xfId="3" applyFont="1" applyFill="1"/>
    <xf numFmtId="0" fontId="14" fillId="0" borderId="0" xfId="3" applyFont="1" applyFill="1" applyAlignment="1">
      <alignment horizontal="center"/>
    </xf>
    <xf numFmtId="164" fontId="14" fillId="0" borderId="0" xfId="4" applyFont="1" applyFill="1" applyAlignment="1">
      <alignment horizontal="center"/>
    </xf>
    <xf numFmtId="164" fontId="15" fillId="0" borderId="0" xfId="4" applyFont="1" applyFill="1" applyAlignment="1">
      <alignment horizontal="center"/>
    </xf>
    <xf numFmtId="164" fontId="16" fillId="0" borderId="0" xfId="5" applyNumberFormat="1" applyFill="1" applyAlignment="1" applyProtection="1">
      <alignment horizontal="center"/>
    </xf>
    <xf numFmtId="166" fontId="11" fillId="0" borderId="0" xfId="4" applyNumberFormat="1" applyFont="1" applyFill="1" applyAlignment="1">
      <alignment horizontal="center"/>
    </xf>
    <xf numFmtId="164" fontId="11" fillId="0" borderId="0" xfId="4" applyNumberFormat="1" applyFont="1" applyFill="1" applyAlignment="1">
      <alignment horizontal="center"/>
    </xf>
    <xf numFmtId="164" fontId="13" fillId="0" borderId="0" xfId="4" applyNumberFormat="1" applyFont="1" applyFill="1" applyAlignment="1">
      <alignment horizontal="center"/>
    </xf>
    <xf numFmtId="164" fontId="11" fillId="7" borderId="0" xfId="4" applyFont="1" applyFill="1" applyAlignment="1">
      <alignment horizontal="center"/>
    </xf>
    <xf numFmtId="0" fontId="11" fillId="0" borderId="0" xfId="4" applyNumberFormat="1" applyFont="1" applyFill="1" applyAlignment="1">
      <alignment horizontal="left"/>
    </xf>
    <xf numFmtId="164" fontId="11" fillId="0" borderId="0" xfId="4" applyFont="1" applyFill="1" applyAlignment="1">
      <alignment horizontal="left"/>
    </xf>
    <xf numFmtId="0" fontId="13" fillId="0" borderId="0" xfId="4" applyNumberFormat="1" applyFont="1" applyFill="1" applyAlignment="1">
      <alignment horizontal="center"/>
    </xf>
    <xf numFmtId="0" fontId="11" fillId="0" borderId="0" xfId="4" applyNumberFormat="1" applyFont="1" applyFill="1" applyAlignment="1">
      <alignment horizontal="center"/>
    </xf>
    <xf numFmtId="164" fontId="10" fillId="0" borderId="36" xfId="4" applyFont="1" applyFill="1" applyBorder="1" applyAlignment="1">
      <alignment horizontal="center"/>
    </xf>
    <xf numFmtId="0" fontId="11" fillId="0" borderId="0" xfId="3" applyFont="1" applyFill="1" applyAlignment="1">
      <alignment horizontal="center"/>
    </xf>
    <xf numFmtId="0" fontId="11" fillId="0" borderId="36" xfId="3" applyFont="1" applyFill="1" applyBorder="1" applyAlignment="1">
      <alignment horizontal="center"/>
    </xf>
    <xf numFmtId="0" fontId="7" fillId="0" borderId="0" xfId="3" applyFont="1" applyFill="1" applyAlignment="1">
      <alignment horizontal="center"/>
    </xf>
    <xf numFmtId="164" fontId="7" fillId="0" borderId="0" xfId="4" applyFont="1" applyFill="1" applyAlignment="1">
      <alignment horizontal="center"/>
    </xf>
    <xf numFmtId="164" fontId="17" fillId="0" borderId="0" xfId="4" applyFont="1" applyFill="1" applyAlignment="1">
      <alignment horizontal="center"/>
    </xf>
    <xf numFmtId="0" fontId="11" fillId="0" borderId="38" xfId="3" applyFont="1" applyFill="1" applyBorder="1" applyAlignment="1">
      <alignment horizontal="center"/>
    </xf>
    <xf numFmtId="0" fontId="11" fillId="0" borderId="38" xfId="3" applyFont="1" applyFill="1" applyBorder="1"/>
    <xf numFmtId="164" fontId="10" fillId="0" borderId="1" xfId="4" applyFont="1" applyFill="1" applyBorder="1" applyAlignment="1">
      <alignment horizontal="center"/>
    </xf>
    <xf numFmtId="164" fontId="10" fillId="0" borderId="38" xfId="4" applyFont="1" applyFill="1" applyBorder="1" applyAlignment="1">
      <alignment horizontal="center"/>
    </xf>
    <xf numFmtId="0" fontId="11" fillId="0" borderId="0" xfId="3" applyFont="1" applyFill="1"/>
    <xf numFmtId="0" fontId="7" fillId="0" borderId="0" xfId="3" applyFont="1" applyFill="1"/>
    <xf numFmtId="164" fontId="7" fillId="0" borderId="0" xfId="4" applyFont="1" applyFill="1" applyBorder="1" applyAlignment="1">
      <alignment horizontal="center"/>
    </xf>
    <xf numFmtId="164" fontId="7" fillId="0" borderId="0" xfId="4" applyNumberFormat="1" applyFont="1" applyFill="1" applyAlignment="1">
      <alignment horizontal="center"/>
    </xf>
    <xf numFmtId="0" fontId="7" fillId="0" borderId="0" xfId="4" applyNumberFormat="1" applyFont="1" applyFill="1" applyAlignment="1">
      <alignment horizontal="left"/>
    </xf>
    <xf numFmtId="164" fontId="7" fillId="0" borderId="0" xfId="4" applyFont="1" applyFill="1" applyAlignment="1">
      <alignment horizontal="left"/>
    </xf>
    <xf numFmtId="0" fontId="7" fillId="0" borderId="0" xfId="4" applyNumberFormat="1" applyFont="1" applyFill="1" applyAlignment="1">
      <alignment horizontal="center"/>
    </xf>
    <xf numFmtId="0" fontId="7" fillId="0" borderId="41" xfId="3" applyFont="1" applyFill="1" applyBorder="1" applyAlignment="1">
      <alignment horizontal="left"/>
    </xf>
    <xf numFmtId="0" fontId="7" fillId="0" borderId="41" xfId="3" applyFont="1" applyFill="1" applyBorder="1" applyAlignment="1">
      <alignment horizontal="center"/>
    </xf>
    <xf numFmtId="164" fontId="7" fillId="0" borderId="41" xfId="4" applyFont="1" applyFill="1" applyBorder="1" applyAlignment="1">
      <alignment horizontal="center"/>
    </xf>
    <xf numFmtId="164" fontId="8" fillId="0" borderId="41" xfId="4" applyFont="1" applyFill="1" applyBorder="1"/>
    <xf numFmtId="164" fontId="7" fillId="0" borderId="41" xfId="4" applyNumberFormat="1" applyFont="1" applyFill="1" applyBorder="1" applyAlignment="1">
      <alignment horizontal="center"/>
    </xf>
    <xf numFmtId="0" fontId="7" fillId="0" borderId="41" xfId="4" applyNumberFormat="1" applyFont="1" applyFill="1" applyBorder="1" applyAlignment="1">
      <alignment horizontal="left"/>
    </xf>
    <xf numFmtId="164" fontId="7" fillId="0" borderId="41" xfId="4" applyFont="1" applyFill="1" applyBorder="1" applyAlignment="1">
      <alignment horizontal="left"/>
    </xf>
    <xf numFmtId="0" fontId="9" fillId="0" borderId="41" xfId="4" applyNumberFormat="1" applyFont="1" applyFill="1" applyBorder="1" applyAlignment="1">
      <alignment horizontal="left"/>
    </xf>
    <xf numFmtId="0" fontId="7" fillId="0" borderId="41" xfId="4" applyNumberFormat="1" applyFont="1" applyFill="1" applyBorder="1" applyAlignment="1">
      <alignment horizontal="center"/>
    </xf>
    <xf numFmtId="0" fontId="8" fillId="0" borderId="41" xfId="3" applyFont="1" applyFill="1" applyBorder="1"/>
    <xf numFmtId="0" fontId="8" fillId="0" borderId="39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left"/>
    </xf>
    <xf numFmtId="164" fontId="8" fillId="0" borderId="0" xfId="4" applyFont="1" applyFill="1" applyBorder="1" applyAlignment="1">
      <alignment horizontal="center"/>
    </xf>
    <xf numFmtId="164" fontId="8" fillId="0" borderId="0" xfId="4" applyNumberFormat="1" applyFont="1" applyFill="1" applyBorder="1"/>
    <xf numFmtId="164" fontId="8" fillId="0" borderId="0" xfId="4" applyNumberFormat="1" applyFont="1" applyFill="1" applyBorder="1" applyAlignment="1">
      <alignment horizontal="left"/>
    </xf>
    <xf numFmtId="164" fontId="9" fillId="0" borderId="0" xfId="4" applyFont="1" applyFill="1" applyBorder="1" applyAlignment="1">
      <alignment horizontal="left"/>
    </xf>
    <xf numFmtId="165" fontId="8" fillId="0" borderId="0" xfId="4" applyNumberFormat="1" applyFont="1" applyFill="1" applyBorder="1" applyAlignment="1">
      <alignment horizontal="left"/>
    </xf>
    <xf numFmtId="164" fontId="8" fillId="0" borderId="0" xfId="3" applyNumberFormat="1" applyFont="1" applyFill="1" applyBorder="1"/>
    <xf numFmtId="164" fontId="8" fillId="0" borderId="3" xfId="4" applyFont="1" applyFill="1" applyBorder="1"/>
    <xf numFmtId="0" fontId="8" fillId="0" borderId="0" xfId="3" quotePrefix="1" applyFont="1" applyFill="1" applyBorder="1" applyAlignment="1">
      <alignment horizontal="left"/>
    </xf>
    <xf numFmtId="0" fontId="7" fillId="0" borderId="18" xfId="3" applyFont="1" applyFill="1" applyBorder="1" applyAlignment="1">
      <alignment horizontal="left"/>
    </xf>
    <xf numFmtId="0" fontId="8" fillId="0" borderId="42" xfId="3" applyFont="1" applyFill="1" applyBorder="1" applyAlignment="1">
      <alignment horizontal="left"/>
    </xf>
    <xf numFmtId="164" fontId="8" fillId="0" borderId="42" xfId="4" applyFont="1" applyFill="1" applyBorder="1" applyAlignment="1">
      <alignment horizontal="center"/>
    </xf>
    <xf numFmtId="164" fontId="8" fillId="0" borderId="42" xfId="4" applyFont="1" applyFill="1" applyBorder="1"/>
    <xf numFmtId="164" fontId="8" fillId="0" borderId="0" xfId="4" applyNumberFormat="1" applyFont="1" applyFill="1" applyAlignment="1">
      <alignment horizontal="center"/>
    </xf>
    <xf numFmtId="164" fontId="9" fillId="0" borderId="0" xfId="4" applyFont="1" applyFill="1" applyAlignment="1">
      <alignment horizontal="left"/>
    </xf>
    <xf numFmtId="165" fontId="8" fillId="0" borderId="0" xfId="4" applyNumberFormat="1" applyFont="1" applyFill="1" applyAlignment="1">
      <alignment horizontal="left"/>
    </xf>
    <xf numFmtId="164" fontId="8" fillId="0" borderId="0" xfId="3" applyNumberFormat="1" applyFont="1" applyFill="1"/>
    <xf numFmtId="0" fontId="8" fillId="0" borderId="41" xfId="3" applyFont="1" applyFill="1" applyBorder="1" applyAlignment="1">
      <alignment horizontal="left"/>
    </xf>
    <xf numFmtId="164" fontId="8" fillId="0" borderId="41" xfId="4" applyFont="1" applyFill="1" applyBorder="1" applyAlignment="1">
      <alignment horizontal="center"/>
    </xf>
    <xf numFmtId="164" fontId="8" fillId="0" borderId="41" xfId="4" applyNumberFormat="1" applyFont="1" applyFill="1" applyBorder="1" applyAlignment="1">
      <alignment horizontal="center"/>
    </xf>
    <xf numFmtId="164" fontId="8" fillId="0" borderId="41" xfId="4" applyNumberFormat="1" applyFont="1" applyFill="1" applyBorder="1"/>
    <xf numFmtId="0" fontId="8" fillId="0" borderId="41" xfId="4" applyNumberFormat="1" applyFont="1" applyFill="1" applyBorder="1" applyAlignment="1">
      <alignment horizontal="left"/>
    </xf>
    <xf numFmtId="164" fontId="8" fillId="0" borderId="41" xfId="4" applyFont="1" applyFill="1" applyBorder="1" applyAlignment="1">
      <alignment horizontal="left"/>
    </xf>
    <xf numFmtId="164" fontId="9" fillId="0" borderId="41" xfId="4" applyFont="1" applyFill="1" applyBorder="1" applyAlignment="1">
      <alignment horizontal="left"/>
    </xf>
    <xf numFmtId="165" fontId="8" fillId="0" borderId="41" xfId="4" applyNumberFormat="1" applyFont="1" applyFill="1" applyBorder="1" applyAlignment="1">
      <alignment horizontal="left"/>
    </xf>
    <xf numFmtId="164" fontId="8" fillId="0" borderId="41" xfId="3" applyNumberFormat="1" applyFont="1" applyFill="1" applyBorder="1"/>
    <xf numFmtId="164" fontId="8" fillId="0" borderId="0" xfId="4" quotePrefix="1" applyFont="1" applyFill="1" applyBorder="1" applyAlignment="1">
      <alignment horizontal="center"/>
    </xf>
    <xf numFmtId="0" fontId="8" fillId="0" borderId="0" xfId="3" applyFont="1" applyFill="1" applyBorder="1"/>
    <xf numFmtId="164" fontId="8" fillId="0" borderId="44" xfId="4" applyFont="1" applyFill="1" applyBorder="1"/>
    <xf numFmtId="0" fontId="11" fillId="0" borderId="18" xfId="3" quotePrefix="1" applyFont="1" applyFill="1" applyBorder="1" applyAlignment="1">
      <alignment horizontal="left"/>
    </xf>
    <xf numFmtId="164" fontId="8" fillId="0" borderId="13" xfId="4" applyFont="1" applyFill="1" applyBorder="1"/>
    <xf numFmtId="164" fontId="8" fillId="0" borderId="0" xfId="4" applyNumberFormat="1" applyFont="1" applyFill="1" applyBorder="1" applyAlignment="1">
      <alignment horizontal="center"/>
    </xf>
    <xf numFmtId="0" fontId="8" fillId="0" borderId="45" xfId="3" applyFont="1" applyFill="1" applyBorder="1" applyAlignment="1">
      <alignment horizontal="left"/>
    </xf>
    <xf numFmtId="0" fontId="8" fillId="0" borderId="2" xfId="3" applyFont="1" applyFill="1" applyBorder="1" applyAlignment="1">
      <alignment horizontal="left"/>
    </xf>
    <xf numFmtId="164" fontId="8" fillId="0" borderId="2" xfId="4" applyFont="1" applyFill="1" applyBorder="1" applyAlignment="1">
      <alignment horizontal="center"/>
    </xf>
    <xf numFmtId="164" fontId="8" fillId="0" borderId="2" xfId="4" applyFont="1" applyFill="1" applyBorder="1"/>
    <xf numFmtId="164" fontId="8" fillId="0" borderId="2" xfId="4" applyNumberFormat="1" applyFont="1" applyFill="1" applyBorder="1"/>
    <xf numFmtId="164" fontId="8" fillId="0" borderId="2" xfId="4" applyNumberFormat="1" applyFont="1" applyFill="1" applyBorder="1" applyAlignment="1">
      <alignment horizontal="left"/>
    </xf>
    <xf numFmtId="164" fontId="8" fillId="0" borderId="2" xfId="4" applyFont="1" applyFill="1" applyBorder="1" applyAlignment="1">
      <alignment horizontal="left"/>
    </xf>
    <xf numFmtId="164" fontId="8" fillId="0" borderId="2" xfId="3" applyNumberFormat="1" applyFont="1" applyFill="1" applyBorder="1"/>
    <xf numFmtId="164" fontId="8" fillId="0" borderId="46" xfId="4" applyFont="1" applyFill="1" applyBorder="1"/>
    <xf numFmtId="164" fontId="8" fillId="0" borderId="41" xfId="4" applyNumberFormat="1" applyFont="1" applyFill="1" applyBorder="1" applyAlignment="1">
      <alignment horizontal="left"/>
    </xf>
    <xf numFmtId="0" fontId="8" fillId="0" borderId="47" xfId="3" applyFont="1" applyFill="1" applyBorder="1" applyAlignment="1">
      <alignment horizontal="left"/>
    </xf>
    <xf numFmtId="0" fontId="7" fillId="0" borderId="47" xfId="3" quotePrefix="1" applyFont="1" applyFill="1" applyBorder="1" applyAlignment="1">
      <alignment horizontal="left"/>
    </xf>
    <xf numFmtId="0" fontId="7" fillId="0" borderId="0" xfId="3" quotePrefix="1" applyFont="1" applyFill="1" applyBorder="1" applyAlignment="1">
      <alignment horizontal="left"/>
    </xf>
    <xf numFmtId="164" fontId="18" fillId="0" borderId="40" xfId="4" applyFont="1" applyFill="1" applyBorder="1" applyAlignment="1">
      <alignment horizontal="center"/>
    </xf>
    <xf numFmtId="164" fontId="7" fillId="0" borderId="0" xfId="4" applyFont="1" applyFill="1"/>
    <xf numFmtId="0" fontId="19" fillId="0" borderId="0" xfId="3" applyFont="1" applyFill="1" applyAlignment="1">
      <alignment horizontal="left"/>
    </xf>
    <xf numFmtId="164" fontId="19" fillId="0" borderId="0" xfId="4" applyFont="1" applyFill="1" applyAlignment="1">
      <alignment horizontal="center"/>
    </xf>
    <xf numFmtId="164" fontId="19" fillId="0" borderId="0" xfId="4" applyFont="1" applyFill="1"/>
    <xf numFmtId="164" fontId="19" fillId="0" borderId="0" xfId="4" applyNumberFormat="1" applyFont="1" applyFill="1"/>
    <xf numFmtId="0" fontId="19" fillId="0" borderId="0" xfId="4" applyNumberFormat="1" applyFont="1" applyFill="1" applyAlignment="1">
      <alignment horizontal="left"/>
    </xf>
    <xf numFmtId="164" fontId="19" fillId="0" borderId="0" xfId="4" applyFont="1" applyFill="1" applyAlignment="1">
      <alignment horizontal="left"/>
    </xf>
    <xf numFmtId="164" fontId="19" fillId="0" borderId="0" xfId="3" applyNumberFormat="1" applyFont="1" applyFill="1"/>
    <xf numFmtId="0" fontId="19" fillId="0" borderId="0" xfId="3" applyFont="1" applyFill="1"/>
    <xf numFmtId="164" fontId="20" fillId="0" borderId="0" xfId="4" applyFont="1" applyFill="1"/>
    <xf numFmtId="164" fontId="8" fillId="0" borderId="0" xfId="4" quotePrefix="1" applyFont="1" applyFill="1" applyAlignment="1">
      <alignment horizontal="left"/>
    </xf>
    <xf numFmtId="164" fontId="9" fillId="0" borderId="0" xfId="4" quotePrefix="1" applyFont="1" applyFill="1" applyAlignment="1">
      <alignment horizontal="left"/>
    </xf>
    <xf numFmtId="164" fontId="2" fillId="0" borderId="0" xfId="1" applyFont="1" applyFill="1" applyAlignment="1" applyProtection="1">
      <alignment horizontal="center" vertical="center"/>
      <protection locked="0"/>
    </xf>
    <xf numFmtId="164" fontId="3" fillId="0" borderId="0" xfId="1" applyFont="1" applyFill="1" applyAlignment="1" applyProtection="1">
      <alignment horizontal="center" vertical="center"/>
      <protection locked="0"/>
    </xf>
    <xf numFmtId="0" fontId="2" fillId="0" borderId="0" xfId="2" applyFont="1" applyFill="1" applyAlignment="1" applyProtection="1">
      <alignment horizontal="center" vertical="center"/>
      <protection locked="0"/>
    </xf>
    <xf numFmtId="14" fontId="2" fillId="0" borderId="0" xfId="1" applyNumberFormat="1" applyFont="1" applyFill="1" applyAlignment="1" applyProtection="1">
      <alignment horizontal="center" vertical="center"/>
      <protection locked="0"/>
    </xf>
    <xf numFmtId="164" fontId="3" fillId="0" borderId="1" xfId="1" applyFont="1" applyFill="1" applyBorder="1" applyAlignment="1" applyProtection="1">
      <alignment horizontal="center" vertical="center"/>
      <protection locked="0"/>
    </xf>
    <xf numFmtId="164" fontId="2" fillId="0" borderId="1" xfId="1" applyFont="1" applyFill="1" applyBorder="1" applyAlignment="1" applyProtection="1">
      <alignment horizontal="center" vertical="center"/>
      <protection locked="0"/>
    </xf>
    <xf numFmtId="164" fontId="2" fillId="0" borderId="36" xfId="1" applyFont="1" applyFill="1" applyBorder="1" applyAlignment="1" applyProtection="1">
      <alignment horizontal="center" vertical="center"/>
      <protection locked="0"/>
    </xf>
    <xf numFmtId="164" fontId="3" fillId="0" borderId="0" xfId="1" applyFont="1" applyFill="1" applyBorder="1" applyAlignment="1" applyProtection="1">
      <alignment horizontal="center" vertical="center"/>
      <protection locked="0"/>
    </xf>
    <xf numFmtId="164" fontId="2" fillId="0" borderId="0" xfId="1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4" fontId="4" fillId="0" borderId="41" xfId="1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Alignment="1" applyProtection="1">
      <alignment horizontal="center" vertical="center"/>
      <protection locked="0"/>
    </xf>
    <xf numFmtId="0" fontId="5" fillId="0" borderId="0" xfId="2" applyFont="1" applyFill="1" applyAlignment="1" applyProtection="1">
      <alignment horizontal="center" vertical="center"/>
      <protection locked="0"/>
    </xf>
    <xf numFmtId="0" fontId="6" fillId="0" borderId="0" xfId="2" applyFont="1" applyFill="1" applyAlignment="1" applyProtection="1">
      <alignment horizontal="center" vertical="center"/>
      <protection locked="0"/>
    </xf>
    <xf numFmtId="164" fontId="6" fillId="0" borderId="0" xfId="1" applyFont="1" applyFill="1" applyAlignment="1" applyProtection="1">
      <alignment horizontal="center" vertical="center"/>
      <protection locked="0"/>
    </xf>
    <xf numFmtId="164" fontId="5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center" vertical="center"/>
      <protection locked="0"/>
    </xf>
    <xf numFmtId="164" fontId="6" fillId="0" borderId="0" xfId="1" applyFont="1" applyFill="1" applyBorder="1" applyAlignment="1" applyProtection="1">
      <alignment horizontal="center" vertical="center"/>
      <protection locked="0"/>
    </xf>
    <xf numFmtId="164" fontId="5" fillId="0" borderId="0" xfId="2" applyNumberFormat="1" applyFont="1" applyFill="1" applyAlignment="1" applyProtection="1">
      <alignment horizontal="center" vertical="center"/>
      <protection locked="0"/>
    </xf>
    <xf numFmtId="0" fontId="6" fillId="0" borderId="0" xfId="2" quotePrefix="1" applyFont="1" applyFill="1" applyBorder="1" applyAlignment="1" applyProtection="1">
      <alignment horizontal="center" vertical="center"/>
      <protection locked="0"/>
    </xf>
    <xf numFmtId="164" fontId="6" fillId="0" borderId="0" xfId="2" applyNumberFormat="1" applyFont="1" applyFill="1" applyAlignment="1" applyProtection="1">
      <alignment horizontal="center" vertical="center"/>
      <protection locked="0"/>
    </xf>
    <xf numFmtId="164" fontId="6" fillId="0" borderId="0" xfId="1" quotePrefix="1" applyFont="1" applyFill="1" applyAlignment="1" applyProtection="1">
      <alignment horizontal="center" vertical="center"/>
      <protection locked="0"/>
    </xf>
    <xf numFmtId="164" fontId="5" fillId="0" borderId="42" xfId="2" applyNumberFormat="1" applyFont="1" applyFill="1" applyBorder="1" applyAlignment="1" applyProtection="1">
      <alignment horizontal="center" vertical="center"/>
      <protection locked="0"/>
    </xf>
    <xf numFmtId="164" fontId="6" fillId="0" borderId="43" xfId="1" applyFont="1" applyFill="1" applyBorder="1" applyAlignment="1" applyProtection="1">
      <alignment horizontal="center" vertical="center"/>
      <protection locked="0"/>
    </xf>
    <xf numFmtId="164" fontId="3" fillId="5" borderId="1" xfId="1" applyFont="1" applyFill="1" applyBorder="1" applyAlignment="1" applyProtection="1">
      <alignment horizontal="center" vertical="center"/>
    </xf>
    <xf numFmtId="164" fontId="2" fillId="5" borderId="40" xfId="1" applyFont="1" applyFill="1" applyBorder="1" applyAlignment="1" applyProtection="1">
      <alignment horizontal="center" vertical="center"/>
    </xf>
    <xf numFmtId="164" fontId="3" fillId="5" borderId="38" xfId="1" applyFont="1" applyFill="1" applyBorder="1" applyAlignment="1" applyProtection="1">
      <alignment horizontal="center" vertical="center"/>
    </xf>
    <xf numFmtId="0" fontId="3" fillId="5" borderId="38" xfId="2" applyFont="1" applyFill="1" applyBorder="1" applyAlignment="1" applyProtection="1">
      <alignment horizontal="center" vertical="center"/>
    </xf>
    <xf numFmtId="164" fontId="3" fillId="0" borderId="38" xfId="1" applyFont="1" applyFill="1" applyBorder="1" applyAlignment="1" applyProtection="1">
      <alignment horizontal="center" vertical="center"/>
      <protection locked="0"/>
    </xf>
    <xf numFmtId="164" fontId="3" fillId="8" borderId="1" xfId="1" applyFont="1" applyFill="1" applyBorder="1" applyAlignment="1" applyProtection="1">
      <alignment horizontal="center" vertical="center"/>
    </xf>
    <xf numFmtId="164" fontId="2" fillId="8" borderId="1" xfId="1" applyFont="1" applyFill="1" applyBorder="1" applyAlignment="1" applyProtection="1">
      <alignment horizontal="center" vertical="center"/>
    </xf>
    <xf numFmtId="164" fontId="21" fillId="0" borderId="0" xfId="4" applyFont="1" applyFill="1" applyBorder="1"/>
    <xf numFmtId="164" fontId="3" fillId="0" borderId="1" xfId="1" applyFont="1" applyFill="1" applyBorder="1" applyAlignment="1" applyProtection="1">
      <alignment horizontal="center" vertical="center"/>
    </xf>
    <xf numFmtId="164" fontId="3" fillId="5" borderId="1" xfId="1" applyFont="1" applyFill="1" applyBorder="1" applyAlignment="1" applyProtection="1">
      <alignment horizontal="center" vertical="center"/>
      <protection locked="0"/>
    </xf>
    <xf numFmtId="164" fontId="3" fillId="9" borderId="1" xfId="1" applyFont="1" applyFill="1" applyBorder="1" applyAlignment="1" applyProtection="1">
      <alignment horizontal="center" vertical="center"/>
    </xf>
    <xf numFmtId="164" fontId="2" fillId="5" borderId="4" xfId="1" applyFont="1" applyFill="1" applyBorder="1" applyAlignment="1" applyProtection="1">
      <alignment horizontal="center" vertical="center"/>
    </xf>
    <xf numFmtId="164" fontId="3" fillId="8" borderId="4" xfId="1" applyFont="1" applyFill="1" applyBorder="1" applyAlignment="1" applyProtection="1">
      <alignment horizontal="center" vertical="center"/>
    </xf>
    <xf numFmtId="164" fontId="2" fillId="9" borderId="4" xfId="1" applyFont="1" applyFill="1" applyBorder="1" applyAlignment="1" applyProtection="1">
      <alignment horizontal="center" vertical="center"/>
    </xf>
    <xf numFmtId="0" fontId="37" fillId="0" borderId="0" xfId="0" applyFont="1" applyBorder="1" applyAlignment="1" applyProtection="1">
      <alignment horizontal="left" vertical="center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3" borderId="47" xfId="0" applyFill="1" applyBorder="1" applyAlignment="1" applyProtection="1">
      <alignment horizontal="center" vertical="center" wrapText="1"/>
    </xf>
    <xf numFmtId="0" fontId="0" fillId="3" borderId="25" xfId="0" applyFill="1" applyBorder="1" applyAlignment="1" applyProtection="1">
      <alignment horizontal="center" vertical="center" wrapText="1"/>
    </xf>
    <xf numFmtId="0" fontId="0" fillId="5" borderId="48" xfId="0" applyFill="1" applyBorder="1" applyAlignment="1" applyProtection="1">
      <alignment horizontal="center" vertical="center"/>
    </xf>
    <xf numFmtId="0" fontId="0" fillId="5" borderId="36" xfId="0" applyFill="1" applyBorder="1" applyAlignment="1" applyProtection="1">
      <alignment horizontal="center" vertical="center"/>
    </xf>
    <xf numFmtId="0" fontId="0" fillId="5" borderId="49" xfId="0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left" vertical="center"/>
      <protection locked="0"/>
    </xf>
    <xf numFmtId="0" fontId="38" fillId="0" borderId="1" xfId="0" applyFont="1" applyBorder="1" applyAlignment="1">
      <alignment horizontal="left" vertical="center"/>
    </xf>
    <xf numFmtId="0" fontId="30" fillId="10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0" fillId="0" borderId="1" xfId="0" applyFont="1" applyBorder="1" applyAlignment="1" applyProtection="1">
      <alignment horizontal="left" vertical="center"/>
      <protection locked="0"/>
    </xf>
    <xf numFmtId="0" fontId="34" fillId="6" borderId="1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left"/>
    </xf>
    <xf numFmtId="0" fontId="0" fillId="6" borderId="1" xfId="0" applyFont="1" applyFill="1" applyBorder="1" applyAlignment="1" applyProtection="1">
      <alignment horizontal="left" vertical="center"/>
      <protection locked="0"/>
    </xf>
    <xf numFmtId="0" fontId="31" fillId="6" borderId="1" xfId="0" applyFont="1" applyFill="1" applyBorder="1" applyAlignment="1">
      <alignment horizontal="left"/>
    </xf>
    <xf numFmtId="0" fontId="0" fillId="6" borderId="1" xfId="0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>
      <alignment horizontal="left" vertical="center"/>
    </xf>
    <xf numFmtId="0" fontId="33" fillId="6" borderId="1" xfId="0" applyFont="1" applyFill="1" applyBorder="1" applyAlignment="1">
      <alignment horizontal="left"/>
    </xf>
    <xf numFmtId="0" fontId="30" fillId="6" borderId="1" xfId="0" applyFont="1" applyFill="1" applyBorder="1" applyAlignment="1"/>
    <xf numFmtId="0" fontId="31" fillId="6" borderId="1" xfId="0" applyFont="1" applyFill="1" applyBorder="1" applyAlignment="1"/>
    <xf numFmtId="0" fontId="0" fillId="6" borderId="1" xfId="0" applyFill="1" applyBorder="1" applyAlignment="1" applyProtection="1">
      <alignment vertical="center"/>
      <protection locked="0"/>
    </xf>
    <xf numFmtId="0" fontId="33" fillId="6" borderId="1" xfId="0" applyFont="1" applyFill="1" applyBorder="1" applyAlignment="1"/>
    <xf numFmtId="0" fontId="35" fillId="6" borderId="1" xfId="0" applyFont="1" applyFill="1" applyBorder="1" applyAlignment="1">
      <alignment horizontal="left"/>
    </xf>
    <xf numFmtId="0" fontId="36" fillId="6" borderId="1" xfId="0" applyFont="1" applyFill="1" applyBorder="1" applyAlignment="1">
      <alignment horizontal="left"/>
    </xf>
    <xf numFmtId="0" fontId="0" fillId="11" borderId="1" xfId="0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>
      <alignment horizontal="left"/>
    </xf>
    <xf numFmtId="0" fontId="0" fillId="11" borderId="1" xfId="0" applyFill="1" applyBorder="1" applyAlignment="1" applyProtection="1">
      <alignment horizontal="left" vertical="center"/>
      <protection locked="0"/>
    </xf>
    <xf numFmtId="0" fontId="23" fillId="0" borderId="0" xfId="0" applyFont="1" applyFill="1"/>
    <xf numFmtId="0" fontId="23" fillId="0" borderId="45" xfId="0" applyFont="1" applyFill="1" applyBorder="1" applyAlignment="1"/>
    <xf numFmtId="0" fontId="23" fillId="0" borderId="2" xfId="0" applyFont="1" applyFill="1" applyBorder="1" applyAlignment="1"/>
    <xf numFmtId="0" fontId="23" fillId="0" borderId="46" xfId="0" applyFont="1" applyFill="1" applyBorder="1" applyAlignment="1"/>
    <xf numFmtId="0" fontId="21" fillId="0" borderId="39" xfId="3" applyFont="1" applyFill="1" applyBorder="1" applyAlignment="1"/>
    <xf numFmtId="0" fontId="23" fillId="0" borderId="3" xfId="0" applyFont="1" applyFill="1" applyBorder="1"/>
    <xf numFmtId="0" fontId="23" fillId="0" borderId="0" xfId="0" applyFont="1" applyFill="1" applyBorder="1" applyAlignment="1"/>
    <xf numFmtId="0" fontId="23" fillId="0" borderId="3" xfId="0" applyFont="1" applyFill="1" applyBorder="1" applyAlignment="1"/>
    <xf numFmtId="164" fontId="24" fillId="0" borderId="39" xfId="4" applyFont="1" applyFill="1" applyBorder="1"/>
    <xf numFmtId="0" fontId="23" fillId="0" borderId="41" xfId="0" applyFont="1" applyFill="1" applyBorder="1" applyAlignment="1"/>
    <xf numFmtId="0" fontId="23" fillId="0" borderId="44" xfId="0" applyFont="1" applyFill="1" applyBorder="1" applyAlignment="1"/>
    <xf numFmtId="164" fontId="21" fillId="0" borderId="39" xfId="4" applyFont="1" applyFill="1" applyBorder="1"/>
    <xf numFmtId="0" fontId="26" fillId="0" borderId="0" xfId="0" applyFont="1" applyFill="1"/>
    <xf numFmtId="164" fontId="25" fillId="0" borderId="0" xfId="4" applyFont="1" applyFill="1" applyBorder="1" applyAlignment="1"/>
    <xf numFmtId="0" fontId="23" fillId="0" borderId="0" xfId="0" applyFont="1" applyFill="1" applyBorder="1"/>
    <xf numFmtId="164" fontId="24" fillId="0" borderId="0" xfId="4" applyFont="1" applyFill="1" applyBorder="1" applyAlignment="1">
      <alignment horizontal="left"/>
    </xf>
    <xf numFmtId="164" fontId="24" fillId="0" borderId="0" xfId="4" applyFont="1" applyFill="1" applyBorder="1"/>
    <xf numFmtId="164" fontId="22" fillId="0" borderId="39" xfId="4" applyFont="1" applyFill="1" applyBorder="1" applyAlignment="1">
      <alignment vertical="center"/>
    </xf>
    <xf numFmtId="0" fontId="26" fillId="0" borderId="2" xfId="0" applyFont="1" applyFill="1" applyBorder="1"/>
    <xf numFmtId="0" fontId="23" fillId="0" borderId="2" xfId="0" applyFont="1" applyFill="1" applyBorder="1"/>
    <xf numFmtId="0" fontId="23" fillId="0" borderId="45" xfId="0" applyFont="1" applyFill="1" applyBorder="1"/>
    <xf numFmtId="0" fontId="23" fillId="0" borderId="46" xfId="0" applyFont="1" applyFill="1" applyBorder="1"/>
    <xf numFmtId="164" fontId="24" fillId="0" borderId="39" xfId="4" applyFont="1" applyFill="1" applyBorder="1" applyAlignment="1">
      <alignment vertical="center"/>
    </xf>
    <xf numFmtId="164" fontId="25" fillId="0" borderId="47" xfId="4" applyFont="1" applyFill="1" applyBorder="1" applyAlignment="1"/>
    <xf numFmtId="164" fontId="29" fillId="0" borderId="41" xfId="4" applyFont="1" applyFill="1" applyBorder="1" applyAlignment="1"/>
    <xf numFmtId="164" fontId="25" fillId="0" borderId="41" xfId="4" applyFont="1" applyFill="1" applyBorder="1" applyAlignment="1"/>
    <xf numFmtId="0" fontId="26" fillId="0" borderId="41" xfId="0" applyFont="1" applyFill="1" applyBorder="1"/>
    <xf numFmtId="0" fontId="23" fillId="0" borderId="41" xfId="0" applyFont="1" applyFill="1" applyBorder="1"/>
    <xf numFmtId="0" fontId="23" fillId="0" borderId="47" xfId="0" applyFont="1" applyFill="1" applyBorder="1"/>
    <xf numFmtId="0" fontId="23" fillId="0" borderId="44" xfId="0" applyFont="1" applyFill="1" applyBorder="1"/>
    <xf numFmtId="164" fontId="27" fillId="0" borderId="18" xfId="4" applyFont="1" applyFill="1" applyBorder="1"/>
    <xf numFmtId="164" fontId="24" fillId="0" borderId="42" xfId="4" applyFont="1" applyFill="1" applyBorder="1"/>
    <xf numFmtId="0" fontId="23" fillId="0" borderId="42" xfId="0" applyFont="1" applyFill="1" applyBorder="1"/>
    <xf numFmtId="0" fontId="23" fillId="0" borderId="18" xfId="0" applyFont="1" applyFill="1" applyBorder="1"/>
    <xf numFmtId="0" fontId="26" fillId="0" borderId="42" xfId="0" applyFont="1" applyFill="1" applyBorder="1"/>
    <xf numFmtId="0" fontId="23" fillId="0" borderId="13" xfId="0" applyFont="1" applyFill="1" applyBorder="1"/>
    <xf numFmtId="164" fontId="27" fillId="0" borderId="45" xfId="4" applyFont="1" applyFill="1" applyBorder="1"/>
    <xf numFmtId="164" fontId="24" fillId="0" borderId="2" xfId="4" applyFont="1" applyFill="1" applyBorder="1"/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39" xfId="0" applyFont="1" applyFill="1" applyBorder="1"/>
    <xf numFmtId="164" fontId="24" fillId="0" borderId="39" xfId="4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27" fillId="0" borderId="45" xfId="4" applyFont="1" applyFill="1" applyBorder="1" applyAlignment="1">
      <alignment horizontal="left"/>
    </xf>
    <xf numFmtId="164" fontId="24" fillId="0" borderId="2" xfId="4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4" fillId="0" borderId="47" xfId="4" applyFont="1" applyFill="1" applyBorder="1"/>
    <xf numFmtId="164" fontId="24" fillId="0" borderId="41" xfId="4" applyFont="1" applyFill="1" applyBorder="1"/>
    <xf numFmtId="164" fontId="24" fillId="0" borderId="47" xfId="4" applyFont="1" applyFill="1" applyBorder="1" applyAlignment="1">
      <alignment horizontal="left"/>
    </xf>
    <xf numFmtId="164" fontId="24" fillId="0" borderId="41" xfId="4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164" fontId="24" fillId="0" borderId="0" xfId="4" quotePrefix="1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1" fillId="0" borderId="18" xfId="4" applyFont="1" applyFill="1" applyBorder="1"/>
    <xf numFmtId="164" fontId="21" fillId="0" borderId="42" xfId="4" applyFont="1" applyFill="1" applyBorder="1"/>
    <xf numFmtId="164" fontId="27" fillId="0" borderId="47" xfId="4" applyFont="1" applyFill="1" applyBorder="1" applyAlignment="1">
      <alignment horizontal="left"/>
    </xf>
    <xf numFmtId="164" fontId="27" fillId="0" borderId="18" xfId="4" applyFont="1" applyFill="1" applyBorder="1" applyAlignment="1">
      <alignment horizontal="left"/>
    </xf>
    <xf numFmtId="164" fontId="24" fillId="0" borderId="42" xfId="4" applyFont="1" applyFill="1" applyBorder="1" applyAlignment="1">
      <alignment horizontal="left"/>
    </xf>
    <xf numFmtId="0" fontId="23" fillId="0" borderId="4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164" fontId="3" fillId="12" borderId="1" xfId="1" applyFont="1" applyFill="1" applyBorder="1" applyAlignment="1" applyProtection="1">
      <alignment horizontal="center" vertical="center"/>
    </xf>
    <xf numFmtId="164" fontId="3" fillId="5" borderId="38" xfId="1" applyNumberFormat="1" applyFont="1" applyFill="1" applyBorder="1" applyAlignment="1" applyProtection="1">
      <alignment horizontal="center" vertical="center"/>
      <protection locked="0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164" fontId="3" fillId="6" borderId="1" xfId="1" applyFont="1" applyFill="1" applyBorder="1" applyAlignment="1" applyProtection="1">
      <alignment horizontal="center" vertical="center"/>
      <protection locked="0"/>
    </xf>
    <xf numFmtId="164" fontId="45" fillId="0" borderId="1" xfId="6" applyFont="1" applyBorder="1"/>
    <xf numFmtId="164" fontId="3" fillId="13" borderId="1" xfId="1" applyFont="1" applyFill="1" applyBorder="1" applyAlignment="1" applyProtection="1">
      <alignment horizontal="center" vertical="center"/>
      <protection locked="0"/>
    </xf>
    <xf numFmtId="164" fontId="3" fillId="0" borderId="38" xfId="1" applyFont="1" applyFill="1" applyBorder="1" applyAlignment="1" applyProtection="1">
      <alignment horizontal="center" vertical="center"/>
    </xf>
    <xf numFmtId="164" fontId="3" fillId="5" borderId="38" xfId="1" applyFont="1" applyFill="1" applyBorder="1" applyAlignment="1" applyProtection="1">
      <alignment horizontal="center" vertical="center"/>
      <protection locked="0"/>
    </xf>
    <xf numFmtId="164" fontId="2" fillId="0" borderId="38" xfId="1" applyFont="1" applyFill="1" applyBorder="1" applyAlignment="1" applyProtection="1">
      <alignment horizontal="center" vertical="center"/>
      <protection locked="0"/>
    </xf>
    <xf numFmtId="164" fontId="3" fillId="8" borderId="38" xfId="1" applyFont="1" applyFill="1" applyBorder="1" applyAlignment="1" applyProtection="1">
      <alignment horizontal="center" vertical="center"/>
    </xf>
    <xf numFmtId="164" fontId="45" fillId="0" borderId="38" xfId="6" applyFont="1" applyBorder="1"/>
    <xf numFmtId="164" fontId="3" fillId="12" borderId="38" xfId="1" applyFont="1" applyFill="1" applyBorder="1" applyAlignment="1" applyProtection="1">
      <alignment horizontal="center" vertical="center"/>
    </xf>
    <xf numFmtId="164" fontId="3" fillId="9" borderId="38" xfId="1" applyFont="1" applyFill="1" applyBorder="1" applyAlignment="1" applyProtection="1">
      <alignment horizontal="center" vertical="center"/>
    </xf>
    <xf numFmtId="164" fontId="2" fillId="5" borderId="38" xfId="1" applyFont="1" applyFill="1" applyBorder="1" applyAlignment="1" applyProtection="1">
      <alignment horizontal="center" vertical="center"/>
    </xf>
    <xf numFmtId="164" fontId="46" fillId="0" borderId="0" xfId="1" applyFont="1" applyFill="1" applyAlignment="1" applyProtection="1">
      <alignment horizontal="center" vertical="center"/>
      <protection locked="0"/>
    </xf>
    <xf numFmtId="164" fontId="47" fillId="0" borderId="0" xfId="1" applyFont="1" applyFill="1" applyAlignment="1" applyProtection="1">
      <alignment horizontal="center" vertical="center"/>
      <protection locked="0"/>
    </xf>
    <xf numFmtId="164" fontId="2" fillId="5" borderId="1" xfId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 wrapText="1"/>
    </xf>
    <xf numFmtId="0" fontId="0" fillId="3" borderId="21" xfId="0" applyFill="1" applyBorder="1" applyAlignment="1" applyProtection="1">
      <alignment horizontal="center" vertical="center" wrapText="1"/>
    </xf>
    <xf numFmtId="0" fontId="0" fillId="3" borderId="16" xfId="0" applyFill="1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/>
    </xf>
    <xf numFmtId="10" fontId="0" fillId="4" borderId="11" xfId="0" applyNumberFormat="1" applyFill="1" applyBorder="1" applyAlignment="1" applyProtection="1">
      <alignment horizontal="center" vertical="center"/>
    </xf>
    <xf numFmtId="10" fontId="0" fillId="4" borderId="2" xfId="0" applyNumberFormat="1" applyFill="1" applyBorder="1" applyAlignment="1" applyProtection="1">
      <alignment horizontal="center" vertical="center"/>
    </xf>
    <xf numFmtId="10" fontId="0" fillId="4" borderId="14" xfId="0" applyNumberFormat="1" applyFill="1" applyBorder="1" applyAlignment="1" applyProtection="1">
      <alignment horizontal="center" vertical="center"/>
    </xf>
    <xf numFmtId="10" fontId="0" fillId="4" borderId="31" xfId="0" applyNumberFormat="1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/>
    </xf>
    <xf numFmtId="0" fontId="0" fillId="5" borderId="34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5" borderId="23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3" borderId="35" xfId="0" applyFill="1" applyBorder="1" applyAlignment="1" applyProtection="1">
      <alignment horizontal="center" vertical="center" wrapText="1"/>
    </xf>
    <xf numFmtId="0" fontId="0" fillId="3" borderId="23" xfId="0" applyFill="1" applyBorder="1" applyAlignment="1" applyProtection="1">
      <alignment horizontal="center" vertical="center" wrapText="1"/>
    </xf>
    <xf numFmtId="0" fontId="0" fillId="3" borderId="35" xfId="0" applyFill="1" applyBorder="1" applyAlignment="1" applyProtection="1">
      <alignment horizontal="center" vertical="center"/>
    </xf>
    <xf numFmtId="0" fontId="0" fillId="3" borderId="23" xfId="0" applyFill="1" applyBorder="1" applyAlignment="1" applyProtection="1">
      <alignment horizontal="center" vertical="center"/>
    </xf>
    <xf numFmtId="10" fontId="0" fillId="4" borderId="20" xfId="0" applyNumberFormat="1" applyFill="1" applyBorder="1" applyAlignment="1" applyProtection="1">
      <alignment horizontal="center" vertical="center"/>
    </xf>
    <xf numFmtId="10" fontId="0" fillId="4" borderId="15" xfId="0" applyNumberForma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 wrapText="1"/>
    </xf>
    <xf numFmtId="0" fontId="0" fillId="3" borderId="34" xfId="0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164" fontId="2" fillId="8" borderId="36" xfId="1" applyFont="1" applyFill="1" applyBorder="1" applyAlignment="1" applyProtection="1">
      <alignment horizontal="center" vertical="center"/>
    </xf>
    <xf numFmtId="164" fontId="2" fillId="8" borderId="37" xfId="1" applyFont="1" applyFill="1" applyBorder="1" applyAlignment="1" applyProtection="1">
      <alignment horizontal="center" vertical="center"/>
    </xf>
    <xf numFmtId="164" fontId="2" fillId="8" borderId="38" xfId="1" applyFont="1" applyFill="1" applyBorder="1" applyAlignment="1" applyProtection="1">
      <alignment horizontal="center" vertical="center"/>
    </xf>
    <xf numFmtId="164" fontId="2" fillId="5" borderId="36" xfId="1" applyFont="1" applyFill="1" applyBorder="1" applyAlignment="1" applyProtection="1">
      <alignment horizontal="center" vertical="center"/>
    </xf>
    <xf numFmtId="164" fontId="2" fillId="5" borderId="37" xfId="1" applyFont="1" applyFill="1" applyBorder="1" applyAlignment="1" applyProtection="1">
      <alignment horizontal="center" vertical="center"/>
    </xf>
    <xf numFmtId="164" fontId="2" fillId="5" borderId="38" xfId="1" applyFont="1" applyFill="1" applyBorder="1" applyAlignment="1" applyProtection="1">
      <alignment horizontal="center" vertical="center"/>
    </xf>
    <xf numFmtId="0" fontId="2" fillId="5" borderId="36" xfId="1" applyNumberFormat="1" applyFont="1" applyFill="1" applyBorder="1" applyAlignment="1" applyProtection="1">
      <alignment horizontal="center" vertical="center"/>
    </xf>
    <xf numFmtId="0" fontId="2" fillId="5" borderId="37" xfId="1" applyNumberFormat="1" applyFont="1" applyFill="1" applyBorder="1" applyAlignment="1" applyProtection="1">
      <alignment horizontal="center" vertical="center"/>
    </xf>
    <xf numFmtId="0" fontId="2" fillId="5" borderId="38" xfId="1" applyNumberFormat="1" applyFont="1" applyFill="1" applyBorder="1" applyAlignment="1" applyProtection="1">
      <alignment horizontal="center" vertical="center"/>
    </xf>
    <xf numFmtId="164" fontId="2" fillId="5" borderId="36" xfId="1" applyFont="1" applyFill="1" applyBorder="1" applyAlignment="1" applyProtection="1">
      <alignment horizontal="center" vertical="center" wrapText="1"/>
    </xf>
    <xf numFmtId="164" fontId="2" fillId="5" borderId="38" xfId="1" applyFont="1" applyFill="1" applyBorder="1" applyAlignment="1" applyProtection="1">
      <alignment horizontal="center" vertical="center" wrapText="1"/>
    </xf>
    <xf numFmtId="164" fontId="2" fillId="5" borderId="37" xfId="1" applyFont="1" applyFill="1" applyBorder="1" applyAlignment="1" applyProtection="1">
      <alignment horizontal="center" vertical="center" wrapText="1"/>
    </xf>
    <xf numFmtId="164" fontId="2" fillId="5" borderId="18" xfId="1" applyFont="1" applyFill="1" applyBorder="1" applyAlignment="1" applyProtection="1">
      <alignment horizontal="center" vertical="center"/>
    </xf>
    <xf numFmtId="164" fontId="2" fillId="5" borderId="13" xfId="1" applyFont="1" applyFill="1" applyBorder="1" applyAlignment="1" applyProtection="1">
      <alignment horizontal="center" vertical="center"/>
    </xf>
    <xf numFmtId="0" fontId="2" fillId="5" borderId="46" xfId="2" applyFont="1" applyFill="1" applyBorder="1" applyAlignment="1" applyProtection="1">
      <alignment horizontal="center" vertical="center"/>
    </xf>
    <xf numFmtId="0" fontId="2" fillId="5" borderId="44" xfId="2" applyFont="1" applyFill="1" applyBorder="1" applyAlignment="1" applyProtection="1">
      <alignment horizontal="center" vertical="center"/>
    </xf>
    <xf numFmtId="164" fontId="2" fillId="5" borderId="42" xfId="1" applyFont="1" applyFill="1" applyBorder="1" applyAlignment="1" applyProtection="1">
      <alignment horizontal="center" vertical="center"/>
    </xf>
    <xf numFmtId="164" fontId="2" fillId="5" borderId="18" xfId="1" applyFont="1" applyFill="1" applyBorder="1" applyAlignment="1" applyProtection="1">
      <alignment horizontal="center" vertical="center" wrapText="1"/>
    </xf>
    <xf numFmtId="164" fontId="2" fillId="5" borderId="42" xfId="1" applyFont="1" applyFill="1" applyBorder="1" applyAlignment="1" applyProtection="1">
      <alignment horizontal="center" vertical="center" wrapText="1"/>
    </xf>
    <xf numFmtId="164" fontId="2" fillId="5" borderId="13" xfId="1" applyFont="1" applyFill="1" applyBorder="1" applyAlignment="1" applyProtection="1">
      <alignment horizontal="center" vertical="center" wrapText="1"/>
    </xf>
    <xf numFmtId="164" fontId="2" fillId="9" borderId="36" xfId="1" applyFont="1" applyFill="1" applyBorder="1" applyAlignment="1" applyProtection="1">
      <alignment horizontal="center" vertical="center"/>
    </xf>
    <xf numFmtId="164" fontId="2" fillId="9" borderId="37" xfId="1" applyFont="1" applyFill="1" applyBorder="1" applyAlignment="1" applyProtection="1">
      <alignment horizontal="center" vertical="center"/>
    </xf>
    <xf numFmtId="164" fontId="2" fillId="9" borderId="38" xfId="1" applyFont="1" applyFill="1" applyBorder="1" applyAlignment="1" applyProtection="1">
      <alignment horizontal="center" vertical="center"/>
    </xf>
    <xf numFmtId="164" fontId="2" fillId="12" borderId="36" xfId="1" applyFont="1" applyFill="1" applyBorder="1" applyAlignment="1" applyProtection="1">
      <alignment horizontal="center" vertical="center" wrapText="1"/>
    </xf>
    <xf numFmtId="164" fontId="2" fillId="12" borderId="37" xfId="1" applyFont="1" applyFill="1" applyBorder="1" applyAlignment="1" applyProtection="1">
      <alignment horizontal="center" vertical="center" wrapText="1"/>
    </xf>
    <xf numFmtId="164" fontId="2" fillId="12" borderId="38" xfId="1" applyFont="1" applyFill="1" applyBorder="1" applyAlignment="1" applyProtection="1">
      <alignment horizontal="center" vertical="center" wrapText="1"/>
    </xf>
    <xf numFmtId="164" fontId="2" fillId="9" borderId="36" xfId="1" applyFont="1" applyFill="1" applyBorder="1" applyAlignment="1" applyProtection="1">
      <alignment horizontal="center" vertical="center" wrapText="1"/>
    </xf>
    <xf numFmtId="164" fontId="2" fillId="9" borderId="37" xfId="1" applyFont="1" applyFill="1" applyBorder="1" applyAlignment="1" applyProtection="1">
      <alignment horizontal="center" vertical="center" wrapText="1"/>
    </xf>
    <xf numFmtId="164" fontId="2" fillId="9" borderId="38" xfId="1" applyFont="1" applyFill="1" applyBorder="1" applyAlignment="1" applyProtection="1">
      <alignment horizontal="center" vertical="center" wrapText="1"/>
    </xf>
    <xf numFmtId="164" fontId="2" fillId="5" borderId="45" xfId="1" applyFont="1" applyFill="1" applyBorder="1" applyAlignment="1" applyProtection="1">
      <alignment horizontal="center" vertical="center"/>
    </xf>
    <xf numFmtId="164" fontId="2" fillId="5" borderId="2" xfId="1" applyFont="1" applyFill="1" applyBorder="1" applyAlignment="1" applyProtection="1">
      <alignment horizontal="center" vertical="center"/>
    </xf>
    <xf numFmtId="164" fontId="2" fillId="5" borderId="46" xfId="1" applyFont="1" applyFill="1" applyBorder="1" applyAlignment="1" applyProtection="1">
      <alignment horizontal="center" vertical="center"/>
    </xf>
    <xf numFmtId="164" fontId="2" fillId="5" borderId="45" xfId="1" applyFont="1" applyFill="1" applyBorder="1" applyAlignment="1" applyProtection="1">
      <alignment horizontal="center" vertical="center" wrapText="1"/>
    </xf>
    <xf numFmtId="164" fontId="2" fillId="5" borderId="2" xfId="1" applyFont="1" applyFill="1" applyBorder="1" applyAlignment="1" applyProtection="1">
      <alignment horizontal="center" vertical="center" wrapText="1"/>
    </xf>
    <xf numFmtId="164" fontId="2" fillId="5" borderId="46" xfId="1" applyFont="1" applyFill="1" applyBorder="1" applyAlignment="1" applyProtection="1">
      <alignment horizontal="center" vertical="center" wrapText="1"/>
    </xf>
    <xf numFmtId="164" fontId="2" fillId="5" borderId="47" xfId="1" applyFont="1" applyFill="1" applyBorder="1" applyAlignment="1" applyProtection="1">
      <alignment horizontal="center" vertical="center" wrapText="1"/>
    </xf>
    <xf numFmtId="164" fontId="2" fillId="5" borderId="41" xfId="1" applyFont="1" applyFill="1" applyBorder="1" applyAlignment="1" applyProtection="1">
      <alignment horizontal="center" vertical="center" wrapText="1"/>
    </xf>
    <xf numFmtId="164" fontId="2" fillId="5" borderId="44" xfId="1" applyFont="1" applyFill="1" applyBorder="1" applyAlignment="1" applyProtection="1">
      <alignment horizontal="center" vertical="center" wrapText="1"/>
    </xf>
    <xf numFmtId="0" fontId="8" fillId="0" borderId="0" xfId="3" quotePrefix="1" applyFont="1" applyFill="1" applyAlignment="1">
      <alignment horizontal="left"/>
    </xf>
    <xf numFmtId="0" fontId="11" fillId="0" borderId="18" xfId="3" applyFont="1" applyFill="1" applyBorder="1" applyAlignment="1">
      <alignment horizontal="center"/>
    </xf>
    <xf numFmtId="0" fontId="11" fillId="0" borderId="42" xfId="3" applyFont="1" applyFill="1" applyBorder="1" applyAlignment="1">
      <alignment horizontal="center"/>
    </xf>
    <xf numFmtId="0" fontId="11" fillId="0" borderId="13" xfId="3" applyFont="1" applyFill="1" applyBorder="1" applyAlignment="1">
      <alignment horizontal="center"/>
    </xf>
    <xf numFmtId="164" fontId="10" fillId="0" borderId="36" xfId="4" applyFont="1" applyFill="1" applyBorder="1" applyAlignment="1">
      <alignment horizontal="center" wrapText="1"/>
    </xf>
    <xf numFmtId="164" fontId="10" fillId="0" borderId="38" xfId="4" applyFont="1" applyFill="1" applyBorder="1" applyAlignment="1">
      <alignment horizontal="center" wrapText="1"/>
    </xf>
    <xf numFmtId="164" fontId="10" fillId="0" borderId="36" xfId="4" applyFont="1" applyFill="1" applyBorder="1" applyAlignment="1">
      <alignment horizontal="center" wrapText="1" shrinkToFit="1"/>
    </xf>
    <xf numFmtId="164" fontId="10" fillId="0" borderId="38" xfId="4" applyFont="1" applyFill="1" applyBorder="1" applyAlignment="1">
      <alignment horizontal="center" wrapText="1" shrinkToFit="1"/>
    </xf>
    <xf numFmtId="164" fontId="11" fillId="0" borderId="42" xfId="4" applyFont="1" applyFill="1" applyBorder="1" applyAlignment="1">
      <alignment horizontal="center"/>
    </xf>
    <xf numFmtId="164" fontId="11" fillId="0" borderId="13" xfId="4" applyFont="1" applyFill="1" applyBorder="1" applyAlignment="1">
      <alignment horizontal="center"/>
    </xf>
    <xf numFmtId="0" fontId="6" fillId="0" borderId="38" xfId="3" applyFont="1" applyFill="1" applyBorder="1" applyAlignment="1">
      <alignment horizontal="center" wrapText="1"/>
    </xf>
    <xf numFmtId="164" fontId="23" fillId="0" borderId="41" xfId="0" applyNumberFormat="1" applyFont="1" applyFill="1" applyBorder="1" applyAlignment="1">
      <alignment horizontal="center"/>
    </xf>
    <xf numFmtId="0" fontId="23" fillId="0" borderId="41" xfId="0" applyFont="1" applyFill="1" applyBorder="1" applyAlignment="1">
      <alignment horizontal="center"/>
    </xf>
    <xf numFmtId="164" fontId="23" fillId="0" borderId="2" xfId="0" applyNumberFormat="1" applyFont="1" applyFill="1" applyBorder="1" applyAlignment="1">
      <alignment horizontal="center"/>
    </xf>
    <xf numFmtId="164" fontId="23" fillId="0" borderId="42" xfId="0" applyNumberFormat="1" applyFont="1" applyFill="1" applyBorder="1" applyAlignment="1">
      <alignment horizontal="center"/>
    </xf>
    <xf numFmtId="164" fontId="23" fillId="0" borderId="13" xfId="0" applyNumberFormat="1" applyFont="1" applyFill="1" applyBorder="1" applyAlignment="1">
      <alignment horizontal="center"/>
    </xf>
    <xf numFmtId="164" fontId="26" fillId="0" borderId="41" xfId="0" applyNumberFormat="1" applyFont="1" applyFill="1" applyBorder="1" applyAlignment="1">
      <alignment horizontal="center"/>
    </xf>
    <xf numFmtId="164" fontId="42" fillId="0" borderId="41" xfId="0" applyNumberFormat="1" applyFont="1" applyFill="1" applyBorder="1" applyAlignment="1">
      <alignment horizontal="center"/>
    </xf>
    <xf numFmtId="0" fontId="42" fillId="0" borderId="41" xfId="0" applyFont="1" applyFill="1" applyBorder="1" applyAlignment="1">
      <alignment horizontal="center"/>
    </xf>
    <xf numFmtId="164" fontId="28" fillId="0" borderId="0" xfId="4" applyFont="1" applyFill="1" applyBorder="1" applyAlignment="1">
      <alignment horizontal="center" vertical="center" wrapText="1"/>
    </xf>
    <xf numFmtId="164" fontId="28" fillId="0" borderId="41" xfId="4" applyFont="1" applyFill="1" applyBorder="1" applyAlignment="1">
      <alignment horizontal="center" vertical="center" wrapText="1"/>
    </xf>
    <xf numFmtId="164" fontId="23" fillId="0" borderId="2" xfId="0" applyNumberFormat="1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4" fontId="23" fillId="0" borderId="46" xfId="0" applyNumberFormat="1" applyFont="1" applyFill="1" applyBorder="1" applyAlignment="1">
      <alignment horizontal="center"/>
    </xf>
    <xf numFmtId="164" fontId="23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164" fontId="25" fillId="0" borderId="18" xfId="4" applyFont="1" applyFill="1" applyBorder="1" applyAlignment="1">
      <alignment horizontal="left"/>
    </xf>
    <xf numFmtId="164" fontId="25" fillId="0" borderId="42" xfId="4" applyFont="1" applyFill="1" applyBorder="1" applyAlignment="1">
      <alignment horizontal="left"/>
    </xf>
    <xf numFmtId="0" fontId="23" fillId="0" borderId="42" xfId="0" applyFont="1" applyFill="1" applyBorder="1" applyAlignment="1">
      <alignment horizontal="center"/>
    </xf>
    <xf numFmtId="164" fontId="25" fillId="0" borderId="1" xfId="4" applyFont="1" applyFill="1" applyBorder="1" applyAlignment="1">
      <alignment horizontal="center" vertical="center"/>
    </xf>
    <xf numFmtId="0" fontId="41" fillId="0" borderId="45" xfId="4" applyNumberFormat="1" applyFont="1" applyFill="1" applyBorder="1" applyAlignment="1">
      <alignment horizontal="center" vertical="center"/>
    </xf>
    <xf numFmtId="0" fontId="41" fillId="0" borderId="2" xfId="4" applyNumberFormat="1" applyFont="1" applyFill="1" applyBorder="1" applyAlignment="1">
      <alignment horizontal="center" vertical="center"/>
    </xf>
    <xf numFmtId="0" fontId="41" fillId="0" borderId="47" xfId="4" applyNumberFormat="1" applyFont="1" applyFill="1" applyBorder="1" applyAlignment="1">
      <alignment horizontal="center" vertical="center"/>
    </xf>
    <xf numFmtId="0" fontId="41" fillId="0" borderId="41" xfId="4" applyNumberFormat="1" applyFont="1" applyFill="1" applyBorder="1" applyAlignment="1">
      <alignment horizontal="center" vertical="center"/>
    </xf>
    <xf numFmtId="164" fontId="40" fillId="0" borderId="2" xfId="4" applyFont="1" applyFill="1" applyBorder="1" applyAlignment="1">
      <alignment horizontal="center" vertical="center" shrinkToFit="1"/>
    </xf>
    <xf numFmtId="164" fontId="40" fillId="0" borderId="46" xfId="4" applyFont="1" applyFill="1" applyBorder="1" applyAlignment="1">
      <alignment horizontal="center" vertical="center" shrinkToFit="1"/>
    </xf>
    <xf numFmtId="164" fontId="40" fillId="0" borderId="41" xfId="4" applyFont="1" applyFill="1" applyBorder="1" applyAlignment="1">
      <alignment horizontal="center" vertical="center" shrinkToFit="1"/>
    </xf>
    <xf numFmtId="164" fontId="40" fillId="0" borderId="44" xfId="4" applyFont="1" applyFill="1" applyBorder="1" applyAlignment="1">
      <alignment horizontal="center" vertical="center" shrinkToFit="1"/>
    </xf>
    <xf numFmtId="0" fontId="43" fillId="0" borderId="45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46" xfId="0" applyFont="1" applyFill="1" applyBorder="1" applyAlignment="1">
      <alignment horizontal="center" vertical="center"/>
    </xf>
    <xf numFmtId="0" fontId="43" fillId="0" borderId="39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164" fontId="25" fillId="0" borderId="45" xfId="4" applyFont="1" applyFill="1" applyBorder="1" applyAlignment="1">
      <alignment horizontal="center" vertical="center"/>
    </xf>
    <xf numFmtId="164" fontId="25" fillId="0" borderId="2" xfId="4" applyFont="1" applyFill="1" applyBorder="1" applyAlignment="1">
      <alignment horizontal="center" vertical="center"/>
    </xf>
    <xf numFmtId="164" fontId="25" fillId="0" borderId="46" xfId="4" applyFont="1" applyFill="1" applyBorder="1" applyAlignment="1">
      <alignment horizontal="center" vertical="center"/>
    </xf>
    <xf numFmtId="164" fontId="25" fillId="0" borderId="47" xfId="4" applyFont="1" applyFill="1" applyBorder="1" applyAlignment="1">
      <alignment horizontal="center" vertical="center"/>
    </xf>
    <xf numFmtId="164" fontId="25" fillId="0" borderId="41" xfId="4" applyFont="1" applyFill="1" applyBorder="1" applyAlignment="1">
      <alignment horizontal="center" vertical="center"/>
    </xf>
    <xf numFmtId="164" fontId="25" fillId="0" borderId="44" xfId="4" applyFont="1" applyFill="1" applyBorder="1" applyAlignment="1">
      <alignment horizontal="center" vertical="center"/>
    </xf>
    <xf numFmtId="164" fontId="25" fillId="0" borderId="39" xfId="4" applyFont="1" applyFill="1" applyBorder="1" applyAlignment="1">
      <alignment horizontal="center" vertical="center"/>
    </xf>
    <xf numFmtId="164" fontId="25" fillId="0" borderId="0" xfId="4" applyFont="1" applyFill="1" applyBorder="1" applyAlignment="1">
      <alignment horizontal="center" vertical="center"/>
    </xf>
    <xf numFmtId="164" fontId="25" fillId="0" borderId="3" xfId="4" applyFont="1" applyFill="1" applyBorder="1" applyAlignment="1">
      <alignment horizontal="center" vertical="center"/>
    </xf>
    <xf numFmtId="164" fontId="41" fillId="0" borderId="47" xfId="0" applyNumberFormat="1" applyFont="1" applyFill="1" applyBorder="1" applyAlignment="1">
      <alignment horizontal="center" vertical="center"/>
    </xf>
    <xf numFmtId="164" fontId="41" fillId="0" borderId="41" xfId="0" applyNumberFormat="1" applyFont="1" applyFill="1" applyBorder="1" applyAlignment="1">
      <alignment horizontal="center" vertical="center"/>
    </xf>
    <xf numFmtId="164" fontId="41" fillId="0" borderId="44" xfId="0" applyNumberFormat="1" applyFont="1" applyFill="1" applyBorder="1" applyAlignment="1">
      <alignment horizontal="center" vertical="center"/>
    </xf>
    <xf numFmtId="164" fontId="21" fillId="0" borderId="45" xfId="4" applyFont="1" applyFill="1" applyBorder="1" applyAlignment="1">
      <alignment horizontal="left"/>
    </xf>
    <xf numFmtId="164" fontId="21" fillId="0" borderId="2" xfId="4" applyFont="1" applyFill="1" applyBorder="1" applyAlignment="1">
      <alignment horizontal="left"/>
    </xf>
    <xf numFmtId="164" fontId="27" fillId="0" borderId="18" xfId="4" applyFont="1" applyFill="1" applyBorder="1" applyAlignment="1">
      <alignment horizontal="center"/>
    </xf>
    <xf numFmtId="164" fontId="27" fillId="0" borderId="42" xfId="4" applyFont="1" applyFill="1" applyBorder="1" applyAlignment="1">
      <alignment horizontal="center"/>
    </xf>
    <xf numFmtId="164" fontId="27" fillId="0" borderId="13" xfId="4" applyFont="1" applyFill="1" applyBorder="1" applyAlignment="1">
      <alignment horizontal="center"/>
    </xf>
    <xf numFmtId="164" fontId="23" fillId="0" borderId="46" xfId="0" applyNumberFormat="1" applyFont="1" applyFill="1" applyBorder="1" applyAlignment="1">
      <alignment horizontal="left"/>
    </xf>
    <xf numFmtId="164" fontId="23" fillId="0" borderId="46" xfId="0" applyNumberFormat="1" applyFont="1" applyFill="1" applyBorder="1" applyAlignment="1">
      <alignment horizontal="center" vertical="center"/>
    </xf>
    <xf numFmtId="165" fontId="41" fillId="0" borderId="45" xfId="4" applyNumberFormat="1" applyFont="1" applyFill="1" applyBorder="1" applyAlignment="1">
      <alignment horizontal="center" vertical="center"/>
    </xf>
    <xf numFmtId="165" fontId="41" fillId="0" borderId="2" xfId="4" applyNumberFormat="1" applyFont="1" applyFill="1" applyBorder="1" applyAlignment="1">
      <alignment horizontal="center" vertical="center"/>
    </xf>
    <xf numFmtId="165" fontId="41" fillId="0" borderId="47" xfId="4" applyNumberFormat="1" applyFont="1" applyFill="1" applyBorder="1" applyAlignment="1">
      <alignment horizontal="center" vertical="center"/>
    </xf>
    <xf numFmtId="165" fontId="41" fillId="0" borderId="41" xfId="4" applyNumberFormat="1" applyFont="1" applyFill="1" applyBorder="1" applyAlignment="1">
      <alignment horizontal="center" vertical="center"/>
    </xf>
  </cellXfs>
  <cellStyles count="7">
    <cellStyle name="Comma" xfId="6" builtinId="3"/>
    <cellStyle name="Comma 2" xfId="1"/>
    <cellStyle name="Comma 3" xfId="4"/>
    <cellStyle name="Hyperlink" xfId="5" builtinId="8"/>
    <cellStyle name="Normal" xfId="0" builtinId="0"/>
    <cellStyle name="Normal 2" xfId="3"/>
    <cellStyle name="Normal 3" xfId="2"/>
  </cellStyles>
  <dxfs count="3581"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  <dxf>
      <font>
        <b/>
        <i/>
        <strike val="0"/>
        <color rgb="FFFF0000"/>
      </font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0</xdr:row>
      <xdr:rowOff>11206</xdr:rowOff>
    </xdr:from>
    <xdr:to>
      <xdr:col>9</xdr:col>
      <xdr:colOff>188432</xdr:colOff>
      <xdr:row>4</xdr:row>
      <xdr:rowOff>44823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" y="11206"/>
          <a:ext cx="5331932" cy="930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</xdr:colOff>
      <xdr:row>2</xdr:row>
      <xdr:rowOff>28576</xdr:rowOff>
    </xdr:from>
    <xdr:to>
      <xdr:col>43</xdr:col>
      <xdr:colOff>133350</xdr:colOff>
      <xdr:row>5</xdr:row>
      <xdr:rowOff>133351</xdr:rowOff>
    </xdr:to>
    <xdr:sp macro="" textlink="">
      <xdr:nvSpPr>
        <xdr:cNvPr id="5" name="Rectangle 4"/>
        <xdr:cNvSpPr/>
      </xdr:nvSpPr>
      <xdr:spPr>
        <a:xfrm>
          <a:off x="5695950" y="352426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2</xdr:row>
      <xdr:rowOff>38100</xdr:rowOff>
    </xdr:from>
    <xdr:to>
      <xdr:col>89</xdr:col>
      <xdr:colOff>133350</xdr:colOff>
      <xdr:row>5</xdr:row>
      <xdr:rowOff>142875</xdr:rowOff>
    </xdr:to>
    <xdr:sp macro="" textlink="">
      <xdr:nvSpPr>
        <xdr:cNvPr id="56" name="Rectangle 55"/>
        <xdr:cNvSpPr/>
      </xdr:nvSpPr>
      <xdr:spPr>
        <a:xfrm>
          <a:off x="13134975" y="3619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37</xdr:row>
      <xdr:rowOff>38100</xdr:rowOff>
    </xdr:from>
    <xdr:to>
      <xdr:col>89</xdr:col>
      <xdr:colOff>142875</xdr:colOff>
      <xdr:row>40</xdr:row>
      <xdr:rowOff>142875</xdr:rowOff>
    </xdr:to>
    <xdr:sp macro="" textlink="">
      <xdr:nvSpPr>
        <xdr:cNvPr id="57" name="Rectangle 56"/>
        <xdr:cNvSpPr/>
      </xdr:nvSpPr>
      <xdr:spPr>
        <a:xfrm>
          <a:off x="13144500" y="60293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37</xdr:row>
      <xdr:rowOff>38100</xdr:rowOff>
    </xdr:from>
    <xdr:to>
      <xdr:col>43</xdr:col>
      <xdr:colOff>142875</xdr:colOff>
      <xdr:row>40</xdr:row>
      <xdr:rowOff>142875</xdr:rowOff>
    </xdr:to>
    <xdr:sp macro="" textlink="">
      <xdr:nvSpPr>
        <xdr:cNvPr id="58" name="Rectangle 57"/>
        <xdr:cNvSpPr/>
      </xdr:nvSpPr>
      <xdr:spPr>
        <a:xfrm>
          <a:off x="5705475" y="60293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72</xdr:row>
      <xdr:rowOff>38100</xdr:rowOff>
    </xdr:from>
    <xdr:to>
      <xdr:col>89</xdr:col>
      <xdr:colOff>133350</xdr:colOff>
      <xdr:row>75</xdr:row>
      <xdr:rowOff>142875</xdr:rowOff>
    </xdr:to>
    <xdr:sp macro="" textlink="">
      <xdr:nvSpPr>
        <xdr:cNvPr id="59" name="Rectangle 58"/>
        <xdr:cNvSpPr/>
      </xdr:nvSpPr>
      <xdr:spPr>
        <a:xfrm>
          <a:off x="13134975" y="116967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28575</xdr:colOff>
      <xdr:row>72</xdr:row>
      <xdr:rowOff>28575</xdr:rowOff>
    </xdr:from>
    <xdr:to>
      <xdr:col>43</xdr:col>
      <xdr:colOff>133350</xdr:colOff>
      <xdr:row>75</xdr:row>
      <xdr:rowOff>133350</xdr:rowOff>
    </xdr:to>
    <xdr:sp macro="" textlink="">
      <xdr:nvSpPr>
        <xdr:cNvPr id="60" name="Rectangle 59"/>
        <xdr:cNvSpPr/>
      </xdr:nvSpPr>
      <xdr:spPr>
        <a:xfrm>
          <a:off x="5695950" y="116871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107</xdr:row>
      <xdr:rowOff>38100</xdr:rowOff>
    </xdr:from>
    <xdr:to>
      <xdr:col>43</xdr:col>
      <xdr:colOff>142875</xdr:colOff>
      <xdr:row>110</xdr:row>
      <xdr:rowOff>142875</xdr:rowOff>
    </xdr:to>
    <xdr:sp macro="" textlink="">
      <xdr:nvSpPr>
        <xdr:cNvPr id="61" name="Rectangle 60"/>
        <xdr:cNvSpPr/>
      </xdr:nvSpPr>
      <xdr:spPr>
        <a:xfrm>
          <a:off x="5705475" y="173640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107</xdr:row>
      <xdr:rowOff>38100</xdr:rowOff>
    </xdr:from>
    <xdr:to>
      <xdr:col>89</xdr:col>
      <xdr:colOff>133350</xdr:colOff>
      <xdr:row>110</xdr:row>
      <xdr:rowOff>142875</xdr:rowOff>
    </xdr:to>
    <xdr:sp macro="" textlink="">
      <xdr:nvSpPr>
        <xdr:cNvPr id="62" name="Rectangle 61"/>
        <xdr:cNvSpPr/>
      </xdr:nvSpPr>
      <xdr:spPr>
        <a:xfrm>
          <a:off x="13134975" y="173640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142</xdr:row>
      <xdr:rowOff>38100</xdr:rowOff>
    </xdr:from>
    <xdr:to>
      <xdr:col>43</xdr:col>
      <xdr:colOff>142875</xdr:colOff>
      <xdr:row>145</xdr:row>
      <xdr:rowOff>142875</xdr:rowOff>
    </xdr:to>
    <xdr:sp macro="" textlink="">
      <xdr:nvSpPr>
        <xdr:cNvPr id="63" name="Rectangle 62"/>
        <xdr:cNvSpPr/>
      </xdr:nvSpPr>
      <xdr:spPr>
        <a:xfrm>
          <a:off x="5705475" y="230314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142</xdr:row>
      <xdr:rowOff>38100</xdr:rowOff>
    </xdr:from>
    <xdr:to>
      <xdr:col>89</xdr:col>
      <xdr:colOff>142875</xdr:colOff>
      <xdr:row>145</xdr:row>
      <xdr:rowOff>142875</xdr:rowOff>
    </xdr:to>
    <xdr:sp macro="" textlink="">
      <xdr:nvSpPr>
        <xdr:cNvPr id="64" name="Rectangle 63"/>
        <xdr:cNvSpPr/>
      </xdr:nvSpPr>
      <xdr:spPr>
        <a:xfrm>
          <a:off x="13144500" y="230314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177</xdr:row>
      <xdr:rowOff>28575</xdr:rowOff>
    </xdr:from>
    <xdr:to>
      <xdr:col>43</xdr:col>
      <xdr:colOff>142875</xdr:colOff>
      <xdr:row>180</xdr:row>
      <xdr:rowOff>133350</xdr:rowOff>
    </xdr:to>
    <xdr:sp macro="" textlink="">
      <xdr:nvSpPr>
        <xdr:cNvPr id="65" name="Rectangle 64"/>
        <xdr:cNvSpPr/>
      </xdr:nvSpPr>
      <xdr:spPr>
        <a:xfrm>
          <a:off x="5705475" y="286893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177</xdr:row>
      <xdr:rowOff>38100</xdr:rowOff>
    </xdr:from>
    <xdr:to>
      <xdr:col>89</xdr:col>
      <xdr:colOff>133350</xdr:colOff>
      <xdr:row>180</xdr:row>
      <xdr:rowOff>142875</xdr:rowOff>
    </xdr:to>
    <xdr:sp macro="" textlink="">
      <xdr:nvSpPr>
        <xdr:cNvPr id="66" name="Rectangle 65"/>
        <xdr:cNvSpPr/>
      </xdr:nvSpPr>
      <xdr:spPr>
        <a:xfrm>
          <a:off x="13134975" y="286988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212</xdr:row>
      <xdr:rowOff>38100</xdr:rowOff>
    </xdr:from>
    <xdr:to>
      <xdr:col>43</xdr:col>
      <xdr:colOff>142875</xdr:colOff>
      <xdr:row>215</xdr:row>
      <xdr:rowOff>142875</xdr:rowOff>
    </xdr:to>
    <xdr:sp macro="" textlink="">
      <xdr:nvSpPr>
        <xdr:cNvPr id="67" name="Rectangle 66"/>
        <xdr:cNvSpPr/>
      </xdr:nvSpPr>
      <xdr:spPr>
        <a:xfrm>
          <a:off x="5705475" y="343662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212</xdr:row>
      <xdr:rowOff>38100</xdr:rowOff>
    </xdr:from>
    <xdr:to>
      <xdr:col>89</xdr:col>
      <xdr:colOff>133350</xdr:colOff>
      <xdr:row>215</xdr:row>
      <xdr:rowOff>142875</xdr:rowOff>
    </xdr:to>
    <xdr:sp macro="" textlink="">
      <xdr:nvSpPr>
        <xdr:cNvPr id="68" name="Rectangle 67"/>
        <xdr:cNvSpPr/>
      </xdr:nvSpPr>
      <xdr:spPr>
        <a:xfrm>
          <a:off x="13134975" y="343662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247</xdr:row>
      <xdr:rowOff>38100</xdr:rowOff>
    </xdr:from>
    <xdr:to>
      <xdr:col>43</xdr:col>
      <xdr:colOff>142875</xdr:colOff>
      <xdr:row>250</xdr:row>
      <xdr:rowOff>142875</xdr:rowOff>
    </xdr:to>
    <xdr:sp macro="" textlink="">
      <xdr:nvSpPr>
        <xdr:cNvPr id="69" name="Rectangle 68"/>
        <xdr:cNvSpPr/>
      </xdr:nvSpPr>
      <xdr:spPr>
        <a:xfrm>
          <a:off x="5705475" y="400335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247</xdr:row>
      <xdr:rowOff>38100</xdr:rowOff>
    </xdr:from>
    <xdr:to>
      <xdr:col>89</xdr:col>
      <xdr:colOff>133350</xdr:colOff>
      <xdr:row>250</xdr:row>
      <xdr:rowOff>142875</xdr:rowOff>
    </xdr:to>
    <xdr:sp macro="" textlink="">
      <xdr:nvSpPr>
        <xdr:cNvPr id="70" name="Rectangle 69"/>
        <xdr:cNvSpPr/>
      </xdr:nvSpPr>
      <xdr:spPr>
        <a:xfrm>
          <a:off x="13134975" y="400335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28575</xdr:colOff>
      <xdr:row>282</xdr:row>
      <xdr:rowOff>38100</xdr:rowOff>
    </xdr:from>
    <xdr:to>
      <xdr:col>43</xdr:col>
      <xdr:colOff>133350</xdr:colOff>
      <xdr:row>285</xdr:row>
      <xdr:rowOff>142875</xdr:rowOff>
    </xdr:to>
    <xdr:sp macro="" textlink="">
      <xdr:nvSpPr>
        <xdr:cNvPr id="71" name="Rectangle 70"/>
        <xdr:cNvSpPr/>
      </xdr:nvSpPr>
      <xdr:spPr>
        <a:xfrm>
          <a:off x="5695950" y="457009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282</xdr:row>
      <xdr:rowOff>38100</xdr:rowOff>
    </xdr:from>
    <xdr:to>
      <xdr:col>89</xdr:col>
      <xdr:colOff>142875</xdr:colOff>
      <xdr:row>285</xdr:row>
      <xdr:rowOff>142875</xdr:rowOff>
    </xdr:to>
    <xdr:sp macro="" textlink="">
      <xdr:nvSpPr>
        <xdr:cNvPr id="72" name="Rectangle 71"/>
        <xdr:cNvSpPr/>
      </xdr:nvSpPr>
      <xdr:spPr>
        <a:xfrm>
          <a:off x="13144500" y="457009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28575</xdr:colOff>
      <xdr:row>317</xdr:row>
      <xdr:rowOff>28575</xdr:rowOff>
    </xdr:from>
    <xdr:to>
      <xdr:col>89</xdr:col>
      <xdr:colOff>133350</xdr:colOff>
      <xdr:row>320</xdr:row>
      <xdr:rowOff>133350</xdr:rowOff>
    </xdr:to>
    <xdr:sp macro="" textlink="">
      <xdr:nvSpPr>
        <xdr:cNvPr id="73" name="Rectangle 72"/>
        <xdr:cNvSpPr/>
      </xdr:nvSpPr>
      <xdr:spPr>
        <a:xfrm>
          <a:off x="13134975" y="513588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317</xdr:row>
      <xdr:rowOff>38100</xdr:rowOff>
    </xdr:from>
    <xdr:to>
      <xdr:col>43</xdr:col>
      <xdr:colOff>142875</xdr:colOff>
      <xdr:row>320</xdr:row>
      <xdr:rowOff>142875</xdr:rowOff>
    </xdr:to>
    <xdr:sp macro="" textlink="">
      <xdr:nvSpPr>
        <xdr:cNvPr id="74" name="Rectangle 73"/>
        <xdr:cNvSpPr/>
      </xdr:nvSpPr>
      <xdr:spPr>
        <a:xfrm>
          <a:off x="5705475" y="513683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352</xdr:row>
      <xdr:rowOff>38100</xdr:rowOff>
    </xdr:from>
    <xdr:to>
      <xdr:col>43</xdr:col>
      <xdr:colOff>142875</xdr:colOff>
      <xdr:row>355</xdr:row>
      <xdr:rowOff>142875</xdr:rowOff>
    </xdr:to>
    <xdr:sp macro="" textlink="">
      <xdr:nvSpPr>
        <xdr:cNvPr id="75" name="Rectangle 74"/>
        <xdr:cNvSpPr/>
      </xdr:nvSpPr>
      <xdr:spPr>
        <a:xfrm>
          <a:off x="5705475" y="570357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352</xdr:row>
      <xdr:rowOff>38100</xdr:rowOff>
    </xdr:from>
    <xdr:to>
      <xdr:col>89</xdr:col>
      <xdr:colOff>142875</xdr:colOff>
      <xdr:row>355</xdr:row>
      <xdr:rowOff>142875</xdr:rowOff>
    </xdr:to>
    <xdr:sp macro="" textlink="">
      <xdr:nvSpPr>
        <xdr:cNvPr id="76" name="Rectangle 75"/>
        <xdr:cNvSpPr/>
      </xdr:nvSpPr>
      <xdr:spPr>
        <a:xfrm>
          <a:off x="13144500" y="570357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387</xdr:row>
      <xdr:rowOff>38100</xdr:rowOff>
    </xdr:from>
    <xdr:to>
      <xdr:col>43</xdr:col>
      <xdr:colOff>142875</xdr:colOff>
      <xdr:row>390</xdr:row>
      <xdr:rowOff>142875</xdr:rowOff>
    </xdr:to>
    <xdr:sp macro="" textlink="">
      <xdr:nvSpPr>
        <xdr:cNvPr id="77" name="Rectangle 76"/>
        <xdr:cNvSpPr/>
      </xdr:nvSpPr>
      <xdr:spPr>
        <a:xfrm>
          <a:off x="5705475" y="627030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387</xdr:row>
      <xdr:rowOff>28575</xdr:rowOff>
    </xdr:from>
    <xdr:to>
      <xdr:col>89</xdr:col>
      <xdr:colOff>142875</xdr:colOff>
      <xdr:row>390</xdr:row>
      <xdr:rowOff>133350</xdr:rowOff>
    </xdr:to>
    <xdr:sp macro="" textlink="">
      <xdr:nvSpPr>
        <xdr:cNvPr id="78" name="Rectangle 77"/>
        <xdr:cNvSpPr/>
      </xdr:nvSpPr>
      <xdr:spPr>
        <a:xfrm>
          <a:off x="13144500" y="626935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28575</xdr:colOff>
      <xdr:row>422</xdr:row>
      <xdr:rowOff>28575</xdr:rowOff>
    </xdr:from>
    <xdr:to>
      <xdr:col>43</xdr:col>
      <xdr:colOff>133350</xdr:colOff>
      <xdr:row>425</xdr:row>
      <xdr:rowOff>133350</xdr:rowOff>
    </xdr:to>
    <xdr:sp macro="" textlink="">
      <xdr:nvSpPr>
        <xdr:cNvPr id="79" name="Rectangle 78"/>
        <xdr:cNvSpPr/>
      </xdr:nvSpPr>
      <xdr:spPr>
        <a:xfrm>
          <a:off x="5695950" y="683609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422</xdr:row>
      <xdr:rowOff>38100</xdr:rowOff>
    </xdr:from>
    <xdr:to>
      <xdr:col>89</xdr:col>
      <xdr:colOff>142875</xdr:colOff>
      <xdr:row>425</xdr:row>
      <xdr:rowOff>142875</xdr:rowOff>
    </xdr:to>
    <xdr:sp macro="" textlink="">
      <xdr:nvSpPr>
        <xdr:cNvPr id="80" name="Rectangle 79"/>
        <xdr:cNvSpPr/>
      </xdr:nvSpPr>
      <xdr:spPr>
        <a:xfrm>
          <a:off x="13144500" y="683704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457</xdr:row>
      <xdr:rowOff>38100</xdr:rowOff>
    </xdr:from>
    <xdr:to>
      <xdr:col>43</xdr:col>
      <xdr:colOff>142875</xdr:colOff>
      <xdr:row>460</xdr:row>
      <xdr:rowOff>142875</xdr:rowOff>
    </xdr:to>
    <xdr:sp macro="" textlink="">
      <xdr:nvSpPr>
        <xdr:cNvPr id="81" name="Rectangle 80"/>
        <xdr:cNvSpPr/>
      </xdr:nvSpPr>
      <xdr:spPr>
        <a:xfrm>
          <a:off x="5705475" y="740378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457</xdr:row>
      <xdr:rowOff>38100</xdr:rowOff>
    </xdr:from>
    <xdr:to>
      <xdr:col>89</xdr:col>
      <xdr:colOff>142875</xdr:colOff>
      <xdr:row>460</xdr:row>
      <xdr:rowOff>142875</xdr:rowOff>
    </xdr:to>
    <xdr:sp macro="" textlink="">
      <xdr:nvSpPr>
        <xdr:cNvPr id="82" name="Rectangle 81"/>
        <xdr:cNvSpPr/>
      </xdr:nvSpPr>
      <xdr:spPr>
        <a:xfrm>
          <a:off x="13144500" y="740378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28575</xdr:colOff>
      <xdr:row>492</xdr:row>
      <xdr:rowOff>38100</xdr:rowOff>
    </xdr:from>
    <xdr:to>
      <xdr:col>43</xdr:col>
      <xdr:colOff>133350</xdr:colOff>
      <xdr:row>495</xdr:row>
      <xdr:rowOff>142875</xdr:rowOff>
    </xdr:to>
    <xdr:sp macro="" textlink="">
      <xdr:nvSpPr>
        <xdr:cNvPr id="83" name="Rectangle 82"/>
        <xdr:cNvSpPr/>
      </xdr:nvSpPr>
      <xdr:spPr>
        <a:xfrm>
          <a:off x="5695950" y="797052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492</xdr:row>
      <xdr:rowOff>38100</xdr:rowOff>
    </xdr:from>
    <xdr:to>
      <xdr:col>89</xdr:col>
      <xdr:colOff>142875</xdr:colOff>
      <xdr:row>495</xdr:row>
      <xdr:rowOff>142875</xdr:rowOff>
    </xdr:to>
    <xdr:sp macro="" textlink="">
      <xdr:nvSpPr>
        <xdr:cNvPr id="84" name="Rectangle 83"/>
        <xdr:cNvSpPr/>
      </xdr:nvSpPr>
      <xdr:spPr>
        <a:xfrm>
          <a:off x="13144500" y="7970520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527</xdr:row>
      <xdr:rowOff>28575</xdr:rowOff>
    </xdr:from>
    <xdr:to>
      <xdr:col>43</xdr:col>
      <xdr:colOff>142875</xdr:colOff>
      <xdr:row>530</xdr:row>
      <xdr:rowOff>133350</xdr:rowOff>
    </xdr:to>
    <xdr:sp macro="" textlink="">
      <xdr:nvSpPr>
        <xdr:cNvPr id="85" name="Rectangle 84"/>
        <xdr:cNvSpPr/>
      </xdr:nvSpPr>
      <xdr:spPr>
        <a:xfrm>
          <a:off x="5705475" y="853630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527</xdr:row>
      <xdr:rowOff>38100</xdr:rowOff>
    </xdr:from>
    <xdr:to>
      <xdr:col>89</xdr:col>
      <xdr:colOff>142875</xdr:colOff>
      <xdr:row>530</xdr:row>
      <xdr:rowOff>142875</xdr:rowOff>
    </xdr:to>
    <xdr:sp macro="" textlink="">
      <xdr:nvSpPr>
        <xdr:cNvPr id="86" name="Rectangle 85"/>
        <xdr:cNvSpPr/>
      </xdr:nvSpPr>
      <xdr:spPr>
        <a:xfrm>
          <a:off x="13144500" y="8537257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38100</xdr:colOff>
      <xdr:row>562</xdr:row>
      <xdr:rowOff>38100</xdr:rowOff>
    </xdr:from>
    <xdr:to>
      <xdr:col>43</xdr:col>
      <xdr:colOff>142875</xdr:colOff>
      <xdr:row>565</xdr:row>
      <xdr:rowOff>142875</xdr:rowOff>
    </xdr:to>
    <xdr:sp macro="" textlink="">
      <xdr:nvSpPr>
        <xdr:cNvPr id="87" name="Rectangle 86"/>
        <xdr:cNvSpPr/>
      </xdr:nvSpPr>
      <xdr:spPr>
        <a:xfrm>
          <a:off x="5705475" y="91039950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562</xdr:row>
      <xdr:rowOff>28575</xdr:rowOff>
    </xdr:from>
    <xdr:to>
      <xdr:col>89</xdr:col>
      <xdr:colOff>142875</xdr:colOff>
      <xdr:row>565</xdr:row>
      <xdr:rowOff>133350</xdr:rowOff>
    </xdr:to>
    <xdr:sp macro="" textlink="">
      <xdr:nvSpPr>
        <xdr:cNvPr id="88" name="Rectangle 87"/>
        <xdr:cNvSpPr/>
      </xdr:nvSpPr>
      <xdr:spPr>
        <a:xfrm>
          <a:off x="13144500" y="910304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35</xdr:col>
      <xdr:colOff>28575</xdr:colOff>
      <xdr:row>597</xdr:row>
      <xdr:rowOff>38100</xdr:rowOff>
    </xdr:from>
    <xdr:to>
      <xdr:col>43</xdr:col>
      <xdr:colOff>133350</xdr:colOff>
      <xdr:row>600</xdr:row>
      <xdr:rowOff>142875</xdr:rowOff>
    </xdr:to>
    <xdr:sp macro="" textlink="">
      <xdr:nvSpPr>
        <xdr:cNvPr id="89" name="Rectangle 88"/>
        <xdr:cNvSpPr/>
      </xdr:nvSpPr>
      <xdr:spPr>
        <a:xfrm>
          <a:off x="5695950" y="967073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81</xdr:col>
      <xdr:colOff>38100</xdr:colOff>
      <xdr:row>597</xdr:row>
      <xdr:rowOff>38100</xdr:rowOff>
    </xdr:from>
    <xdr:to>
      <xdr:col>89</xdr:col>
      <xdr:colOff>142875</xdr:colOff>
      <xdr:row>600</xdr:row>
      <xdr:rowOff>142875</xdr:rowOff>
    </xdr:to>
    <xdr:sp macro="" textlink="">
      <xdr:nvSpPr>
        <xdr:cNvPr id="90" name="Rectangle 89"/>
        <xdr:cNvSpPr/>
      </xdr:nvSpPr>
      <xdr:spPr>
        <a:xfrm>
          <a:off x="13144500" y="96707325"/>
          <a:ext cx="1400175" cy="59055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-590550" ty="-63500" sx="80000" sy="8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M525"/>
  <sheetViews>
    <sheetView workbookViewId="0"/>
  </sheetViews>
  <sheetFormatPr defaultColWidth="9.140625" defaultRowHeight="15" x14ac:dyDescent="0.25"/>
  <cols>
    <col min="1" max="1" width="3.140625" style="13" customWidth="1"/>
    <col min="2" max="2" width="37.42578125" style="13" customWidth="1"/>
    <col min="3" max="3" width="19.7109375" style="13" customWidth="1"/>
    <col min="4" max="6" width="12.7109375" style="13" customWidth="1"/>
    <col min="7" max="7" width="14.7109375" style="13" customWidth="1"/>
    <col min="8" max="48" width="12.7109375" style="13" customWidth="1"/>
    <col min="49" max="51" width="9.140625" style="13"/>
    <col min="52" max="91" width="9.140625" style="14"/>
    <col min="92" max="16384" width="9.140625" style="13"/>
  </cols>
  <sheetData>
    <row r="1" spans="2:81" ht="15.75" thickBot="1" x14ac:dyDescent="0.3"/>
    <row r="2" spans="2:81" x14ac:dyDescent="0.25">
      <c r="B2" s="333" t="s">
        <v>192</v>
      </c>
      <c r="C2" s="334"/>
      <c r="D2" s="339">
        <v>1</v>
      </c>
      <c r="E2" s="340"/>
      <c r="F2" s="340"/>
      <c r="G2" s="328">
        <v>2</v>
      </c>
      <c r="H2" s="329"/>
      <c r="I2" s="330"/>
      <c r="J2" s="328">
        <v>3</v>
      </c>
      <c r="K2" s="329"/>
      <c r="L2" s="330"/>
      <c r="M2" s="328">
        <v>4</v>
      </c>
      <c r="N2" s="329"/>
      <c r="O2" s="330"/>
      <c r="P2" s="328">
        <v>5</v>
      </c>
      <c r="Q2" s="329"/>
      <c r="R2" s="330"/>
      <c r="S2" s="328">
        <v>6</v>
      </c>
      <c r="T2" s="329"/>
      <c r="U2" s="330"/>
      <c r="V2" s="328">
        <v>7</v>
      </c>
      <c r="W2" s="329"/>
      <c r="X2" s="330"/>
      <c r="Y2" s="328">
        <v>8</v>
      </c>
      <c r="Z2" s="329"/>
      <c r="AA2" s="330"/>
      <c r="AB2" s="328">
        <v>9</v>
      </c>
      <c r="AC2" s="329"/>
      <c r="AD2" s="330"/>
      <c r="AE2" s="328">
        <v>10</v>
      </c>
      <c r="AF2" s="329"/>
      <c r="AG2" s="330"/>
      <c r="AH2" s="328">
        <v>11</v>
      </c>
      <c r="AI2" s="329"/>
      <c r="AJ2" s="330"/>
      <c r="AK2" s="328">
        <v>12</v>
      </c>
      <c r="AL2" s="329"/>
      <c r="AM2" s="330"/>
      <c r="AN2" s="328">
        <v>13</v>
      </c>
      <c r="AO2" s="329"/>
      <c r="AP2" s="330"/>
      <c r="AQ2" s="328">
        <v>14</v>
      </c>
      <c r="AR2" s="329"/>
      <c r="AS2" s="330"/>
      <c r="AT2" s="328">
        <v>15</v>
      </c>
      <c r="AU2" s="329"/>
      <c r="AV2" s="331"/>
      <c r="AW2" s="332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</row>
    <row r="3" spans="2:81" x14ac:dyDescent="0.25">
      <c r="B3" s="335"/>
      <c r="C3" s="336"/>
      <c r="D3" s="200" t="s">
        <v>0</v>
      </c>
      <c r="E3" s="201" t="s">
        <v>1</v>
      </c>
      <c r="F3" s="201" t="s">
        <v>2</v>
      </c>
      <c r="G3" s="201" t="s">
        <v>0</v>
      </c>
      <c r="H3" s="201" t="s">
        <v>1</v>
      </c>
      <c r="I3" s="201" t="s">
        <v>2</v>
      </c>
      <c r="J3" s="201" t="s">
        <v>0</v>
      </c>
      <c r="K3" s="201" t="s">
        <v>1</v>
      </c>
      <c r="L3" s="201" t="s">
        <v>2</v>
      </c>
      <c r="M3" s="201" t="s">
        <v>0</v>
      </c>
      <c r="N3" s="201" t="s">
        <v>1</v>
      </c>
      <c r="O3" s="201" t="s">
        <v>2</v>
      </c>
      <c r="P3" s="201" t="s">
        <v>0</v>
      </c>
      <c r="Q3" s="201" t="s">
        <v>1</v>
      </c>
      <c r="R3" s="201" t="s">
        <v>2</v>
      </c>
      <c r="S3" s="201" t="s">
        <v>0</v>
      </c>
      <c r="T3" s="201" t="s">
        <v>1</v>
      </c>
      <c r="U3" s="201" t="s">
        <v>2</v>
      </c>
      <c r="V3" s="201" t="s">
        <v>0</v>
      </c>
      <c r="W3" s="201" t="s">
        <v>1</v>
      </c>
      <c r="X3" s="201" t="s">
        <v>2</v>
      </c>
      <c r="Y3" s="201" t="s">
        <v>0</v>
      </c>
      <c r="Z3" s="201" t="s">
        <v>1</v>
      </c>
      <c r="AA3" s="201" t="s">
        <v>2</v>
      </c>
      <c r="AB3" s="201" t="s">
        <v>0</v>
      </c>
      <c r="AC3" s="201" t="s">
        <v>1</v>
      </c>
      <c r="AD3" s="201" t="s">
        <v>2</v>
      </c>
      <c r="AE3" s="201" t="s">
        <v>0</v>
      </c>
      <c r="AF3" s="201" t="s">
        <v>1</v>
      </c>
      <c r="AG3" s="201" t="s">
        <v>2</v>
      </c>
      <c r="AH3" s="201" t="s">
        <v>0</v>
      </c>
      <c r="AI3" s="201" t="s">
        <v>1</v>
      </c>
      <c r="AJ3" s="201" t="s">
        <v>2</v>
      </c>
      <c r="AK3" s="201" t="s">
        <v>0</v>
      </c>
      <c r="AL3" s="201" t="s">
        <v>1</v>
      </c>
      <c r="AM3" s="201" t="s">
        <v>2</v>
      </c>
      <c r="AN3" s="201" t="s">
        <v>0</v>
      </c>
      <c r="AO3" s="201" t="s">
        <v>1</v>
      </c>
      <c r="AP3" s="201" t="s">
        <v>2</v>
      </c>
      <c r="AQ3" s="201" t="s">
        <v>0</v>
      </c>
      <c r="AR3" s="201" t="s">
        <v>1</v>
      </c>
      <c r="AS3" s="201" t="s">
        <v>2</v>
      </c>
      <c r="AT3" s="201" t="s">
        <v>0</v>
      </c>
      <c r="AU3" s="201" t="s">
        <v>1</v>
      </c>
      <c r="AV3" s="202" t="s">
        <v>2</v>
      </c>
      <c r="AW3" s="14"/>
      <c r="AX3" s="14"/>
      <c r="AY3" s="14"/>
    </row>
    <row r="4" spans="2:81" x14ac:dyDescent="0.2">
      <c r="B4" s="335"/>
      <c r="C4" s="336"/>
      <c r="D4" s="206" t="s">
        <v>206</v>
      </c>
      <c r="E4" s="207">
        <v>2000</v>
      </c>
      <c r="F4" s="208"/>
      <c r="G4" s="206" t="s">
        <v>210</v>
      </c>
      <c r="H4" s="207">
        <v>1200</v>
      </c>
      <c r="I4" s="208"/>
      <c r="J4" s="206" t="s">
        <v>210</v>
      </c>
      <c r="K4" s="207">
        <v>1200</v>
      </c>
      <c r="L4" s="208"/>
      <c r="M4" s="206" t="s">
        <v>210</v>
      </c>
      <c r="N4" s="207">
        <v>1200</v>
      </c>
      <c r="O4" s="208"/>
      <c r="P4" s="207" t="s">
        <v>210</v>
      </c>
      <c r="Q4" s="207">
        <v>2400</v>
      </c>
      <c r="R4" s="208"/>
      <c r="S4" s="222"/>
      <c r="T4" s="222"/>
      <c r="U4" s="222"/>
      <c r="V4" s="222"/>
      <c r="W4" s="222"/>
      <c r="X4" s="222"/>
      <c r="Y4" s="209" t="s">
        <v>220</v>
      </c>
      <c r="Z4" s="210">
        <v>500</v>
      </c>
      <c r="AA4" s="211"/>
      <c r="AB4" s="210" t="s">
        <v>210</v>
      </c>
      <c r="AC4" s="207">
        <v>1200</v>
      </c>
      <c r="AD4" s="208"/>
      <c r="AE4" s="207" t="s">
        <v>229</v>
      </c>
      <c r="AF4" s="207">
        <v>164</v>
      </c>
      <c r="AG4" s="208"/>
      <c r="AH4" s="206" t="s">
        <v>233</v>
      </c>
      <c r="AI4" s="207">
        <v>300</v>
      </c>
      <c r="AJ4" s="208"/>
      <c r="AK4" s="207" t="s">
        <v>231</v>
      </c>
      <c r="AL4" s="207">
        <v>2400</v>
      </c>
      <c r="AM4" s="208"/>
      <c r="AN4" s="222"/>
      <c r="AO4" s="222"/>
      <c r="AP4" s="222"/>
      <c r="AQ4" s="222"/>
      <c r="AR4" s="222"/>
      <c r="AS4" s="222"/>
      <c r="AT4" s="209" t="s">
        <v>238</v>
      </c>
      <c r="AU4" s="207">
        <v>300</v>
      </c>
      <c r="AV4" s="208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2:81" x14ac:dyDescent="0.2">
      <c r="B5" s="335"/>
      <c r="C5" s="336"/>
      <c r="D5" s="206" t="s">
        <v>207</v>
      </c>
      <c r="E5" s="207">
        <v>500</v>
      </c>
      <c r="F5" s="208"/>
      <c r="G5" s="206" t="s">
        <v>211</v>
      </c>
      <c r="H5" s="207">
        <v>300</v>
      </c>
      <c r="I5" s="208"/>
      <c r="J5" s="206" t="s">
        <v>216</v>
      </c>
      <c r="K5" s="207">
        <v>500</v>
      </c>
      <c r="L5" s="208"/>
      <c r="M5" s="207" t="s">
        <v>206</v>
      </c>
      <c r="N5" s="207">
        <v>1800</v>
      </c>
      <c r="O5" s="208"/>
      <c r="P5" s="207" t="s">
        <v>218</v>
      </c>
      <c r="Q5" s="207">
        <v>1500</v>
      </c>
      <c r="R5" s="208"/>
      <c r="S5" s="222"/>
      <c r="T5" s="222"/>
      <c r="U5" s="222"/>
      <c r="V5" s="222"/>
      <c r="W5" s="222"/>
      <c r="X5" s="222"/>
      <c r="Y5" s="210" t="s">
        <v>221</v>
      </c>
      <c r="Z5" s="210">
        <v>1000</v>
      </c>
      <c r="AA5" s="211"/>
      <c r="AB5" s="210" t="s">
        <v>223</v>
      </c>
      <c r="AC5" s="207">
        <v>300</v>
      </c>
      <c r="AD5" s="208"/>
      <c r="AE5" s="207" t="s">
        <v>230</v>
      </c>
      <c r="AF5" s="207">
        <v>3750</v>
      </c>
      <c r="AG5" s="208"/>
      <c r="AH5" s="207" t="s">
        <v>234</v>
      </c>
      <c r="AI5" s="207">
        <v>300</v>
      </c>
      <c r="AJ5" s="208"/>
      <c r="AK5" s="207" t="s">
        <v>237</v>
      </c>
      <c r="AL5" s="207">
        <v>2000</v>
      </c>
      <c r="AM5" s="208"/>
      <c r="AN5" s="222"/>
      <c r="AO5" s="222"/>
      <c r="AP5" s="222"/>
      <c r="AQ5" s="222"/>
      <c r="AR5" s="222"/>
      <c r="AS5" s="222"/>
      <c r="AT5" s="207" t="s">
        <v>239</v>
      </c>
      <c r="AU5" s="207">
        <v>1000</v>
      </c>
      <c r="AV5" s="208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2:81" ht="15.75" thickBot="1" x14ac:dyDescent="0.25">
      <c r="B6" s="337"/>
      <c r="C6" s="338"/>
      <c r="D6" s="206" t="s">
        <v>208</v>
      </c>
      <c r="E6" s="207">
        <v>500</v>
      </c>
      <c r="F6" s="208"/>
      <c r="G6" s="206" t="s">
        <v>212</v>
      </c>
      <c r="H6" s="207">
        <v>400</v>
      </c>
      <c r="I6" s="208"/>
      <c r="J6" s="206" t="s">
        <v>217</v>
      </c>
      <c r="K6" s="207">
        <v>1500</v>
      </c>
      <c r="L6" s="208"/>
      <c r="M6" s="208"/>
      <c r="N6" s="208"/>
      <c r="O6" s="208"/>
      <c r="P6" s="207" t="s">
        <v>219</v>
      </c>
      <c r="Q6" s="207">
        <v>400</v>
      </c>
      <c r="R6" s="208"/>
      <c r="S6" s="222"/>
      <c r="T6" s="222"/>
      <c r="U6" s="222"/>
      <c r="V6" s="222"/>
      <c r="W6" s="222"/>
      <c r="X6" s="222"/>
      <c r="Y6" s="210" t="s">
        <v>222</v>
      </c>
      <c r="Z6" s="210">
        <v>500</v>
      </c>
      <c r="AA6" s="211"/>
      <c r="AB6" s="210" t="s">
        <v>224</v>
      </c>
      <c r="AC6" s="207">
        <v>300</v>
      </c>
      <c r="AD6" s="208"/>
      <c r="AE6" s="207" t="s">
        <v>231</v>
      </c>
      <c r="AF6" s="207">
        <v>1200</v>
      </c>
      <c r="AG6" s="208"/>
      <c r="AH6" s="207" t="s">
        <v>235</v>
      </c>
      <c r="AI6" s="207">
        <v>1000</v>
      </c>
      <c r="AJ6" s="208"/>
      <c r="AK6" s="208"/>
      <c r="AL6" s="208"/>
      <c r="AM6" s="208"/>
      <c r="AN6" s="222"/>
      <c r="AO6" s="222"/>
      <c r="AP6" s="222"/>
      <c r="AQ6" s="222"/>
      <c r="AR6" s="222"/>
      <c r="AS6" s="222"/>
      <c r="AT6" s="208"/>
      <c r="AU6" s="208"/>
      <c r="AV6" s="208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2:81" x14ac:dyDescent="0.2">
      <c r="B7" s="320" t="s">
        <v>8</v>
      </c>
      <c r="C7" s="321"/>
      <c r="D7" s="206" t="s">
        <v>209</v>
      </c>
      <c r="E7" s="207">
        <v>400</v>
      </c>
      <c r="F7" s="208"/>
      <c r="G7" s="206" t="s">
        <v>213</v>
      </c>
      <c r="H7" s="207">
        <v>400</v>
      </c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22"/>
      <c r="T7" s="222"/>
      <c r="U7" s="222"/>
      <c r="V7" s="222"/>
      <c r="W7" s="222"/>
      <c r="X7" s="222"/>
      <c r="Y7" s="211"/>
      <c r="Z7" s="211"/>
      <c r="AA7" s="211"/>
      <c r="AB7" s="210" t="s">
        <v>225</v>
      </c>
      <c r="AC7" s="207">
        <v>500</v>
      </c>
      <c r="AD7" s="208"/>
      <c r="AE7" s="206" t="s">
        <v>232</v>
      </c>
      <c r="AF7" s="207">
        <v>500</v>
      </c>
      <c r="AG7" s="208"/>
      <c r="AH7" s="207" t="s">
        <v>236</v>
      </c>
      <c r="AI7" s="207">
        <v>1200</v>
      </c>
      <c r="AJ7" s="208"/>
      <c r="AK7" s="208"/>
      <c r="AL7" s="208"/>
      <c r="AM7" s="208"/>
      <c r="AN7" s="222"/>
      <c r="AO7" s="222"/>
      <c r="AP7" s="222"/>
      <c r="AQ7" s="222"/>
      <c r="AR7" s="222"/>
      <c r="AS7" s="222"/>
      <c r="AT7" s="208"/>
      <c r="AU7" s="208"/>
      <c r="AV7" s="208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2:81" x14ac:dyDescent="0.2">
      <c r="B8" s="18" t="s">
        <v>6</v>
      </c>
      <c r="C8" s="197">
        <f>11*3650</f>
        <v>40150</v>
      </c>
      <c r="D8" s="208"/>
      <c r="E8" s="208"/>
      <c r="F8" s="208"/>
      <c r="G8" s="206" t="s">
        <v>214</v>
      </c>
      <c r="H8" s="207">
        <v>500</v>
      </c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22"/>
      <c r="T8" s="222"/>
      <c r="U8" s="222"/>
      <c r="V8" s="222"/>
      <c r="W8" s="222"/>
      <c r="X8" s="222"/>
      <c r="Y8" s="211"/>
      <c r="Z8" s="211"/>
      <c r="AA8" s="211"/>
      <c r="AB8" s="209" t="s">
        <v>226</v>
      </c>
      <c r="AC8" s="207">
        <v>500</v>
      </c>
      <c r="AD8" s="208"/>
      <c r="AE8" s="208"/>
      <c r="AF8" s="208"/>
      <c r="AG8" s="208"/>
      <c r="AH8" s="207" t="s">
        <v>210</v>
      </c>
      <c r="AI8" s="207">
        <v>1200</v>
      </c>
      <c r="AJ8" s="208"/>
      <c r="AK8" s="208"/>
      <c r="AL8" s="208"/>
      <c r="AM8" s="208"/>
      <c r="AN8" s="222"/>
      <c r="AO8" s="222"/>
      <c r="AP8" s="222"/>
      <c r="AQ8" s="222"/>
      <c r="AR8" s="222"/>
      <c r="AS8" s="222"/>
      <c r="AT8" s="208"/>
      <c r="AU8" s="208"/>
      <c r="AV8" s="208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2:81" x14ac:dyDescent="0.2">
      <c r="B9" s="18" t="s">
        <v>3</v>
      </c>
      <c r="C9" s="198">
        <f>SUM(E15,H15,K15,N15,Q15,T15,W15,Z15,AC15,AF15,AI15,AL15,AO15,AR15,AU15)</f>
        <v>38214</v>
      </c>
      <c r="D9" s="208"/>
      <c r="E9" s="208"/>
      <c r="F9" s="208"/>
      <c r="G9" s="206" t="s">
        <v>215</v>
      </c>
      <c r="H9" s="207">
        <v>500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22"/>
      <c r="T9" s="222"/>
      <c r="U9" s="222"/>
      <c r="V9" s="222"/>
      <c r="W9" s="222"/>
      <c r="X9" s="222"/>
      <c r="Y9" s="208"/>
      <c r="Z9" s="208"/>
      <c r="AA9" s="208"/>
      <c r="AB9" s="207" t="s">
        <v>227</v>
      </c>
      <c r="AC9" s="207">
        <v>500</v>
      </c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22"/>
      <c r="AO9" s="222"/>
      <c r="AP9" s="222"/>
      <c r="AQ9" s="222"/>
      <c r="AR9" s="222"/>
      <c r="AS9" s="222"/>
      <c r="AT9" s="208"/>
      <c r="AU9" s="208"/>
      <c r="AV9" s="208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2:81" x14ac:dyDescent="0.2">
      <c r="B10" s="18" t="s">
        <v>2</v>
      </c>
      <c r="C10" s="198">
        <f>SUM(F15,I15,L15,O15,R15,U15,X15,AA15,AD15,AG15,AJ15,AM15,AP15,AS15,AV15)</f>
        <v>0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22"/>
      <c r="T10" s="222"/>
      <c r="U10" s="222"/>
      <c r="V10" s="222"/>
      <c r="W10" s="222"/>
      <c r="X10" s="222"/>
      <c r="Y10" s="208"/>
      <c r="Z10" s="208"/>
      <c r="AA10" s="208"/>
      <c r="AB10" s="207" t="s">
        <v>228</v>
      </c>
      <c r="AC10" s="207">
        <v>400</v>
      </c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22"/>
      <c r="AO10" s="222"/>
      <c r="AP10" s="222"/>
      <c r="AQ10" s="222"/>
      <c r="AR10" s="222"/>
      <c r="AS10" s="222"/>
      <c r="AT10" s="208"/>
      <c r="AU10" s="208"/>
      <c r="AV10" s="208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2:81" ht="15.75" thickBot="1" x14ac:dyDescent="0.3">
      <c r="B11" s="18" t="s">
        <v>4</v>
      </c>
      <c r="C11" s="199">
        <f>C9-C10</f>
        <v>38214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22"/>
      <c r="T11" s="222"/>
      <c r="U11" s="222"/>
      <c r="V11" s="222"/>
      <c r="W11" s="222"/>
      <c r="X11" s="222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22"/>
      <c r="AO11" s="222"/>
      <c r="AP11" s="222"/>
      <c r="AQ11" s="222"/>
      <c r="AR11" s="222"/>
      <c r="AS11" s="222"/>
      <c r="AT11" s="208"/>
      <c r="AU11" s="208"/>
      <c r="AV11" s="208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2:81" x14ac:dyDescent="0.25">
      <c r="B12" s="322" t="s">
        <v>5</v>
      </c>
      <c r="C12" s="323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22"/>
      <c r="T12" s="222"/>
      <c r="U12" s="222"/>
      <c r="V12" s="222"/>
      <c r="W12" s="222"/>
      <c r="X12" s="222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22"/>
      <c r="AO12" s="222"/>
      <c r="AP12" s="222"/>
      <c r="AQ12" s="222"/>
      <c r="AR12" s="222"/>
      <c r="AS12" s="222"/>
      <c r="AT12" s="208"/>
      <c r="AU12" s="208"/>
      <c r="AV12" s="208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2:81" x14ac:dyDescent="0.25">
      <c r="B13" s="324">
        <f>C11/C8</f>
        <v>0.95178082191780822</v>
      </c>
      <c r="C13" s="325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22"/>
      <c r="T13" s="222"/>
      <c r="U13" s="222"/>
      <c r="V13" s="222"/>
      <c r="W13" s="222"/>
      <c r="X13" s="222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22"/>
      <c r="AO13" s="222"/>
      <c r="AP13" s="222"/>
      <c r="AQ13" s="222"/>
      <c r="AR13" s="222"/>
      <c r="AS13" s="222"/>
      <c r="AT13" s="208"/>
      <c r="AU13" s="208"/>
      <c r="AV13" s="208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2:81" ht="15.75" thickBot="1" x14ac:dyDescent="0.3">
      <c r="B14" s="326"/>
      <c r="C14" s="327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22"/>
      <c r="T14" s="222"/>
      <c r="U14" s="222"/>
      <c r="V14" s="222"/>
      <c r="W14" s="222"/>
      <c r="X14" s="222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22"/>
      <c r="AO14" s="222"/>
      <c r="AP14" s="222"/>
      <c r="AQ14" s="222"/>
      <c r="AR14" s="222"/>
      <c r="AS14" s="222"/>
      <c r="AT14" s="208"/>
      <c r="AU14" s="208"/>
      <c r="AV14" s="208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2:81" ht="15.75" thickBot="1" x14ac:dyDescent="0.3">
      <c r="B15" s="21"/>
      <c r="C15" s="22"/>
      <c r="D15" s="23"/>
      <c r="E15" s="24">
        <f>SUM(E4:E14)</f>
        <v>3400</v>
      </c>
      <c r="F15" s="24">
        <f>SUM(F4:F14)</f>
        <v>0</v>
      </c>
      <c r="G15" s="24"/>
      <c r="H15" s="24">
        <f>SUM(H4:H14)</f>
        <v>3300</v>
      </c>
      <c r="I15" s="24">
        <f>SUM(I4:I14)</f>
        <v>0</v>
      </c>
      <c r="J15" s="24"/>
      <c r="K15" s="24">
        <f>SUM(K4:K14)</f>
        <v>3200</v>
      </c>
      <c r="L15" s="24">
        <f>SUM(L4:L14)</f>
        <v>0</v>
      </c>
      <c r="M15" s="24"/>
      <c r="N15" s="24">
        <f>SUM(N4:N14)</f>
        <v>3000</v>
      </c>
      <c r="O15" s="24">
        <f>SUM(O4:O14)</f>
        <v>0</v>
      </c>
      <c r="P15" s="24"/>
      <c r="Q15" s="24">
        <f>SUM(Q4:Q14)</f>
        <v>4300</v>
      </c>
      <c r="R15" s="24">
        <f>SUM(R4:R14)</f>
        <v>0</v>
      </c>
      <c r="S15" s="24"/>
      <c r="T15" s="24">
        <f>SUM(T4:T14)</f>
        <v>0</v>
      </c>
      <c r="U15" s="24">
        <f>SUM(U4:U14)</f>
        <v>0</v>
      </c>
      <c r="V15" s="24"/>
      <c r="W15" s="24">
        <f>SUM(W4:W14)</f>
        <v>0</v>
      </c>
      <c r="X15" s="24">
        <f>SUM(X4:X14)</f>
        <v>0</v>
      </c>
      <c r="Y15" s="24"/>
      <c r="Z15" s="24">
        <f>SUM(Z4:Z14)</f>
        <v>2000</v>
      </c>
      <c r="AA15" s="24">
        <f>SUM(AA4:AA14)</f>
        <v>0</v>
      </c>
      <c r="AB15" s="24"/>
      <c r="AC15" s="24">
        <f>SUM(AC4:AC14)</f>
        <v>3700</v>
      </c>
      <c r="AD15" s="24">
        <f>SUM(AD4:AD14)</f>
        <v>0</v>
      </c>
      <c r="AE15" s="24"/>
      <c r="AF15" s="24">
        <f>SUM(AF4:AF14)</f>
        <v>5614</v>
      </c>
      <c r="AG15" s="24">
        <f>SUM(AG4:AG14)</f>
        <v>0</v>
      </c>
      <c r="AH15" s="24"/>
      <c r="AI15" s="24">
        <f>SUM(AI4:AI14)</f>
        <v>4000</v>
      </c>
      <c r="AJ15" s="24">
        <f>SUM(AJ4:AJ14)</f>
        <v>0</v>
      </c>
      <c r="AK15" s="24"/>
      <c r="AL15" s="24">
        <f>SUM(AL4:AL14)</f>
        <v>4400</v>
      </c>
      <c r="AM15" s="24">
        <f>SUM(AM4:AM14)</f>
        <v>0</v>
      </c>
      <c r="AN15" s="24"/>
      <c r="AO15" s="24">
        <f>SUM(AO4:AO14)</f>
        <v>0</v>
      </c>
      <c r="AP15" s="24">
        <f>SUM(AP4:AP14)</f>
        <v>0</v>
      </c>
      <c r="AQ15" s="24"/>
      <c r="AR15" s="24">
        <f>SUM(AR4:AR14)</f>
        <v>0</v>
      </c>
      <c r="AS15" s="24">
        <f>SUM(AS4:AS14)</f>
        <v>0</v>
      </c>
      <c r="AT15" s="24"/>
      <c r="AU15" s="24">
        <f>SUM(AU4:AU14)</f>
        <v>1300</v>
      </c>
      <c r="AV15" s="25">
        <f>SUM(AV4:AV14)</f>
        <v>0</v>
      </c>
      <c r="AW15" s="14"/>
      <c r="AX15" s="14"/>
      <c r="AY15" s="14"/>
    </row>
    <row r="16" spans="2:81" ht="15.75" thickBot="1" x14ac:dyDescent="0.3"/>
    <row r="17" spans="2:81" x14ac:dyDescent="0.25">
      <c r="B17" s="333" t="s">
        <v>193</v>
      </c>
      <c r="C17" s="334"/>
      <c r="D17" s="339">
        <v>1</v>
      </c>
      <c r="E17" s="340"/>
      <c r="F17" s="340"/>
      <c r="G17" s="328">
        <v>2</v>
      </c>
      <c r="H17" s="329"/>
      <c r="I17" s="330"/>
      <c r="J17" s="328">
        <v>3</v>
      </c>
      <c r="K17" s="329"/>
      <c r="L17" s="330"/>
      <c r="M17" s="328">
        <v>4</v>
      </c>
      <c r="N17" s="329"/>
      <c r="O17" s="330"/>
      <c r="P17" s="328">
        <v>5</v>
      </c>
      <c r="Q17" s="329"/>
      <c r="R17" s="330"/>
      <c r="S17" s="328">
        <v>6</v>
      </c>
      <c r="T17" s="329"/>
      <c r="U17" s="330"/>
      <c r="V17" s="328">
        <v>7</v>
      </c>
      <c r="W17" s="329"/>
      <c r="X17" s="330"/>
      <c r="Y17" s="328">
        <v>8</v>
      </c>
      <c r="Z17" s="329"/>
      <c r="AA17" s="330"/>
      <c r="AB17" s="328">
        <v>9</v>
      </c>
      <c r="AC17" s="329"/>
      <c r="AD17" s="330"/>
      <c r="AE17" s="328">
        <v>10</v>
      </c>
      <c r="AF17" s="329"/>
      <c r="AG17" s="330"/>
      <c r="AH17" s="328">
        <v>11</v>
      </c>
      <c r="AI17" s="329"/>
      <c r="AJ17" s="330"/>
      <c r="AK17" s="328">
        <v>12</v>
      </c>
      <c r="AL17" s="329"/>
      <c r="AM17" s="330"/>
      <c r="AN17" s="328">
        <v>13</v>
      </c>
      <c r="AO17" s="329"/>
      <c r="AP17" s="330"/>
      <c r="AQ17" s="328">
        <v>14</v>
      </c>
      <c r="AR17" s="329"/>
      <c r="AS17" s="330"/>
      <c r="AT17" s="328">
        <v>15</v>
      </c>
      <c r="AU17" s="329"/>
      <c r="AV17" s="331"/>
      <c r="AW17" s="332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319"/>
      <c r="BY17" s="319"/>
      <c r="BZ17" s="319"/>
      <c r="CA17" s="319"/>
      <c r="CB17" s="319"/>
      <c r="CC17" s="319"/>
    </row>
    <row r="18" spans="2:81" x14ac:dyDescent="0.25">
      <c r="B18" s="335"/>
      <c r="C18" s="336"/>
      <c r="D18" s="200" t="s">
        <v>0</v>
      </c>
      <c r="E18" s="201" t="s">
        <v>1</v>
      </c>
      <c r="F18" s="201" t="s">
        <v>2</v>
      </c>
      <c r="G18" s="201" t="s">
        <v>0</v>
      </c>
      <c r="H18" s="201" t="s">
        <v>1</v>
      </c>
      <c r="I18" s="201" t="s">
        <v>2</v>
      </c>
      <c r="J18" s="201" t="s">
        <v>0</v>
      </c>
      <c r="K18" s="201" t="s">
        <v>1</v>
      </c>
      <c r="L18" s="201" t="s">
        <v>2</v>
      </c>
      <c r="M18" s="201" t="s">
        <v>0</v>
      </c>
      <c r="N18" s="201" t="s">
        <v>1</v>
      </c>
      <c r="O18" s="201" t="s">
        <v>2</v>
      </c>
      <c r="P18" s="201" t="s">
        <v>0</v>
      </c>
      <c r="Q18" s="201" t="s">
        <v>1</v>
      </c>
      <c r="R18" s="201" t="s">
        <v>2</v>
      </c>
      <c r="S18" s="201" t="s">
        <v>0</v>
      </c>
      <c r="T18" s="201" t="s">
        <v>1</v>
      </c>
      <c r="U18" s="201" t="s">
        <v>2</v>
      </c>
      <c r="V18" s="201" t="s">
        <v>0</v>
      </c>
      <c r="W18" s="201" t="s">
        <v>1</v>
      </c>
      <c r="X18" s="201" t="s">
        <v>2</v>
      </c>
      <c r="Y18" s="201" t="s">
        <v>0</v>
      </c>
      <c r="Z18" s="201" t="s">
        <v>1</v>
      </c>
      <c r="AA18" s="201" t="s">
        <v>2</v>
      </c>
      <c r="AB18" s="201" t="s">
        <v>0</v>
      </c>
      <c r="AC18" s="201" t="s">
        <v>1</v>
      </c>
      <c r="AD18" s="201" t="s">
        <v>2</v>
      </c>
      <c r="AE18" s="201" t="s">
        <v>0</v>
      </c>
      <c r="AF18" s="201" t="s">
        <v>1</v>
      </c>
      <c r="AG18" s="201" t="s">
        <v>2</v>
      </c>
      <c r="AH18" s="201" t="s">
        <v>0</v>
      </c>
      <c r="AI18" s="201" t="s">
        <v>1</v>
      </c>
      <c r="AJ18" s="201" t="s">
        <v>2</v>
      </c>
      <c r="AK18" s="201" t="s">
        <v>0</v>
      </c>
      <c r="AL18" s="201" t="s">
        <v>1</v>
      </c>
      <c r="AM18" s="201" t="s">
        <v>2</v>
      </c>
      <c r="AN18" s="201" t="s">
        <v>0</v>
      </c>
      <c r="AO18" s="201" t="s">
        <v>1</v>
      </c>
      <c r="AP18" s="201" t="s">
        <v>2</v>
      </c>
      <c r="AQ18" s="201" t="s">
        <v>0</v>
      </c>
      <c r="AR18" s="201" t="s">
        <v>1</v>
      </c>
      <c r="AS18" s="201" t="s">
        <v>2</v>
      </c>
      <c r="AT18" s="201" t="s">
        <v>0</v>
      </c>
      <c r="AU18" s="201" t="s">
        <v>1</v>
      </c>
      <c r="AV18" s="202" t="s">
        <v>2</v>
      </c>
      <c r="AW18" s="14"/>
      <c r="AX18" s="14"/>
      <c r="AY18" s="14"/>
    </row>
    <row r="19" spans="2:81" ht="15.75" x14ac:dyDescent="0.25">
      <c r="B19" s="335"/>
      <c r="C19" s="336"/>
      <c r="D19" s="205" t="s">
        <v>243</v>
      </c>
      <c r="E19" s="205">
        <v>3000</v>
      </c>
      <c r="F19" s="204"/>
      <c r="G19" s="205" t="s">
        <v>246</v>
      </c>
      <c r="H19" s="205">
        <v>3000</v>
      </c>
      <c r="I19" s="204"/>
      <c r="J19" s="205" t="s">
        <v>250</v>
      </c>
      <c r="K19" s="205">
        <v>3000</v>
      </c>
      <c r="L19" s="204"/>
      <c r="M19" s="205" t="s">
        <v>251</v>
      </c>
      <c r="N19" s="205">
        <v>2500</v>
      </c>
      <c r="O19" s="204">
        <v>2500</v>
      </c>
      <c r="P19" s="205" t="s">
        <v>240</v>
      </c>
      <c r="Q19" s="205">
        <v>3000</v>
      </c>
      <c r="R19" s="204"/>
      <c r="S19" s="222"/>
      <c r="T19" s="222"/>
      <c r="U19" s="222"/>
      <c r="V19" s="222"/>
      <c r="W19" s="222"/>
      <c r="X19" s="222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22"/>
      <c r="AO19" s="222"/>
      <c r="AP19" s="222"/>
      <c r="AQ19" s="222"/>
      <c r="AR19" s="222"/>
      <c r="AS19" s="222"/>
      <c r="AT19" s="204"/>
      <c r="AU19" s="204"/>
      <c r="AV19" s="204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2:81" ht="15.75" x14ac:dyDescent="0.25">
      <c r="B20" s="335"/>
      <c r="C20" s="336"/>
      <c r="D20" s="205" t="s">
        <v>244</v>
      </c>
      <c r="E20" s="205">
        <v>1000</v>
      </c>
      <c r="F20" s="204"/>
      <c r="G20" s="205" t="s">
        <v>247</v>
      </c>
      <c r="H20" s="205">
        <v>500</v>
      </c>
      <c r="I20" s="204"/>
      <c r="J20" s="204"/>
      <c r="K20" s="204"/>
      <c r="L20" s="204"/>
      <c r="M20" s="205" t="s">
        <v>252</v>
      </c>
      <c r="N20" s="205">
        <v>1000</v>
      </c>
      <c r="O20" s="204"/>
      <c r="P20" s="205" t="s">
        <v>241</v>
      </c>
      <c r="Q20" s="205">
        <v>600</v>
      </c>
      <c r="R20" s="204"/>
      <c r="S20" s="222"/>
      <c r="T20" s="222"/>
      <c r="U20" s="222"/>
      <c r="V20" s="222"/>
      <c r="W20" s="222"/>
      <c r="X20" s="222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22"/>
      <c r="AO20" s="222"/>
      <c r="AP20" s="222"/>
      <c r="AQ20" s="222"/>
      <c r="AR20" s="222"/>
      <c r="AS20" s="222"/>
      <c r="AT20" s="204"/>
      <c r="AU20" s="204"/>
      <c r="AV20" s="204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2:81" ht="16.5" thickBot="1" x14ac:dyDescent="0.3">
      <c r="B21" s="337"/>
      <c r="C21" s="338"/>
      <c r="D21" s="205" t="s">
        <v>245</v>
      </c>
      <c r="E21" s="205">
        <v>500</v>
      </c>
      <c r="F21" s="204"/>
      <c r="G21" s="205" t="s">
        <v>248</v>
      </c>
      <c r="H21" s="205">
        <v>500</v>
      </c>
      <c r="I21" s="204"/>
      <c r="J21" s="204"/>
      <c r="K21" s="204"/>
      <c r="L21" s="204"/>
      <c r="M21" s="205" t="s">
        <v>253</v>
      </c>
      <c r="N21" s="205">
        <v>500</v>
      </c>
      <c r="O21" s="204"/>
      <c r="P21" s="205" t="s">
        <v>242</v>
      </c>
      <c r="Q21" s="205">
        <v>800</v>
      </c>
      <c r="R21" s="204"/>
      <c r="S21" s="222"/>
      <c r="T21" s="222"/>
      <c r="U21" s="222"/>
      <c r="V21" s="222"/>
      <c r="W21" s="222"/>
      <c r="X21" s="222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22"/>
      <c r="AO21" s="222"/>
      <c r="AP21" s="222"/>
      <c r="AQ21" s="222"/>
      <c r="AR21" s="222"/>
      <c r="AS21" s="222"/>
      <c r="AT21" s="204"/>
      <c r="AU21" s="204"/>
      <c r="AV21" s="204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2:81" ht="15.75" x14ac:dyDescent="0.25">
      <c r="B22" s="320" t="s">
        <v>8</v>
      </c>
      <c r="C22" s="321"/>
      <c r="D22" s="204"/>
      <c r="E22" s="204"/>
      <c r="F22" s="204"/>
      <c r="G22" s="205" t="s">
        <v>249</v>
      </c>
      <c r="H22" s="205">
        <v>500</v>
      </c>
      <c r="I22" s="204"/>
      <c r="J22" s="204"/>
      <c r="K22" s="204"/>
      <c r="L22" s="204"/>
      <c r="M22" s="205" t="s">
        <v>254</v>
      </c>
      <c r="N22" s="205">
        <v>1000</v>
      </c>
      <c r="O22" s="204"/>
      <c r="P22" s="204"/>
      <c r="Q22" s="204"/>
      <c r="R22" s="204"/>
      <c r="S22" s="222"/>
      <c r="T22" s="222"/>
      <c r="U22" s="222"/>
      <c r="V22" s="222"/>
      <c r="W22" s="222"/>
      <c r="X22" s="222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22"/>
      <c r="AO22" s="222"/>
      <c r="AP22" s="222"/>
      <c r="AQ22" s="222"/>
      <c r="AR22" s="222"/>
      <c r="AS22" s="222"/>
      <c r="AT22" s="204"/>
      <c r="AU22" s="204"/>
      <c r="AV22" s="204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2:81" ht="15.75" x14ac:dyDescent="0.25">
      <c r="B23" s="18" t="s">
        <v>6</v>
      </c>
      <c r="C23" s="197">
        <f>5*4250</f>
        <v>21250</v>
      </c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22"/>
      <c r="T23" s="222"/>
      <c r="U23" s="222"/>
      <c r="V23" s="222"/>
      <c r="W23" s="222"/>
      <c r="X23" s="222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22"/>
      <c r="AO23" s="222"/>
      <c r="AP23" s="222"/>
      <c r="AQ23" s="222"/>
      <c r="AR23" s="222"/>
      <c r="AS23" s="222"/>
      <c r="AT23" s="204"/>
      <c r="AU23" s="204"/>
      <c r="AV23" s="204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2:81" ht="15.75" x14ac:dyDescent="0.25">
      <c r="B24" s="18" t="s">
        <v>3</v>
      </c>
      <c r="C24" s="198">
        <f>SUM(E30,H30,K30,N30,Q30,T30,W30,Z30,AC30,AF30,AI30,AL30,AO30,AR30,AU30)</f>
        <v>21400</v>
      </c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22"/>
      <c r="T24" s="222"/>
      <c r="U24" s="222"/>
      <c r="V24" s="222"/>
      <c r="W24" s="222"/>
      <c r="X24" s="222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22"/>
      <c r="AO24" s="222"/>
      <c r="AP24" s="222"/>
      <c r="AQ24" s="222"/>
      <c r="AR24" s="222"/>
      <c r="AS24" s="222"/>
      <c r="AT24" s="204"/>
      <c r="AU24" s="204"/>
      <c r="AV24" s="204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2:81" ht="15.75" x14ac:dyDescent="0.25">
      <c r="B25" s="18" t="s">
        <v>2</v>
      </c>
      <c r="C25" s="198">
        <f>SUM(F30,I30,L30,O30,R30,U30,X30,AA30,AD30,AG30,AJ30,AM30,AP30,AS30,AV30)</f>
        <v>2500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22"/>
      <c r="T25" s="222"/>
      <c r="U25" s="222"/>
      <c r="V25" s="222"/>
      <c r="W25" s="222"/>
      <c r="X25" s="222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22"/>
      <c r="AO25" s="222"/>
      <c r="AP25" s="222"/>
      <c r="AQ25" s="222"/>
      <c r="AR25" s="222"/>
      <c r="AS25" s="222"/>
      <c r="AT25" s="204"/>
      <c r="AU25" s="204"/>
      <c r="AV25" s="204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2:81" ht="16.5" thickBot="1" x14ac:dyDescent="0.3">
      <c r="B26" s="18" t="s">
        <v>4</v>
      </c>
      <c r="C26" s="199">
        <f>C24-C25</f>
        <v>18900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22"/>
      <c r="T26" s="222"/>
      <c r="U26" s="222"/>
      <c r="V26" s="222"/>
      <c r="W26" s="222"/>
      <c r="X26" s="222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22"/>
      <c r="AO26" s="222"/>
      <c r="AP26" s="222"/>
      <c r="AQ26" s="222"/>
      <c r="AR26" s="222"/>
      <c r="AS26" s="222"/>
      <c r="AT26" s="204"/>
      <c r="AU26" s="204"/>
      <c r="AV26" s="204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2:81" ht="15.75" x14ac:dyDescent="0.25">
      <c r="B27" s="322" t="s">
        <v>5</v>
      </c>
      <c r="C27" s="323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22"/>
      <c r="T27" s="222"/>
      <c r="U27" s="222"/>
      <c r="V27" s="222"/>
      <c r="W27" s="222"/>
      <c r="X27" s="222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22"/>
      <c r="AO27" s="222"/>
      <c r="AP27" s="222"/>
      <c r="AQ27" s="222"/>
      <c r="AR27" s="222"/>
      <c r="AS27" s="222"/>
      <c r="AT27" s="204"/>
      <c r="AU27" s="204"/>
      <c r="AV27" s="204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2:81" ht="15.75" x14ac:dyDescent="0.25">
      <c r="B28" s="324">
        <f>C26/C23</f>
        <v>0.88941176470588235</v>
      </c>
      <c r="C28" s="325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22"/>
      <c r="T28" s="222"/>
      <c r="U28" s="222"/>
      <c r="V28" s="222"/>
      <c r="W28" s="222"/>
      <c r="X28" s="222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22"/>
      <c r="AO28" s="222"/>
      <c r="AP28" s="222"/>
      <c r="AQ28" s="222"/>
      <c r="AR28" s="222"/>
      <c r="AS28" s="222"/>
      <c r="AT28" s="204"/>
      <c r="AU28" s="204"/>
      <c r="AV28" s="204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2:81" ht="16.5" thickBot="1" x14ac:dyDescent="0.3">
      <c r="B29" s="326"/>
      <c r="C29" s="327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22"/>
      <c r="T29" s="222"/>
      <c r="U29" s="222"/>
      <c r="V29" s="222"/>
      <c r="W29" s="222"/>
      <c r="X29" s="222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22"/>
      <c r="AO29" s="222"/>
      <c r="AP29" s="222"/>
      <c r="AQ29" s="222"/>
      <c r="AR29" s="222"/>
      <c r="AS29" s="222"/>
      <c r="AT29" s="204"/>
      <c r="AU29" s="204"/>
      <c r="AV29" s="204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2:81" ht="15.75" thickBot="1" x14ac:dyDescent="0.3">
      <c r="B30" s="21"/>
      <c r="C30" s="22"/>
      <c r="D30" s="23"/>
      <c r="E30" s="24">
        <f>SUM(E19:E29)</f>
        <v>4500</v>
      </c>
      <c r="F30" s="24">
        <f>SUM(F19:F29)</f>
        <v>0</v>
      </c>
      <c r="G30" s="24"/>
      <c r="H30" s="24">
        <f>SUM(H19:H29)</f>
        <v>4500</v>
      </c>
      <c r="I30" s="24">
        <f>SUM(I19:I29)</f>
        <v>0</v>
      </c>
      <c r="J30" s="24"/>
      <c r="K30" s="24">
        <f>SUM(K19:K29)</f>
        <v>3000</v>
      </c>
      <c r="L30" s="24">
        <f>SUM(L19:L29)</f>
        <v>0</v>
      </c>
      <c r="M30" s="24"/>
      <c r="N30" s="24">
        <f>SUM(N19:N29)</f>
        <v>5000</v>
      </c>
      <c r="O30" s="24">
        <f>SUM(O19:O29)</f>
        <v>2500</v>
      </c>
      <c r="P30" s="24"/>
      <c r="Q30" s="24">
        <f>SUM(Q19:Q29)</f>
        <v>4400</v>
      </c>
      <c r="R30" s="24">
        <f>SUM(R19:R29)</f>
        <v>0</v>
      </c>
      <c r="S30" s="24"/>
      <c r="T30" s="24">
        <f>SUM(T19:T29)</f>
        <v>0</v>
      </c>
      <c r="U30" s="24">
        <f>SUM(U19:U29)</f>
        <v>0</v>
      </c>
      <c r="V30" s="24"/>
      <c r="W30" s="24">
        <f>SUM(W19:W29)</f>
        <v>0</v>
      </c>
      <c r="X30" s="24">
        <f>SUM(X19:X29)</f>
        <v>0</v>
      </c>
      <c r="Y30" s="24"/>
      <c r="Z30" s="24">
        <f>SUM(Z19:Z29)</f>
        <v>0</v>
      </c>
      <c r="AA30" s="24">
        <f>SUM(AA19:AA29)</f>
        <v>0</v>
      </c>
      <c r="AB30" s="24"/>
      <c r="AC30" s="24">
        <f>SUM(AC19:AC29)</f>
        <v>0</v>
      </c>
      <c r="AD30" s="24">
        <f>SUM(AD19:AD29)</f>
        <v>0</v>
      </c>
      <c r="AE30" s="24"/>
      <c r="AF30" s="24">
        <f>SUM(AF19:AF29)</f>
        <v>0</v>
      </c>
      <c r="AG30" s="24">
        <f>SUM(AG19:AG29)</f>
        <v>0</v>
      </c>
      <c r="AH30" s="24"/>
      <c r="AI30" s="24">
        <f>SUM(AI19:AI29)</f>
        <v>0</v>
      </c>
      <c r="AJ30" s="24">
        <f>SUM(AJ19:AJ29)</f>
        <v>0</v>
      </c>
      <c r="AK30" s="24"/>
      <c r="AL30" s="24">
        <f>SUM(AL19:AL29)</f>
        <v>0</v>
      </c>
      <c r="AM30" s="24">
        <f>SUM(AM19:AM29)</f>
        <v>0</v>
      </c>
      <c r="AN30" s="24"/>
      <c r="AO30" s="24">
        <f>SUM(AO19:AO29)</f>
        <v>0</v>
      </c>
      <c r="AP30" s="24">
        <f>SUM(AP19:AP29)</f>
        <v>0</v>
      </c>
      <c r="AQ30" s="24"/>
      <c r="AR30" s="24">
        <f>SUM(AR19:AR29)</f>
        <v>0</v>
      </c>
      <c r="AS30" s="24">
        <f>SUM(AS19:AS29)</f>
        <v>0</v>
      </c>
      <c r="AT30" s="24"/>
      <c r="AU30" s="24">
        <f>SUM(AU19:AU29)</f>
        <v>0</v>
      </c>
      <c r="AV30" s="25">
        <f>SUM(AV19:AV29)</f>
        <v>0</v>
      </c>
      <c r="AW30" s="14"/>
      <c r="AX30" s="14"/>
      <c r="AY30" s="14"/>
    </row>
    <row r="31" spans="2:81" ht="15.75" thickBot="1" x14ac:dyDescent="0.3"/>
    <row r="32" spans="2:81" x14ac:dyDescent="0.25">
      <c r="B32" s="333" t="s">
        <v>194</v>
      </c>
      <c r="C32" s="334"/>
      <c r="D32" s="347">
        <v>1</v>
      </c>
      <c r="E32" s="329"/>
      <c r="F32" s="330"/>
      <c r="G32" s="328">
        <v>2</v>
      </c>
      <c r="H32" s="329"/>
      <c r="I32" s="330"/>
      <c r="J32" s="328">
        <v>3</v>
      </c>
      <c r="K32" s="329"/>
      <c r="L32" s="330"/>
      <c r="M32" s="328">
        <v>4</v>
      </c>
      <c r="N32" s="329"/>
      <c r="O32" s="330"/>
      <c r="P32" s="328">
        <v>5</v>
      </c>
      <c r="Q32" s="329"/>
      <c r="R32" s="330"/>
      <c r="S32" s="328">
        <v>6</v>
      </c>
      <c r="T32" s="329"/>
      <c r="U32" s="330"/>
      <c r="V32" s="328">
        <v>7</v>
      </c>
      <c r="W32" s="329"/>
      <c r="X32" s="330"/>
      <c r="Y32" s="328">
        <v>8</v>
      </c>
      <c r="Z32" s="329"/>
      <c r="AA32" s="330"/>
      <c r="AB32" s="328">
        <v>9</v>
      </c>
      <c r="AC32" s="329"/>
      <c r="AD32" s="330"/>
      <c r="AE32" s="328">
        <v>10</v>
      </c>
      <c r="AF32" s="329"/>
      <c r="AG32" s="330"/>
      <c r="AH32" s="328">
        <v>11</v>
      </c>
      <c r="AI32" s="329"/>
      <c r="AJ32" s="330"/>
      <c r="AK32" s="328">
        <v>12</v>
      </c>
      <c r="AL32" s="329"/>
      <c r="AM32" s="330"/>
      <c r="AN32" s="328">
        <v>13</v>
      </c>
      <c r="AO32" s="329"/>
      <c r="AP32" s="330"/>
      <c r="AQ32" s="328">
        <v>14</v>
      </c>
      <c r="AR32" s="329"/>
      <c r="AS32" s="330"/>
      <c r="AT32" s="328">
        <v>15</v>
      </c>
      <c r="AU32" s="329"/>
      <c r="AV32" s="331"/>
      <c r="AW32" s="332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</row>
    <row r="33" spans="2:81" x14ac:dyDescent="0.25">
      <c r="B33" s="335"/>
      <c r="C33" s="336"/>
      <c r="D33" s="200" t="s">
        <v>0</v>
      </c>
      <c r="E33" s="201" t="s">
        <v>1</v>
      </c>
      <c r="F33" s="201" t="s">
        <v>2</v>
      </c>
      <c r="G33" s="201" t="s">
        <v>0</v>
      </c>
      <c r="H33" s="201" t="s">
        <v>1</v>
      </c>
      <c r="I33" s="201" t="s">
        <v>2</v>
      </c>
      <c r="J33" s="201" t="s">
        <v>0</v>
      </c>
      <c r="K33" s="201" t="s">
        <v>1</v>
      </c>
      <c r="L33" s="201" t="s">
        <v>2</v>
      </c>
      <c r="M33" s="201" t="s">
        <v>0</v>
      </c>
      <c r="N33" s="201" t="s">
        <v>1</v>
      </c>
      <c r="O33" s="201" t="s">
        <v>2</v>
      </c>
      <c r="P33" s="201" t="s">
        <v>0</v>
      </c>
      <c r="Q33" s="201" t="s">
        <v>1</v>
      </c>
      <c r="R33" s="201" t="s">
        <v>2</v>
      </c>
      <c r="S33" s="201" t="s">
        <v>0</v>
      </c>
      <c r="T33" s="201" t="s">
        <v>1</v>
      </c>
      <c r="U33" s="201" t="s">
        <v>2</v>
      </c>
      <c r="V33" s="201" t="s">
        <v>0</v>
      </c>
      <c r="W33" s="201" t="s">
        <v>1</v>
      </c>
      <c r="X33" s="201" t="s">
        <v>2</v>
      </c>
      <c r="Y33" s="201" t="s">
        <v>0</v>
      </c>
      <c r="Z33" s="201" t="s">
        <v>1</v>
      </c>
      <c r="AA33" s="201" t="s">
        <v>2</v>
      </c>
      <c r="AB33" s="201" t="s">
        <v>0</v>
      </c>
      <c r="AC33" s="201" t="s">
        <v>1</v>
      </c>
      <c r="AD33" s="201" t="s">
        <v>2</v>
      </c>
      <c r="AE33" s="201" t="s">
        <v>0</v>
      </c>
      <c r="AF33" s="201" t="s">
        <v>1</v>
      </c>
      <c r="AG33" s="201" t="s">
        <v>2</v>
      </c>
      <c r="AH33" s="201" t="s">
        <v>0</v>
      </c>
      <c r="AI33" s="201" t="s">
        <v>1</v>
      </c>
      <c r="AJ33" s="201" t="s">
        <v>2</v>
      </c>
      <c r="AK33" s="201" t="s">
        <v>0</v>
      </c>
      <c r="AL33" s="201" t="s">
        <v>1</v>
      </c>
      <c r="AM33" s="201" t="s">
        <v>2</v>
      </c>
      <c r="AN33" s="201" t="s">
        <v>0</v>
      </c>
      <c r="AO33" s="201" t="s">
        <v>1</v>
      </c>
      <c r="AP33" s="201" t="s">
        <v>2</v>
      </c>
      <c r="AQ33" s="201" t="s">
        <v>0</v>
      </c>
      <c r="AR33" s="201" t="s">
        <v>1</v>
      </c>
      <c r="AS33" s="201" t="s">
        <v>2</v>
      </c>
      <c r="AT33" s="201" t="s">
        <v>0</v>
      </c>
      <c r="AU33" s="201" t="s">
        <v>1</v>
      </c>
      <c r="AV33" s="202" t="s">
        <v>2</v>
      </c>
      <c r="AW33" s="14"/>
      <c r="AX33" s="14"/>
      <c r="AY33" s="14"/>
    </row>
    <row r="34" spans="2:81" ht="15.75" x14ac:dyDescent="0.2">
      <c r="B34" s="335"/>
      <c r="C34" s="336"/>
      <c r="D34" s="212" t="s">
        <v>255</v>
      </c>
      <c r="E34" s="212">
        <v>300</v>
      </c>
      <c r="F34" s="213"/>
      <c r="G34" s="212" t="s">
        <v>256</v>
      </c>
      <c r="H34" s="212">
        <v>500</v>
      </c>
      <c r="I34" s="213"/>
      <c r="J34" s="212" t="s">
        <v>259</v>
      </c>
      <c r="K34" s="212">
        <v>300</v>
      </c>
      <c r="L34" s="213"/>
      <c r="M34" s="212" t="s">
        <v>260</v>
      </c>
      <c r="N34" s="212">
        <v>4000</v>
      </c>
      <c r="O34" s="213"/>
      <c r="P34" s="212" t="s">
        <v>264</v>
      </c>
      <c r="Q34" s="212">
        <v>500</v>
      </c>
      <c r="R34" s="213"/>
      <c r="S34" s="222"/>
      <c r="T34" s="222"/>
      <c r="U34" s="222"/>
      <c r="V34" s="222"/>
      <c r="W34" s="222"/>
      <c r="X34" s="222"/>
      <c r="Y34" s="212" t="s">
        <v>266</v>
      </c>
      <c r="Z34" s="212">
        <v>4800</v>
      </c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22"/>
      <c r="AO34" s="222"/>
      <c r="AP34" s="222"/>
      <c r="AQ34" s="222"/>
      <c r="AR34" s="222"/>
      <c r="AS34" s="222"/>
      <c r="AT34" s="214" t="s">
        <v>267</v>
      </c>
      <c r="AU34" s="215"/>
      <c r="AV34" s="214">
        <v>1200</v>
      </c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2:81" ht="15.75" x14ac:dyDescent="0.2">
      <c r="B35" s="335"/>
      <c r="C35" s="336"/>
      <c r="D35" s="212" t="s">
        <v>243</v>
      </c>
      <c r="E35" s="212">
        <v>6000</v>
      </c>
      <c r="F35" s="213"/>
      <c r="G35" s="212" t="s">
        <v>257</v>
      </c>
      <c r="H35" s="212">
        <v>500</v>
      </c>
      <c r="I35" s="213"/>
      <c r="J35" s="213"/>
      <c r="K35" s="213"/>
      <c r="L35" s="213"/>
      <c r="M35" s="212" t="s">
        <v>261</v>
      </c>
      <c r="N35" s="212">
        <v>3000</v>
      </c>
      <c r="O35" s="213"/>
      <c r="P35" s="212" t="s">
        <v>265</v>
      </c>
      <c r="Q35" s="212">
        <v>400</v>
      </c>
      <c r="R35" s="213"/>
      <c r="S35" s="222"/>
      <c r="T35" s="222"/>
      <c r="U35" s="222"/>
      <c r="V35" s="222"/>
      <c r="W35" s="222"/>
      <c r="X35" s="222"/>
      <c r="Y35" s="212" t="s">
        <v>221</v>
      </c>
      <c r="Z35" s="212">
        <v>1000</v>
      </c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22"/>
      <c r="AO35" s="222"/>
      <c r="AP35" s="222"/>
      <c r="AQ35" s="222"/>
      <c r="AR35" s="222"/>
      <c r="AS35" s="222"/>
      <c r="AT35" s="214" t="s">
        <v>268</v>
      </c>
      <c r="AU35" s="215"/>
      <c r="AV35" s="214">
        <v>3000</v>
      </c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2:81" ht="15.75" thickBot="1" x14ac:dyDescent="0.25">
      <c r="B36" s="337"/>
      <c r="C36" s="338"/>
      <c r="D36" s="213"/>
      <c r="E36" s="213"/>
      <c r="F36" s="213"/>
      <c r="G36" s="212" t="s">
        <v>258</v>
      </c>
      <c r="H36" s="212">
        <v>500</v>
      </c>
      <c r="I36" s="213"/>
      <c r="J36" s="213"/>
      <c r="K36" s="213"/>
      <c r="L36" s="213"/>
      <c r="M36" s="212" t="s">
        <v>262</v>
      </c>
      <c r="N36" s="212">
        <v>1000</v>
      </c>
      <c r="O36" s="213"/>
      <c r="P36" s="212" t="s">
        <v>240</v>
      </c>
      <c r="Q36" s="212">
        <v>2000</v>
      </c>
      <c r="R36" s="213"/>
      <c r="S36" s="222"/>
      <c r="T36" s="222"/>
      <c r="U36" s="222"/>
      <c r="V36" s="222"/>
      <c r="W36" s="222"/>
      <c r="X36" s="222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22"/>
      <c r="AO36" s="222"/>
      <c r="AP36" s="222"/>
      <c r="AQ36" s="222"/>
      <c r="AR36" s="222"/>
      <c r="AS36" s="222"/>
      <c r="AT36" s="213"/>
      <c r="AU36" s="213"/>
      <c r="AV36" s="213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2:81" x14ac:dyDescent="0.2">
      <c r="B37" s="341" t="s">
        <v>8</v>
      </c>
      <c r="C37" s="348"/>
      <c r="D37" s="213"/>
      <c r="E37" s="213"/>
      <c r="F37" s="213"/>
      <c r="G37" s="212" t="s">
        <v>246</v>
      </c>
      <c r="H37" s="212">
        <v>3000</v>
      </c>
      <c r="I37" s="213"/>
      <c r="J37" s="213"/>
      <c r="K37" s="213"/>
      <c r="L37" s="213"/>
      <c r="M37" s="212" t="s">
        <v>263</v>
      </c>
      <c r="N37" s="212">
        <v>500</v>
      </c>
      <c r="O37" s="213"/>
      <c r="P37" s="212" t="s">
        <v>241</v>
      </c>
      <c r="Q37" s="212">
        <v>200</v>
      </c>
      <c r="R37" s="213"/>
      <c r="S37" s="222"/>
      <c r="T37" s="222"/>
      <c r="U37" s="222"/>
      <c r="V37" s="222"/>
      <c r="W37" s="222"/>
      <c r="X37" s="222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22"/>
      <c r="AO37" s="222"/>
      <c r="AP37" s="222"/>
      <c r="AQ37" s="222"/>
      <c r="AR37" s="222"/>
      <c r="AS37" s="222"/>
      <c r="AT37" s="213"/>
      <c r="AU37" s="213"/>
      <c r="AV37" s="213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2:81" x14ac:dyDescent="0.25">
      <c r="B38" s="18" t="s">
        <v>6</v>
      </c>
      <c r="C38" s="197">
        <f>6*4250</f>
        <v>25500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22"/>
      <c r="T38" s="222"/>
      <c r="U38" s="222"/>
      <c r="V38" s="222"/>
      <c r="W38" s="222"/>
      <c r="X38" s="222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22"/>
      <c r="AO38" s="222"/>
      <c r="AP38" s="222"/>
      <c r="AQ38" s="222"/>
      <c r="AR38" s="222"/>
      <c r="AS38" s="222"/>
      <c r="AT38" s="213"/>
      <c r="AU38" s="213"/>
      <c r="AV38" s="213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2:81" x14ac:dyDescent="0.25">
      <c r="B39" s="18" t="s">
        <v>3</v>
      </c>
      <c r="C39" s="198">
        <f>SUM(E45,H45,K45,N45,Q45,T45,W45,Z45,AC45,AF45,AI45,AL45,AO45,AR45,AU45)</f>
        <v>28500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22"/>
      <c r="T39" s="222"/>
      <c r="U39" s="222"/>
      <c r="V39" s="222"/>
      <c r="W39" s="222"/>
      <c r="X39" s="222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22"/>
      <c r="AO39" s="222"/>
      <c r="AP39" s="222"/>
      <c r="AQ39" s="222"/>
      <c r="AR39" s="222"/>
      <c r="AS39" s="222"/>
      <c r="AT39" s="213"/>
      <c r="AU39" s="213"/>
      <c r="AV39" s="213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2:81" x14ac:dyDescent="0.25">
      <c r="B40" s="18" t="s">
        <v>2</v>
      </c>
      <c r="C40" s="198">
        <f>SUM(F45,I45,L45,O45,R45,U45,X45,AA45,AD45,AG45,AJ45,AM45,AP45,AS45,AV45)</f>
        <v>4200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22"/>
      <c r="T40" s="222"/>
      <c r="U40" s="222"/>
      <c r="V40" s="222"/>
      <c r="W40" s="222"/>
      <c r="X40" s="222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22"/>
      <c r="AO40" s="222"/>
      <c r="AP40" s="222"/>
      <c r="AQ40" s="222"/>
      <c r="AR40" s="222"/>
      <c r="AS40" s="222"/>
      <c r="AT40" s="213"/>
      <c r="AU40" s="213"/>
      <c r="AV40" s="213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2:81" ht="15.75" thickBot="1" x14ac:dyDescent="0.3">
      <c r="B41" s="18" t="s">
        <v>4</v>
      </c>
      <c r="C41" s="199">
        <f>C39-C40</f>
        <v>24300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22"/>
      <c r="T41" s="222"/>
      <c r="U41" s="222"/>
      <c r="V41" s="222"/>
      <c r="W41" s="222"/>
      <c r="X41" s="222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22"/>
      <c r="AO41" s="222"/>
      <c r="AP41" s="222"/>
      <c r="AQ41" s="222"/>
      <c r="AR41" s="222"/>
      <c r="AS41" s="222"/>
      <c r="AT41" s="213"/>
      <c r="AU41" s="213"/>
      <c r="AV41" s="213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2:81" x14ac:dyDescent="0.25">
      <c r="B42" s="343" t="s">
        <v>5</v>
      </c>
      <c r="C42" s="349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22"/>
      <c r="T42" s="222"/>
      <c r="U42" s="222"/>
      <c r="V42" s="222"/>
      <c r="W42" s="222"/>
      <c r="X42" s="222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22"/>
      <c r="AO42" s="222"/>
      <c r="AP42" s="222"/>
      <c r="AQ42" s="222"/>
      <c r="AR42" s="222"/>
      <c r="AS42" s="222"/>
      <c r="AT42" s="213"/>
      <c r="AU42" s="213"/>
      <c r="AV42" s="213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2:81" x14ac:dyDescent="0.25">
      <c r="B43" s="324">
        <f>C41/C38</f>
        <v>0.95294117647058818</v>
      </c>
      <c r="C43" s="325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22"/>
      <c r="T43" s="222"/>
      <c r="U43" s="222"/>
      <c r="V43" s="222"/>
      <c r="W43" s="222"/>
      <c r="X43" s="222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22"/>
      <c r="AO43" s="222"/>
      <c r="AP43" s="222"/>
      <c r="AQ43" s="222"/>
      <c r="AR43" s="222"/>
      <c r="AS43" s="222"/>
      <c r="AT43" s="213"/>
      <c r="AU43" s="213"/>
      <c r="AV43" s="213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2:81" ht="15.75" thickBot="1" x14ac:dyDescent="0.3">
      <c r="B44" s="326"/>
      <c r="C44" s="327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22"/>
      <c r="T44" s="222"/>
      <c r="U44" s="222"/>
      <c r="V44" s="222"/>
      <c r="W44" s="222"/>
      <c r="X44" s="222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22"/>
      <c r="AO44" s="222"/>
      <c r="AP44" s="222"/>
      <c r="AQ44" s="222"/>
      <c r="AR44" s="222"/>
      <c r="AS44" s="222"/>
      <c r="AT44" s="213"/>
      <c r="AU44" s="213"/>
      <c r="AV44" s="213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2:81" ht="15.75" thickBot="1" x14ac:dyDescent="0.3">
      <c r="B45" s="21"/>
      <c r="C45" s="22"/>
      <c r="D45" s="23"/>
      <c r="E45" s="24">
        <f>SUM(E34:E44)</f>
        <v>6300</v>
      </c>
      <c r="F45" s="24">
        <f>SUM(F34:F44)</f>
        <v>0</v>
      </c>
      <c r="G45" s="24"/>
      <c r="H45" s="24">
        <f>SUM(H34:H44)</f>
        <v>4500</v>
      </c>
      <c r="I45" s="24">
        <f>SUM(I34:I44)</f>
        <v>0</v>
      </c>
      <c r="J45" s="24"/>
      <c r="K45" s="24">
        <f>SUM(K34:K44)</f>
        <v>300</v>
      </c>
      <c r="L45" s="24">
        <f>SUM(L34:L44)</f>
        <v>0</v>
      </c>
      <c r="M45" s="24"/>
      <c r="N45" s="24">
        <f>SUM(N34:N44)</f>
        <v>8500</v>
      </c>
      <c r="O45" s="24">
        <f>SUM(O34:O44)</f>
        <v>0</v>
      </c>
      <c r="P45" s="24"/>
      <c r="Q45" s="24">
        <f>SUM(Q34:Q44)</f>
        <v>3100</v>
      </c>
      <c r="R45" s="24">
        <f>SUM(R34:R44)</f>
        <v>0</v>
      </c>
      <c r="S45" s="24"/>
      <c r="T45" s="24">
        <f>SUM(T34:T44)</f>
        <v>0</v>
      </c>
      <c r="U45" s="24">
        <f>SUM(U34:U44)</f>
        <v>0</v>
      </c>
      <c r="V45" s="24"/>
      <c r="W45" s="24">
        <f>SUM(W34:W44)</f>
        <v>0</v>
      </c>
      <c r="X45" s="24">
        <f>SUM(X34:X44)</f>
        <v>0</v>
      </c>
      <c r="Y45" s="24"/>
      <c r="Z45" s="24">
        <f>SUM(Z34:Z44)</f>
        <v>5800</v>
      </c>
      <c r="AA45" s="24">
        <f>SUM(AA34:AA44)</f>
        <v>0</v>
      </c>
      <c r="AB45" s="24"/>
      <c r="AC45" s="24">
        <f>SUM(AC34:AC44)</f>
        <v>0</v>
      </c>
      <c r="AD45" s="24">
        <f>SUM(AD34:AD44)</f>
        <v>0</v>
      </c>
      <c r="AE45" s="24"/>
      <c r="AF45" s="24">
        <f>SUM(AF34:AF44)</f>
        <v>0</v>
      </c>
      <c r="AG45" s="24">
        <f>SUM(AG34:AG44)</f>
        <v>0</v>
      </c>
      <c r="AH45" s="24"/>
      <c r="AI45" s="24">
        <f>SUM(AI34:AI44)</f>
        <v>0</v>
      </c>
      <c r="AJ45" s="24">
        <f>SUM(AJ34:AJ44)</f>
        <v>0</v>
      </c>
      <c r="AK45" s="24"/>
      <c r="AL45" s="24">
        <f>SUM(AL34:AL44)</f>
        <v>0</v>
      </c>
      <c r="AM45" s="24">
        <f>SUM(AM34:AM44)</f>
        <v>0</v>
      </c>
      <c r="AN45" s="24"/>
      <c r="AO45" s="24">
        <f>SUM(AO34:AO44)</f>
        <v>0</v>
      </c>
      <c r="AP45" s="24">
        <f>SUM(AP34:AP44)</f>
        <v>0</v>
      </c>
      <c r="AQ45" s="24"/>
      <c r="AR45" s="24">
        <f>SUM(AR34:AR44)</f>
        <v>0</v>
      </c>
      <c r="AS45" s="24">
        <f>SUM(AS34:AS44)</f>
        <v>0</v>
      </c>
      <c r="AT45" s="24"/>
      <c r="AU45" s="24">
        <f>SUM(AU34:AU44)</f>
        <v>0</v>
      </c>
      <c r="AV45" s="25">
        <f>SUM(AV34:AV44)</f>
        <v>4200</v>
      </c>
      <c r="AW45" s="14"/>
      <c r="AX45" s="14"/>
      <c r="AY45" s="14"/>
    </row>
    <row r="46" spans="2:81" ht="15.75" thickBot="1" x14ac:dyDescent="0.3"/>
    <row r="47" spans="2:81" x14ac:dyDescent="0.25">
      <c r="B47" s="333" t="s">
        <v>269</v>
      </c>
      <c r="C47" s="334"/>
      <c r="D47" s="347">
        <v>1</v>
      </c>
      <c r="E47" s="329"/>
      <c r="F47" s="330"/>
      <c r="G47" s="328">
        <v>2</v>
      </c>
      <c r="H47" s="329"/>
      <c r="I47" s="330"/>
      <c r="J47" s="328">
        <v>3</v>
      </c>
      <c r="K47" s="329"/>
      <c r="L47" s="330"/>
      <c r="M47" s="328">
        <v>4</v>
      </c>
      <c r="N47" s="329"/>
      <c r="O47" s="330"/>
      <c r="P47" s="328">
        <v>5</v>
      </c>
      <c r="Q47" s="329"/>
      <c r="R47" s="330"/>
      <c r="S47" s="328">
        <v>6</v>
      </c>
      <c r="T47" s="329"/>
      <c r="U47" s="330"/>
      <c r="V47" s="328">
        <v>7</v>
      </c>
      <c r="W47" s="329"/>
      <c r="X47" s="330"/>
      <c r="Y47" s="328">
        <v>8</v>
      </c>
      <c r="Z47" s="329"/>
      <c r="AA47" s="330"/>
      <c r="AB47" s="328">
        <v>9</v>
      </c>
      <c r="AC47" s="329"/>
      <c r="AD47" s="330"/>
      <c r="AE47" s="328">
        <v>10</v>
      </c>
      <c r="AF47" s="329"/>
      <c r="AG47" s="330"/>
      <c r="AH47" s="328">
        <v>11</v>
      </c>
      <c r="AI47" s="329"/>
      <c r="AJ47" s="330"/>
      <c r="AK47" s="328">
        <v>12</v>
      </c>
      <c r="AL47" s="329"/>
      <c r="AM47" s="330"/>
      <c r="AN47" s="328">
        <v>13</v>
      </c>
      <c r="AO47" s="329"/>
      <c r="AP47" s="330"/>
      <c r="AQ47" s="328">
        <v>14</v>
      </c>
      <c r="AR47" s="329"/>
      <c r="AS47" s="330"/>
      <c r="AT47" s="328">
        <v>15</v>
      </c>
      <c r="AU47" s="329"/>
      <c r="AV47" s="331"/>
      <c r="AW47" s="332"/>
      <c r="AX47" s="319"/>
      <c r="AY47" s="319"/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  <c r="BV47" s="319"/>
      <c r="BW47" s="319"/>
      <c r="BX47" s="319"/>
      <c r="BY47" s="319"/>
      <c r="BZ47" s="319"/>
      <c r="CA47" s="319"/>
      <c r="CB47" s="319"/>
      <c r="CC47" s="319"/>
    </row>
    <row r="48" spans="2:81" x14ac:dyDescent="0.25">
      <c r="B48" s="335"/>
      <c r="C48" s="336"/>
      <c r="D48" s="200" t="s">
        <v>0</v>
      </c>
      <c r="E48" s="201" t="s">
        <v>1</v>
      </c>
      <c r="F48" s="201" t="s">
        <v>2</v>
      </c>
      <c r="G48" s="201" t="s">
        <v>0</v>
      </c>
      <c r="H48" s="201" t="s">
        <v>1</v>
      </c>
      <c r="I48" s="201" t="s">
        <v>2</v>
      </c>
      <c r="J48" s="201" t="s">
        <v>0</v>
      </c>
      <c r="K48" s="201" t="s">
        <v>1</v>
      </c>
      <c r="L48" s="201" t="s">
        <v>2</v>
      </c>
      <c r="M48" s="201" t="s">
        <v>0</v>
      </c>
      <c r="N48" s="201" t="s">
        <v>1</v>
      </c>
      <c r="O48" s="201" t="s">
        <v>2</v>
      </c>
      <c r="P48" s="201" t="s">
        <v>0</v>
      </c>
      <c r="Q48" s="201" t="s">
        <v>1</v>
      </c>
      <c r="R48" s="201" t="s">
        <v>2</v>
      </c>
      <c r="S48" s="201" t="s">
        <v>0</v>
      </c>
      <c r="T48" s="201" t="s">
        <v>1</v>
      </c>
      <c r="U48" s="201" t="s">
        <v>2</v>
      </c>
      <c r="V48" s="201" t="s">
        <v>0</v>
      </c>
      <c r="W48" s="201" t="s">
        <v>1</v>
      </c>
      <c r="X48" s="201" t="s">
        <v>2</v>
      </c>
      <c r="Y48" s="201" t="s">
        <v>0</v>
      </c>
      <c r="Z48" s="201" t="s">
        <v>1</v>
      </c>
      <c r="AA48" s="201" t="s">
        <v>2</v>
      </c>
      <c r="AB48" s="201" t="s">
        <v>0</v>
      </c>
      <c r="AC48" s="201" t="s">
        <v>1</v>
      </c>
      <c r="AD48" s="201" t="s">
        <v>2</v>
      </c>
      <c r="AE48" s="201" t="s">
        <v>0</v>
      </c>
      <c r="AF48" s="201" t="s">
        <v>1</v>
      </c>
      <c r="AG48" s="201" t="s">
        <v>2</v>
      </c>
      <c r="AH48" s="201" t="s">
        <v>0</v>
      </c>
      <c r="AI48" s="201" t="s">
        <v>1</v>
      </c>
      <c r="AJ48" s="201" t="s">
        <v>2</v>
      </c>
      <c r="AK48" s="201" t="s">
        <v>0</v>
      </c>
      <c r="AL48" s="201" t="s">
        <v>1</v>
      </c>
      <c r="AM48" s="201" t="s">
        <v>2</v>
      </c>
      <c r="AN48" s="201" t="s">
        <v>0</v>
      </c>
      <c r="AO48" s="201" t="s">
        <v>1</v>
      </c>
      <c r="AP48" s="201" t="s">
        <v>2</v>
      </c>
      <c r="AQ48" s="201" t="s">
        <v>0</v>
      </c>
      <c r="AR48" s="201" t="s">
        <v>1</v>
      </c>
      <c r="AS48" s="201" t="s">
        <v>2</v>
      </c>
      <c r="AT48" s="201" t="s">
        <v>0</v>
      </c>
      <c r="AU48" s="201" t="s">
        <v>1</v>
      </c>
      <c r="AV48" s="202" t="s">
        <v>2</v>
      </c>
      <c r="AW48" s="14"/>
      <c r="AX48" s="14"/>
      <c r="AY48" s="14"/>
    </row>
    <row r="49" spans="2:81" x14ac:dyDescent="0.2">
      <c r="B49" s="335"/>
      <c r="C49" s="336"/>
      <c r="D49" s="216" t="s">
        <v>270</v>
      </c>
      <c r="E49" s="217">
        <v>500</v>
      </c>
      <c r="F49" s="218"/>
      <c r="G49" s="216" t="s">
        <v>243</v>
      </c>
      <c r="H49" s="217">
        <v>4500</v>
      </c>
      <c r="I49" s="218"/>
      <c r="J49" s="216" t="s">
        <v>280</v>
      </c>
      <c r="K49" s="217">
        <v>6000</v>
      </c>
      <c r="L49" s="218"/>
      <c r="M49" s="216" t="s">
        <v>283</v>
      </c>
      <c r="N49" s="217">
        <v>300</v>
      </c>
      <c r="O49" s="218"/>
      <c r="P49" s="216" t="s">
        <v>287</v>
      </c>
      <c r="Q49" s="217">
        <v>300</v>
      </c>
      <c r="R49" s="218"/>
      <c r="S49" s="222"/>
      <c r="T49" s="222"/>
      <c r="U49" s="222"/>
      <c r="V49" s="222"/>
      <c r="W49" s="222"/>
      <c r="X49" s="222"/>
      <c r="Y49" s="217" t="s">
        <v>293</v>
      </c>
      <c r="Z49" s="217">
        <v>400</v>
      </c>
      <c r="AA49" s="218"/>
      <c r="AB49" s="216" t="s">
        <v>296</v>
      </c>
      <c r="AC49" s="217">
        <v>550</v>
      </c>
      <c r="AD49" s="218"/>
      <c r="AE49" s="217" t="s">
        <v>298</v>
      </c>
      <c r="AF49" s="217">
        <v>9000</v>
      </c>
      <c r="AG49" s="218"/>
      <c r="AH49" s="218"/>
      <c r="AI49" s="218"/>
      <c r="AJ49" s="218"/>
      <c r="AK49" s="217" t="s">
        <v>299</v>
      </c>
      <c r="AL49" s="216">
        <v>4800</v>
      </c>
      <c r="AM49" s="218"/>
      <c r="AN49" s="222"/>
      <c r="AO49" s="222"/>
      <c r="AP49" s="222"/>
      <c r="AQ49" s="222"/>
      <c r="AR49" s="222"/>
      <c r="AS49" s="222"/>
      <c r="AT49" s="216" t="s">
        <v>302</v>
      </c>
      <c r="AU49" s="217">
        <v>400</v>
      </c>
      <c r="AV49" s="218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2:81" x14ac:dyDescent="0.2">
      <c r="B50" s="335"/>
      <c r="C50" s="336"/>
      <c r="D50" s="216" t="s">
        <v>271</v>
      </c>
      <c r="E50" s="217">
        <v>800</v>
      </c>
      <c r="F50" s="218"/>
      <c r="G50" s="216" t="s">
        <v>273</v>
      </c>
      <c r="H50" s="217">
        <v>300</v>
      </c>
      <c r="I50" s="218"/>
      <c r="J50" s="216" t="s">
        <v>281</v>
      </c>
      <c r="K50" s="217">
        <v>600</v>
      </c>
      <c r="L50" s="218"/>
      <c r="M50" s="216" t="s">
        <v>284</v>
      </c>
      <c r="N50" s="217">
        <v>500</v>
      </c>
      <c r="O50" s="218"/>
      <c r="P50" s="217" t="s">
        <v>288</v>
      </c>
      <c r="Q50" s="217">
        <v>1000</v>
      </c>
      <c r="R50" s="218"/>
      <c r="S50" s="222"/>
      <c r="T50" s="222"/>
      <c r="U50" s="222"/>
      <c r="V50" s="222"/>
      <c r="W50" s="222"/>
      <c r="X50" s="222"/>
      <c r="Y50" s="216" t="s">
        <v>294</v>
      </c>
      <c r="Z50" s="217">
        <v>500</v>
      </c>
      <c r="AA50" s="218"/>
      <c r="AB50" s="216" t="s">
        <v>297</v>
      </c>
      <c r="AC50" s="217">
        <v>900</v>
      </c>
      <c r="AD50" s="218"/>
      <c r="AE50" s="218"/>
      <c r="AF50" s="218"/>
      <c r="AG50" s="218"/>
      <c r="AH50" s="218"/>
      <c r="AI50" s="218"/>
      <c r="AJ50" s="218"/>
      <c r="AK50" s="217" t="s">
        <v>300</v>
      </c>
      <c r="AL50" s="217">
        <v>400</v>
      </c>
      <c r="AM50" s="218"/>
      <c r="AN50" s="222"/>
      <c r="AO50" s="222"/>
      <c r="AP50" s="222"/>
      <c r="AQ50" s="222"/>
      <c r="AR50" s="222"/>
      <c r="AS50" s="222"/>
      <c r="AT50" s="216" t="s">
        <v>303</v>
      </c>
      <c r="AU50" s="217">
        <v>150</v>
      </c>
      <c r="AV50" s="218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2:81" ht="15.75" thickBot="1" x14ac:dyDescent="0.25">
      <c r="B51" s="337"/>
      <c r="C51" s="338"/>
      <c r="D51" s="216" t="s">
        <v>272</v>
      </c>
      <c r="E51" s="217">
        <v>4800</v>
      </c>
      <c r="F51" s="218"/>
      <c r="G51" s="216" t="s">
        <v>274</v>
      </c>
      <c r="H51" s="217">
        <v>500</v>
      </c>
      <c r="I51" s="218"/>
      <c r="J51" s="216" t="s">
        <v>282</v>
      </c>
      <c r="K51" s="217">
        <v>600</v>
      </c>
      <c r="L51" s="218"/>
      <c r="M51" s="216" t="s">
        <v>285</v>
      </c>
      <c r="N51" s="217">
        <v>3000</v>
      </c>
      <c r="O51" s="218"/>
      <c r="P51" s="216" t="s">
        <v>289</v>
      </c>
      <c r="Q51" s="217">
        <v>1000</v>
      </c>
      <c r="R51" s="218"/>
      <c r="S51" s="222"/>
      <c r="T51" s="222"/>
      <c r="U51" s="222"/>
      <c r="V51" s="222"/>
      <c r="W51" s="222"/>
      <c r="X51" s="222"/>
      <c r="Y51" s="216" t="s">
        <v>295</v>
      </c>
      <c r="Z51" s="217">
        <v>500</v>
      </c>
      <c r="AA51" s="218">
        <v>500</v>
      </c>
      <c r="AB51" s="218"/>
      <c r="AC51" s="218"/>
      <c r="AD51" s="218"/>
      <c r="AE51" s="218"/>
      <c r="AF51" s="218"/>
      <c r="AG51" s="218"/>
      <c r="AH51" s="218"/>
      <c r="AI51" s="218"/>
      <c r="AJ51" s="218"/>
      <c r="AK51" s="217" t="s">
        <v>301</v>
      </c>
      <c r="AL51" s="217">
        <v>6000</v>
      </c>
      <c r="AM51" s="218"/>
      <c r="AN51" s="222"/>
      <c r="AO51" s="222"/>
      <c r="AP51" s="222"/>
      <c r="AQ51" s="222"/>
      <c r="AR51" s="222"/>
      <c r="AS51" s="222"/>
      <c r="AT51" s="216" t="s">
        <v>304</v>
      </c>
      <c r="AU51" s="217">
        <v>500</v>
      </c>
      <c r="AV51" s="218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2:81" x14ac:dyDescent="0.2">
      <c r="B52" s="341" t="s">
        <v>8</v>
      </c>
      <c r="C52" s="348"/>
      <c r="D52" s="218"/>
      <c r="E52" s="218"/>
      <c r="F52" s="218"/>
      <c r="G52" s="216" t="s">
        <v>275</v>
      </c>
      <c r="H52" s="217">
        <v>500</v>
      </c>
      <c r="I52" s="218"/>
      <c r="J52" s="218"/>
      <c r="K52" s="218"/>
      <c r="L52" s="218"/>
      <c r="M52" s="216" t="s">
        <v>286</v>
      </c>
      <c r="N52" s="217">
        <v>1000</v>
      </c>
      <c r="O52" s="218"/>
      <c r="P52" s="217" t="s">
        <v>290</v>
      </c>
      <c r="Q52" s="217">
        <v>500</v>
      </c>
      <c r="R52" s="218"/>
      <c r="S52" s="222"/>
      <c r="T52" s="222"/>
      <c r="U52" s="222"/>
      <c r="V52" s="222"/>
      <c r="W52" s="222"/>
      <c r="X52" s="222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9"/>
      <c r="AL52" s="219"/>
      <c r="AM52" s="218"/>
      <c r="AN52" s="222"/>
      <c r="AO52" s="222"/>
      <c r="AP52" s="222"/>
      <c r="AQ52" s="222"/>
      <c r="AR52" s="222"/>
      <c r="AS52" s="222"/>
      <c r="AT52" s="216" t="s">
        <v>305</v>
      </c>
      <c r="AU52" s="217">
        <v>500</v>
      </c>
      <c r="AV52" s="218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2:81" x14ac:dyDescent="0.2">
      <c r="B53" s="18" t="s">
        <v>6</v>
      </c>
      <c r="C53" s="197">
        <f>11*3650</f>
        <v>40150</v>
      </c>
      <c r="D53" s="218"/>
      <c r="E53" s="218"/>
      <c r="F53" s="218"/>
      <c r="G53" s="216" t="s">
        <v>276</v>
      </c>
      <c r="H53" s="217">
        <v>500</v>
      </c>
      <c r="I53" s="218"/>
      <c r="J53" s="218"/>
      <c r="K53" s="218"/>
      <c r="L53" s="218"/>
      <c r="M53" s="218"/>
      <c r="N53" s="218"/>
      <c r="O53" s="218"/>
      <c r="P53" s="217" t="s">
        <v>291</v>
      </c>
      <c r="Q53" s="217">
        <v>1110</v>
      </c>
      <c r="R53" s="218"/>
      <c r="S53" s="222"/>
      <c r="T53" s="222"/>
      <c r="U53" s="222"/>
      <c r="V53" s="222"/>
      <c r="W53" s="222"/>
      <c r="X53" s="222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22"/>
      <c r="AO53" s="222"/>
      <c r="AP53" s="222"/>
      <c r="AQ53" s="222"/>
      <c r="AR53" s="222"/>
      <c r="AS53" s="222"/>
      <c r="AT53" s="216" t="s">
        <v>306</v>
      </c>
      <c r="AU53" s="217">
        <v>500</v>
      </c>
      <c r="AV53" s="218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2:81" x14ac:dyDescent="0.2">
      <c r="B54" s="18" t="s">
        <v>3</v>
      </c>
      <c r="C54" s="198">
        <f>SUM(E60,H60,K60,N60,Q60,T60,W60,Z60,AC60,AF60,AI60,AL60,AO60,AR60,AU60)</f>
        <v>56510</v>
      </c>
      <c r="D54" s="218"/>
      <c r="E54" s="218"/>
      <c r="F54" s="218"/>
      <c r="G54" s="216" t="s">
        <v>277</v>
      </c>
      <c r="H54" s="217">
        <v>500</v>
      </c>
      <c r="I54" s="218"/>
      <c r="J54" s="218"/>
      <c r="K54" s="218"/>
      <c r="L54" s="218"/>
      <c r="M54" s="218"/>
      <c r="N54" s="218"/>
      <c r="O54" s="218"/>
      <c r="P54" s="217" t="s">
        <v>292</v>
      </c>
      <c r="Q54" s="217">
        <v>400</v>
      </c>
      <c r="R54" s="218"/>
      <c r="S54" s="222"/>
      <c r="T54" s="222"/>
      <c r="U54" s="222"/>
      <c r="V54" s="222"/>
      <c r="W54" s="222"/>
      <c r="X54" s="222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22"/>
      <c r="AO54" s="222"/>
      <c r="AP54" s="222"/>
      <c r="AQ54" s="222"/>
      <c r="AR54" s="222"/>
      <c r="AS54" s="222"/>
      <c r="AT54" s="216" t="s">
        <v>307</v>
      </c>
      <c r="AU54" s="217">
        <v>300</v>
      </c>
      <c r="AV54" s="218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2:81" x14ac:dyDescent="0.2">
      <c r="B55" s="18" t="s">
        <v>2</v>
      </c>
      <c r="C55" s="198">
        <f>SUM(F60,I60,L60,O60,R60,U60,X60,AA60,AD60,AG60,AJ60,AM60,AP60,AS60,AV60)</f>
        <v>500</v>
      </c>
      <c r="D55" s="218"/>
      <c r="E55" s="218"/>
      <c r="F55" s="218"/>
      <c r="G55" s="216" t="s">
        <v>278</v>
      </c>
      <c r="H55" s="217">
        <v>500</v>
      </c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22"/>
      <c r="T55" s="222"/>
      <c r="U55" s="222"/>
      <c r="V55" s="222"/>
      <c r="W55" s="222"/>
      <c r="X55" s="222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22"/>
      <c r="AO55" s="222"/>
      <c r="AP55" s="222"/>
      <c r="AQ55" s="222"/>
      <c r="AR55" s="222"/>
      <c r="AS55" s="222"/>
      <c r="AT55" s="216" t="s">
        <v>308</v>
      </c>
      <c r="AU55" s="217">
        <v>300</v>
      </c>
      <c r="AV55" s="218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2:81" ht="15.75" thickBot="1" x14ac:dyDescent="0.25">
      <c r="B56" s="18" t="s">
        <v>4</v>
      </c>
      <c r="C56" s="199">
        <f>C54-C55</f>
        <v>56010</v>
      </c>
      <c r="D56" s="218"/>
      <c r="E56" s="218"/>
      <c r="F56" s="218"/>
      <c r="G56" s="216" t="s">
        <v>279</v>
      </c>
      <c r="H56" s="217">
        <v>500</v>
      </c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22"/>
      <c r="T56" s="222"/>
      <c r="U56" s="222"/>
      <c r="V56" s="222"/>
      <c r="W56" s="222"/>
      <c r="X56" s="222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22"/>
      <c r="AO56" s="222"/>
      <c r="AP56" s="222"/>
      <c r="AQ56" s="222"/>
      <c r="AR56" s="222"/>
      <c r="AS56" s="222"/>
      <c r="AT56" s="216" t="s">
        <v>309</v>
      </c>
      <c r="AU56" s="217">
        <v>300</v>
      </c>
      <c r="AV56" s="218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2:81" x14ac:dyDescent="0.2">
      <c r="B57" s="343" t="s">
        <v>5</v>
      </c>
      <c r="C57" s="349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22"/>
      <c r="T57" s="222"/>
      <c r="U57" s="222"/>
      <c r="V57" s="222"/>
      <c r="W57" s="222"/>
      <c r="X57" s="222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22"/>
      <c r="AO57" s="222"/>
      <c r="AP57" s="222"/>
      <c r="AQ57" s="222"/>
      <c r="AR57" s="222"/>
      <c r="AS57" s="222"/>
      <c r="AT57" s="216" t="s">
        <v>310</v>
      </c>
      <c r="AU57" s="217">
        <v>300</v>
      </c>
      <c r="AV57" s="218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2:81" x14ac:dyDescent="0.25">
      <c r="B58" s="324">
        <f>C56/C53</f>
        <v>1.3950186799501867</v>
      </c>
      <c r="C58" s="325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22"/>
      <c r="T58" s="222"/>
      <c r="U58" s="222"/>
      <c r="V58" s="222"/>
      <c r="W58" s="222"/>
      <c r="X58" s="222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22"/>
      <c r="AO58" s="222"/>
      <c r="AP58" s="222"/>
      <c r="AQ58" s="222"/>
      <c r="AR58" s="222"/>
      <c r="AS58" s="222"/>
      <c r="AT58" s="218"/>
      <c r="AU58" s="218"/>
      <c r="AV58" s="218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2:81" ht="15.75" thickBot="1" x14ac:dyDescent="0.3">
      <c r="B59" s="326"/>
      <c r="C59" s="327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22"/>
      <c r="T59" s="222"/>
      <c r="U59" s="222"/>
      <c r="V59" s="222"/>
      <c r="W59" s="222"/>
      <c r="X59" s="222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22"/>
      <c r="AO59" s="222"/>
      <c r="AP59" s="222"/>
      <c r="AQ59" s="222"/>
      <c r="AR59" s="222"/>
      <c r="AS59" s="222"/>
      <c r="AT59" s="218"/>
      <c r="AU59" s="218"/>
      <c r="AV59" s="218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2:81" ht="15.75" thickBot="1" x14ac:dyDescent="0.3">
      <c r="B60" s="21"/>
      <c r="C60" s="22"/>
      <c r="D60" s="23"/>
      <c r="E60" s="24">
        <f>SUM(E49:E59)</f>
        <v>6100</v>
      </c>
      <c r="F60" s="24">
        <f>SUM(F49:F59)</f>
        <v>0</v>
      </c>
      <c r="G60" s="24"/>
      <c r="H60" s="24">
        <f>SUM(H49:H59)</f>
        <v>7800</v>
      </c>
      <c r="I60" s="24">
        <f>SUM(I49:I59)</f>
        <v>0</v>
      </c>
      <c r="J60" s="24"/>
      <c r="K60" s="24">
        <f>SUM(K49:K59)</f>
        <v>7200</v>
      </c>
      <c r="L60" s="24">
        <f>SUM(L49:L59)</f>
        <v>0</v>
      </c>
      <c r="M60" s="24"/>
      <c r="N60" s="24">
        <f>SUM(N49:N59)</f>
        <v>4800</v>
      </c>
      <c r="O60" s="24">
        <f>SUM(O49:O59)</f>
        <v>0</v>
      </c>
      <c r="P60" s="24"/>
      <c r="Q60" s="24">
        <f>SUM(Q49:Q59)</f>
        <v>4310</v>
      </c>
      <c r="R60" s="24">
        <f>SUM(R49:R59)</f>
        <v>0</v>
      </c>
      <c r="S60" s="24"/>
      <c r="T60" s="24">
        <f>SUM(T49:T59)</f>
        <v>0</v>
      </c>
      <c r="U60" s="24">
        <f>SUM(U49:U59)</f>
        <v>0</v>
      </c>
      <c r="V60" s="24"/>
      <c r="W60" s="24">
        <f>SUM(W49:W59)</f>
        <v>0</v>
      </c>
      <c r="X60" s="24">
        <f>SUM(X49:X59)</f>
        <v>0</v>
      </c>
      <c r="Y60" s="24"/>
      <c r="Z60" s="24">
        <f>SUM(Z49:Z59)</f>
        <v>1400</v>
      </c>
      <c r="AA60" s="24">
        <f>SUM(AA49:AA59)</f>
        <v>500</v>
      </c>
      <c r="AB60" s="24"/>
      <c r="AC60" s="24">
        <f>SUM(AC49:AC59)</f>
        <v>1450</v>
      </c>
      <c r="AD60" s="24">
        <f>SUM(AD49:AD59)</f>
        <v>0</v>
      </c>
      <c r="AE60" s="24"/>
      <c r="AF60" s="24">
        <f>SUM(AF49:AF59)</f>
        <v>9000</v>
      </c>
      <c r="AG60" s="24">
        <f>SUM(AG49:AG59)</f>
        <v>0</v>
      </c>
      <c r="AH60" s="24"/>
      <c r="AI60" s="24">
        <f>SUM(AI49:AI59)</f>
        <v>0</v>
      </c>
      <c r="AJ60" s="24">
        <f>SUM(AJ49:AJ59)</f>
        <v>0</v>
      </c>
      <c r="AK60" s="24"/>
      <c r="AL60" s="24">
        <f>SUM(AL49:AL59)</f>
        <v>11200</v>
      </c>
      <c r="AM60" s="24">
        <f>SUM(AM49:AM59)</f>
        <v>0</v>
      </c>
      <c r="AN60" s="24"/>
      <c r="AO60" s="24">
        <f>SUM(AO49:AO59)</f>
        <v>0</v>
      </c>
      <c r="AP60" s="24">
        <f>SUM(AP49:AP59)</f>
        <v>0</v>
      </c>
      <c r="AQ60" s="24"/>
      <c r="AR60" s="24">
        <f>SUM(AR49:AR59)</f>
        <v>0</v>
      </c>
      <c r="AS60" s="24">
        <f>SUM(AS49:AS59)</f>
        <v>0</v>
      </c>
      <c r="AT60" s="24"/>
      <c r="AU60" s="24">
        <f>SUM(AU49:AU59)</f>
        <v>3250</v>
      </c>
      <c r="AV60" s="25">
        <f>SUM(AV49:AV59)</f>
        <v>0</v>
      </c>
      <c r="AW60" s="14"/>
      <c r="AX60" s="14"/>
      <c r="AY60" s="14"/>
    </row>
    <row r="61" spans="2:81" ht="15.75" thickBot="1" x14ac:dyDescent="0.3"/>
    <row r="62" spans="2:81" x14ac:dyDescent="0.25">
      <c r="B62" s="333" t="s">
        <v>195</v>
      </c>
      <c r="C62" s="334"/>
      <c r="D62" s="339">
        <v>1</v>
      </c>
      <c r="E62" s="340"/>
      <c r="F62" s="340"/>
      <c r="G62" s="328">
        <v>2</v>
      </c>
      <c r="H62" s="329"/>
      <c r="I62" s="330"/>
      <c r="J62" s="328">
        <v>3</v>
      </c>
      <c r="K62" s="329"/>
      <c r="L62" s="330"/>
      <c r="M62" s="328">
        <v>4</v>
      </c>
      <c r="N62" s="329"/>
      <c r="O62" s="330"/>
      <c r="P62" s="328">
        <v>5</v>
      </c>
      <c r="Q62" s="329"/>
      <c r="R62" s="330"/>
      <c r="S62" s="328">
        <v>6</v>
      </c>
      <c r="T62" s="329"/>
      <c r="U62" s="330"/>
      <c r="V62" s="328">
        <v>7</v>
      </c>
      <c r="W62" s="329"/>
      <c r="X62" s="330"/>
      <c r="Y62" s="328">
        <v>8</v>
      </c>
      <c r="Z62" s="329"/>
      <c r="AA62" s="330"/>
      <c r="AB62" s="328">
        <v>9</v>
      </c>
      <c r="AC62" s="329"/>
      <c r="AD62" s="330"/>
      <c r="AE62" s="328">
        <v>10</v>
      </c>
      <c r="AF62" s="329"/>
      <c r="AG62" s="330"/>
      <c r="AH62" s="328">
        <v>11</v>
      </c>
      <c r="AI62" s="329"/>
      <c r="AJ62" s="330"/>
      <c r="AK62" s="328">
        <v>12</v>
      </c>
      <c r="AL62" s="329"/>
      <c r="AM62" s="330"/>
      <c r="AN62" s="328">
        <v>13</v>
      </c>
      <c r="AO62" s="329"/>
      <c r="AP62" s="330"/>
      <c r="AQ62" s="328">
        <v>14</v>
      </c>
      <c r="AR62" s="329"/>
      <c r="AS62" s="330"/>
      <c r="AT62" s="328">
        <v>15</v>
      </c>
      <c r="AU62" s="329"/>
      <c r="AV62" s="331"/>
      <c r="AW62" s="332"/>
      <c r="AX62" s="319"/>
      <c r="AY62" s="319"/>
      <c r="AZ62" s="319"/>
      <c r="BA62" s="319"/>
      <c r="BB62" s="319"/>
      <c r="BC62" s="319"/>
      <c r="BD62" s="319"/>
      <c r="BE62" s="319"/>
      <c r="BF62" s="319"/>
      <c r="BG62" s="319"/>
      <c r="BH62" s="319"/>
      <c r="BI62" s="319"/>
      <c r="BJ62" s="319"/>
      <c r="BK62" s="319"/>
      <c r="BL62" s="319"/>
      <c r="BM62" s="319"/>
      <c r="BN62" s="319"/>
      <c r="BO62" s="319"/>
      <c r="BP62" s="319"/>
      <c r="BQ62" s="319"/>
      <c r="BR62" s="319"/>
      <c r="BS62" s="319"/>
      <c r="BT62" s="319"/>
      <c r="BU62" s="319"/>
      <c r="BV62" s="319"/>
      <c r="BW62" s="319"/>
      <c r="BX62" s="319"/>
      <c r="BY62" s="319"/>
      <c r="BZ62" s="319"/>
      <c r="CA62" s="319"/>
      <c r="CB62" s="319"/>
      <c r="CC62" s="319"/>
    </row>
    <row r="63" spans="2:81" x14ac:dyDescent="0.25">
      <c r="B63" s="335"/>
      <c r="C63" s="336"/>
      <c r="D63" s="200" t="s">
        <v>0</v>
      </c>
      <c r="E63" s="201" t="s">
        <v>1</v>
      </c>
      <c r="F63" s="201" t="s">
        <v>2</v>
      </c>
      <c r="G63" s="201" t="s">
        <v>0</v>
      </c>
      <c r="H63" s="201" t="s">
        <v>1</v>
      </c>
      <c r="I63" s="201" t="s">
        <v>2</v>
      </c>
      <c r="J63" s="201" t="s">
        <v>0</v>
      </c>
      <c r="K63" s="201" t="s">
        <v>1</v>
      </c>
      <c r="L63" s="201" t="s">
        <v>2</v>
      </c>
      <c r="M63" s="201" t="s">
        <v>0</v>
      </c>
      <c r="N63" s="201" t="s">
        <v>1</v>
      </c>
      <c r="O63" s="201" t="s">
        <v>2</v>
      </c>
      <c r="P63" s="201" t="s">
        <v>0</v>
      </c>
      <c r="Q63" s="201" t="s">
        <v>1</v>
      </c>
      <c r="R63" s="201" t="s">
        <v>2</v>
      </c>
      <c r="S63" s="201" t="s">
        <v>0</v>
      </c>
      <c r="T63" s="201" t="s">
        <v>1</v>
      </c>
      <c r="U63" s="201" t="s">
        <v>2</v>
      </c>
      <c r="V63" s="201" t="s">
        <v>0</v>
      </c>
      <c r="W63" s="201" t="s">
        <v>1</v>
      </c>
      <c r="X63" s="201" t="s">
        <v>2</v>
      </c>
      <c r="Y63" s="201" t="s">
        <v>0</v>
      </c>
      <c r="Z63" s="201" t="s">
        <v>1</v>
      </c>
      <c r="AA63" s="201" t="s">
        <v>2</v>
      </c>
      <c r="AB63" s="201" t="s">
        <v>0</v>
      </c>
      <c r="AC63" s="201" t="s">
        <v>1</v>
      </c>
      <c r="AD63" s="201" t="s">
        <v>2</v>
      </c>
      <c r="AE63" s="201" t="s">
        <v>0</v>
      </c>
      <c r="AF63" s="201" t="s">
        <v>1</v>
      </c>
      <c r="AG63" s="201" t="s">
        <v>2</v>
      </c>
      <c r="AH63" s="201" t="s">
        <v>0</v>
      </c>
      <c r="AI63" s="201" t="s">
        <v>1</v>
      </c>
      <c r="AJ63" s="201" t="s">
        <v>2</v>
      </c>
      <c r="AK63" s="201" t="s">
        <v>0</v>
      </c>
      <c r="AL63" s="201" t="s">
        <v>1</v>
      </c>
      <c r="AM63" s="201" t="s">
        <v>2</v>
      </c>
      <c r="AN63" s="201" t="s">
        <v>0</v>
      </c>
      <c r="AO63" s="201" t="s">
        <v>1</v>
      </c>
      <c r="AP63" s="201" t="s">
        <v>2</v>
      </c>
      <c r="AQ63" s="201" t="s">
        <v>0</v>
      </c>
      <c r="AR63" s="201" t="s">
        <v>1</v>
      </c>
      <c r="AS63" s="201" t="s">
        <v>2</v>
      </c>
      <c r="AT63" s="201" t="s">
        <v>0</v>
      </c>
      <c r="AU63" s="201" t="s">
        <v>1</v>
      </c>
      <c r="AV63" s="202" t="s">
        <v>2</v>
      </c>
      <c r="AW63" s="14"/>
      <c r="AX63" s="14"/>
      <c r="AY63" s="14"/>
    </row>
    <row r="64" spans="2:81" x14ac:dyDescent="0.2">
      <c r="B64" s="335"/>
      <c r="C64" s="336"/>
      <c r="D64" s="212" t="s">
        <v>311</v>
      </c>
      <c r="E64" s="212">
        <v>800</v>
      </c>
      <c r="F64" s="213"/>
      <c r="G64" s="212" t="s">
        <v>314</v>
      </c>
      <c r="H64" s="212">
        <v>6000</v>
      </c>
      <c r="I64" s="213"/>
      <c r="J64" s="212" t="s">
        <v>319</v>
      </c>
      <c r="K64" s="212">
        <v>3500</v>
      </c>
      <c r="L64" s="213"/>
      <c r="M64" s="212" t="s">
        <v>320</v>
      </c>
      <c r="N64" s="212">
        <v>500</v>
      </c>
      <c r="O64" s="213"/>
      <c r="P64" s="212" t="s">
        <v>324</v>
      </c>
      <c r="Q64" s="212">
        <v>1500</v>
      </c>
      <c r="R64" s="213"/>
      <c r="S64" s="222"/>
      <c r="T64" s="222"/>
      <c r="U64" s="222"/>
      <c r="V64" s="222"/>
      <c r="W64" s="222"/>
      <c r="X64" s="222"/>
      <c r="Y64" s="212" t="s">
        <v>329</v>
      </c>
      <c r="Z64" s="212">
        <v>400</v>
      </c>
      <c r="AA64" s="213"/>
      <c r="AB64" s="212" t="s">
        <v>335</v>
      </c>
      <c r="AC64" s="212">
        <v>1500</v>
      </c>
      <c r="AD64" s="213"/>
      <c r="AE64" s="212" t="s">
        <v>341</v>
      </c>
      <c r="AF64" s="212">
        <v>3000</v>
      </c>
      <c r="AG64" s="213"/>
      <c r="AH64" s="209" t="s">
        <v>345</v>
      </c>
      <c r="AI64" s="212">
        <v>500</v>
      </c>
      <c r="AJ64" s="213"/>
      <c r="AK64" s="212" t="s">
        <v>348</v>
      </c>
      <c r="AL64" s="212">
        <v>400</v>
      </c>
      <c r="AM64" s="213"/>
      <c r="AN64" s="222"/>
      <c r="AO64" s="222"/>
      <c r="AP64" s="222"/>
      <c r="AQ64" s="222"/>
      <c r="AR64" s="222"/>
      <c r="AS64" s="222"/>
      <c r="AT64" s="212" t="s">
        <v>355</v>
      </c>
      <c r="AU64" s="212">
        <v>2400</v>
      </c>
      <c r="AV64" s="213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2:81" x14ac:dyDescent="0.2">
      <c r="B65" s="335"/>
      <c r="C65" s="336"/>
      <c r="D65" s="212" t="s">
        <v>312</v>
      </c>
      <c r="E65" s="212">
        <v>1000</v>
      </c>
      <c r="F65" s="213"/>
      <c r="G65" s="212" t="s">
        <v>315</v>
      </c>
      <c r="H65" s="212">
        <v>3000</v>
      </c>
      <c r="I65" s="213"/>
      <c r="J65" s="212" t="s">
        <v>251</v>
      </c>
      <c r="K65" s="212">
        <v>1500</v>
      </c>
      <c r="L65" s="213"/>
      <c r="M65" s="212" t="s">
        <v>321</v>
      </c>
      <c r="N65" s="212">
        <v>2000</v>
      </c>
      <c r="O65" s="213"/>
      <c r="P65" s="212" t="s">
        <v>325</v>
      </c>
      <c r="Q65" s="212">
        <v>500</v>
      </c>
      <c r="R65" s="213"/>
      <c r="S65" s="222"/>
      <c r="T65" s="222"/>
      <c r="U65" s="222"/>
      <c r="V65" s="222"/>
      <c r="W65" s="222"/>
      <c r="X65" s="222"/>
      <c r="Y65" s="212" t="s">
        <v>330</v>
      </c>
      <c r="Z65" s="212">
        <v>400</v>
      </c>
      <c r="AA65" s="213"/>
      <c r="AB65" s="212" t="s">
        <v>336</v>
      </c>
      <c r="AC65" s="212">
        <v>400</v>
      </c>
      <c r="AD65" s="213"/>
      <c r="AE65" s="212" t="s">
        <v>342</v>
      </c>
      <c r="AF65" s="212">
        <v>500</v>
      </c>
      <c r="AG65" s="213"/>
      <c r="AH65" s="212" t="s">
        <v>346</v>
      </c>
      <c r="AI65" s="212">
        <v>1600</v>
      </c>
      <c r="AJ65" s="213"/>
      <c r="AK65" s="212" t="s">
        <v>349</v>
      </c>
      <c r="AL65" s="212">
        <v>200</v>
      </c>
      <c r="AM65" s="213"/>
      <c r="AN65" s="222"/>
      <c r="AO65" s="222"/>
      <c r="AP65" s="222"/>
      <c r="AQ65" s="222"/>
      <c r="AR65" s="222"/>
      <c r="AS65" s="222"/>
      <c r="AT65" s="212" t="s">
        <v>356</v>
      </c>
      <c r="AU65" s="212">
        <v>3000</v>
      </c>
      <c r="AV65" s="213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2:81" ht="15.75" thickBot="1" x14ac:dyDescent="0.25">
      <c r="B66" s="337"/>
      <c r="C66" s="338"/>
      <c r="D66" s="212" t="s">
        <v>313</v>
      </c>
      <c r="E66" s="212">
        <v>500</v>
      </c>
      <c r="F66" s="213"/>
      <c r="G66" s="212" t="s">
        <v>316</v>
      </c>
      <c r="H66" s="212">
        <v>300</v>
      </c>
      <c r="I66" s="213"/>
      <c r="J66" s="213"/>
      <c r="K66" s="213"/>
      <c r="L66" s="213"/>
      <c r="M66" s="212" t="s">
        <v>322</v>
      </c>
      <c r="N66" s="212">
        <v>1500</v>
      </c>
      <c r="O66" s="213"/>
      <c r="P66" s="212" t="s">
        <v>326</v>
      </c>
      <c r="Q66" s="212">
        <v>1890</v>
      </c>
      <c r="R66" s="213"/>
      <c r="S66" s="222"/>
      <c r="T66" s="222"/>
      <c r="U66" s="222"/>
      <c r="V66" s="222"/>
      <c r="W66" s="222"/>
      <c r="X66" s="222"/>
      <c r="Y66" s="212" t="s">
        <v>331</v>
      </c>
      <c r="Z66" s="212">
        <v>500</v>
      </c>
      <c r="AA66" s="213"/>
      <c r="AB66" s="212" t="s">
        <v>337</v>
      </c>
      <c r="AC66" s="212">
        <v>400</v>
      </c>
      <c r="AD66" s="213"/>
      <c r="AE66" s="212" t="s">
        <v>343</v>
      </c>
      <c r="AF66" s="212">
        <v>500</v>
      </c>
      <c r="AG66" s="213"/>
      <c r="AH66" s="212" t="s">
        <v>347</v>
      </c>
      <c r="AI66" s="212">
        <v>3000</v>
      </c>
      <c r="AJ66" s="213"/>
      <c r="AK66" s="212" t="s">
        <v>350</v>
      </c>
      <c r="AL66" s="212">
        <v>400</v>
      </c>
      <c r="AM66" s="213"/>
      <c r="AN66" s="222"/>
      <c r="AO66" s="222"/>
      <c r="AP66" s="222"/>
      <c r="AQ66" s="222"/>
      <c r="AR66" s="222"/>
      <c r="AS66" s="222"/>
      <c r="AT66" s="213"/>
      <c r="AU66" s="213"/>
      <c r="AV66" s="213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2:81" x14ac:dyDescent="0.2">
      <c r="B67" s="320" t="s">
        <v>8</v>
      </c>
      <c r="C67" s="321"/>
      <c r="D67" s="213"/>
      <c r="E67" s="213"/>
      <c r="F67" s="213"/>
      <c r="G67" s="212" t="s">
        <v>317</v>
      </c>
      <c r="H67" s="212">
        <v>500</v>
      </c>
      <c r="I67" s="213"/>
      <c r="J67" s="213"/>
      <c r="K67" s="213"/>
      <c r="L67" s="213"/>
      <c r="M67" s="212" t="s">
        <v>323</v>
      </c>
      <c r="N67" s="212">
        <v>1000</v>
      </c>
      <c r="O67" s="213"/>
      <c r="P67" s="212" t="s">
        <v>327</v>
      </c>
      <c r="Q67" s="212">
        <v>500</v>
      </c>
      <c r="R67" s="213"/>
      <c r="S67" s="222"/>
      <c r="T67" s="222"/>
      <c r="U67" s="222"/>
      <c r="V67" s="222"/>
      <c r="W67" s="222"/>
      <c r="X67" s="222"/>
      <c r="Y67" s="212" t="s">
        <v>332</v>
      </c>
      <c r="Z67" s="212">
        <v>400</v>
      </c>
      <c r="AA67" s="213"/>
      <c r="AB67" s="212" t="s">
        <v>338</v>
      </c>
      <c r="AC67" s="212">
        <v>500</v>
      </c>
      <c r="AD67" s="213"/>
      <c r="AE67" s="212" t="s">
        <v>344</v>
      </c>
      <c r="AF67" s="212">
        <v>1800</v>
      </c>
      <c r="AG67" s="213"/>
      <c r="AH67" s="213"/>
      <c r="AI67" s="213"/>
      <c r="AJ67" s="213"/>
      <c r="AK67" s="212" t="s">
        <v>351</v>
      </c>
      <c r="AL67" s="212">
        <v>500</v>
      </c>
      <c r="AM67" s="213"/>
      <c r="AN67" s="222"/>
      <c r="AO67" s="222"/>
      <c r="AP67" s="222"/>
      <c r="AQ67" s="222"/>
      <c r="AR67" s="222"/>
      <c r="AS67" s="222"/>
      <c r="AT67" s="213"/>
      <c r="AU67" s="213"/>
      <c r="AV67" s="213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2:81" x14ac:dyDescent="0.2">
      <c r="B68" s="18" t="s">
        <v>6</v>
      </c>
      <c r="C68" s="197">
        <f>10*4250</f>
        <v>42500</v>
      </c>
      <c r="D68" s="213"/>
      <c r="E68" s="213"/>
      <c r="F68" s="213"/>
      <c r="G68" s="212" t="s">
        <v>318</v>
      </c>
      <c r="H68" s="212">
        <v>2000</v>
      </c>
      <c r="I68" s="213"/>
      <c r="J68" s="213"/>
      <c r="K68" s="213"/>
      <c r="L68" s="213"/>
      <c r="M68" s="213"/>
      <c r="N68" s="213"/>
      <c r="O68" s="213"/>
      <c r="P68" s="212" t="s">
        <v>328</v>
      </c>
      <c r="Q68" s="212">
        <v>1500</v>
      </c>
      <c r="R68" s="213"/>
      <c r="S68" s="222"/>
      <c r="T68" s="222"/>
      <c r="U68" s="222"/>
      <c r="V68" s="222"/>
      <c r="W68" s="222"/>
      <c r="X68" s="222"/>
      <c r="Y68" s="212" t="s">
        <v>333</v>
      </c>
      <c r="Z68" s="212">
        <v>1000</v>
      </c>
      <c r="AA68" s="213"/>
      <c r="AB68" s="212" t="s">
        <v>339</v>
      </c>
      <c r="AC68" s="212">
        <v>1000</v>
      </c>
      <c r="AD68" s="213"/>
      <c r="AE68" s="213"/>
      <c r="AF68" s="213"/>
      <c r="AG68" s="213"/>
      <c r="AH68" s="213"/>
      <c r="AI68" s="213"/>
      <c r="AJ68" s="213"/>
      <c r="AK68" s="212" t="s">
        <v>352</v>
      </c>
      <c r="AL68" s="212">
        <v>500</v>
      </c>
      <c r="AM68" s="213"/>
      <c r="AN68" s="222"/>
      <c r="AO68" s="222"/>
      <c r="AP68" s="222"/>
      <c r="AQ68" s="222"/>
      <c r="AR68" s="222"/>
      <c r="AS68" s="222"/>
      <c r="AT68" s="213"/>
      <c r="AU68" s="213"/>
      <c r="AV68" s="213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2:81" x14ac:dyDescent="0.2">
      <c r="B69" s="18" t="s">
        <v>3</v>
      </c>
      <c r="C69" s="198">
        <f>SUM(E75,H75,K75,N75,Q75,T75,W75,Z75,AC75,AF75,AI75,AL75,AO75,AR75,AU75)</f>
        <v>59840</v>
      </c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22"/>
      <c r="T69" s="222"/>
      <c r="U69" s="222"/>
      <c r="V69" s="222"/>
      <c r="W69" s="222"/>
      <c r="X69" s="222"/>
      <c r="Y69" s="212" t="s">
        <v>334</v>
      </c>
      <c r="Z69" s="212">
        <v>1500</v>
      </c>
      <c r="AA69" s="213"/>
      <c r="AB69" s="212" t="s">
        <v>340</v>
      </c>
      <c r="AC69" s="212">
        <v>1050</v>
      </c>
      <c r="AD69" s="213"/>
      <c r="AE69" s="213"/>
      <c r="AF69" s="213"/>
      <c r="AG69" s="213"/>
      <c r="AH69" s="213"/>
      <c r="AI69" s="213"/>
      <c r="AJ69" s="213"/>
      <c r="AK69" s="212" t="s">
        <v>353</v>
      </c>
      <c r="AL69" s="212">
        <v>500</v>
      </c>
      <c r="AM69" s="213"/>
      <c r="AN69" s="222"/>
      <c r="AO69" s="222"/>
      <c r="AP69" s="222"/>
      <c r="AQ69" s="222"/>
      <c r="AR69" s="222"/>
      <c r="AS69" s="222"/>
      <c r="AT69" s="213"/>
      <c r="AU69" s="213"/>
      <c r="AV69" s="213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2:81" x14ac:dyDescent="0.2">
      <c r="B70" s="18" t="s">
        <v>2</v>
      </c>
      <c r="C70" s="198">
        <f>SUM(F75,I75,L75,O75,R75,U75,X75,AA75,AD75,AG75,AJ75,AM75,AP75,AS75,AV75)</f>
        <v>0</v>
      </c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22"/>
      <c r="T70" s="222"/>
      <c r="U70" s="222"/>
      <c r="V70" s="222"/>
      <c r="W70" s="222"/>
      <c r="X70" s="222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2" t="s">
        <v>354</v>
      </c>
      <c r="AL70" s="212">
        <v>2000</v>
      </c>
      <c r="AM70" s="213"/>
      <c r="AN70" s="222"/>
      <c r="AO70" s="222"/>
      <c r="AP70" s="222"/>
      <c r="AQ70" s="222"/>
      <c r="AR70" s="222"/>
      <c r="AS70" s="222"/>
      <c r="AT70" s="213"/>
      <c r="AU70" s="213"/>
      <c r="AV70" s="213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2:81" ht="15.75" thickBot="1" x14ac:dyDescent="0.3">
      <c r="B71" s="18" t="s">
        <v>4</v>
      </c>
      <c r="C71" s="199">
        <f>C69-C70</f>
        <v>59840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22"/>
      <c r="T71" s="222"/>
      <c r="U71" s="222"/>
      <c r="V71" s="222"/>
      <c r="W71" s="222"/>
      <c r="X71" s="222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22"/>
      <c r="AO71" s="222"/>
      <c r="AP71" s="222"/>
      <c r="AQ71" s="222"/>
      <c r="AR71" s="222"/>
      <c r="AS71" s="222"/>
      <c r="AT71" s="213"/>
      <c r="AU71" s="213"/>
      <c r="AV71" s="213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2:81" x14ac:dyDescent="0.25">
      <c r="B72" s="322" t="s">
        <v>5</v>
      </c>
      <c r="C72" s="32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22"/>
      <c r="T72" s="222"/>
      <c r="U72" s="222"/>
      <c r="V72" s="222"/>
      <c r="W72" s="222"/>
      <c r="X72" s="222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22"/>
      <c r="AO72" s="222"/>
      <c r="AP72" s="222"/>
      <c r="AQ72" s="222"/>
      <c r="AR72" s="222"/>
      <c r="AS72" s="222"/>
      <c r="AT72" s="213"/>
      <c r="AU72" s="213"/>
      <c r="AV72" s="213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2:81" x14ac:dyDescent="0.25">
      <c r="B73" s="324">
        <f>C71/C68</f>
        <v>1.4079999999999999</v>
      </c>
      <c r="C73" s="325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22"/>
      <c r="T73" s="222"/>
      <c r="U73" s="222"/>
      <c r="V73" s="222"/>
      <c r="W73" s="222"/>
      <c r="X73" s="222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22"/>
      <c r="AO73" s="222"/>
      <c r="AP73" s="222"/>
      <c r="AQ73" s="222"/>
      <c r="AR73" s="222"/>
      <c r="AS73" s="222"/>
      <c r="AT73" s="213"/>
      <c r="AU73" s="213"/>
      <c r="AV73" s="213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2:81" ht="15.75" thickBot="1" x14ac:dyDescent="0.3">
      <c r="B74" s="326"/>
      <c r="C74" s="327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22"/>
      <c r="T74" s="222"/>
      <c r="U74" s="222"/>
      <c r="V74" s="222"/>
      <c r="W74" s="222"/>
      <c r="X74" s="222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22"/>
      <c r="AO74" s="222"/>
      <c r="AP74" s="222"/>
      <c r="AQ74" s="222"/>
      <c r="AR74" s="222"/>
      <c r="AS74" s="222"/>
      <c r="AT74" s="213"/>
      <c r="AU74" s="213"/>
      <c r="AV74" s="213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2:81" ht="15.75" thickBot="1" x14ac:dyDescent="0.3">
      <c r="B75" s="21"/>
      <c r="C75" s="22"/>
      <c r="D75" s="23"/>
      <c r="E75" s="24">
        <f>SUM(E64:E74)</f>
        <v>2300</v>
      </c>
      <c r="F75" s="24">
        <f>SUM(F64:F74)</f>
        <v>0</v>
      </c>
      <c r="G75" s="24"/>
      <c r="H75" s="24">
        <f>SUM(H64:H74)</f>
        <v>11800</v>
      </c>
      <c r="I75" s="24">
        <f>SUM(I64:I74)</f>
        <v>0</v>
      </c>
      <c r="J75" s="24"/>
      <c r="K75" s="24">
        <f>SUM(K64:K74)</f>
        <v>5000</v>
      </c>
      <c r="L75" s="24">
        <f>SUM(L64:L74)</f>
        <v>0</v>
      </c>
      <c r="M75" s="24"/>
      <c r="N75" s="24">
        <f>SUM(N64:N74)</f>
        <v>5000</v>
      </c>
      <c r="O75" s="24">
        <f>SUM(O64:O74)</f>
        <v>0</v>
      </c>
      <c r="P75" s="24"/>
      <c r="Q75" s="24">
        <f>SUM(Q64:Q74)</f>
        <v>5890</v>
      </c>
      <c r="R75" s="24">
        <f>SUM(R64:R74)</f>
        <v>0</v>
      </c>
      <c r="S75" s="24"/>
      <c r="T75" s="24">
        <f>SUM(T64:T74)</f>
        <v>0</v>
      </c>
      <c r="U75" s="24">
        <f>SUM(U64:U74)</f>
        <v>0</v>
      </c>
      <c r="V75" s="24"/>
      <c r="W75" s="24">
        <f>SUM(W64:W74)</f>
        <v>0</v>
      </c>
      <c r="X75" s="24">
        <f>SUM(X64:X74)</f>
        <v>0</v>
      </c>
      <c r="Y75" s="24"/>
      <c r="Z75" s="24">
        <f>SUM(Z64:Z74)</f>
        <v>4200</v>
      </c>
      <c r="AA75" s="24">
        <f>SUM(AA64:AA74)</f>
        <v>0</v>
      </c>
      <c r="AB75" s="24"/>
      <c r="AC75" s="24">
        <f>SUM(AC64:AC74)</f>
        <v>4850</v>
      </c>
      <c r="AD75" s="24">
        <f>SUM(AD64:AD74)</f>
        <v>0</v>
      </c>
      <c r="AE75" s="24"/>
      <c r="AF75" s="24">
        <f>SUM(AF64:AF74)</f>
        <v>5800</v>
      </c>
      <c r="AG75" s="24">
        <f>SUM(AG64:AG74)</f>
        <v>0</v>
      </c>
      <c r="AH75" s="24"/>
      <c r="AI75" s="24">
        <f>SUM(AI64:AI74)</f>
        <v>5100</v>
      </c>
      <c r="AJ75" s="24">
        <f>SUM(AJ64:AJ74)</f>
        <v>0</v>
      </c>
      <c r="AK75" s="24"/>
      <c r="AL75" s="24">
        <f>SUM(AL64:AL74)</f>
        <v>4500</v>
      </c>
      <c r="AM75" s="24">
        <f>SUM(AM64:AM74)</f>
        <v>0</v>
      </c>
      <c r="AN75" s="24"/>
      <c r="AO75" s="24">
        <f>SUM(AO64:AO74)</f>
        <v>0</v>
      </c>
      <c r="AP75" s="24">
        <f>SUM(AP64:AP74)</f>
        <v>0</v>
      </c>
      <c r="AQ75" s="24"/>
      <c r="AR75" s="24">
        <f>SUM(AR64:AR74)</f>
        <v>0</v>
      </c>
      <c r="AS75" s="24">
        <f>SUM(AS64:AS74)</f>
        <v>0</v>
      </c>
      <c r="AT75" s="24"/>
      <c r="AU75" s="24">
        <f>SUM(AU64:AU74)</f>
        <v>5400</v>
      </c>
      <c r="AV75" s="25">
        <f>SUM(AV64:AV74)</f>
        <v>0</v>
      </c>
      <c r="AW75" s="14"/>
      <c r="AX75" s="14"/>
      <c r="AY75" s="14"/>
    </row>
    <row r="76" spans="2:81" ht="15.75" thickBot="1" x14ac:dyDescent="0.3"/>
    <row r="77" spans="2:81" x14ac:dyDescent="0.25">
      <c r="B77" s="333" t="s">
        <v>357</v>
      </c>
      <c r="C77" s="334"/>
      <c r="D77" s="339">
        <v>1</v>
      </c>
      <c r="E77" s="340"/>
      <c r="F77" s="340"/>
      <c r="G77" s="328">
        <v>2</v>
      </c>
      <c r="H77" s="329"/>
      <c r="I77" s="330"/>
      <c r="J77" s="328">
        <v>3</v>
      </c>
      <c r="K77" s="329"/>
      <c r="L77" s="330"/>
      <c r="M77" s="328">
        <v>4</v>
      </c>
      <c r="N77" s="329"/>
      <c r="O77" s="330"/>
      <c r="P77" s="328">
        <v>5</v>
      </c>
      <c r="Q77" s="329"/>
      <c r="R77" s="330"/>
      <c r="S77" s="328">
        <v>6</v>
      </c>
      <c r="T77" s="329"/>
      <c r="U77" s="330"/>
      <c r="V77" s="328">
        <v>7</v>
      </c>
      <c r="W77" s="329"/>
      <c r="X77" s="330"/>
      <c r="Y77" s="328">
        <v>8</v>
      </c>
      <c r="Z77" s="329"/>
      <c r="AA77" s="330"/>
      <c r="AB77" s="328">
        <v>9</v>
      </c>
      <c r="AC77" s="329"/>
      <c r="AD77" s="330"/>
      <c r="AE77" s="328">
        <v>10</v>
      </c>
      <c r="AF77" s="329"/>
      <c r="AG77" s="330"/>
      <c r="AH77" s="328">
        <v>11</v>
      </c>
      <c r="AI77" s="329"/>
      <c r="AJ77" s="330"/>
      <c r="AK77" s="328">
        <v>12</v>
      </c>
      <c r="AL77" s="329"/>
      <c r="AM77" s="330"/>
      <c r="AN77" s="328">
        <v>13</v>
      </c>
      <c r="AO77" s="329"/>
      <c r="AP77" s="330"/>
      <c r="AQ77" s="328">
        <v>14</v>
      </c>
      <c r="AR77" s="329"/>
      <c r="AS77" s="330"/>
      <c r="AT77" s="328">
        <v>15</v>
      </c>
      <c r="AU77" s="329"/>
      <c r="AV77" s="331"/>
      <c r="AW77" s="332"/>
      <c r="AX77" s="319"/>
      <c r="AY77" s="319"/>
      <c r="AZ77" s="319"/>
      <c r="BA77" s="319"/>
      <c r="BB77" s="319"/>
      <c r="BC77" s="319"/>
      <c r="BD77" s="319"/>
      <c r="BE77" s="319"/>
      <c r="BF77" s="319"/>
      <c r="BG77" s="319"/>
      <c r="BH77" s="319"/>
      <c r="BI77" s="319"/>
      <c r="BJ77" s="319"/>
      <c r="BK77" s="319"/>
      <c r="BL77" s="319"/>
      <c r="BM77" s="319"/>
      <c r="BN77" s="319"/>
      <c r="BO77" s="319"/>
      <c r="BP77" s="319"/>
      <c r="BQ77" s="319"/>
      <c r="BR77" s="319"/>
      <c r="BS77" s="319"/>
      <c r="BT77" s="319"/>
      <c r="BU77" s="319"/>
      <c r="BV77" s="319"/>
      <c r="BW77" s="319"/>
      <c r="BX77" s="319"/>
      <c r="BY77" s="319"/>
      <c r="BZ77" s="319"/>
      <c r="CA77" s="319"/>
      <c r="CB77" s="319"/>
      <c r="CC77" s="319"/>
    </row>
    <row r="78" spans="2:81" x14ac:dyDescent="0.25">
      <c r="B78" s="335"/>
      <c r="C78" s="336"/>
      <c r="D78" s="200" t="s">
        <v>0</v>
      </c>
      <c r="E78" s="201" t="s">
        <v>1</v>
      </c>
      <c r="F78" s="201" t="s">
        <v>2</v>
      </c>
      <c r="G78" s="201" t="s">
        <v>0</v>
      </c>
      <c r="H78" s="201" t="s">
        <v>1</v>
      </c>
      <c r="I78" s="201" t="s">
        <v>2</v>
      </c>
      <c r="J78" s="201" t="s">
        <v>0</v>
      </c>
      <c r="K78" s="201" t="s">
        <v>1</v>
      </c>
      <c r="L78" s="201" t="s">
        <v>2</v>
      </c>
      <c r="M78" s="201" t="s">
        <v>0</v>
      </c>
      <c r="N78" s="201" t="s">
        <v>1</v>
      </c>
      <c r="O78" s="201" t="s">
        <v>2</v>
      </c>
      <c r="P78" s="201" t="s">
        <v>0</v>
      </c>
      <c r="Q78" s="201" t="s">
        <v>1</v>
      </c>
      <c r="R78" s="201" t="s">
        <v>2</v>
      </c>
      <c r="S78" s="201" t="s">
        <v>0</v>
      </c>
      <c r="T78" s="201" t="s">
        <v>1</v>
      </c>
      <c r="U78" s="201" t="s">
        <v>2</v>
      </c>
      <c r="V78" s="201" t="s">
        <v>0</v>
      </c>
      <c r="W78" s="201" t="s">
        <v>1</v>
      </c>
      <c r="X78" s="201" t="s">
        <v>2</v>
      </c>
      <c r="Y78" s="201" t="s">
        <v>0</v>
      </c>
      <c r="Z78" s="201" t="s">
        <v>1</v>
      </c>
      <c r="AA78" s="201" t="s">
        <v>2</v>
      </c>
      <c r="AB78" s="201" t="s">
        <v>0</v>
      </c>
      <c r="AC78" s="201" t="s">
        <v>1</v>
      </c>
      <c r="AD78" s="201" t="s">
        <v>2</v>
      </c>
      <c r="AE78" s="201" t="s">
        <v>0</v>
      </c>
      <c r="AF78" s="201" t="s">
        <v>1</v>
      </c>
      <c r="AG78" s="201" t="s">
        <v>2</v>
      </c>
      <c r="AH78" s="201" t="s">
        <v>0</v>
      </c>
      <c r="AI78" s="201" t="s">
        <v>1</v>
      </c>
      <c r="AJ78" s="201" t="s">
        <v>2</v>
      </c>
      <c r="AK78" s="201" t="s">
        <v>0</v>
      </c>
      <c r="AL78" s="201" t="s">
        <v>1</v>
      </c>
      <c r="AM78" s="201" t="s">
        <v>2</v>
      </c>
      <c r="AN78" s="201" t="s">
        <v>0</v>
      </c>
      <c r="AO78" s="201" t="s">
        <v>1</v>
      </c>
      <c r="AP78" s="201" t="s">
        <v>2</v>
      </c>
      <c r="AQ78" s="201" t="s">
        <v>0</v>
      </c>
      <c r="AR78" s="201" t="s">
        <v>1</v>
      </c>
      <c r="AS78" s="201" t="s">
        <v>2</v>
      </c>
      <c r="AT78" s="201" t="s">
        <v>0</v>
      </c>
      <c r="AU78" s="201" t="s">
        <v>1</v>
      </c>
      <c r="AV78" s="202" t="s">
        <v>2</v>
      </c>
      <c r="AW78" s="14"/>
      <c r="AX78" s="14"/>
      <c r="AY78" s="14"/>
    </row>
    <row r="79" spans="2:81" x14ac:dyDescent="0.2">
      <c r="B79" s="335"/>
      <c r="C79" s="336"/>
      <c r="D79" s="212" t="s">
        <v>358</v>
      </c>
      <c r="E79" s="212">
        <v>400</v>
      </c>
      <c r="F79" s="213"/>
      <c r="G79" s="212" t="s">
        <v>361</v>
      </c>
      <c r="H79" s="212">
        <v>500</v>
      </c>
      <c r="I79" s="213"/>
      <c r="J79" s="212" t="s">
        <v>363</v>
      </c>
      <c r="K79" s="212">
        <v>500</v>
      </c>
      <c r="L79" s="213"/>
      <c r="M79" s="213"/>
      <c r="N79" s="213"/>
      <c r="O79" s="213"/>
      <c r="P79" s="212" t="s">
        <v>365</v>
      </c>
      <c r="Q79" s="212">
        <v>300</v>
      </c>
      <c r="R79" s="213"/>
      <c r="S79" s="222"/>
      <c r="T79" s="222"/>
      <c r="U79" s="222"/>
      <c r="V79" s="222"/>
      <c r="W79" s="222"/>
      <c r="X79" s="222"/>
      <c r="Y79" s="212" t="s">
        <v>368</v>
      </c>
      <c r="Z79" s="212">
        <v>500</v>
      </c>
      <c r="AA79" s="213"/>
      <c r="AB79" s="213"/>
      <c r="AC79" s="213"/>
      <c r="AD79" s="213"/>
      <c r="AE79" s="212" t="s">
        <v>373</v>
      </c>
      <c r="AF79" s="212">
        <v>300</v>
      </c>
      <c r="AG79" s="213"/>
      <c r="AH79" s="212" t="s">
        <v>376</v>
      </c>
      <c r="AI79" s="212">
        <v>500</v>
      </c>
      <c r="AJ79" s="213"/>
      <c r="AK79" s="212" t="s">
        <v>380</v>
      </c>
      <c r="AL79" s="212">
        <v>500</v>
      </c>
      <c r="AM79" s="213"/>
      <c r="AN79" s="222"/>
      <c r="AO79" s="222"/>
      <c r="AP79" s="222"/>
      <c r="AQ79" s="222"/>
      <c r="AR79" s="222"/>
      <c r="AS79" s="222"/>
      <c r="AT79" s="212" t="s">
        <v>382</v>
      </c>
      <c r="AU79" s="212">
        <v>1000</v>
      </c>
      <c r="AV79" s="213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2:81" x14ac:dyDescent="0.2">
      <c r="B80" s="335"/>
      <c r="C80" s="336"/>
      <c r="D80" s="212" t="s">
        <v>359</v>
      </c>
      <c r="E80" s="212">
        <v>400</v>
      </c>
      <c r="F80" s="213"/>
      <c r="G80" s="212" t="s">
        <v>362</v>
      </c>
      <c r="H80" s="212">
        <v>300</v>
      </c>
      <c r="I80" s="213"/>
      <c r="J80" s="212" t="s">
        <v>364</v>
      </c>
      <c r="K80" s="212">
        <v>500</v>
      </c>
      <c r="L80" s="213"/>
      <c r="M80" s="213"/>
      <c r="N80" s="213"/>
      <c r="O80" s="213"/>
      <c r="P80" s="212" t="s">
        <v>366</v>
      </c>
      <c r="Q80" s="212">
        <v>250</v>
      </c>
      <c r="R80" s="213"/>
      <c r="S80" s="222"/>
      <c r="T80" s="222"/>
      <c r="U80" s="222"/>
      <c r="V80" s="222"/>
      <c r="W80" s="222"/>
      <c r="X80" s="222"/>
      <c r="Y80" s="212" t="s">
        <v>369</v>
      </c>
      <c r="Z80" s="212">
        <v>3000</v>
      </c>
      <c r="AA80" s="213"/>
      <c r="AB80" s="213"/>
      <c r="AC80" s="213"/>
      <c r="AD80" s="213"/>
      <c r="AE80" s="212" t="s">
        <v>374</v>
      </c>
      <c r="AF80" s="212">
        <v>300</v>
      </c>
      <c r="AG80" s="213"/>
      <c r="AH80" s="212" t="s">
        <v>377</v>
      </c>
      <c r="AI80" s="212">
        <v>500</v>
      </c>
      <c r="AJ80" s="213"/>
      <c r="AK80" s="212" t="s">
        <v>381</v>
      </c>
      <c r="AL80" s="212">
        <v>500</v>
      </c>
      <c r="AM80" s="213"/>
      <c r="AN80" s="222"/>
      <c r="AO80" s="222"/>
      <c r="AP80" s="222"/>
      <c r="AQ80" s="222"/>
      <c r="AR80" s="222"/>
      <c r="AS80" s="222"/>
      <c r="AT80" s="212" t="s">
        <v>383</v>
      </c>
      <c r="AU80" s="212">
        <v>1000</v>
      </c>
      <c r="AV80" s="213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2:81" ht="15.75" thickBot="1" x14ac:dyDescent="0.25">
      <c r="B81" s="337"/>
      <c r="C81" s="338"/>
      <c r="D81" s="212" t="s">
        <v>360</v>
      </c>
      <c r="E81" s="212">
        <v>400</v>
      </c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2" t="s">
        <v>367</v>
      </c>
      <c r="Q81" s="212">
        <v>500</v>
      </c>
      <c r="R81" s="213"/>
      <c r="S81" s="222"/>
      <c r="T81" s="222"/>
      <c r="U81" s="222"/>
      <c r="V81" s="222"/>
      <c r="W81" s="222"/>
      <c r="X81" s="222"/>
      <c r="Y81" s="212" t="s">
        <v>370</v>
      </c>
      <c r="Z81" s="212">
        <v>300</v>
      </c>
      <c r="AA81" s="213"/>
      <c r="AB81" s="213"/>
      <c r="AC81" s="213"/>
      <c r="AD81" s="213"/>
      <c r="AE81" s="212" t="s">
        <v>375</v>
      </c>
      <c r="AF81" s="212">
        <v>300</v>
      </c>
      <c r="AG81" s="213"/>
      <c r="AH81" s="212" t="s">
        <v>378</v>
      </c>
      <c r="AI81" s="212">
        <v>500</v>
      </c>
      <c r="AJ81" s="213"/>
      <c r="AK81" s="213"/>
      <c r="AL81" s="213"/>
      <c r="AM81" s="213"/>
      <c r="AN81" s="222"/>
      <c r="AO81" s="222"/>
      <c r="AP81" s="222"/>
      <c r="AQ81" s="222"/>
      <c r="AR81" s="222"/>
      <c r="AS81" s="222"/>
      <c r="AT81" s="212" t="s">
        <v>384</v>
      </c>
      <c r="AU81" s="212">
        <v>3000</v>
      </c>
      <c r="AV81" s="213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2:81" x14ac:dyDescent="0.2">
      <c r="B82" s="320" t="s">
        <v>8</v>
      </c>
      <c r="C82" s="321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22"/>
      <c r="T82" s="222"/>
      <c r="U82" s="222"/>
      <c r="V82" s="222"/>
      <c r="W82" s="222"/>
      <c r="X82" s="222"/>
      <c r="Y82" s="212" t="s">
        <v>371</v>
      </c>
      <c r="Z82" s="212">
        <v>500</v>
      </c>
      <c r="AA82" s="213"/>
      <c r="AB82" s="213"/>
      <c r="AC82" s="213"/>
      <c r="AD82" s="213"/>
      <c r="AE82" s="213"/>
      <c r="AF82" s="213"/>
      <c r="AG82" s="213"/>
      <c r="AH82" s="212" t="s">
        <v>379</v>
      </c>
      <c r="AI82" s="212">
        <v>300</v>
      </c>
      <c r="AJ82" s="213"/>
      <c r="AK82" s="213"/>
      <c r="AL82" s="213"/>
      <c r="AM82" s="213"/>
      <c r="AN82" s="222"/>
      <c r="AO82" s="222"/>
      <c r="AP82" s="222"/>
      <c r="AQ82" s="222"/>
      <c r="AR82" s="222"/>
      <c r="AS82" s="222"/>
      <c r="AT82" s="213"/>
      <c r="AU82" s="213"/>
      <c r="AV82" s="213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2:81" x14ac:dyDescent="0.2">
      <c r="B83" s="18" t="s">
        <v>6</v>
      </c>
      <c r="C83" s="197">
        <f>10*3650</f>
        <v>36500</v>
      </c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22"/>
      <c r="T83" s="222"/>
      <c r="U83" s="222"/>
      <c r="V83" s="222"/>
      <c r="W83" s="222"/>
      <c r="X83" s="222"/>
      <c r="Y83" s="212" t="s">
        <v>372</v>
      </c>
      <c r="Z83" s="212">
        <v>500</v>
      </c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22"/>
      <c r="AO83" s="222"/>
      <c r="AP83" s="222"/>
      <c r="AQ83" s="222"/>
      <c r="AR83" s="222"/>
      <c r="AS83" s="222"/>
      <c r="AT83" s="213"/>
      <c r="AU83" s="213"/>
      <c r="AV83" s="213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2:81" x14ac:dyDescent="0.25">
      <c r="B84" s="18" t="s">
        <v>3</v>
      </c>
      <c r="C84" s="198">
        <f>SUM(E90,H90,K90,N90,Q90,T90,W90,Z90,AC90,AF90,AI90,AL90,AO90,AR90,AU90)</f>
        <v>17550</v>
      </c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22"/>
      <c r="T84" s="222"/>
      <c r="U84" s="222"/>
      <c r="V84" s="222"/>
      <c r="W84" s="222"/>
      <c r="X84" s="222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22"/>
      <c r="AO84" s="222"/>
      <c r="AP84" s="222"/>
      <c r="AQ84" s="222"/>
      <c r="AR84" s="222"/>
      <c r="AS84" s="222"/>
      <c r="AT84" s="213"/>
      <c r="AU84" s="213"/>
      <c r="AV84" s="213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2:81" x14ac:dyDescent="0.25">
      <c r="B85" s="18" t="s">
        <v>2</v>
      </c>
      <c r="C85" s="198">
        <f>SUM(F90,I90,L90,O90,R90,U90,X90,AA90,AD90,AG90,AJ90,AM90,AP90,AS90,AV90)</f>
        <v>0</v>
      </c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22"/>
      <c r="T85" s="222"/>
      <c r="U85" s="222"/>
      <c r="V85" s="222"/>
      <c r="W85" s="222"/>
      <c r="X85" s="222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22"/>
      <c r="AO85" s="222"/>
      <c r="AP85" s="222"/>
      <c r="AQ85" s="222"/>
      <c r="AR85" s="222"/>
      <c r="AS85" s="222"/>
      <c r="AT85" s="213"/>
      <c r="AU85" s="213"/>
      <c r="AV85" s="213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2:81" ht="15.75" thickBot="1" x14ac:dyDescent="0.3">
      <c r="B86" s="18" t="s">
        <v>4</v>
      </c>
      <c r="C86" s="199">
        <f>C84-C85</f>
        <v>17550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22"/>
      <c r="T86" s="222"/>
      <c r="U86" s="222"/>
      <c r="V86" s="222"/>
      <c r="W86" s="222"/>
      <c r="X86" s="222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22"/>
      <c r="AO86" s="222"/>
      <c r="AP86" s="222"/>
      <c r="AQ86" s="222"/>
      <c r="AR86" s="222"/>
      <c r="AS86" s="222"/>
      <c r="AT86" s="213"/>
      <c r="AU86" s="213"/>
      <c r="AV86" s="213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2:81" x14ac:dyDescent="0.25">
      <c r="B87" s="322" t="s">
        <v>5</v>
      </c>
      <c r="C87" s="32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22"/>
      <c r="T87" s="222"/>
      <c r="U87" s="222"/>
      <c r="V87" s="222"/>
      <c r="W87" s="222"/>
      <c r="X87" s="222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22"/>
      <c r="AO87" s="222"/>
      <c r="AP87" s="222"/>
      <c r="AQ87" s="222"/>
      <c r="AR87" s="222"/>
      <c r="AS87" s="222"/>
      <c r="AT87" s="213"/>
      <c r="AU87" s="213"/>
      <c r="AV87" s="213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2:81" x14ac:dyDescent="0.25">
      <c r="B88" s="324">
        <f>C86/C83</f>
        <v>0.4808219178082192</v>
      </c>
      <c r="C88" s="325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22"/>
      <c r="T88" s="222"/>
      <c r="U88" s="222"/>
      <c r="V88" s="222"/>
      <c r="W88" s="222"/>
      <c r="X88" s="222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22"/>
      <c r="AO88" s="222"/>
      <c r="AP88" s="222"/>
      <c r="AQ88" s="222"/>
      <c r="AR88" s="222"/>
      <c r="AS88" s="222"/>
      <c r="AT88" s="213"/>
      <c r="AU88" s="213"/>
      <c r="AV88" s="213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2:81" ht="15.75" thickBot="1" x14ac:dyDescent="0.3">
      <c r="B89" s="326"/>
      <c r="C89" s="327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22"/>
      <c r="T89" s="222"/>
      <c r="U89" s="222"/>
      <c r="V89" s="222"/>
      <c r="W89" s="222"/>
      <c r="X89" s="222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22"/>
      <c r="AO89" s="222"/>
      <c r="AP89" s="222"/>
      <c r="AQ89" s="222"/>
      <c r="AR89" s="222"/>
      <c r="AS89" s="222"/>
      <c r="AT89" s="213"/>
      <c r="AU89" s="213"/>
      <c r="AV89" s="213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2:81" ht="15.75" thickBot="1" x14ac:dyDescent="0.3">
      <c r="B90" s="21"/>
      <c r="C90" s="22"/>
      <c r="D90" s="23"/>
      <c r="E90" s="24">
        <f>SUM(E79:E89)</f>
        <v>1200</v>
      </c>
      <c r="F90" s="24">
        <f>SUM(F79:F89)</f>
        <v>0</v>
      </c>
      <c r="G90" s="24"/>
      <c r="H90" s="24">
        <f>SUM(H79:H89)</f>
        <v>800</v>
      </c>
      <c r="I90" s="24">
        <f>SUM(I79:I89)</f>
        <v>0</v>
      </c>
      <c r="J90" s="24"/>
      <c r="K90" s="24">
        <f>SUM(K79:K89)</f>
        <v>1000</v>
      </c>
      <c r="L90" s="24">
        <f>SUM(L79:L89)</f>
        <v>0</v>
      </c>
      <c r="M90" s="24"/>
      <c r="N90" s="24">
        <f>SUM(N79:N89)</f>
        <v>0</v>
      </c>
      <c r="O90" s="24">
        <f>SUM(O79:O89)</f>
        <v>0</v>
      </c>
      <c r="P90" s="24"/>
      <c r="Q90" s="24">
        <f>SUM(Q79:Q89)</f>
        <v>1050</v>
      </c>
      <c r="R90" s="24">
        <f>SUM(R79:R89)</f>
        <v>0</v>
      </c>
      <c r="S90" s="24"/>
      <c r="T90" s="24">
        <f>SUM(T79:T89)</f>
        <v>0</v>
      </c>
      <c r="U90" s="24">
        <f>SUM(U79:U89)</f>
        <v>0</v>
      </c>
      <c r="V90" s="24"/>
      <c r="W90" s="24">
        <f>SUM(W79:W89)</f>
        <v>0</v>
      </c>
      <c r="X90" s="24">
        <f>SUM(X79:X89)</f>
        <v>0</v>
      </c>
      <c r="Y90" s="24"/>
      <c r="Z90" s="24">
        <f>SUM(Z79:Z89)</f>
        <v>4800</v>
      </c>
      <c r="AA90" s="24">
        <f>SUM(AA79:AA89)</f>
        <v>0</v>
      </c>
      <c r="AB90" s="24"/>
      <c r="AC90" s="24">
        <f>SUM(AC79:AC89)</f>
        <v>0</v>
      </c>
      <c r="AD90" s="24">
        <f>SUM(AD79:AD89)</f>
        <v>0</v>
      </c>
      <c r="AE90" s="24"/>
      <c r="AF90" s="24">
        <f>SUM(AF79:AF89)</f>
        <v>900</v>
      </c>
      <c r="AG90" s="24">
        <f>SUM(AG79:AG89)</f>
        <v>0</v>
      </c>
      <c r="AH90" s="24"/>
      <c r="AI90" s="24">
        <f>SUM(AI79:AI89)</f>
        <v>1800</v>
      </c>
      <c r="AJ90" s="24">
        <f>SUM(AJ79:AJ89)</f>
        <v>0</v>
      </c>
      <c r="AK90" s="24"/>
      <c r="AL90" s="24">
        <f>SUM(AL79:AL89)</f>
        <v>1000</v>
      </c>
      <c r="AM90" s="24">
        <f>SUM(AM79:AM89)</f>
        <v>0</v>
      </c>
      <c r="AN90" s="24"/>
      <c r="AO90" s="24">
        <f>SUM(AO79:AO89)</f>
        <v>0</v>
      </c>
      <c r="AP90" s="24">
        <f>SUM(AP79:AP89)</f>
        <v>0</v>
      </c>
      <c r="AQ90" s="24"/>
      <c r="AR90" s="24">
        <f>SUM(AR79:AR89)</f>
        <v>0</v>
      </c>
      <c r="AS90" s="24">
        <f>SUM(AS79:AS89)</f>
        <v>0</v>
      </c>
      <c r="AT90" s="24"/>
      <c r="AU90" s="24">
        <f>SUM(AU79:AU89)</f>
        <v>5000</v>
      </c>
      <c r="AV90" s="25">
        <f>SUM(AV79:AV89)</f>
        <v>0</v>
      </c>
      <c r="AW90" s="14"/>
      <c r="AX90" s="14"/>
      <c r="AY90" s="14"/>
    </row>
    <row r="91" spans="2:81" ht="15.75" thickBot="1" x14ac:dyDescent="0.3"/>
    <row r="92" spans="2:81" x14ac:dyDescent="0.25">
      <c r="B92" s="333" t="s">
        <v>196</v>
      </c>
      <c r="C92" s="334"/>
      <c r="D92" s="339">
        <v>1</v>
      </c>
      <c r="E92" s="340"/>
      <c r="F92" s="340"/>
      <c r="G92" s="328">
        <v>2</v>
      </c>
      <c r="H92" s="329"/>
      <c r="I92" s="330"/>
      <c r="J92" s="328">
        <v>3</v>
      </c>
      <c r="K92" s="329"/>
      <c r="L92" s="330"/>
      <c r="M92" s="328">
        <v>4</v>
      </c>
      <c r="N92" s="329"/>
      <c r="O92" s="330"/>
      <c r="P92" s="328">
        <v>5</v>
      </c>
      <c r="Q92" s="329"/>
      <c r="R92" s="330"/>
      <c r="S92" s="328">
        <v>6</v>
      </c>
      <c r="T92" s="329"/>
      <c r="U92" s="330"/>
      <c r="V92" s="328">
        <v>7</v>
      </c>
      <c r="W92" s="329"/>
      <c r="X92" s="330"/>
      <c r="Y92" s="328">
        <v>8</v>
      </c>
      <c r="Z92" s="329"/>
      <c r="AA92" s="330"/>
      <c r="AB92" s="328">
        <v>9</v>
      </c>
      <c r="AC92" s="329"/>
      <c r="AD92" s="330"/>
      <c r="AE92" s="328">
        <v>10</v>
      </c>
      <c r="AF92" s="329"/>
      <c r="AG92" s="330"/>
      <c r="AH92" s="328">
        <v>11</v>
      </c>
      <c r="AI92" s="329"/>
      <c r="AJ92" s="330"/>
      <c r="AK92" s="328">
        <v>12</v>
      </c>
      <c r="AL92" s="329"/>
      <c r="AM92" s="330"/>
      <c r="AN92" s="328">
        <v>13</v>
      </c>
      <c r="AO92" s="329"/>
      <c r="AP92" s="330"/>
      <c r="AQ92" s="328">
        <v>14</v>
      </c>
      <c r="AR92" s="329"/>
      <c r="AS92" s="330"/>
      <c r="AT92" s="328">
        <v>15</v>
      </c>
      <c r="AU92" s="329"/>
      <c r="AV92" s="331"/>
      <c r="AW92" s="332"/>
      <c r="AX92" s="319"/>
      <c r="AY92" s="319"/>
      <c r="AZ92" s="319"/>
      <c r="BA92" s="319"/>
      <c r="BB92" s="319"/>
      <c r="BC92" s="319"/>
      <c r="BD92" s="319"/>
      <c r="BE92" s="319"/>
      <c r="BF92" s="319"/>
      <c r="BG92" s="319"/>
      <c r="BH92" s="319"/>
      <c r="BI92" s="319"/>
      <c r="BJ92" s="319"/>
      <c r="BK92" s="319"/>
      <c r="BL92" s="319"/>
      <c r="BM92" s="319"/>
      <c r="BN92" s="319"/>
      <c r="BO92" s="319"/>
      <c r="BP92" s="319"/>
      <c r="BQ92" s="319"/>
      <c r="BR92" s="319"/>
      <c r="BS92" s="319"/>
      <c r="BT92" s="319"/>
      <c r="BU92" s="319"/>
      <c r="BV92" s="319"/>
      <c r="BW92" s="319"/>
      <c r="BX92" s="319"/>
      <c r="BY92" s="319"/>
      <c r="BZ92" s="319"/>
      <c r="CA92" s="319"/>
      <c r="CB92" s="319"/>
      <c r="CC92" s="319"/>
    </row>
    <row r="93" spans="2:81" x14ac:dyDescent="0.25">
      <c r="B93" s="335"/>
      <c r="C93" s="336"/>
      <c r="D93" s="200" t="s">
        <v>0</v>
      </c>
      <c r="E93" s="201" t="s">
        <v>1</v>
      </c>
      <c r="F93" s="201" t="s">
        <v>2</v>
      </c>
      <c r="G93" s="201" t="s">
        <v>0</v>
      </c>
      <c r="H93" s="201" t="s">
        <v>1</v>
      </c>
      <c r="I93" s="201" t="s">
        <v>2</v>
      </c>
      <c r="J93" s="201" t="s">
        <v>0</v>
      </c>
      <c r="K93" s="201" t="s">
        <v>1</v>
      </c>
      <c r="L93" s="201" t="s">
        <v>2</v>
      </c>
      <c r="M93" s="201" t="s">
        <v>0</v>
      </c>
      <c r="N93" s="201" t="s">
        <v>1</v>
      </c>
      <c r="O93" s="201" t="s">
        <v>2</v>
      </c>
      <c r="P93" s="201" t="s">
        <v>0</v>
      </c>
      <c r="Q93" s="201" t="s">
        <v>1</v>
      </c>
      <c r="R93" s="201" t="s">
        <v>2</v>
      </c>
      <c r="S93" s="201" t="s">
        <v>0</v>
      </c>
      <c r="T93" s="201" t="s">
        <v>1</v>
      </c>
      <c r="U93" s="201" t="s">
        <v>2</v>
      </c>
      <c r="V93" s="201" t="s">
        <v>0</v>
      </c>
      <c r="W93" s="201" t="s">
        <v>1</v>
      </c>
      <c r="X93" s="201" t="s">
        <v>2</v>
      </c>
      <c r="Y93" s="201" t="s">
        <v>0</v>
      </c>
      <c r="Z93" s="201" t="s">
        <v>1</v>
      </c>
      <c r="AA93" s="201" t="s">
        <v>2</v>
      </c>
      <c r="AB93" s="201" t="s">
        <v>0</v>
      </c>
      <c r="AC93" s="201" t="s">
        <v>1</v>
      </c>
      <c r="AD93" s="201" t="s">
        <v>2</v>
      </c>
      <c r="AE93" s="201" t="s">
        <v>0</v>
      </c>
      <c r="AF93" s="201" t="s">
        <v>1</v>
      </c>
      <c r="AG93" s="201" t="s">
        <v>2</v>
      </c>
      <c r="AH93" s="201" t="s">
        <v>0</v>
      </c>
      <c r="AI93" s="201" t="s">
        <v>1</v>
      </c>
      <c r="AJ93" s="201" t="s">
        <v>2</v>
      </c>
      <c r="AK93" s="201" t="s">
        <v>0</v>
      </c>
      <c r="AL93" s="201" t="s">
        <v>1</v>
      </c>
      <c r="AM93" s="201" t="s">
        <v>2</v>
      </c>
      <c r="AN93" s="201" t="s">
        <v>0</v>
      </c>
      <c r="AO93" s="201" t="s">
        <v>1</v>
      </c>
      <c r="AP93" s="201" t="s">
        <v>2</v>
      </c>
      <c r="AQ93" s="201" t="s">
        <v>0</v>
      </c>
      <c r="AR93" s="201" t="s">
        <v>1</v>
      </c>
      <c r="AS93" s="201" t="s">
        <v>2</v>
      </c>
      <c r="AT93" s="201" t="s">
        <v>0</v>
      </c>
      <c r="AU93" s="201" t="s">
        <v>1</v>
      </c>
      <c r="AV93" s="202" t="s">
        <v>2</v>
      </c>
      <c r="AW93" s="14"/>
      <c r="AX93" s="14"/>
      <c r="AY93" s="14"/>
    </row>
    <row r="94" spans="2:81" x14ac:dyDescent="0.2">
      <c r="B94" s="335"/>
      <c r="C94" s="336"/>
      <c r="D94" s="212" t="s">
        <v>385</v>
      </c>
      <c r="E94" s="212">
        <v>500</v>
      </c>
      <c r="F94" s="213"/>
      <c r="G94" s="212" t="s">
        <v>388</v>
      </c>
      <c r="H94" s="212">
        <v>3000</v>
      </c>
      <c r="I94" s="213"/>
      <c r="J94" s="212" t="s">
        <v>392</v>
      </c>
      <c r="K94" s="212">
        <v>500</v>
      </c>
      <c r="L94" s="213"/>
      <c r="M94" s="212" t="s">
        <v>396</v>
      </c>
      <c r="N94" s="212">
        <v>5000</v>
      </c>
      <c r="O94" s="213"/>
      <c r="P94" s="212" t="s">
        <v>397</v>
      </c>
      <c r="Q94" s="212">
        <v>5500</v>
      </c>
      <c r="R94" s="213"/>
      <c r="S94" s="223" t="s">
        <v>368</v>
      </c>
      <c r="T94" s="223">
        <v>11500</v>
      </c>
      <c r="U94" s="224"/>
      <c r="V94" s="222"/>
      <c r="W94" s="222"/>
      <c r="X94" s="222"/>
      <c r="Y94" s="211"/>
      <c r="Z94" s="211"/>
      <c r="AA94" s="211"/>
      <c r="AB94" s="212" t="s">
        <v>401</v>
      </c>
      <c r="AC94" s="212">
        <v>2000</v>
      </c>
      <c r="AD94" s="213"/>
      <c r="AE94" s="212" t="s">
        <v>407</v>
      </c>
      <c r="AF94" s="212">
        <v>4000</v>
      </c>
      <c r="AG94" s="213"/>
      <c r="AH94" s="212" t="s">
        <v>411</v>
      </c>
      <c r="AI94" s="212">
        <v>6000</v>
      </c>
      <c r="AJ94" s="213"/>
      <c r="AK94" s="212" t="s">
        <v>414</v>
      </c>
      <c r="AL94" s="212">
        <v>3000</v>
      </c>
      <c r="AM94" s="213"/>
      <c r="AN94" s="222"/>
      <c r="AO94" s="222"/>
      <c r="AP94" s="222"/>
      <c r="AQ94" s="222"/>
      <c r="AR94" s="222"/>
      <c r="AS94" s="222"/>
      <c r="AT94" s="212" t="s">
        <v>422</v>
      </c>
      <c r="AU94" s="212">
        <v>7800</v>
      </c>
      <c r="AV94" s="213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2:81" x14ac:dyDescent="0.2">
      <c r="B95" s="335"/>
      <c r="C95" s="336"/>
      <c r="D95" s="212" t="s">
        <v>386</v>
      </c>
      <c r="E95" s="212">
        <v>400</v>
      </c>
      <c r="F95" s="213"/>
      <c r="G95" s="212" t="s">
        <v>389</v>
      </c>
      <c r="H95" s="212">
        <v>1500</v>
      </c>
      <c r="I95" s="213"/>
      <c r="J95" s="212" t="s">
        <v>393</v>
      </c>
      <c r="K95" s="212">
        <v>1000</v>
      </c>
      <c r="L95" s="213"/>
      <c r="M95" s="213"/>
      <c r="N95" s="213"/>
      <c r="O95" s="213"/>
      <c r="P95" s="213"/>
      <c r="Q95" s="213"/>
      <c r="R95" s="213"/>
      <c r="S95" s="223" t="s">
        <v>398</v>
      </c>
      <c r="T95" s="223">
        <v>2000</v>
      </c>
      <c r="U95" s="224"/>
      <c r="V95" s="222"/>
      <c r="W95" s="222"/>
      <c r="X95" s="222"/>
      <c r="Y95" s="211"/>
      <c r="Z95" s="211"/>
      <c r="AA95" s="211"/>
      <c r="AB95" s="212" t="s">
        <v>402</v>
      </c>
      <c r="AC95" s="212">
        <v>1500</v>
      </c>
      <c r="AD95" s="213"/>
      <c r="AE95" s="212" t="s">
        <v>408</v>
      </c>
      <c r="AF95" s="212">
        <v>1500</v>
      </c>
      <c r="AG95" s="213"/>
      <c r="AH95" s="212" t="s">
        <v>412</v>
      </c>
      <c r="AI95" s="212">
        <v>1500</v>
      </c>
      <c r="AJ95" s="213"/>
      <c r="AK95" s="212" t="s">
        <v>415</v>
      </c>
      <c r="AL95" s="212">
        <v>300</v>
      </c>
      <c r="AM95" s="213"/>
      <c r="AN95" s="222"/>
      <c r="AO95" s="222"/>
      <c r="AP95" s="222"/>
      <c r="AQ95" s="222"/>
      <c r="AR95" s="222"/>
      <c r="AS95" s="222"/>
      <c r="AT95" s="212" t="s">
        <v>423</v>
      </c>
      <c r="AU95" s="212">
        <v>500</v>
      </c>
      <c r="AV95" s="213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2:81" ht="15.75" thickBot="1" x14ac:dyDescent="0.25">
      <c r="B96" s="337"/>
      <c r="C96" s="338"/>
      <c r="D96" s="212" t="s">
        <v>387</v>
      </c>
      <c r="E96" s="212">
        <v>7500</v>
      </c>
      <c r="F96" s="213"/>
      <c r="G96" s="212" t="s">
        <v>390</v>
      </c>
      <c r="H96" s="212">
        <v>1000</v>
      </c>
      <c r="I96" s="213"/>
      <c r="J96" s="212" t="s">
        <v>394</v>
      </c>
      <c r="K96" s="212">
        <v>400</v>
      </c>
      <c r="L96" s="213"/>
      <c r="M96" s="213"/>
      <c r="N96" s="213"/>
      <c r="O96" s="213"/>
      <c r="P96" s="213"/>
      <c r="Q96" s="213"/>
      <c r="R96" s="213"/>
      <c r="S96" s="223" t="s">
        <v>399</v>
      </c>
      <c r="T96" s="223">
        <v>500</v>
      </c>
      <c r="U96" s="224"/>
      <c r="V96" s="222"/>
      <c r="W96" s="222"/>
      <c r="X96" s="222"/>
      <c r="Y96" s="211"/>
      <c r="Z96" s="211"/>
      <c r="AA96" s="211"/>
      <c r="AB96" s="212" t="s">
        <v>403</v>
      </c>
      <c r="AC96" s="212">
        <v>500</v>
      </c>
      <c r="AD96" s="213"/>
      <c r="AE96" s="212" t="s">
        <v>409</v>
      </c>
      <c r="AF96" s="212">
        <v>400</v>
      </c>
      <c r="AG96" s="213"/>
      <c r="AH96" s="212" t="s">
        <v>413</v>
      </c>
      <c r="AI96" s="212">
        <v>1500</v>
      </c>
      <c r="AJ96" s="213"/>
      <c r="AK96" s="212" t="s">
        <v>416</v>
      </c>
      <c r="AL96" s="212">
        <v>500</v>
      </c>
      <c r="AM96" s="213"/>
      <c r="AN96" s="222"/>
      <c r="AO96" s="222"/>
      <c r="AP96" s="222"/>
      <c r="AQ96" s="222"/>
      <c r="AR96" s="222"/>
      <c r="AS96" s="222"/>
      <c r="AT96" s="212" t="s">
        <v>424</v>
      </c>
      <c r="AU96" s="212">
        <v>2000</v>
      </c>
      <c r="AV96" s="213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2:81" x14ac:dyDescent="0.2">
      <c r="B97" s="320" t="s">
        <v>8</v>
      </c>
      <c r="C97" s="321"/>
      <c r="D97" s="213"/>
      <c r="E97" s="213"/>
      <c r="F97" s="213"/>
      <c r="G97" s="212" t="s">
        <v>391</v>
      </c>
      <c r="H97" s="212">
        <v>3000</v>
      </c>
      <c r="I97" s="213"/>
      <c r="J97" s="212" t="s">
        <v>395</v>
      </c>
      <c r="K97" s="212">
        <v>5000</v>
      </c>
      <c r="L97" s="213"/>
      <c r="M97" s="213"/>
      <c r="N97" s="213"/>
      <c r="O97" s="213"/>
      <c r="P97" s="213"/>
      <c r="Q97" s="213"/>
      <c r="R97" s="213"/>
      <c r="S97" s="223" t="s">
        <v>400</v>
      </c>
      <c r="T97" s="223">
        <v>500</v>
      </c>
      <c r="U97" s="224"/>
      <c r="V97" s="222"/>
      <c r="W97" s="222"/>
      <c r="X97" s="222"/>
      <c r="Y97" s="211"/>
      <c r="Z97" s="211"/>
      <c r="AA97" s="211"/>
      <c r="AB97" s="212" t="s">
        <v>404</v>
      </c>
      <c r="AC97" s="212">
        <v>1000</v>
      </c>
      <c r="AD97" s="213"/>
      <c r="AE97" s="212" t="s">
        <v>410</v>
      </c>
      <c r="AF97" s="212">
        <v>1000</v>
      </c>
      <c r="AG97" s="213"/>
      <c r="AH97" s="213"/>
      <c r="AI97" s="213"/>
      <c r="AJ97" s="213"/>
      <c r="AK97" s="212" t="s">
        <v>417</v>
      </c>
      <c r="AL97" s="212">
        <v>400</v>
      </c>
      <c r="AM97" s="213"/>
      <c r="AN97" s="222"/>
      <c r="AO97" s="222"/>
      <c r="AP97" s="222"/>
      <c r="AQ97" s="222"/>
      <c r="AR97" s="222"/>
      <c r="AS97" s="222"/>
      <c r="AT97" s="213"/>
      <c r="AU97" s="213"/>
      <c r="AV97" s="213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2:81" x14ac:dyDescent="0.2">
      <c r="B98" s="18" t="s">
        <v>6</v>
      </c>
      <c r="C98" s="197">
        <f>11*4250</f>
        <v>46750</v>
      </c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24"/>
      <c r="T98" s="224"/>
      <c r="U98" s="224"/>
      <c r="V98" s="222"/>
      <c r="W98" s="222"/>
      <c r="X98" s="222"/>
      <c r="Y98" s="211"/>
      <c r="Z98" s="211"/>
      <c r="AA98" s="211"/>
      <c r="AB98" s="212" t="s">
        <v>405</v>
      </c>
      <c r="AC98" s="212">
        <v>500</v>
      </c>
      <c r="AD98" s="213"/>
      <c r="AE98" s="213"/>
      <c r="AF98" s="213"/>
      <c r="AG98" s="213"/>
      <c r="AH98" s="213"/>
      <c r="AI98" s="213"/>
      <c r="AJ98" s="213"/>
      <c r="AK98" s="212" t="s">
        <v>418</v>
      </c>
      <c r="AL98" s="212">
        <v>400</v>
      </c>
      <c r="AM98" s="213"/>
      <c r="AN98" s="222"/>
      <c r="AO98" s="222"/>
      <c r="AP98" s="222"/>
      <c r="AQ98" s="222"/>
      <c r="AR98" s="222"/>
      <c r="AS98" s="222"/>
      <c r="AT98" s="213"/>
      <c r="AU98" s="213"/>
      <c r="AV98" s="213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2:81" x14ac:dyDescent="0.2">
      <c r="B99" s="18" t="s">
        <v>3</v>
      </c>
      <c r="C99" s="198">
        <f>SUM(E105,H105,K105,N105,Q105,T105,W105,Z105,AC105,AF105,AI105,AL105,AO105,AR105,AU105)</f>
        <v>90100</v>
      </c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24"/>
      <c r="T99" s="224"/>
      <c r="U99" s="224"/>
      <c r="V99" s="222"/>
      <c r="W99" s="222"/>
      <c r="X99" s="222"/>
      <c r="Y99" s="211"/>
      <c r="Z99" s="211"/>
      <c r="AA99" s="211"/>
      <c r="AB99" s="212" t="s">
        <v>406</v>
      </c>
      <c r="AC99" s="212">
        <v>1000</v>
      </c>
      <c r="AD99" s="213"/>
      <c r="AE99" s="213"/>
      <c r="AF99" s="213"/>
      <c r="AG99" s="213"/>
      <c r="AH99" s="213"/>
      <c r="AI99" s="213"/>
      <c r="AJ99" s="213"/>
      <c r="AK99" s="212" t="s">
        <v>419</v>
      </c>
      <c r="AL99" s="212">
        <v>500</v>
      </c>
      <c r="AM99" s="213"/>
      <c r="AN99" s="222"/>
      <c r="AO99" s="222"/>
      <c r="AP99" s="222"/>
      <c r="AQ99" s="222"/>
      <c r="AR99" s="222"/>
      <c r="AS99" s="222"/>
      <c r="AT99" s="213"/>
      <c r="AU99" s="213"/>
      <c r="AV99" s="213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2:81" x14ac:dyDescent="0.2">
      <c r="B100" s="18" t="s">
        <v>2</v>
      </c>
      <c r="C100" s="198">
        <f>SUM(F105,I105,L105,O105,R105,U105,X105,AA105,AD105,AG105,AJ105,AM105,AP105,AS105,AV105)</f>
        <v>0</v>
      </c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24"/>
      <c r="T100" s="224"/>
      <c r="U100" s="224"/>
      <c r="V100" s="222"/>
      <c r="W100" s="222"/>
      <c r="X100" s="222"/>
      <c r="Y100" s="211"/>
      <c r="Z100" s="211"/>
      <c r="AA100" s="211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2" t="s">
        <v>420</v>
      </c>
      <c r="AL100" s="212">
        <v>500</v>
      </c>
      <c r="AM100" s="213"/>
      <c r="AN100" s="222"/>
      <c r="AO100" s="222"/>
      <c r="AP100" s="222"/>
      <c r="AQ100" s="222"/>
      <c r="AR100" s="222"/>
      <c r="AS100" s="222"/>
      <c r="AT100" s="213"/>
      <c r="AU100" s="213"/>
      <c r="AV100" s="213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2:81" ht="15.75" thickBot="1" x14ac:dyDescent="0.25">
      <c r="B101" s="18" t="s">
        <v>4</v>
      </c>
      <c r="C101" s="199">
        <f>C99-C100</f>
        <v>90100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24"/>
      <c r="T101" s="224"/>
      <c r="U101" s="224"/>
      <c r="V101" s="222"/>
      <c r="W101" s="222"/>
      <c r="X101" s="222"/>
      <c r="Y101" s="211"/>
      <c r="Z101" s="211"/>
      <c r="AA101" s="211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2" t="s">
        <v>421</v>
      </c>
      <c r="AL101" s="212">
        <v>3000</v>
      </c>
      <c r="AM101" s="213"/>
      <c r="AN101" s="222"/>
      <c r="AO101" s="222"/>
      <c r="AP101" s="222"/>
      <c r="AQ101" s="222"/>
      <c r="AR101" s="222"/>
      <c r="AS101" s="222"/>
      <c r="AT101" s="213"/>
      <c r="AU101" s="213"/>
      <c r="AV101" s="213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2:81" x14ac:dyDescent="0.25">
      <c r="B102" s="322" t="s">
        <v>5</v>
      </c>
      <c r="C102" s="32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24"/>
      <c r="T102" s="224"/>
      <c r="U102" s="224"/>
      <c r="V102" s="222"/>
      <c r="W102" s="222"/>
      <c r="X102" s="222"/>
      <c r="Y102" s="211"/>
      <c r="Z102" s="211"/>
      <c r="AA102" s="211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22"/>
      <c r="AO102" s="222"/>
      <c r="AP102" s="222"/>
      <c r="AQ102" s="222"/>
      <c r="AR102" s="222"/>
      <c r="AS102" s="222"/>
      <c r="AT102" s="213"/>
      <c r="AU102" s="213"/>
      <c r="AV102" s="213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2:81" x14ac:dyDescent="0.25">
      <c r="B103" s="324">
        <f>C101/C98</f>
        <v>1.9272727272727272</v>
      </c>
      <c r="C103" s="325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24"/>
      <c r="T103" s="224"/>
      <c r="U103" s="224"/>
      <c r="V103" s="222"/>
      <c r="W103" s="222"/>
      <c r="X103" s="222"/>
      <c r="Y103" s="211"/>
      <c r="Z103" s="211"/>
      <c r="AA103" s="211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22"/>
      <c r="AO103" s="222"/>
      <c r="AP103" s="222"/>
      <c r="AQ103" s="222"/>
      <c r="AR103" s="222"/>
      <c r="AS103" s="222"/>
      <c r="AT103" s="213"/>
      <c r="AU103" s="213"/>
      <c r="AV103" s="213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2:81" ht="15.75" thickBot="1" x14ac:dyDescent="0.3">
      <c r="B104" s="326"/>
      <c r="C104" s="327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24"/>
      <c r="T104" s="224"/>
      <c r="U104" s="224"/>
      <c r="V104" s="222"/>
      <c r="W104" s="222"/>
      <c r="X104" s="222"/>
      <c r="Y104" s="211"/>
      <c r="Z104" s="211"/>
      <c r="AA104" s="211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22"/>
      <c r="AO104" s="222"/>
      <c r="AP104" s="222"/>
      <c r="AQ104" s="222"/>
      <c r="AR104" s="222"/>
      <c r="AS104" s="222"/>
      <c r="AT104" s="213"/>
      <c r="AU104" s="213"/>
      <c r="AV104" s="213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2:81" ht="15.75" thickBot="1" x14ac:dyDescent="0.3">
      <c r="B105" s="21"/>
      <c r="C105" s="22"/>
      <c r="D105" s="23"/>
      <c r="E105" s="24">
        <f>SUM(E94:E104)</f>
        <v>8400</v>
      </c>
      <c r="F105" s="24">
        <f>SUM(F94:F104)</f>
        <v>0</v>
      </c>
      <c r="G105" s="24"/>
      <c r="H105" s="24">
        <f>SUM(H94:H104)</f>
        <v>8500</v>
      </c>
      <c r="I105" s="24">
        <f>SUM(I94:I104)</f>
        <v>0</v>
      </c>
      <c r="J105" s="24"/>
      <c r="K105" s="24">
        <f>SUM(K94:K104)</f>
        <v>6900</v>
      </c>
      <c r="L105" s="24">
        <f>SUM(L94:L104)</f>
        <v>0</v>
      </c>
      <c r="M105" s="24"/>
      <c r="N105" s="24">
        <f>SUM(N94:N104)</f>
        <v>5000</v>
      </c>
      <c r="O105" s="24">
        <f>SUM(O94:O104)</f>
        <v>0</v>
      </c>
      <c r="P105" s="24"/>
      <c r="Q105" s="24">
        <f>SUM(Q94:Q104)</f>
        <v>5500</v>
      </c>
      <c r="R105" s="24">
        <f>SUM(R94:R104)</f>
        <v>0</v>
      </c>
      <c r="S105" s="24"/>
      <c r="T105" s="24">
        <f>SUM(T94:T104)</f>
        <v>14500</v>
      </c>
      <c r="U105" s="24">
        <f>SUM(U94:U104)</f>
        <v>0</v>
      </c>
      <c r="V105" s="24"/>
      <c r="W105" s="24">
        <f>SUM(W94:W104)</f>
        <v>0</v>
      </c>
      <c r="X105" s="24">
        <f>SUM(X94:X104)</f>
        <v>0</v>
      </c>
      <c r="Y105" s="24"/>
      <c r="Z105" s="24">
        <f>SUM(Z94:Z104)</f>
        <v>0</v>
      </c>
      <c r="AA105" s="24">
        <f>SUM(AA94:AA104)</f>
        <v>0</v>
      </c>
      <c r="AB105" s="24"/>
      <c r="AC105" s="24">
        <f>SUM(AC94:AC104)</f>
        <v>6500</v>
      </c>
      <c r="AD105" s="24">
        <f>SUM(AD94:AD104)</f>
        <v>0</v>
      </c>
      <c r="AE105" s="24"/>
      <c r="AF105" s="24">
        <f>SUM(AF94:AF104)</f>
        <v>6900</v>
      </c>
      <c r="AG105" s="24">
        <f>SUM(AG94:AG104)</f>
        <v>0</v>
      </c>
      <c r="AH105" s="24"/>
      <c r="AI105" s="24">
        <f>SUM(AI94:AI104)</f>
        <v>9000</v>
      </c>
      <c r="AJ105" s="24">
        <f>SUM(AJ94:AJ104)</f>
        <v>0</v>
      </c>
      <c r="AK105" s="24"/>
      <c r="AL105" s="24">
        <f>SUM(AL94:AL104)</f>
        <v>8600</v>
      </c>
      <c r="AM105" s="24">
        <f>SUM(AM94:AM104)</f>
        <v>0</v>
      </c>
      <c r="AN105" s="24"/>
      <c r="AO105" s="24">
        <f>SUM(AO94:AO104)</f>
        <v>0</v>
      </c>
      <c r="AP105" s="24">
        <f>SUM(AP94:AP104)</f>
        <v>0</v>
      </c>
      <c r="AQ105" s="24"/>
      <c r="AR105" s="24">
        <f>SUM(AR94:AR104)</f>
        <v>0</v>
      </c>
      <c r="AS105" s="24">
        <f>SUM(AS94:AS104)</f>
        <v>0</v>
      </c>
      <c r="AT105" s="24"/>
      <c r="AU105" s="24">
        <f>SUM(AU94:AU104)</f>
        <v>10300</v>
      </c>
      <c r="AV105" s="25">
        <f>SUM(AV94:AV104)</f>
        <v>0</v>
      </c>
      <c r="AW105" s="14"/>
      <c r="AX105" s="14"/>
      <c r="AY105" s="14"/>
    </row>
    <row r="106" spans="2:81" ht="15.75" thickBot="1" x14ac:dyDescent="0.3"/>
    <row r="107" spans="2:81" x14ac:dyDescent="0.25">
      <c r="B107" s="333" t="s">
        <v>197</v>
      </c>
      <c r="C107" s="334"/>
      <c r="D107" s="339">
        <v>1</v>
      </c>
      <c r="E107" s="340"/>
      <c r="F107" s="340"/>
      <c r="G107" s="328">
        <v>2</v>
      </c>
      <c r="H107" s="329"/>
      <c r="I107" s="330"/>
      <c r="J107" s="328">
        <v>3</v>
      </c>
      <c r="K107" s="329"/>
      <c r="L107" s="330"/>
      <c r="M107" s="328">
        <v>4</v>
      </c>
      <c r="N107" s="329"/>
      <c r="O107" s="330"/>
      <c r="P107" s="328">
        <v>5</v>
      </c>
      <c r="Q107" s="329"/>
      <c r="R107" s="330"/>
      <c r="S107" s="328">
        <v>6</v>
      </c>
      <c r="T107" s="329"/>
      <c r="U107" s="330"/>
      <c r="V107" s="328">
        <v>7</v>
      </c>
      <c r="W107" s="329"/>
      <c r="X107" s="330"/>
      <c r="Y107" s="328">
        <v>8</v>
      </c>
      <c r="Z107" s="329"/>
      <c r="AA107" s="330"/>
      <c r="AB107" s="328">
        <v>9</v>
      </c>
      <c r="AC107" s="329"/>
      <c r="AD107" s="330"/>
      <c r="AE107" s="328">
        <v>10</v>
      </c>
      <c r="AF107" s="329"/>
      <c r="AG107" s="330"/>
      <c r="AH107" s="328">
        <v>11</v>
      </c>
      <c r="AI107" s="329"/>
      <c r="AJ107" s="330"/>
      <c r="AK107" s="328">
        <v>12</v>
      </c>
      <c r="AL107" s="329"/>
      <c r="AM107" s="330"/>
      <c r="AN107" s="328">
        <v>13</v>
      </c>
      <c r="AO107" s="329"/>
      <c r="AP107" s="330"/>
      <c r="AQ107" s="328">
        <v>14</v>
      </c>
      <c r="AR107" s="329"/>
      <c r="AS107" s="330"/>
      <c r="AT107" s="328">
        <v>15</v>
      </c>
      <c r="AU107" s="329"/>
      <c r="AV107" s="331"/>
      <c r="AW107" s="332"/>
      <c r="AX107" s="319"/>
      <c r="AY107" s="319"/>
      <c r="AZ107" s="319"/>
      <c r="BA107" s="319"/>
      <c r="BB107" s="319"/>
      <c r="BC107" s="319"/>
      <c r="BD107" s="319"/>
      <c r="BE107" s="319"/>
      <c r="BF107" s="319"/>
      <c r="BG107" s="319"/>
      <c r="BH107" s="319"/>
      <c r="BI107" s="319"/>
      <c r="BJ107" s="319"/>
      <c r="BK107" s="319"/>
      <c r="BL107" s="319"/>
      <c r="BM107" s="319"/>
      <c r="BN107" s="319"/>
      <c r="BO107" s="319"/>
      <c r="BP107" s="319"/>
      <c r="BQ107" s="319"/>
      <c r="BR107" s="319"/>
      <c r="BS107" s="319"/>
      <c r="BT107" s="319"/>
      <c r="BU107" s="319"/>
      <c r="BV107" s="319"/>
      <c r="BW107" s="319"/>
      <c r="BX107" s="319"/>
      <c r="BY107" s="319"/>
      <c r="BZ107" s="319"/>
      <c r="CA107" s="319"/>
      <c r="CB107" s="319"/>
      <c r="CC107" s="319"/>
    </row>
    <row r="108" spans="2:81" x14ac:dyDescent="0.25">
      <c r="B108" s="335"/>
      <c r="C108" s="336"/>
      <c r="D108" s="200" t="s">
        <v>0</v>
      </c>
      <c r="E108" s="201" t="s">
        <v>1</v>
      </c>
      <c r="F108" s="201" t="s">
        <v>2</v>
      </c>
      <c r="G108" s="201" t="s">
        <v>0</v>
      </c>
      <c r="H108" s="201" t="s">
        <v>1</v>
      </c>
      <c r="I108" s="201" t="s">
        <v>2</v>
      </c>
      <c r="J108" s="201" t="s">
        <v>0</v>
      </c>
      <c r="K108" s="201" t="s">
        <v>1</v>
      </c>
      <c r="L108" s="201" t="s">
        <v>2</v>
      </c>
      <c r="M108" s="201" t="s">
        <v>0</v>
      </c>
      <c r="N108" s="201" t="s">
        <v>1</v>
      </c>
      <c r="O108" s="201" t="s">
        <v>2</v>
      </c>
      <c r="P108" s="201" t="s">
        <v>0</v>
      </c>
      <c r="Q108" s="201" t="s">
        <v>1</v>
      </c>
      <c r="R108" s="201" t="s">
        <v>2</v>
      </c>
      <c r="S108" s="201" t="s">
        <v>0</v>
      </c>
      <c r="T108" s="201" t="s">
        <v>1</v>
      </c>
      <c r="U108" s="201" t="s">
        <v>2</v>
      </c>
      <c r="V108" s="201" t="s">
        <v>0</v>
      </c>
      <c r="W108" s="201" t="s">
        <v>1</v>
      </c>
      <c r="X108" s="201" t="s">
        <v>2</v>
      </c>
      <c r="Y108" s="201" t="s">
        <v>0</v>
      </c>
      <c r="Z108" s="201" t="s">
        <v>1</v>
      </c>
      <c r="AA108" s="201" t="s">
        <v>2</v>
      </c>
      <c r="AB108" s="201" t="s">
        <v>0</v>
      </c>
      <c r="AC108" s="201" t="s">
        <v>1</v>
      </c>
      <c r="AD108" s="201" t="s">
        <v>2</v>
      </c>
      <c r="AE108" s="201" t="s">
        <v>0</v>
      </c>
      <c r="AF108" s="201" t="s">
        <v>1</v>
      </c>
      <c r="AG108" s="201" t="s">
        <v>2</v>
      </c>
      <c r="AH108" s="201" t="s">
        <v>0</v>
      </c>
      <c r="AI108" s="201" t="s">
        <v>1</v>
      </c>
      <c r="AJ108" s="201" t="s">
        <v>2</v>
      </c>
      <c r="AK108" s="201" t="s">
        <v>0</v>
      </c>
      <c r="AL108" s="201" t="s">
        <v>1</v>
      </c>
      <c r="AM108" s="201" t="s">
        <v>2</v>
      </c>
      <c r="AN108" s="201" t="s">
        <v>0</v>
      </c>
      <c r="AO108" s="201" t="s">
        <v>1</v>
      </c>
      <c r="AP108" s="201" t="s">
        <v>2</v>
      </c>
      <c r="AQ108" s="201" t="s">
        <v>0</v>
      </c>
      <c r="AR108" s="201" t="s">
        <v>1</v>
      </c>
      <c r="AS108" s="201" t="s">
        <v>2</v>
      </c>
      <c r="AT108" s="201" t="s">
        <v>0</v>
      </c>
      <c r="AU108" s="201" t="s">
        <v>1</v>
      </c>
      <c r="AV108" s="202" t="s">
        <v>2</v>
      </c>
      <c r="AW108" s="14"/>
      <c r="AX108" s="14"/>
      <c r="AY108" s="14"/>
    </row>
    <row r="109" spans="2:81" x14ac:dyDescent="0.2">
      <c r="B109" s="335"/>
      <c r="C109" s="336"/>
      <c r="D109" s="212" t="s">
        <v>387</v>
      </c>
      <c r="E109" s="212">
        <v>4500</v>
      </c>
      <c r="F109" s="213"/>
      <c r="G109" s="212" t="s">
        <v>388</v>
      </c>
      <c r="H109" s="212">
        <v>3000</v>
      </c>
      <c r="I109" s="213"/>
      <c r="J109" s="212" t="s">
        <v>428</v>
      </c>
      <c r="K109" s="212">
        <v>800</v>
      </c>
      <c r="L109" s="213"/>
      <c r="M109" s="212" t="s">
        <v>396</v>
      </c>
      <c r="N109" s="212">
        <v>4500</v>
      </c>
      <c r="O109" s="213"/>
      <c r="P109" s="212" t="s">
        <v>431</v>
      </c>
      <c r="Q109" s="212">
        <v>1000</v>
      </c>
      <c r="R109" s="213"/>
      <c r="S109" s="222"/>
      <c r="T109" s="222"/>
      <c r="U109" s="222"/>
      <c r="V109" s="222"/>
      <c r="W109" s="222"/>
      <c r="X109" s="222"/>
      <c r="Y109" s="212" t="s">
        <v>369</v>
      </c>
      <c r="Z109" s="212">
        <v>5000</v>
      </c>
      <c r="AA109" s="213"/>
      <c r="AB109" s="212" t="s">
        <v>436</v>
      </c>
      <c r="AC109" s="212">
        <v>1000</v>
      </c>
      <c r="AD109" s="213"/>
      <c r="AE109" s="212" t="s">
        <v>408</v>
      </c>
      <c r="AF109" s="212">
        <v>1500</v>
      </c>
      <c r="AG109" s="213"/>
      <c r="AH109" s="212" t="s">
        <v>444</v>
      </c>
      <c r="AI109" s="212">
        <v>400</v>
      </c>
      <c r="AJ109" s="213"/>
      <c r="AK109" s="220" t="s">
        <v>451</v>
      </c>
      <c r="AL109" s="212">
        <v>500</v>
      </c>
      <c r="AM109" s="213"/>
      <c r="AN109" s="222"/>
      <c r="AO109" s="222"/>
      <c r="AP109" s="222"/>
      <c r="AQ109" s="222"/>
      <c r="AR109" s="222"/>
      <c r="AS109" s="222"/>
      <c r="AT109" s="212" t="s">
        <v>424</v>
      </c>
      <c r="AU109" s="212">
        <v>1000</v>
      </c>
      <c r="AV109" s="213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2:81" x14ac:dyDescent="0.2">
      <c r="B110" s="335"/>
      <c r="C110" s="336"/>
      <c r="D110" s="212" t="s">
        <v>425</v>
      </c>
      <c r="E110" s="212">
        <v>1000</v>
      </c>
      <c r="F110" s="213"/>
      <c r="G110" s="212" t="s">
        <v>389</v>
      </c>
      <c r="H110" s="212">
        <v>1500</v>
      </c>
      <c r="I110" s="213"/>
      <c r="J110" s="212" t="s">
        <v>390</v>
      </c>
      <c r="K110" s="212">
        <v>2000</v>
      </c>
      <c r="L110" s="213"/>
      <c r="M110" s="213"/>
      <c r="N110" s="213"/>
      <c r="O110" s="213"/>
      <c r="P110" s="212" t="s">
        <v>397</v>
      </c>
      <c r="Q110" s="212">
        <v>2500</v>
      </c>
      <c r="R110" s="213"/>
      <c r="S110" s="222"/>
      <c r="T110" s="222"/>
      <c r="U110" s="222"/>
      <c r="V110" s="222"/>
      <c r="W110" s="222"/>
      <c r="X110" s="222"/>
      <c r="Y110" s="212" t="s">
        <v>432</v>
      </c>
      <c r="Z110" s="212">
        <v>500</v>
      </c>
      <c r="AA110" s="213"/>
      <c r="AB110" s="212" t="s">
        <v>402</v>
      </c>
      <c r="AC110" s="212">
        <v>1500</v>
      </c>
      <c r="AD110" s="213"/>
      <c r="AE110" s="212" t="s">
        <v>440</v>
      </c>
      <c r="AF110" s="212">
        <v>500</v>
      </c>
      <c r="AG110" s="213"/>
      <c r="AH110" s="212" t="s">
        <v>445</v>
      </c>
      <c r="AI110" s="212">
        <v>500</v>
      </c>
      <c r="AJ110" s="213"/>
      <c r="AK110" s="220" t="s">
        <v>452</v>
      </c>
      <c r="AL110" s="212">
        <v>1500</v>
      </c>
      <c r="AM110" s="213"/>
      <c r="AN110" s="222"/>
      <c r="AO110" s="222"/>
      <c r="AP110" s="222"/>
      <c r="AQ110" s="222"/>
      <c r="AR110" s="222"/>
      <c r="AS110" s="222"/>
      <c r="AT110" s="212" t="s">
        <v>457</v>
      </c>
      <c r="AU110" s="212">
        <v>1000</v>
      </c>
      <c r="AV110" s="213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2:81" ht="15.75" thickBot="1" x14ac:dyDescent="0.25">
      <c r="B111" s="337"/>
      <c r="C111" s="338"/>
      <c r="D111" s="212" t="s">
        <v>426</v>
      </c>
      <c r="E111" s="212">
        <v>500</v>
      </c>
      <c r="F111" s="213"/>
      <c r="G111" s="213"/>
      <c r="H111" s="213"/>
      <c r="I111" s="213"/>
      <c r="J111" s="212" t="s">
        <v>429</v>
      </c>
      <c r="K111" s="212">
        <v>400</v>
      </c>
      <c r="L111" s="213"/>
      <c r="M111" s="213"/>
      <c r="N111" s="213"/>
      <c r="O111" s="213"/>
      <c r="P111" s="212" t="s">
        <v>367</v>
      </c>
      <c r="Q111" s="212">
        <v>1000</v>
      </c>
      <c r="R111" s="213"/>
      <c r="S111" s="222"/>
      <c r="T111" s="222"/>
      <c r="U111" s="222"/>
      <c r="V111" s="222"/>
      <c r="W111" s="222"/>
      <c r="X111" s="222"/>
      <c r="Y111" s="212" t="s">
        <v>433</v>
      </c>
      <c r="Z111" s="212">
        <v>400</v>
      </c>
      <c r="AA111" s="213"/>
      <c r="AB111" s="212" t="s">
        <v>437</v>
      </c>
      <c r="AC111" s="212">
        <v>500</v>
      </c>
      <c r="AD111" s="213"/>
      <c r="AE111" s="212" t="s">
        <v>441</v>
      </c>
      <c r="AF111" s="212">
        <v>2000</v>
      </c>
      <c r="AG111" s="213"/>
      <c r="AH111" s="212" t="s">
        <v>446</v>
      </c>
      <c r="AI111" s="212">
        <v>500</v>
      </c>
      <c r="AJ111" s="213"/>
      <c r="AK111" s="220" t="s">
        <v>453</v>
      </c>
      <c r="AL111" s="212">
        <v>1000</v>
      </c>
      <c r="AM111" s="213"/>
      <c r="AN111" s="222"/>
      <c r="AO111" s="222"/>
      <c r="AP111" s="222"/>
      <c r="AQ111" s="222"/>
      <c r="AR111" s="222"/>
      <c r="AS111" s="222"/>
      <c r="AT111" s="212" t="s">
        <v>458</v>
      </c>
      <c r="AU111" s="212">
        <v>500</v>
      </c>
      <c r="AV111" s="213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2:81" x14ac:dyDescent="0.2">
      <c r="B112" s="320" t="s">
        <v>8</v>
      </c>
      <c r="C112" s="321"/>
      <c r="D112" s="212" t="s">
        <v>427</v>
      </c>
      <c r="E112" s="212">
        <v>400</v>
      </c>
      <c r="F112" s="213"/>
      <c r="G112" s="213"/>
      <c r="H112" s="213"/>
      <c r="I112" s="213"/>
      <c r="J112" s="212" t="s">
        <v>430</v>
      </c>
      <c r="K112" s="212">
        <v>300</v>
      </c>
      <c r="L112" s="213"/>
      <c r="M112" s="213"/>
      <c r="N112" s="213"/>
      <c r="O112" s="213"/>
      <c r="P112" s="213"/>
      <c r="Q112" s="213"/>
      <c r="R112" s="213"/>
      <c r="S112" s="222"/>
      <c r="T112" s="222"/>
      <c r="U112" s="222"/>
      <c r="V112" s="222"/>
      <c r="W112" s="222"/>
      <c r="X112" s="222"/>
      <c r="Y112" s="212" t="s">
        <v>434</v>
      </c>
      <c r="Z112" s="212">
        <v>500</v>
      </c>
      <c r="AA112" s="213"/>
      <c r="AB112" s="212" t="s">
        <v>438</v>
      </c>
      <c r="AC112" s="212">
        <v>1000</v>
      </c>
      <c r="AD112" s="213"/>
      <c r="AE112" s="212" t="s">
        <v>442</v>
      </c>
      <c r="AF112" s="212">
        <v>500</v>
      </c>
      <c r="AG112" s="213"/>
      <c r="AH112" s="212" t="s">
        <v>447</v>
      </c>
      <c r="AI112" s="212">
        <v>500</v>
      </c>
      <c r="AJ112" s="213"/>
      <c r="AK112" s="220" t="s">
        <v>454</v>
      </c>
      <c r="AL112" s="212">
        <v>500</v>
      </c>
      <c r="AM112" s="213"/>
      <c r="AN112" s="222"/>
      <c r="AO112" s="222"/>
      <c r="AP112" s="222"/>
      <c r="AQ112" s="222"/>
      <c r="AR112" s="222"/>
      <c r="AS112" s="222"/>
      <c r="AT112" s="212" t="s">
        <v>459</v>
      </c>
      <c r="AU112" s="212">
        <v>500</v>
      </c>
      <c r="AV112" s="213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2:81" x14ac:dyDescent="0.2">
      <c r="B113" s="18" t="s">
        <v>6</v>
      </c>
      <c r="C113" s="197"/>
      <c r="D113" s="213"/>
      <c r="E113" s="213"/>
      <c r="F113" s="213"/>
      <c r="G113" s="213"/>
      <c r="H113" s="213"/>
      <c r="I113" s="213"/>
      <c r="J113" s="212" t="s">
        <v>251</v>
      </c>
      <c r="K113" s="212">
        <v>2500</v>
      </c>
      <c r="L113" s="213"/>
      <c r="M113" s="213"/>
      <c r="N113" s="213"/>
      <c r="O113" s="213"/>
      <c r="P113" s="213"/>
      <c r="Q113" s="213"/>
      <c r="R113" s="213"/>
      <c r="S113" s="222"/>
      <c r="T113" s="222"/>
      <c r="U113" s="222"/>
      <c r="V113" s="222"/>
      <c r="W113" s="222"/>
      <c r="X113" s="222"/>
      <c r="Y113" s="212" t="s">
        <v>372</v>
      </c>
      <c r="Z113" s="212">
        <v>1000</v>
      </c>
      <c r="AA113" s="213"/>
      <c r="AB113" s="212" t="s">
        <v>439</v>
      </c>
      <c r="AC113" s="212">
        <v>500</v>
      </c>
      <c r="AD113" s="213"/>
      <c r="AE113" s="212" t="s">
        <v>443</v>
      </c>
      <c r="AF113" s="212">
        <v>500</v>
      </c>
      <c r="AG113" s="213"/>
      <c r="AH113" s="212" t="s">
        <v>448</v>
      </c>
      <c r="AI113" s="212">
        <v>1000</v>
      </c>
      <c r="AJ113" s="213"/>
      <c r="AK113" s="220" t="s">
        <v>455</v>
      </c>
      <c r="AL113" s="212">
        <v>400</v>
      </c>
      <c r="AM113" s="213"/>
      <c r="AN113" s="222"/>
      <c r="AO113" s="222"/>
      <c r="AP113" s="222"/>
      <c r="AQ113" s="222"/>
      <c r="AR113" s="222"/>
      <c r="AS113" s="222"/>
      <c r="AT113" s="209" t="s">
        <v>422</v>
      </c>
      <c r="AU113" s="212">
        <v>3600</v>
      </c>
      <c r="AV113" s="213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2:81" x14ac:dyDescent="0.2">
      <c r="B114" s="18" t="s">
        <v>3</v>
      </c>
      <c r="C114" s="198">
        <f>SUM(E120,H120,K120,N120,Q120,T120,W120,Z120,AC120,AF120,AI120,AL120,AO120,AR120,AU120)</f>
        <v>59150</v>
      </c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22"/>
      <c r="T114" s="222"/>
      <c r="U114" s="222"/>
      <c r="V114" s="222"/>
      <c r="W114" s="222"/>
      <c r="X114" s="222"/>
      <c r="Y114" s="212" t="s">
        <v>435</v>
      </c>
      <c r="Z114" s="212">
        <v>1000</v>
      </c>
      <c r="AA114" s="213"/>
      <c r="AB114" s="213"/>
      <c r="AC114" s="213"/>
      <c r="AD114" s="213"/>
      <c r="AE114" s="213"/>
      <c r="AF114" s="213"/>
      <c r="AG114" s="213"/>
      <c r="AH114" s="212" t="s">
        <v>449</v>
      </c>
      <c r="AI114" s="212">
        <v>1050</v>
      </c>
      <c r="AJ114" s="213"/>
      <c r="AK114" s="220" t="s">
        <v>456</v>
      </c>
      <c r="AL114" s="212">
        <v>400</v>
      </c>
      <c r="AM114" s="213"/>
      <c r="AN114" s="222"/>
      <c r="AO114" s="222"/>
      <c r="AP114" s="222"/>
      <c r="AQ114" s="222"/>
      <c r="AR114" s="222"/>
      <c r="AS114" s="222"/>
      <c r="AT114" s="213"/>
      <c r="AU114" s="213"/>
      <c r="AV114" s="213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2:81" x14ac:dyDescent="0.2">
      <c r="B115" s="18" t="s">
        <v>2</v>
      </c>
      <c r="C115" s="198">
        <f>SUM(F120,I120,L120,O120,R120,U120,X120,AA120,AD120,AG120,AJ120,AM120,AP120,AS120,AV120)</f>
        <v>0</v>
      </c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22"/>
      <c r="T115" s="222"/>
      <c r="U115" s="222"/>
      <c r="V115" s="222"/>
      <c r="W115" s="222"/>
      <c r="X115" s="222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2" t="s">
        <v>450</v>
      </c>
      <c r="AI115" s="212">
        <v>500</v>
      </c>
      <c r="AJ115" s="213"/>
      <c r="AK115" s="213"/>
      <c r="AL115" s="213"/>
      <c r="AM115" s="213"/>
      <c r="AN115" s="222"/>
      <c r="AO115" s="222"/>
      <c r="AP115" s="222"/>
      <c r="AQ115" s="222"/>
      <c r="AR115" s="222"/>
      <c r="AS115" s="222"/>
      <c r="AT115" s="213"/>
      <c r="AU115" s="213"/>
      <c r="AV115" s="213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2:81" ht="15.75" thickBot="1" x14ac:dyDescent="0.3">
      <c r="B116" s="18" t="s">
        <v>4</v>
      </c>
      <c r="C116" s="199">
        <f>C114-C115</f>
        <v>59150</v>
      </c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22"/>
      <c r="T116" s="222"/>
      <c r="U116" s="222"/>
      <c r="V116" s="222"/>
      <c r="W116" s="222"/>
      <c r="X116" s="222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22"/>
      <c r="AO116" s="222"/>
      <c r="AP116" s="222"/>
      <c r="AQ116" s="222"/>
      <c r="AR116" s="222"/>
      <c r="AS116" s="222"/>
      <c r="AT116" s="213"/>
      <c r="AU116" s="213"/>
      <c r="AV116" s="213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2:81" x14ac:dyDescent="0.25">
      <c r="B117" s="322" t="s">
        <v>5</v>
      </c>
      <c r="C117" s="323"/>
      <c r="D117" s="213"/>
      <c r="E117" s="213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22"/>
      <c r="T117" s="222"/>
      <c r="U117" s="222"/>
      <c r="V117" s="222"/>
      <c r="W117" s="222"/>
      <c r="X117" s="222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22"/>
      <c r="AO117" s="222"/>
      <c r="AP117" s="222"/>
      <c r="AQ117" s="222"/>
      <c r="AR117" s="222"/>
      <c r="AS117" s="222"/>
      <c r="AT117" s="213"/>
      <c r="AU117" s="213"/>
      <c r="AV117" s="213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2:81" x14ac:dyDescent="0.25">
      <c r="B118" s="324" t="e">
        <f>C116/C113</f>
        <v>#DIV/0!</v>
      </c>
      <c r="C118" s="325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3"/>
      <c r="S118" s="222"/>
      <c r="T118" s="222"/>
      <c r="U118" s="222"/>
      <c r="V118" s="222"/>
      <c r="W118" s="222"/>
      <c r="X118" s="222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22"/>
      <c r="AO118" s="222"/>
      <c r="AP118" s="222"/>
      <c r="AQ118" s="222"/>
      <c r="AR118" s="222"/>
      <c r="AS118" s="222"/>
      <c r="AT118" s="213"/>
      <c r="AU118" s="213"/>
      <c r="AV118" s="213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2:81" ht="15.75" thickBot="1" x14ac:dyDescent="0.3">
      <c r="B119" s="326"/>
      <c r="C119" s="327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  <c r="Q119" s="213"/>
      <c r="R119" s="213"/>
      <c r="S119" s="222"/>
      <c r="T119" s="222"/>
      <c r="U119" s="222"/>
      <c r="V119" s="222"/>
      <c r="W119" s="222"/>
      <c r="X119" s="222"/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  <c r="AL119" s="213"/>
      <c r="AM119" s="213"/>
      <c r="AN119" s="222"/>
      <c r="AO119" s="222"/>
      <c r="AP119" s="222"/>
      <c r="AQ119" s="222"/>
      <c r="AR119" s="222"/>
      <c r="AS119" s="222"/>
      <c r="AT119" s="213"/>
      <c r="AU119" s="213"/>
      <c r="AV119" s="213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2:81" ht="15.75" thickBot="1" x14ac:dyDescent="0.3">
      <c r="B120" s="21"/>
      <c r="C120" s="22"/>
      <c r="D120" s="23"/>
      <c r="E120" s="24">
        <f>SUM(E109:E119)</f>
        <v>6400</v>
      </c>
      <c r="F120" s="24">
        <f>SUM(F109:F119)</f>
        <v>0</v>
      </c>
      <c r="G120" s="24"/>
      <c r="H120" s="24">
        <f>SUM(H109:H119)</f>
        <v>4500</v>
      </c>
      <c r="I120" s="24">
        <f>SUM(I109:I119)</f>
        <v>0</v>
      </c>
      <c r="J120" s="24"/>
      <c r="K120" s="24">
        <f>SUM(K109:K119)</f>
        <v>6000</v>
      </c>
      <c r="L120" s="24">
        <f>SUM(L109:L119)</f>
        <v>0</v>
      </c>
      <c r="M120" s="24"/>
      <c r="N120" s="24">
        <f>SUM(N109:N119)</f>
        <v>4500</v>
      </c>
      <c r="O120" s="24">
        <f>SUM(O109:O119)</f>
        <v>0</v>
      </c>
      <c r="P120" s="24"/>
      <c r="Q120" s="24">
        <f>SUM(Q109:Q119)</f>
        <v>4500</v>
      </c>
      <c r="R120" s="24">
        <f>SUM(R109:R119)</f>
        <v>0</v>
      </c>
      <c r="S120" s="24"/>
      <c r="T120" s="24">
        <f>SUM(T109:T119)</f>
        <v>0</v>
      </c>
      <c r="U120" s="24">
        <f>SUM(U109:U119)</f>
        <v>0</v>
      </c>
      <c r="V120" s="24"/>
      <c r="W120" s="24">
        <f>SUM(W109:W119)</f>
        <v>0</v>
      </c>
      <c r="X120" s="24">
        <f>SUM(X109:X119)</f>
        <v>0</v>
      </c>
      <c r="Y120" s="24"/>
      <c r="Z120" s="24">
        <f>SUM(Z109:Z119)</f>
        <v>8400</v>
      </c>
      <c r="AA120" s="24">
        <f>SUM(AA109:AA119)</f>
        <v>0</v>
      </c>
      <c r="AB120" s="24"/>
      <c r="AC120" s="24">
        <f>SUM(AC109:AC119)</f>
        <v>4500</v>
      </c>
      <c r="AD120" s="24">
        <f>SUM(AD109:AD119)</f>
        <v>0</v>
      </c>
      <c r="AE120" s="24"/>
      <c r="AF120" s="24">
        <f>SUM(AF109:AF119)</f>
        <v>5000</v>
      </c>
      <c r="AG120" s="24">
        <f>SUM(AG109:AG119)</f>
        <v>0</v>
      </c>
      <c r="AH120" s="24"/>
      <c r="AI120" s="24">
        <f>SUM(AI109:AI119)</f>
        <v>4450</v>
      </c>
      <c r="AJ120" s="24">
        <f>SUM(AJ109:AJ119)</f>
        <v>0</v>
      </c>
      <c r="AK120" s="24"/>
      <c r="AL120" s="24">
        <f>SUM(AL109:AL119)</f>
        <v>4300</v>
      </c>
      <c r="AM120" s="24">
        <f>SUM(AM109:AM119)</f>
        <v>0</v>
      </c>
      <c r="AN120" s="24"/>
      <c r="AO120" s="24">
        <f>SUM(AO109:AO119)</f>
        <v>0</v>
      </c>
      <c r="AP120" s="24">
        <f>SUM(AP109:AP119)</f>
        <v>0</v>
      </c>
      <c r="AQ120" s="24"/>
      <c r="AR120" s="24">
        <f>SUM(AR109:AR119)</f>
        <v>0</v>
      </c>
      <c r="AS120" s="24">
        <f>SUM(AS109:AS119)</f>
        <v>0</v>
      </c>
      <c r="AT120" s="24"/>
      <c r="AU120" s="24">
        <f>SUM(AU109:AU119)</f>
        <v>6600</v>
      </c>
      <c r="AV120" s="25">
        <f>SUM(AV109:AV119)</f>
        <v>0</v>
      </c>
      <c r="AW120" s="14"/>
      <c r="AX120" s="14"/>
      <c r="AY120" s="14"/>
    </row>
    <row r="121" spans="2:81" ht="15.75" thickBot="1" x14ac:dyDescent="0.3"/>
    <row r="122" spans="2:81" x14ac:dyDescent="0.25">
      <c r="B122" s="333" t="s">
        <v>460</v>
      </c>
      <c r="C122" s="334"/>
      <c r="D122" s="347">
        <v>1</v>
      </c>
      <c r="E122" s="329"/>
      <c r="F122" s="330"/>
      <c r="G122" s="328">
        <v>2</v>
      </c>
      <c r="H122" s="329"/>
      <c r="I122" s="330"/>
      <c r="J122" s="328">
        <v>3</v>
      </c>
      <c r="K122" s="329"/>
      <c r="L122" s="330"/>
      <c r="M122" s="328">
        <v>4</v>
      </c>
      <c r="N122" s="329"/>
      <c r="O122" s="330"/>
      <c r="P122" s="328">
        <v>5</v>
      </c>
      <c r="Q122" s="329"/>
      <c r="R122" s="330"/>
      <c r="S122" s="328">
        <v>6</v>
      </c>
      <c r="T122" s="329"/>
      <c r="U122" s="330"/>
      <c r="V122" s="328">
        <v>7</v>
      </c>
      <c r="W122" s="329"/>
      <c r="X122" s="330"/>
      <c r="Y122" s="328">
        <v>8</v>
      </c>
      <c r="Z122" s="329"/>
      <c r="AA122" s="330"/>
      <c r="AB122" s="328">
        <v>9</v>
      </c>
      <c r="AC122" s="329"/>
      <c r="AD122" s="330"/>
      <c r="AE122" s="328">
        <v>10</v>
      </c>
      <c r="AF122" s="329"/>
      <c r="AG122" s="330"/>
      <c r="AH122" s="328">
        <v>11</v>
      </c>
      <c r="AI122" s="329"/>
      <c r="AJ122" s="330"/>
      <c r="AK122" s="328">
        <v>12</v>
      </c>
      <c r="AL122" s="329"/>
      <c r="AM122" s="330"/>
      <c r="AN122" s="328">
        <v>13</v>
      </c>
      <c r="AO122" s="329"/>
      <c r="AP122" s="330"/>
      <c r="AQ122" s="328">
        <v>14</v>
      </c>
      <c r="AR122" s="329"/>
      <c r="AS122" s="330"/>
      <c r="AT122" s="328">
        <v>15</v>
      </c>
      <c r="AU122" s="329"/>
      <c r="AV122" s="331"/>
      <c r="AW122" s="332"/>
      <c r="AX122" s="319"/>
      <c r="AY122" s="319"/>
      <c r="AZ122" s="319"/>
      <c r="BA122" s="319"/>
      <c r="BB122" s="319"/>
      <c r="BC122" s="319"/>
      <c r="BD122" s="319"/>
      <c r="BE122" s="319"/>
      <c r="BF122" s="319"/>
      <c r="BG122" s="319"/>
      <c r="BH122" s="319"/>
      <c r="BI122" s="319"/>
      <c r="BJ122" s="319"/>
      <c r="BK122" s="319"/>
      <c r="BL122" s="319"/>
      <c r="BM122" s="319"/>
      <c r="BN122" s="319"/>
      <c r="BO122" s="319"/>
      <c r="BP122" s="319"/>
      <c r="BQ122" s="319"/>
      <c r="BR122" s="319"/>
      <c r="BS122" s="319"/>
      <c r="BT122" s="319"/>
      <c r="BU122" s="319"/>
      <c r="BV122" s="319"/>
      <c r="BW122" s="319"/>
      <c r="BX122" s="319"/>
      <c r="BY122" s="319"/>
      <c r="BZ122" s="319"/>
      <c r="CA122" s="319"/>
      <c r="CB122" s="319"/>
      <c r="CC122" s="319"/>
    </row>
    <row r="123" spans="2:81" x14ac:dyDescent="0.25">
      <c r="B123" s="335"/>
      <c r="C123" s="336"/>
      <c r="D123" s="200" t="s">
        <v>0</v>
      </c>
      <c r="E123" s="201" t="s">
        <v>1</v>
      </c>
      <c r="F123" s="201" t="s">
        <v>2</v>
      </c>
      <c r="G123" s="201" t="s">
        <v>0</v>
      </c>
      <c r="H123" s="201" t="s">
        <v>1</v>
      </c>
      <c r="I123" s="201" t="s">
        <v>2</v>
      </c>
      <c r="J123" s="201" t="s">
        <v>0</v>
      </c>
      <c r="K123" s="201" t="s">
        <v>1</v>
      </c>
      <c r="L123" s="201" t="s">
        <v>2</v>
      </c>
      <c r="M123" s="201" t="s">
        <v>0</v>
      </c>
      <c r="N123" s="201" t="s">
        <v>1</v>
      </c>
      <c r="O123" s="201" t="s">
        <v>2</v>
      </c>
      <c r="P123" s="201" t="s">
        <v>0</v>
      </c>
      <c r="Q123" s="201" t="s">
        <v>1</v>
      </c>
      <c r="R123" s="201" t="s">
        <v>2</v>
      </c>
      <c r="S123" s="201" t="s">
        <v>0</v>
      </c>
      <c r="T123" s="201" t="s">
        <v>1</v>
      </c>
      <c r="U123" s="201" t="s">
        <v>2</v>
      </c>
      <c r="V123" s="201" t="s">
        <v>0</v>
      </c>
      <c r="W123" s="201" t="s">
        <v>1</v>
      </c>
      <c r="X123" s="201" t="s">
        <v>2</v>
      </c>
      <c r="Y123" s="201" t="s">
        <v>0</v>
      </c>
      <c r="Z123" s="201" t="s">
        <v>1</v>
      </c>
      <c r="AA123" s="201" t="s">
        <v>2</v>
      </c>
      <c r="AB123" s="201" t="s">
        <v>0</v>
      </c>
      <c r="AC123" s="201" t="s">
        <v>1</v>
      </c>
      <c r="AD123" s="201" t="s">
        <v>2</v>
      </c>
      <c r="AE123" s="201" t="s">
        <v>0</v>
      </c>
      <c r="AF123" s="201" t="s">
        <v>1</v>
      </c>
      <c r="AG123" s="201" t="s">
        <v>2</v>
      </c>
      <c r="AH123" s="201" t="s">
        <v>0</v>
      </c>
      <c r="AI123" s="201" t="s">
        <v>1</v>
      </c>
      <c r="AJ123" s="201" t="s">
        <v>2</v>
      </c>
      <c r="AK123" s="201" t="s">
        <v>0</v>
      </c>
      <c r="AL123" s="201" t="s">
        <v>1</v>
      </c>
      <c r="AM123" s="201" t="s">
        <v>2</v>
      </c>
      <c r="AN123" s="201" t="s">
        <v>0</v>
      </c>
      <c r="AO123" s="201" t="s">
        <v>1</v>
      </c>
      <c r="AP123" s="201" t="s">
        <v>2</v>
      </c>
      <c r="AQ123" s="201" t="s">
        <v>0</v>
      </c>
      <c r="AR123" s="201" t="s">
        <v>1</v>
      </c>
      <c r="AS123" s="201" t="s">
        <v>2</v>
      </c>
      <c r="AT123" s="201" t="s">
        <v>0</v>
      </c>
      <c r="AU123" s="201" t="s">
        <v>1</v>
      </c>
      <c r="AV123" s="202" t="s">
        <v>2</v>
      </c>
      <c r="AW123" s="14"/>
      <c r="AX123" s="14"/>
      <c r="AY123" s="14"/>
    </row>
    <row r="124" spans="2:81" x14ac:dyDescent="0.2">
      <c r="B124" s="335"/>
      <c r="C124" s="336"/>
      <c r="D124" s="212" t="s">
        <v>461</v>
      </c>
      <c r="E124" s="212">
        <v>1000</v>
      </c>
      <c r="F124" s="213"/>
      <c r="G124" s="212" t="s">
        <v>465</v>
      </c>
      <c r="H124" s="212">
        <v>900</v>
      </c>
      <c r="I124" s="213"/>
      <c r="J124" s="212" t="s">
        <v>467</v>
      </c>
      <c r="K124" s="212">
        <v>300</v>
      </c>
      <c r="L124" s="213"/>
      <c r="M124" s="212" t="s">
        <v>471</v>
      </c>
      <c r="N124" s="212">
        <v>1500</v>
      </c>
      <c r="O124" s="213"/>
      <c r="P124" s="212" t="s">
        <v>474</v>
      </c>
      <c r="Q124" s="212">
        <v>500</v>
      </c>
      <c r="R124" s="213"/>
      <c r="S124" s="223" t="s">
        <v>479</v>
      </c>
      <c r="T124" s="223">
        <v>1000</v>
      </c>
      <c r="U124" s="224"/>
      <c r="V124" s="224"/>
      <c r="W124" s="224"/>
      <c r="X124" s="224"/>
      <c r="Y124" s="212" t="s">
        <v>481</v>
      </c>
      <c r="Z124" s="212">
        <v>500</v>
      </c>
      <c r="AA124" s="213"/>
      <c r="AB124" s="212" t="s">
        <v>484</v>
      </c>
      <c r="AC124" s="212">
        <v>1000</v>
      </c>
      <c r="AD124" s="213"/>
      <c r="AE124" s="212" t="s">
        <v>491</v>
      </c>
      <c r="AF124" s="212">
        <v>2000</v>
      </c>
      <c r="AG124" s="213"/>
      <c r="AH124" s="212" t="s">
        <v>492</v>
      </c>
      <c r="AI124" s="212">
        <v>300</v>
      </c>
      <c r="AJ124" s="213"/>
      <c r="AK124" s="212" t="s">
        <v>499</v>
      </c>
      <c r="AL124" s="212">
        <v>400</v>
      </c>
      <c r="AM124" s="213"/>
      <c r="AN124" s="223" t="s">
        <v>505</v>
      </c>
      <c r="AO124" s="223">
        <v>6000</v>
      </c>
      <c r="AP124" s="224"/>
      <c r="AQ124" s="224"/>
      <c r="AR124" s="224"/>
      <c r="AS124" s="224"/>
      <c r="AT124" s="212" t="s">
        <v>506</v>
      </c>
      <c r="AU124" s="212">
        <v>500</v>
      </c>
      <c r="AV124" s="213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2:81" x14ac:dyDescent="0.2">
      <c r="B125" s="335"/>
      <c r="C125" s="336"/>
      <c r="D125" s="212" t="s">
        <v>462</v>
      </c>
      <c r="E125" s="212">
        <v>500</v>
      </c>
      <c r="F125" s="213"/>
      <c r="G125" s="212" t="s">
        <v>466</v>
      </c>
      <c r="H125" s="212">
        <v>2000</v>
      </c>
      <c r="I125" s="213"/>
      <c r="J125" s="212" t="s">
        <v>468</v>
      </c>
      <c r="K125" s="212">
        <v>100</v>
      </c>
      <c r="L125" s="213"/>
      <c r="M125" s="212" t="s">
        <v>472</v>
      </c>
      <c r="N125" s="212">
        <v>500</v>
      </c>
      <c r="O125" s="213"/>
      <c r="P125" s="212" t="s">
        <v>475</v>
      </c>
      <c r="Q125" s="212">
        <v>2000</v>
      </c>
      <c r="R125" s="213"/>
      <c r="S125" s="223" t="s">
        <v>480</v>
      </c>
      <c r="T125" s="223">
        <v>2000</v>
      </c>
      <c r="U125" s="224"/>
      <c r="V125" s="224"/>
      <c r="W125" s="224"/>
      <c r="X125" s="224"/>
      <c r="Y125" s="212" t="s">
        <v>482</v>
      </c>
      <c r="Z125" s="212">
        <v>1000</v>
      </c>
      <c r="AA125" s="213"/>
      <c r="AB125" s="212" t="s">
        <v>485</v>
      </c>
      <c r="AC125" s="212">
        <v>300</v>
      </c>
      <c r="AD125" s="213"/>
      <c r="AE125" s="212" t="s">
        <v>230</v>
      </c>
      <c r="AF125" s="212">
        <v>900</v>
      </c>
      <c r="AG125" s="213"/>
      <c r="AH125" s="212" t="s">
        <v>476</v>
      </c>
      <c r="AI125" s="212">
        <v>400</v>
      </c>
      <c r="AJ125" s="213"/>
      <c r="AK125" s="212" t="s">
        <v>500</v>
      </c>
      <c r="AL125" s="212">
        <v>1500</v>
      </c>
      <c r="AM125" s="213"/>
      <c r="AN125" s="224"/>
      <c r="AO125" s="224"/>
      <c r="AP125" s="224"/>
      <c r="AQ125" s="224"/>
      <c r="AR125" s="224"/>
      <c r="AS125" s="224"/>
      <c r="AT125" s="212" t="s">
        <v>507</v>
      </c>
      <c r="AU125" s="212">
        <v>400</v>
      </c>
      <c r="AV125" s="213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2:81" ht="15.75" thickBot="1" x14ac:dyDescent="0.25">
      <c r="B126" s="337"/>
      <c r="C126" s="338"/>
      <c r="D126" s="212" t="s">
        <v>463</v>
      </c>
      <c r="E126" s="212">
        <v>1000</v>
      </c>
      <c r="F126" s="213"/>
      <c r="G126" s="213"/>
      <c r="H126" s="213"/>
      <c r="I126" s="213"/>
      <c r="J126" s="212" t="s">
        <v>469</v>
      </c>
      <c r="K126" s="212">
        <v>250</v>
      </c>
      <c r="L126" s="213"/>
      <c r="M126" s="212" t="s">
        <v>473</v>
      </c>
      <c r="N126" s="212">
        <v>1000</v>
      </c>
      <c r="O126" s="213"/>
      <c r="P126" s="212" t="s">
        <v>476</v>
      </c>
      <c r="Q126" s="212">
        <v>125</v>
      </c>
      <c r="R126" s="213"/>
      <c r="S126" s="224"/>
      <c r="T126" s="224"/>
      <c r="U126" s="224"/>
      <c r="V126" s="224"/>
      <c r="W126" s="224"/>
      <c r="X126" s="224"/>
      <c r="Y126" s="212" t="s">
        <v>483</v>
      </c>
      <c r="Z126" s="212">
        <v>500</v>
      </c>
      <c r="AA126" s="213"/>
      <c r="AB126" s="212" t="s">
        <v>486</v>
      </c>
      <c r="AC126" s="212">
        <v>400</v>
      </c>
      <c r="AD126" s="213"/>
      <c r="AE126" s="213"/>
      <c r="AF126" s="213"/>
      <c r="AG126" s="213"/>
      <c r="AH126" s="212" t="s">
        <v>493</v>
      </c>
      <c r="AI126" s="212">
        <v>550</v>
      </c>
      <c r="AJ126" s="213"/>
      <c r="AK126" s="212" t="s">
        <v>501</v>
      </c>
      <c r="AL126" s="212">
        <v>200</v>
      </c>
      <c r="AM126" s="213"/>
      <c r="AN126" s="224"/>
      <c r="AO126" s="224"/>
      <c r="AP126" s="224"/>
      <c r="AQ126" s="224"/>
      <c r="AR126" s="224"/>
      <c r="AS126" s="224"/>
      <c r="AT126" s="212" t="s">
        <v>508</v>
      </c>
      <c r="AU126" s="212">
        <v>1500</v>
      </c>
      <c r="AV126" s="213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2:81" x14ac:dyDescent="0.2">
      <c r="B127" s="341" t="s">
        <v>8</v>
      </c>
      <c r="C127" s="348"/>
      <c r="D127" s="212" t="s">
        <v>464</v>
      </c>
      <c r="E127" s="212">
        <v>500</v>
      </c>
      <c r="F127" s="213"/>
      <c r="G127" s="213"/>
      <c r="H127" s="213"/>
      <c r="I127" s="213"/>
      <c r="J127" s="212" t="s">
        <v>470</v>
      </c>
      <c r="K127" s="212">
        <v>600</v>
      </c>
      <c r="L127" s="213"/>
      <c r="M127" s="213"/>
      <c r="N127" s="213"/>
      <c r="O127" s="213"/>
      <c r="P127" s="212" t="s">
        <v>477</v>
      </c>
      <c r="Q127" s="212">
        <v>250</v>
      </c>
      <c r="R127" s="213"/>
      <c r="S127" s="224"/>
      <c r="T127" s="224"/>
      <c r="U127" s="224"/>
      <c r="V127" s="224"/>
      <c r="W127" s="224"/>
      <c r="X127" s="224"/>
      <c r="Y127" s="213"/>
      <c r="Z127" s="213"/>
      <c r="AA127" s="213"/>
      <c r="AB127" s="212" t="s">
        <v>487</v>
      </c>
      <c r="AC127" s="212">
        <v>550</v>
      </c>
      <c r="AD127" s="213"/>
      <c r="AE127" s="213"/>
      <c r="AF127" s="213"/>
      <c r="AG127" s="213"/>
      <c r="AH127" s="212" t="s">
        <v>494</v>
      </c>
      <c r="AI127" s="212">
        <v>300</v>
      </c>
      <c r="AJ127" s="213"/>
      <c r="AK127" s="212" t="s">
        <v>502</v>
      </c>
      <c r="AL127" s="212">
        <v>200</v>
      </c>
      <c r="AM127" s="213"/>
      <c r="AN127" s="224"/>
      <c r="AO127" s="224"/>
      <c r="AP127" s="224"/>
      <c r="AQ127" s="224"/>
      <c r="AR127" s="224"/>
      <c r="AS127" s="224"/>
      <c r="AT127" s="212" t="s">
        <v>509</v>
      </c>
      <c r="AU127" s="212">
        <v>300</v>
      </c>
      <c r="AV127" s="213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2:81" x14ac:dyDescent="0.2">
      <c r="B128" s="18" t="s">
        <v>6</v>
      </c>
      <c r="C128" s="197"/>
      <c r="D128" s="213"/>
      <c r="E128" s="213"/>
      <c r="F128" s="213"/>
      <c r="G128" s="213"/>
      <c r="H128" s="213"/>
      <c r="I128" s="213"/>
      <c r="J128" s="212" t="s">
        <v>217</v>
      </c>
      <c r="K128" s="212">
        <v>700</v>
      </c>
      <c r="L128" s="213"/>
      <c r="M128" s="213"/>
      <c r="N128" s="213"/>
      <c r="O128" s="213"/>
      <c r="P128" s="212" t="s">
        <v>478</v>
      </c>
      <c r="Q128" s="212">
        <v>400</v>
      </c>
      <c r="R128" s="213"/>
      <c r="S128" s="224"/>
      <c r="T128" s="224"/>
      <c r="U128" s="224"/>
      <c r="V128" s="224"/>
      <c r="W128" s="224"/>
      <c r="X128" s="224"/>
      <c r="Y128" s="213"/>
      <c r="Z128" s="213"/>
      <c r="AA128" s="213"/>
      <c r="AB128" s="212" t="s">
        <v>488</v>
      </c>
      <c r="AC128" s="212">
        <v>300</v>
      </c>
      <c r="AD128" s="213"/>
      <c r="AE128" s="213"/>
      <c r="AF128" s="213"/>
      <c r="AG128" s="213"/>
      <c r="AH128" s="212" t="s">
        <v>495</v>
      </c>
      <c r="AI128" s="212">
        <v>300</v>
      </c>
      <c r="AJ128" s="213"/>
      <c r="AK128" s="212" t="s">
        <v>503</v>
      </c>
      <c r="AL128" s="212">
        <v>200</v>
      </c>
      <c r="AM128" s="213"/>
      <c r="AN128" s="224"/>
      <c r="AO128" s="224"/>
      <c r="AP128" s="224"/>
      <c r="AQ128" s="224"/>
      <c r="AR128" s="224"/>
      <c r="AS128" s="224"/>
      <c r="AT128" s="213"/>
      <c r="AU128" s="213"/>
      <c r="AV128" s="213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2:81" x14ac:dyDescent="0.2">
      <c r="B129" s="18" t="s">
        <v>3</v>
      </c>
      <c r="C129" s="198">
        <f>SUM(E135,H135,K135,N135,Q135,T135,W135,Z135,AC135,AF135,AI135,AL135,AO135,AR135,AU135)</f>
        <v>40675</v>
      </c>
      <c r="D129" s="213"/>
      <c r="E129" s="213"/>
      <c r="F129" s="213"/>
      <c r="G129" s="213"/>
      <c r="H129" s="213"/>
      <c r="I129" s="213"/>
      <c r="J129" s="212" t="s">
        <v>216</v>
      </c>
      <c r="K129" s="212">
        <v>500</v>
      </c>
      <c r="L129" s="213"/>
      <c r="M129" s="213"/>
      <c r="N129" s="213"/>
      <c r="O129" s="213"/>
      <c r="P129" s="213"/>
      <c r="Q129" s="213"/>
      <c r="R129" s="213"/>
      <c r="S129" s="224"/>
      <c r="T129" s="224"/>
      <c r="U129" s="224"/>
      <c r="V129" s="224"/>
      <c r="W129" s="224"/>
      <c r="X129" s="224"/>
      <c r="Y129" s="213"/>
      <c r="Z129" s="213"/>
      <c r="AA129" s="213"/>
      <c r="AB129" s="212" t="s">
        <v>489</v>
      </c>
      <c r="AC129" s="212">
        <v>300</v>
      </c>
      <c r="AD129" s="213"/>
      <c r="AE129" s="213"/>
      <c r="AF129" s="213"/>
      <c r="AG129" s="213"/>
      <c r="AH129" s="212" t="s">
        <v>496</v>
      </c>
      <c r="AI129" s="212">
        <v>300</v>
      </c>
      <c r="AJ129" s="213"/>
      <c r="AK129" s="212" t="s">
        <v>504</v>
      </c>
      <c r="AL129" s="212">
        <v>400</v>
      </c>
      <c r="AM129" s="213"/>
      <c r="AN129" s="224"/>
      <c r="AO129" s="224"/>
      <c r="AP129" s="224"/>
      <c r="AQ129" s="224"/>
      <c r="AR129" s="224"/>
      <c r="AS129" s="224"/>
      <c r="AT129" s="213"/>
      <c r="AU129" s="213"/>
      <c r="AV129" s="213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2:81" x14ac:dyDescent="0.2">
      <c r="B130" s="18" t="s">
        <v>2</v>
      </c>
      <c r="C130" s="198">
        <f>SUM(F135,I135,L135,O135,R135,U135,X135,AA135,AD135,AG135,AJ135,AM135,AP135,AS135,AV135)</f>
        <v>0</v>
      </c>
      <c r="D130" s="213"/>
      <c r="E130" s="213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24"/>
      <c r="T130" s="224"/>
      <c r="U130" s="224"/>
      <c r="V130" s="224"/>
      <c r="W130" s="224"/>
      <c r="X130" s="224"/>
      <c r="Y130" s="213"/>
      <c r="Z130" s="213"/>
      <c r="AA130" s="213"/>
      <c r="AB130" s="212" t="s">
        <v>490</v>
      </c>
      <c r="AC130" s="212">
        <v>500</v>
      </c>
      <c r="AD130" s="213"/>
      <c r="AE130" s="213"/>
      <c r="AF130" s="213"/>
      <c r="AG130" s="213"/>
      <c r="AH130" s="212" t="s">
        <v>497</v>
      </c>
      <c r="AI130" s="212">
        <v>750</v>
      </c>
      <c r="AJ130" s="213"/>
      <c r="AK130" s="213"/>
      <c r="AL130" s="213"/>
      <c r="AM130" s="213"/>
      <c r="AN130" s="224"/>
      <c r="AO130" s="224"/>
      <c r="AP130" s="224"/>
      <c r="AQ130" s="224"/>
      <c r="AR130" s="224"/>
      <c r="AS130" s="224"/>
      <c r="AT130" s="213"/>
      <c r="AU130" s="213"/>
      <c r="AV130" s="213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2:81" ht="21" thickBot="1" x14ac:dyDescent="0.35">
      <c r="B131" s="18" t="s">
        <v>4</v>
      </c>
      <c r="C131" s="199">
        <f>C129-C130</f>
        <v>40675</v>
      </c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3"/>
      <c r="Q131" s="213"/>
      <c r="R131" s="213"/>
      <c r="S131" s="224"/>
      <c r="T131" s="224"/>
      <c r="U131" s="224"/>
      <c r="V131" s="224"/>
      <c r="W131" s="224"/>
      <c r="X131" s="224"/>
      <c r="Y131" s="213"/>
      <c r="Z131" s="213"/>
      <c r="AA131" s="213"/>
      <c r="AB131" s="213"/>
      <c r="AC131" s="213"/>
      <c r="AD131" s="213"/>
      <c r="AE131" s="213"/>
      <c r="AF131" s="213"/>
      <c r="AG131" s="213"/>
      <c r="AH131" s="221" t="s">
        <v>498</v>
      </c>
      <c r="AI131" s="212">
        <v>300</v>
      </c>
      <c r="AJ131" s="213"/>
      <c r="AK131" s="213"/>
      <c r="AL131" s="213"/>
      <c r="AM131" s="213"/>
      <c r="AN131" s="224"/>
      <c r="AO131" s="224"/>
      <c r="AP131" s="224"/>
      <c r="AQ131" s="224"/>
      <c r="AR131" s="224"/>
      <c r="AS131" s="224"/>
      <c r="AT131" s="213"/>
      <c r="AU131" s="213"/>
      <c r="AV131" s="213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2:81" x14ac:dyDescent="0.25">
      <c r="B132" s="343" t="s">
        <v>5</v>
      </c>
      <c r="C132" s="349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24"/>
      <c r="T132" s="224"/>
      <c r="U132" s="224"/>
      <c r="V132" s="224"/>
      <c r="W132" s="224"/>
      <c r="X132" s="224"/>
      <c r="Y132" s="213"/>
      <c r="Z132" s="213"/>
      <c r="AA132" s="213"/>
      <c r="AB132" s="213"/>
      <c r="AC132" s="213"/>
      <c r="AD132" s="213"/>
      <c r="AE132" s="213"/>
      <c r="AF132" s="213"/>
      <c r="AG132" s="213"/>
      <c r="AH132" s="213"/>
      <c r="AI132" s="213"/>
      <c r="AJ132" s="213"/>
      <c r="AK132" s="213"/>
      <c r="AL132" s="213"/>
      <c r="AM132" s="213"/>
      <c r="AN132" s="224"/>
      <c r="AO132" s="224"/>
      <c r="AP132" s="224"/>
      <c r="AQ132" s="224"/>
      <c r="AR132" s="224"/>
      <c r="AS132" s="224"/>
      <c r="AT132" s="213"/>
      <c r="AU132" s="213"/>
      <c r="AV132" s="213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2:81" x14ac:dyDescent="0.25">
      <c r="B133" s="324" t="e">
        <f>C131/C128</f>
        <v>#DIV/0!</v>
      </c>
      <c r="C133" s="325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24"/>
      <c r="T133" s="224"/>
      <c r="U133" s="224"/>
      <c r="V133" s="224"/>
      <c r="W133" s="224"/>
      <c r="X133" s="224"/>
      <c r="Y133" s="213"/>
      <c r="Z133" s="213"/>
      <c r="AA133" s="213"/>
      <c r="AB133" s="213"/>
      <c r="AC133" s="213"/>
      <c r="AD133" s="213"/>
      <c r="AE133" s="213"/>
      <c r="AF133" s="213"/>
      <c r="AG133" s="213"/>
      <c r="AH133" s="213"/>
      <c r="AI133" s="213"/>
      <c r="AJ133" s="213"/>
      <c r="AK133" s="213"/>
      <c r="AL133" s="213"/>
      <c r="AM133" s="213"/>
      <c r="AN133" s="224"/>
      <c r="AO133" s="224"/>
      <c r="AP133" s="224"/>
      <c r="AQ133" s="224"/>
      <c r="AR133" s="224"/>
      <c r="AS133" s="224"/>
      <c r="AT133" s="213"/>
      <c r="AU133" s="213"/>
      <c r="AV133" s="213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2:81" ht="15.75" thickBot="1" x14ac:dyDescent="0.3">
      <c r="B134" s="326"/>
      <c r="C134" s="327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24"/>
      <c r="T134" s="224"/>
      <c r="U134" s="224"/>
      <c r="V134" s="224"/>
      <c r="W134" s="224"/>
      <c r="X134" s="224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213"/>
      <c r="AL134" s="213"/>
      <c r="AM134" s="213"/>
      <c r="AN134" s="224"/>
      <c r="AO134" s="224"/>
      <c r="AP134" s="224"/>
      <c r="AQ134" s="224"/>
      <c r="AR134" s="224"/>
      <c r="AS134" s="224"/>
      <c r="AT134" s="213"/>
      <c r="AU134" s="213"/>
      <c r="AV134" s="213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2:81" ht="15.75" thickBot="1" x14ac:dyDescent="0.3">
      <c r="B135" s="21"/>
      <c r="C135" s="22"/>
      <c r="D135" s="23"/>
      <c r="E135" s="24">
        <f>SUM(E124:E134)</f>
        <v>3000</v>
      </c>
      <c r="F135" s="24">
        <f>SUM(F124:F134)</f>
        <v>0</v>
      </c>
      <c r="G135" s="24"/>
      <c r="H135" s="24">
        <f>SUM(H124:H134)</f>
        <v>2900</v>
      </c>
      <c r="I135" s="24">
        <f>SUM(I124:I134)</f>
        <v>0</v>
      </c>
      <c r="J135" s="24"/>
      <c r="K135" s="24">
        <f>SUM(K124:K134)</f>
        <v>2450</v>
      </c>
      <c r="L135" s="24">
        <f>SUM(L124:L134)</f>
        <v>0</v>
      </c>
      <c r="M135" s="24"/>
      <c r="N135" s="24">
        <f>SUM(N124:N134)</f>
        <v>3000</v>
      </c>
      <c r="O135" s="24">
        <f>SUM(O124:O134)</f>
        <v>0</v>
      </c>
      <c r="P135" s="24"/>
      <c r="Q135" s="24">
        <f>SUM(Q124:Q134)</f>
        <v>3275</v>
      </c>
      <c r="R135" s="24">
        <f>SUM(R124:R134)</f>
        <v>0</v>
      </c>
      <c r="S135" s="24"/>
      <c r="T135" s="24">
        <f>SUM(T124:T134)</f>
        <v>3000</v>
      </c>
      <c r="U135" s="24">
        <f>SUM(U124:U134)</f>
        <v>0</v>
      </c>
      <c r="V135" s="24"/>
      <c r="W135" s="24">
        <f>SUM(W124:W134)</f>
        <v>0</v>
      </c>
      <c r="X135" s="24">
        <f>SUM(X124:X134)</f>
        <v>0</v>
      </c>
      <c r="Y135" s="24"/>
      <c r="Z135" s="24">
        <f>SUM(Z124:Z134)</f>
        <v>2000</v>
      </c>
      <c r="AA135" s="24">
        <f>SUM(AA124:AA134)</f>
        <v>0</v>
      </c>
      <c r="AB135" s="24"/>
      <c r="AC135" s="24">
        <f>SUM(AC124:AC134)</f>
        <v>3350</v>
      </c>
      <c r="AD135" s="24">
        <f>SUM(AD124:AD134)</f>
        <v>0</v>
      </c>
      <c r="AE135" s="24"/>
      <c r="AF135" s="24">
        <f>SUM(AF124:AF134)</f>
        <v>2900</v>
      </c>
      <c r="AG135" s="24">
        <f>SUM(AG124:AG134)</f>
        <v>0</v>
      </c>
      <c r="AH135" s="24"/>
      <c r="AI135" s="24">
        <f>SUM(AI124:AI134)</f>
        <v>3200</v>
      </c>
      <c r="AJ135" s="24">
        <f>SUM(AJ124:AJ134)</f>
        <v>0</v>
      </c>
      <c r="AK135" s="24"/>
      <c r="AL135" s="24">
        <f>SUM(AL124:AL134)</f>
        <v>2900</v>
      </c>
      <c r="AM135" s="24">
        <f>SUM(AM124:AM134)</f>
        <v>0</v>
      </c>
      <c r="AN135" s="24"/>
      <c r="AO135" s="24">
        <f>SUM(AO124:AO134)</f>
        <v>6000</v>
      </c>
      <c r="AP135" s="24">
        <f>SUM(AP124:AP134)</f>
        <v>0</v>
      </c>
      <c r="AQ135" s="24"/>
      <c r="AR135" s="24">
        <f>SUM(AR124:AR134)</f>
        <v>0</v>
      </c>
      <c r="AS135" s="24">
        <f>SUM(AS124:AS134)</f>
        <v>0</v>
      </c>
      <c r="AT135" s="24"/>
      <c r="AU135" s="24">
        <f>SUM(AU124:AU134)</f>
        <v>2700</v>
      </c>
      <c r="AV135" s="25">
        <f>SUM(AV124:AV134)</f>
        <v>0</v>
      </c>
      <c r="AW135" s="14"/>
      <c r="AX135" s="14"/>
      <c r="AY135" s="14"/>
    </row>
    <row r="136" spans="2:81" ht="15.75" thickBot="1" x14ac:dyDescent="0.3"/>
    <row r="137" spans="2:81" x14ac:dyDescent="0.25">
      <c r="B137" s="333" t="s">
        <v>198</v>
      </c>
      <c r="C137" s="334"/>
      <c r="D137" s="347">
        <v>1</v>
      </c>
      <c r="E137" s="329"/>
      <c r="F137" s="330"/>
      <c r="G137" s="328">
        <v>2</v>
      </c>
      <c r="H137" s="329"/>
      <c r="I137" s="330"/>
      <c r="J137" s="328">
        <v>3</v>
      </c>
      <c r="K137" s="329"/>
      <c r="L137" s="330"/>
      <c r="M137" s="328">
        <v>4</v>
      </c>
      <c r="N137" s="329"/>
      <c r="O137" s="330"/>
      <c r="P137" s="328">
        <v>5</v>
      </c>
      <c r="Q137" s="329"/>
      <c r="R137" s="330"/>
      <c r="S137" s="328">
        <v>6</v>
      </c>
      <c r="T137" s="329"/>
      <c r="U137" s="330"/>
      <c r="V137" s="328">
        <v>7</v>
      </c>
      <c r="W137" s="329"/>
      <c r="X137" s="330"/>
      <c r="Y137" s="328">
        <v>8</v>
      </c>
      <c r="Z137" s="329"/>
      <c r="AA137" s="330"/>
      <c r="AB137" s="328">
        <v>9</v>
      </c>
      <c r="AC137" s="329"/>
      <c r="AD137" s="330"/>
      <c r="AE137" s="328">
        <v>10</v>
      </c>
      <c r="AF137" s="329"/>
      <c r="AG137" s="330"/>
      <c r="AH137" s="328">
        <v>11</v>
      </c>
      <c r="AI137" s="329"/>
      <c r="AJ137" s="330"/>
      <c r="AK137" s="328">
        <v>12</v>
      </c>
      <c r="AL137" s="329"/>
      <c r="AM137" s="330"/>
      <c r="AN137" s="328">
        <v>13</v>
      </c>
      <c r="AO137" s="329"/>
      <c r="AP137" s="330"/>
      <c r="AQ137" s="328">
        <v>14</v>
      </c>
      <c r="AR137" s="329"/>
      <c r="AS137" s="330"/>
      <c r="AT137" s="328">
        <v>15</v>
      </c>
      <c r="AU137" s="329"/>
      <c r="AV137" s="331"/>
      <c r="AW137" s="332"/>
      <c r="AX137" s="319"/>
      <c r="AY137" s="319"/>
      <c r="AZ137" s="319"/>
      <c r="BA137" s="319"/>
      <c r="BB137" s="319"/>
      <c r="BC137" s="319"/>
      <c r="BD137" s="319"/>
      <c r="BE137" s="319"/>
      <c r="BF137" s="319"/>
      <c r="BG137" s="319"/>
      <c r="BH137" s="319"/>
      <c r="BI137" s="319"/>
      <c r="BJ137" s="319"/>
      <c r="BK137" s="319"/>
      <c r="BL137" s="319"/>
      <c r="BM137" s="319"/>
      <c r="BN137" s="319"/>
      <c r="BO137" s="319"/>
      <c r="BP137" s="319"/>
      <c r="BQ137" s="319"/>
      <c r="BR137" s="319"/>
      <c r="BS137" s="319"/>
      <c r="BT137" s="319"/>
      <c r="BU137" s="319"/>
      <c r="BV137" s="319"/>
      <c r="BW137" s="319"/>
      <c r="BX137" s="319"/>
      <c r="BY137" s="319"/>
      <c r="BZ137" s="319"/>
      <c r="CA137" s="319"/>
      <c r="CB137" s="319"/>
      <c r="CC137" s="319"/>
    </row>
    <row r="138" spans="2:81" x14ac:dyDescent="0.25">
      <c r="B138" s="335"/>
      <c r="C138" s="336"/>
      <c r="D138" s="200" t="s">
        <v>0</v>
      </c>
      <c r="E138" s="201" t="s">
        <v>1</v>
      </c>
      <c r="F138" s="201" t="s">
        <v>2</v>
      </c>
      <c r="G138" s="201" t="s">
        <v>0</v>
      </c>
      <c r="H138" s="201" t="s">
        <v>1</v>
      </c>
      <c r="I138" s="201" t="s">
        <v>2</v>
      </c>
      <c r="J138" s="201" t="s">
        <v>0</v>
      </c>
      <c r="K138" s="201" t="s">
        <v>1</v>
      </c>
      <c r="L138" s="201" t="s">
        <v>2</v>
      </c>
      <c r="M138" s="201" t="s">
        <v>0</v>
      </c>
      <c r="N138" s="201" t="s">
        <v>1</v>
      </c>
      <c r="O138" s="201" t="s">
        <v>2</v>
      </c>
      <c r="P138" s="201" t="s">
        <v>0</v>
      </c>
      <c r="Q138" s="201" t="s">
        <v>1</v>
      </c>
      <c r="R138" s="201" t="s">
        <v>2</v>
      </c>
      <c r="S138" s="201" t="s">
        <v>0</v>
      </c>
      <c r="T138" s="201" t="s">
        <v>1</v>
      </c>
      <c r="U138" s="201" t="s">
        <v>2</v>
      </c>
      <c r="V138" s="201" t="s">
        <v>0</v>
      </c>
      <c r="W138" s="201" t="s">
        <v>1</v>
      </c>
      <c r="X138" s="201" t="s">
        <v>2</v>
      </c>
      <c r="Y138" s="201" t="s">
        <v>0</v>
      </c>
      <c r="Z138" s="201" t="s">
        <v>1</v>
      </c>
      <c r="AA138" s="201" t="s">
        <v>2</v>
      </c>
      <c r="AB138" s="201" t="s">
        <v>0</v>
      </c>
      <c r="AC138" s="201" t="s">
        <v>1</v>
      </c>
      <c r="AD138" s="201" t="s">
        <v>2</v>
      </c>
      <c r="AE138" s="201" t="s">
        <v>0</v>
      </c>
      <c r="AF138" s="201" t="s">
        <v>1</v>
      </c>
      <c r="AG138" s="201" t="s">
        <v>2</v>
      </c>
      <c r="AH138" s="201" t="s">
        <v>0</v>
      </c>
      <c r="AI138" s="201" t="s">
        <v>1</v>
      </c>
      <c r="AJ138" s="201" t="s">
        <v>2</v>
      </c>
      <c r="AK138" s="201" t="s">
        <v>0</v>
      </c>
      <c r="AL138" s="201" t="s">
        <v>1</v>
      </c>
      <c r="AM138" s="201" t="s">
        <v>2</v>
      </c>
      <c r="AN138" s="201" t="s">
        <v>0</v>
      </c>
      <c r="AO138" s="201" t="s">
        <v>1</v>
      </c>
      <c r="AP138" s="201" t="s">
        <v>2</v>
      </c>
      <c r="AQ138" s="201" t="s">
        <v>0</v>
      </c>
      <c r="AR138" s="201" t="s">
        <v>1</v>
      </c>
      <c r="AS138" s="201" t="s">
        <v>2</v>
      </c>
      <c r="AT138" s="201" t="s">
        <v>0</v>
      </c>
      <c r="AU138" s="201" t="s">
        <v>1</v>
      </c>
      <c r="AV138" s="202" t="s">
        <v>2</v>
      </c>
      <c r="AW138" s="14"/>
      <c r="AX138" s="14"/>
      <c r="AY138" s="14"/>
    </row>
    <row r="139" spans="2:81" x14ac:dyDescent="0.2">
      <c r="B139" s="335"/>
      <c r="C139" s="336"/>
      <c r="D139" s="212" t="s">
        <v>510</v>
      </c>
      <c r="E139" s="212">
        <v>1000</v>
      </c>
      <c r="F139" s="213"/>
      <c r="G139" s="212" t="s">
        <v>512</v>
      </c>
      <c r="H139" s="212">
        <v>3000</v>
      </c>
      <c r="I139" s="213"/>
      <c r="J139" s="212" t="s">
        <v>516</v>
      </c>
      <c r="K139" s="212">
        <v>2500</v>
      </c>
      <c r="L139" s="213"/>
      <c r="M139" s="212" t="s">
        <v>521</v>
      </c>
      <c r="N139" s="212">
        <v>500</v>
      </c>
      <c r="O139" s="213"/>
      <c r="P139" s="212" t="s">
        <v>524</v>
      </c>
      <c r="Q139" s="212">
        <v>1000</v>
      </c>
      <c r="R139" s="213"/>
      <c r="S139" s="222"/>
      <c r="T139" s="222"/>
      <c r="U139" s="222"/>
      <c r="V139" s="222"/>
      <c r="W139" s="222"/>
      <c r="X139" s="222"/>
      <c r="Y139" s="212" t="s">
        <v>528</v>
      </c>
      <c r="Z139" s="212">
        <v>500</v>
      </c>
      <c r="AA139" s="213"/>
      <c r="AB139" s="212" t="s">
        <v>532</v>
      </c>
      <c r="AC139" s="212">
        <v>1500</v>
      </c>
      <c r="AD139" s="213"/>
      <c r="AE139" s="220" t="s">
        <v>533</v>
      </c>
      <c r="AF139" s="212">
        <v>2500</v>
      </c>
      <c r="AG139" s="213"/>
      <c r="AH139" s="212" t="s">
        <v>536</v>
      </c>
      <c r="AI139" s="212">
        <v>1050</v>
      </c>
      <c r="AJ139" s="213"/>
      <c r="AK139" s="212" t="s">
        <v>539</v>
      </c>
      <c r="AL139" s="212">
        <v>1500</v>
      </c>
      <c r="AM139" s="213"/>
      <c r="AN139" s="224"/>
      <c r="AO139" s="224"/>
      <c r="AP139" s="224"/>
      <c r="AQ139" s="224"/>
      <c r="AR139" s="224"/>
      <c r="AS139" s="224"/>
      <c r="AT139" s="210" t="s">
        <v>543</v>
      </c>
      <c r="AU139" s="212">
        <v>3600</v>
      </c>
      <c r="AV139" s="215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2:81" x14ac:dyDescent="0.2">
      <c r="B140" s="335"/>
      <c r="C140" s="336"/>
      <c r="D140" s="212" t="s">
        <v>511</v>
      </c>
      <c r="E140" s="212">
        <v>7500</v>
      </c>
      <c r="F140" s="213"/>
      <c r="G140" s="212" t="s">
        <v>513</v>
      </c>
      <c r="H140" s="212">
        <v>1500</v>
      </c>
      <c r="I140" s="213">
        <v>1500</v>
      </c>
      <c r="J140" s="212" t="s">
        <v>517</v>
      </c>
      <c r="K140" s="212">
        <v>1000</v>
      </c>
      <c r="L140" s="213"/>
      <c r="M140" s="212" t="s">
        <v>522</v>
      </c>
      <c r="N140" s="212">
        <v>2500</v>
      </c>
      <c r="O140" s="213"/>
      <c r="P140" s="212" t="s">
        <v>525</v>
      </c>
      <c r="Q140" s="212">
        <v>2500</v>
      </c>
      <c r="R140" s="213"/>
      <c r="S140" s="222"/>
      <c r="T140" s="222"/>
      <c r="U140" s="222"/>
      <c r="V140" s="222"/>
      <c r="W140" s="222"/>
      <c r="X140" s="222"/>
      <c r="Y140" s="212" t="s">
        <v>529</v>
      </c>
      <c r="Z140" s="212">
        <v>1500</v>
      </c>
      <c r="AA140" s="213"/>
      <c r="AB140" s="213"/>
      <c r="AC140" s="213"/>
      <c r="AD140" s="213"/>
      <c r="AE140" s="220" t="s">
        <v>534</v>
      </c>
      <c r="AF140" s="212">
        <v>2600</v>
      </c>
      <c r="AG140" s="213"/>
      <c r="AH140" s="212" t="s">
        <v>537</v>
      </c>
      <c r="AI140" s="212">
        <v>3000</v>
      </c>
      <c r="AJ140" s="213"/>
      <c r="AK140" s="212" t="s">
        <v>540</v>
      </c>
      <c r="AL140" s="212">
        <v>500</v>
      </c>
      <c r="AM140" s="213"/>
      <c r="AN140" s="224"/>
      <c r="AO140" s="224"/>
      <c r="AP140" s="224"/>
      <c r="AQ140" s="224"/>
      <c r="AR140" s="224"/>
      <c r="AS140" s="224"/>
      <c r="AT140" s="212" t="s">
        <v>544</v>
      </c>
      <c r="AU140" s="212">
        <v>1500</v>
      </c>
      <c r="AV140" s="215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2:81" ht="15.75" thickBot="1" x14ac:dyDescent="0.25">
      <c r="B141" s="337"/>
      <c r="C141" s="338"/>
      <c r="D141" s="213"/>
      <c r="E141" s="213"/>
      <c r="F141" s="213"/>
      <c r="G141" s="212" t="s">
        <v>514</v>
      </c>
      <c r="H141" s="212">
        <v>1000</v>
      </c>
      <c r="I141" s="213"/>
      <c r="J141" s="212" t="s">
        <v>518</v>
      </c>
      <c r="K141" s="212">
        <v>3000</v>
      </c>
      <c r="L141" s="213"/>
      <c r="M141" s="212" t="s">
        <v>523</v>
      </c>
      <c r="N141" s="212">
        <v>1500</v>
      </c>
      <c r="O141" s="213"/>
      <c r="P141" s="212" t="s">
        <v>526</v>
      </c>
      <c r="Q141" s="212">
        <v>2000</v>
      </c>
      <c r="R141" s="213"/>
      <c r="S141" s="222"/>
      <c r="T141" s="222"/>
      <c r="U141" s="222"/>
      <c r="V141" s="222"/>
      <c r="W141" s="222"/>
      <c r="X141" s="222"/>
      <c r="Y141" s="212" t="s">
        <v>530</v>
      </c>
      <c r="Z141" s="212">
        <v>1500</v>
      </c>
      <c r="AA141" s="213"/>
      <c r="AB141" s="213"/>
      <c r="AC141" s="213"/>
      <c r="AD141" s="213"/>
      <c r="AE141" s="212" t="s">
        <v>535</v>
      </c>
      <c r="AF141" s="212">
        <v>3000</v>
      </c>
      <c r="AG141" s="213"/>
      <c r="AH141" s="212" t="s">
        <v>538</v>
      </c>
      <c r="AI141" s="212">
        <v>2250</v>
      </c>
      <c r="AJ141" s="213"/>
      <c r="AK141" s="212" t="s">
        <v>541</v>
      </c>
      <c r="AL141" s="212">
        <v>1500</v>
      </c>
      <c r="AM141" s="213"/>
      <c r="AN141" s="224"/>
      <c r="AO141" s="224"/>
      <c r="AP141" s="224"/>
      <c r="AQ141" s="224"/>
      <c r="AR141" s="224"/>
      <c r="AS141" s="224"/>
      <c r="AT141" s="212" t="s">
        <v>545</v>
      </c>
      <c r="AU141" s="212">
        <v>800</v>
      </c>
      <c r="AV141" s="215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2:81" x14ac:dyDescent="0.2">
      <c r="B142" s="341" t="s">
        <v>8</v>
      </c>
      <c r="C142" s="348"/>
      <c r="D142" s="213"/>
      <c r="E142" s="213"/>
      <c r="F142" s="213"/>
      <c r="G142" s="212" t="s">
        <v>515</v>
      </c>
      <c r="H142" s="212">
        <v>1050</v>
      </c>
      <c r="I142" s="213"/>
      <c r="J142" s="212" t="s">
        <v>519</v>
      </c>
      <c r="K142" s="212">
        <v>1000</v>
      </c>
      <c r="L142" s="213"/>
      <c r="M142" s="213"/>
      <c r="N142" s="213"/>
      <c r="O142" s="213"/>
      <c r="P142" s="212" t="s">
        <v>527</v>
      </c>
      <c r="Q142" s="212">
        <v>300</v>
      </c>
      <c r="R142" s="213"/>
      <c r="S142" s="222"/>
      <c r="T142" s="222"/>
      <c r="U142" s="222"/>
      <c r="V142" s="222"/>
      <c r="W142" s="222"/>
      <c r="X142" s="222"/>
      <c r="Y142" s="212" t="s">
        <v>531</v>
      </c>
      <c r="Z142" s="212">
        <v>5000</v>
      </c>
      <c r="AA142" s="213"/>
      <c r="AB142" s="213"/>
      <c r="AC142" s="213"/>
      <c r="AD142" s="213"/>
      <c r="AE142" s="213"/>
      <c r="AF142" s="213"/>
      <c r="AG142" s="213"/>
      <c r="AH142" s="213"/>
      <c r="AI142" s="213"/>
      <c r="AJ142" s="213"/>
      <c r="AK142" s="212" t="s">
        <v>542</v>
      </c>
      <c r="AL142" s="212">
        <v>1050</v>
      </c>
      <c r="AM142" s="213"/>
      <c r="AN142" s="224"/>
      <c r="AO142" s="224"/>
      <c r="AP142" s="224"/>
      <c r="AQ142" s="224"/>
      <c r="AR142" s="224"/>
      <c r="AS142" s="224"/>
      <c r="AT142" s="212" t="s">
        <v>546</v>
      </c>
      <c r="AU142" s="212">
        <v>400</v>
      </c>
      <c r="AV142" s="215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2:81" x14ac:dyDescent="0.2">
      <c r="B143" s="18" t="s">
        <v>6</v>
      </c>
      <c r="C143" s="197"/>
      <c r="D143" s="213"/>
      <c r="E143" s="213"/>
      <c r="F143" s="213"/>
      <c r="G143" s="213"/>
      <c r="H143" s="213"/>
      <c r="I143" s="213"/>
      <c r="J143" s="212" t="s">
        <v>520</v>
      </c>
      <c r="K143" s="212">
        <v>500</v>
      </c>
      <c r="L143" s="213"/>
      <c r="M143" s="213"/>
      <c r="N143" s="213"/>
      <c r="O143" s="213"/>
      <c r="P143" s="213"/>
      <c r="Q143" s="213"/>
      <c r="R143" s="213"/>
      <c r="S143" s="222"/>
      <c r="T143" s="222"/>
      <c r="U143" s="222"/>
      <c r="V143" s="222"/>
      <c r="W143" s="222"/>
      <c r="X143" s="222"/>
      <c r="Y143" s="213"/>
      <c r="Z143" s="213"/>
      <c r="AA143" s="213"/>
      <c r="AB143" s="213"/>
      <c r="AC143" s="213"/>
      <c r="AD143" s="213"/>
      <c r="AE143" s="213"/>
      <c r="AF143" s="213"/>
      <c r="AG143" s="213"/>
      <c r="AH143" s="213"/>
      <c r="AI143" s="213"/>
      <c r="AJ143" s="213"/>
      <c r="AK143" s="213"/>
      <c r="AL143" s="213"/>
      <c r="AM143" s="213"/>
      <c r="AN143" s="224"/>
      <c r="AO143" s="224"/>
      <c r="AP143" s="224"/>
      <c r="AQ143" s="224"/>
      <c r="AR143" s="224"/>
      <c r="AS143" s="224"/>
      <c r="AT143" s="212" t="s">
        <v>547</v>
      </c>
      <c r="AU143" s="212">
        <v>400</v>
      </c>
      <c r="AV143" s="215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2:81" ht="15.75" x14ac:dyDescent="0.2">
      <c r="B144" s="18" t="s">
        <v>3</v>
      </c>
      <c r="C144" s="198">
        <f>SUM(E150,H150,K150,N150,Q150,T150,W150,Z150,AC150,AF150,AI150,AL150,AO150,AR150,AU150)</f>
        <v>69000</v>
      </c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  <c r="Q144" s="213"/>
      <c r="R144" s="213"/>
      <c r="S144" s="222"/>
      <c r="T144" s="222"/>
      <c r="U144" s="222"/>
      <c r="V144" s="222"/>
      <c r="W144" s="222"/>
      <c r="X144" s="222"/>
      <c r="Y144" s="213"/>
      <c r="Z144" s="213"/>
      <c r="AA144" s="213"/>
      <c r="AB144" s="213"/>
      <c r="AC144" s="213"/>
      <c r="AD144" s="213"/>
      <c r="AE144" s="213"/>
      <c r="AF144" s="213"/>
      <c r="AG144" s="213"/>
      <c r="AH144" s="213"/>
      <c r="AI144" s="213"/>
      <c r="AJ144" s="213"/>
      <c r="AK144" s="213"/>
      <c r="AL144" s="213"/>
      <c r="AM144" s="213"/>
      <c r="AN144" s="224"/>
      <c r="AO144" s="224"/>
      <c r="AP144" s="224"/>
      <c r="AQ144" s="224"/>
      <c r="AR144" s="224"/>
      <c r="AS144" s="224"/>
      <c r="AT144" s="214" t="s">
        <v>548</v>
      </c>
      <c r="AU144" s="215"/>
      <c r="AV144" s="214">
        <v>400</v>
      </c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2:81" x14ac:dyDescent="0.25">
      <c r="B145" s="18" t="s">
        <v>2</v>
      </c>
      <c r="C145" s="198">
        <f>SUM(F150,I150,L150,O150,R150,U150,X150,AA150,AD150,AG150,AJ150,AM150,AP150,AS150,AV150)</f>
        <v>1900</v>
      </c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22"/>
      <c r="T145" s="222"/>
      <c r="U145" s="222"/>
      <c r="V145" s="222"/>
      <c r="W145" s="222"/>
      <c r="X145" s="222"/>
      <c r="Y145" s="213"/>
      <c r="Z145" s="213"/>
      <c r="AA145" s="213"/>
      <c r="AB145" s="213"/>
      <c r="AC145" s="213"/>
      <c r="AD145" s="213"/>
      <c r="AE145" s="213"/>
      <c r="AF145" s="213"/>
      <c r="AG145" s="213"/>
      <c r="AH145" s="213"/>
      <c r="AI145" s="213"/>
      <c r="AJ145" s="213"/>
      <c r="AK145" s="213"/>
      <c r="AL145" s="213"/>
      <c r="AM145" s="213"/>
      <c r="AN145" s="224"/>
      <c r="AO145" s="224"/>
      <c r="AP145" s="224"/>
      <c r="AQ145" s="224"/>
      <c r="AR145" s="224"/>
      <c r="AS145" s="224"/>
      <c r="AT145" s="213"/>
      <c r="AU145" s="213"/>
      <c r="AV145" s="213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2:81" ht="15.75" thickBot="1" x14ac:dyDescent="0.3">
      <c r="B146" s="18" t="s">
        <v>4</v>
      </c>
      <c r="C146" s="199">
        <f>C144-C145</f>
        <v>67100</v>
      </c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  <c r="Q146" s="213"/>
      <c r="R146" s="213"/>
      <c r="S146" s="222"/>
      <c r="T146" s="222"/>
      <c r="U146" s="222"/>
      <c r="V146" s="222"/>
      <c r="W146" s="222"/>
      <c r="X146" s="222"/>
      <c r="Y146" s="213"/>
      <c r="Z146" s="213"/>
      <c r="AA146" s="213"/>
      <c r="AB146" s="213"/>
      <c r="AC146" s="213"/>
      <c r="AD146" s="213"/>
      <c r="AE146" s="213"/>
      <c r="AF146" s="213"/>
      <c r="AG146" s="213"/>
      <c r="AH146" s="213"/>
      <c r="AI146" s="213"/>
      <c r="AJ146" s="213"/>
      <c r="AK146" s="213"/>
      <c r="AL146" s="213"/>
      <c r="AM146" s="213"/>
      <c r="AN146" s="224"/>
      <c r="AO146" s="224"/>
      <c r="AP146" s="224"/>
      <c r="AQ146" s="224"/>
      <c r="AR146" s="224"/>
      <c r="AS146" s="224"/>
      <c r="AT146" s="213"/>
      <c r="AU146" s="213"/>
      <c r="AV146" s="213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2:81" x14ac:dyDescent="0.25">
      <c r="B147" s="343" t="s">
        <v>5</v>
      </c>
      <c r="C147" s="349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3"/>
      <c r="S147" s="222"/>
      <c r="T147" s="222"/>
      <c r="U147" s="222"/>
      <c r="V147" s="222"/>
      <c r="W147" s="222"/>
      <c r="X147" s="222"/>
      <c r="Y147" s="213"/>
      <c r="Z147" s="213"/>
      <c r="AA147" s="213"/>
      <c r="AB147" s="213"/>
      <c r="AC147" s="213"/>
      <c r="AD147" s="213"/>
      <c r="AE147" s="213"/>
      <c r="AF147" s="213"/>
      <c r="AG147" s="213"/>
      <c r="AH147" s="213"/>
      <c r="AI147" s="213"/>
      <c r="AJ147" s="213"/>
      <c r="AK147" s="213"/>
      <c r="AL147" s="213"/>
      <c r="AM147" s="213"/>
      <c r="AN147" s="224"/>
      <c r="AO147" s="224"/>
      <c r="AP147" s="224"/>
      <c r="AQ147" s="224"/>
      <c r="AR147" s="224"/>
      <c r="AS147" s="224"/>
      <c r="AT147" s="213"/>
      <c r="AU147" s="213"/>
      <c r="AV147" s="213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2:81" x14ac:dyDescent="0.25">
      <c r="B148" s="324" t="e">
        <f>C146/C143</f>
        <v>#DIV/0!</v>
      </c>
      <c r="C148" s="325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3"/>
      <c r="P148" s="213"/>
      <c r="Q148" s="213"/>
      <c r="R148" s="213"/>
      <c r="S148" s="222"/>
      <c r="T148" s="222"/>
      <c r="U148" s="222"/>
      <c r="V148" s="222"/>
      <c r="W148" s="222"/>
      <c r="X148" s="222"/>
      <c r="Y148" s="213"/>
      <c r="Z148" s="213"/>
      <c r="AA148" s="213"/>
      <c r="AB148" s="213"/>
      <c r="AC148" s="213"/>
      <c r="AD148" s="213"/>
      <c r="AE148" s="213"/>
      <c r="AF148" s="213"/>
      <c r="AG148" s="213"/>
      <c r="AH148" s="213"/>
      <c r="AI148" s="213"/>
      <c r="AJ148" s="213"/>
      <c r="AK148" s="213"/>
      <c r="AL148" s="213"/>
      <c r="AM148" s="213"/>
      <c r="AN148" s="224"/>
      <c r="AO148" s="224"/>
      <c r="AP148" s="224"/>
      <c r="AQ148" s="224"/>
      <c r="AR148" s="224"/>
      <c r="AS148" s="224"/>
      <c r="AT148" s="213"/>
      <c r="AU148" s="213"/>
      <c r="AV148" s="213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2:81" ht="15.75" thickBot="1" x14ac:dyDescent="0.3">
      <c r="B149" s="326"/>
      <c r="C149" s="327"/>
      <c r="D149" s="213"/>
      <c r="E149" s="213"/>
      <c r="F149" s="213"/>
      <c r="G149" s="213"/>
      <c r="H149" s="213"/>
      <c r="I149" s="213"/>
      <c r="J149" s="213"/>
      <c r="K149" s="213"/>
      <c r="L149" s="213"/>
      <c r="M149" s="213"/>
      <c r="N149" s="213"/>
      <c r="O149" s="213"/>
      <c r="P149" s="213"/>
      <c r="Q149" s="213"/>
      <c r="R149" s="213"/>
      <c r="S149" s="222"/>
      <c r="T149" s="222"/>
      <c r="U149" s="222"/>
      <c r="V149" s="222"/>
      <c r="W149" s="222"/>
      <c r="X149" s="222"/>
      <c r="Y149" s="213"/>
      <c r="Z149" s="213"/>
      <c r="AA149" s="213"/>
      <c r="AB149" s="213"/>
      <c r="AC149" s="213"/>
      <c r="AD149" s="213"/>
      <c r="AE149" s="213"/>
      <c r="AF149" s="213"/>
      <c r="AG149" s="213"/>
      <c r="AH149" s="213"/>
      <c r="AI149" s="213"/>
      <c r="AJ149" s="213"/>
      <c r="AK149" s="213"/>
      <c r="AL149" s="213"/>
      <c r="AM149" s="213"/>
      <c r="AN149" s="224"/>
      <c r="AO149" s="224"/>
      <c r="AP149" s="224"/>
      <c r="AQ149" s="224"/>
      <c r="AR149" s="224"/>
      <c r="AS149" s="224"/>
      <c r="AT149" s="213"/>
      <c r="AU149" s="213"/>
      <c r="AV149" s="213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2:81" ht="15.75" thickBot="1" x14ac:dyDescent="0.3">
      <c r="B150" s="21"/>
      <c r="C150" s="22"/>
      <c r="D150" s="23"/>
      <c r="E150" s="24">
        <f>SUM(E139:E149)</f>
        <v>8500</v>
      </c>
      <c r="F150" s="24">
        <f>SUM(F139:F149)</f>
        <v>0</v>
      </c>
      <c r="G150" s="24"/>
      <c r="H150" s="24">
        <f>SUM(H139:H149)</f>
        <v>6550</v>
      </c>
      <c r="I150" s="24">
        <f>SUM(I139:I149)</f>
        <v>1500</v>
      </c>
      <c r="J150" s="24"/>
      <c r="K150" s="24">
        <f>SUM(K139:K149)</f>
        <v>8000</v>
      </c>
      <c r="L150" s="24">
        <f>SUM(L139:L149)</f>
        <v>0</v>
      </c>
      <c r="M150" s="24"/>
      <c r="N150" s="24">
        <f>SUM(N139:N149)</f>
        <v>4500</v>
      </c>
      <c r="O150" s="24">
        <f>SUM(O139:O149)</f>
        <v>0</v>
      </c>
      <c r="P150" s="24"/>
      <c r="Q150" s="24">
        <f>SUM(Q139:Q149)</f>
        <v>5800</v>
      </c>
      <c r="R150" s="24">
        <f>SUM(R139:R149)</f>
        <v>0</v>
      </c>
      <c r="S150" s="24"/>
      <c r="T150" s="24">
        <f>SUM(T139:T149)</f>
        <v>0</v>
      </c>
      <c r="U150" s="24">
        <f>SUM(U139:U149)</f>
        <v>0</v>
      </c>
      <c r="V150" s="24"/>
      <c r="W150" s="24">
        <f>SUM(W139:W149)</f>
        <v>0</v>
      </c>
      <c r="X150" s="24">
        <f>SUM(X139:X149)</f>
        <v>0</v>
      </c>
      <c r="Y150" s="24"/>
      <c r="Z150" s="24">
        <f>SUM(Z139:Z149)</f>
        <v>8500</v>
      </c>
      <c r="AA150" s="24">
        <f>SUM(AA139:AA149)</f>
        <v>0</v>
      </c>
      <c r="AB150" s="24"/>
      <c r="AC150" s="24">
        <f>SUM(AC139:AC149)</f>
        <v>1500</v>
      </c>
      <c r="AD150" s="24">
        <f>SUM(AD139:AD149)</f>
        <v>0</v>
      </c>
      <c r="AE150" s="24"/>
      <c r="AF150" s="24">
        <f>SUM(AF139:AF149)</f>
        <v>8100</v>
      </c>
      <c r="AG150" s="24">
        <f>SUM(AG139:AG149)</f>
        <v>0</v>
      </c>
      <c r="AH150" s="24"/>
      <c r="AI150" s="24">
        <f>SUM(AI139:AI149)</f>
        <v>6300</v>
      </c>
      <c r="AJ150" s="24">
        <f>SUM(AJ139:AJ149)</f>
        <v>0</v>
      </c>
      <c r="AK150" s="24"/>
      <c r="AL150" s="24">
        <f>SUM(AL139:AL149)</f>
        <v>4550</v>
      </c>
      <c r="AM150" s="24">
        <f>SUM(AM139:AM149)</f>
        <v>0</v>
      </c>
      <c r="AN150" s="24"/>
      <c r="AO150" s="24">
        <f>SUM(AO139:AO149)</f>
        <v>0</v>
      </c>
      <c r="AP150" s="24">
        <f>SUM(AP139:AP149)</f>
        <v>0</v>
      </c>
      <c r="AQ150" s="24"/>
      <c r="AR150" s="24">
        <f>SUM(AR139:AR149)</f>
        <v>0</v>
      </c>
      <c r="AS150" s="24">
        <f>SUM(AS139:AS149)</f>
        <v>0</v>
      </c>
      <c r="AT150" s="24"/>
      <c r="AU150" s="24">
        <f>SUM(AU139:AU149)</f>
        <v>6700</v>
      </c>
      <c r="AV150" s="25">
        <f>SUM(AV139:AV149)</f>
        <v>400</v>
      </c>
      <c r="AW150" s="14"/>
      <c r="AX150" s="14"/>
      <c r="AY150" s="14"/>
    </row>
    <row r="151" spans="2:81" ht="15.75" thickBot="1" x14ac:dyDescent="0.3"/>
    <row r="152" spans="2:81" x14ac:dyDescent="0.25">
      <c r="B152" s="333" t="s">
        <v>199</v>
      </c>
      <c r="C152" s="334"/>
      <c r="D152" s="339">
        <v>1</v>
      </c>
      <c r="E152" s="340"/>
      <c r="F152" s="340"/>
      <c r="G152" s="328">
        <v>2</v>
      </c>
      <c r="H152" s="329"/>
      <c r="I152" s="330"/>
      <c r="J152" s="328">
        <v>3</v>
      </c>
      <c r="K152" s="329"/>
      <c r="L152" s="330"/>
      <c r="M152" s="328">
        <v>4</v>
      </c>
      <c r="N152" s="329"/>
      <c r="O152" s="330"/>
      <c r="P152" s="328">
        <v>5</v>
      </c>
      <c r="Q152" s="329"/>
      <c r="R152" s="330"/>
      <c r="S152" s="328">
        <v>6</v>
      </c>
      <c r="T152" s="329"/>
      <c r="U152" s="330"/>
      <c r="V152" s="328">
        <v>7</v>
      </c>
      <c r="W152" s="329"/>
      <c r="X152" s="330"/>
      <c r="Y152" s="328">
        <v>8</v>
      </c>
      <c r="Z152" s="329"/>
      <c r="AA152" s="330"/>
      <c r="AB152" s="328">
        <v>9</v>
      </c>
      <c r="AC152" s="329"/>
      <c r="AD152" s="330"/>
      <c r="AE152" s="328">
        <v>10</v>
      </c>
      <c r="AF152" s="329"/>
      <c r="AG152" s="330"/>
      <c r="AH152" s="328">
        <v>11</v>
      </c>
      <c r="AI152" s="329"/>
      <c r="AJ152" s="330"/>
      <c r="AK152" s="328">
        <v>12</v>
      </c>
      <c r="AL152" s="329"/>
      <c r="AM152" s="330"/>
      <c r="AN152" s="328">
        <v>13</v>
      </c>
      <c r="AO152" s="329"/>
      <c r="AP152" s="330"/>
      <c r="AQ152" s="328">
        <v>14</v>
      </c>
      <c r="AR152" s="329"/>
      <c r="AS152" s="330"/>
      <c r="AT152" s="328">
        <v>15</v>
      </c>
      <c r="AU152" s="329"/>
      <c r="AV152" s="331"/>
      <c r="AW152" s="332"/>
      <c r="AX152" s="319"/>
      <c r="AY152" s="319"/>
      <c r="AZ152" s="319"/>
      <c r="BA152" s="319"/>
      <c r="BB152" s="319"/>
      <c r="BC152" s="319"/>
      <c r="BD152" s="319"/>
      <c r="BE152" s="319"/>
      <c r="BF152" s="319"/>
      <c r="BG152" s="319"/>
      <c r="BH152" s="319"/>
      <c r="BI152" s="319"/>
      <c r="BJ152" s="319"/>
      <c r="BK152" s="319"/>
      <c r="BL152" s="319"/>
      <c r="BM152" s="319"/>
      <c r="BN152" s="319"/>
      <c r="BO152" s="319"/>
      <c r="BP152" s="319"/>
      <c r="BQ152" s="319"/>
      <c r="BR152" s="319"/>
      <c r="BS152" s="319"/>
      <c r="BT152" s="319"/>
      <c r="BU152" s="319"/>
      <c r="BV152" s="319"/>
      <c r="BW152" s="319"/>
      <c r="BX152" s="319"/>
      <c r="BY152" s="319"/>
      <c r="BZ152" s="319"/>
      <c r="CA152" s="319"/>
      <c r="CB152" s="319"/>
      <c r="CC152" s="319"/>
    </row>
    <row r="153" spans="2:81" x14ac:dyDescent="0.25">
      <c r="B153" s="335"/>
      <c r="C153" s="336"/>
      <c r="D153" s="200" t="s">
        <v>0</v>
      </c>
      <c r="E153" s="201" t="s">
        <v>1</v>
      </c>
      <c r="F153" s="201" t="s">
        <v>2</v>
      </c>
      <c r="G153" s="201" t="s">
        <v>0</v>
      </c>
      <c r="H153" s="201" t="s">
        <v>1</v>
      </c>
      <c r="I153" s="201" t="s">
        <v>2</v>
      </c>
      <c r="J153" s="201" t="s">
        <v>0</v>
      </c>
      <c r="K153" s="201" t="s">
        <v>1</v>
      </c>
      <c r="L153" s="201" t="s">
        <v>2</v>
      </c>
      <c r="M153" s="201" t="s">
        <v>0</v>
      </c>
      <c r="N153" s="201" t="s">
        <v>1</v>
      </c>
      <c r="O153" s="201" t="s">
        <v>2</v>
      </c>
      <c r="P153" s="201" t="s">
        <v>0</v>
      </c>
      <c r="Q153" s="201" t="s">
        <v>1</v>
      </c>
      <c r="R153" s="201" t="s">
        <v>2</v>
      </c>
      <c r="S153" s="201" t="s">
        <v>0</v>
      </c>
      <c r="T153" s="201" t="s">
        <v>1</v>
      </c>
      <c r="U153" s="201" t="s">
        <v>2</v>
      </c>
      <c r="V153" s="201" t="s">
        <v>0</v>
      </c>
      <c r="W153" s="201" t="s">
        <v>1</v>
      </c>
      <c r="X153" s="201" t="s">
        <v>2</v>
      </c>
      <c r="Y153" s="201" t="s">
        <v>0</v>
      </c>
      <c r="Z153" s="201" t="s">
        <v>1</v>
      </c>
      <c r="AA153" s="201" t="s">
        <v>2</v>
      </c>
      <c r="AB153" s="201" t="s">
        <v>0</v>
      </c>
      <c r="AC153" s="201" t="s">
        <v>1</v>
      </c>
      <c r="AD153" s="201" t="s">
        <v>2</v>
      </c>
      <c r="AE153" s="201" t="s">
        <v>0</v>
      </c>
      <c r="AF153" s="201" t="s">
        <v>1</v>
      </c>
      <c r="AG153" s="201" t="s">
        <v>2</v>
      </c>
      <c r="AH153" s="201" t="s">
        <v>0</v>
      </c>
      <c r="AI153" s="201" t="s">
        <v>1</v>
      </c>
      <c r="AJ153" s="201" t="s">
        <v>2</v>
      </c>
      <c r="AK153" s="201" t="s">
        <v>0</v>
      </c>
      <c r="AL153" s="201" t="s">
        <v>1</v>
      </c>
      <c r="AM153" s="201" t="s">
        <v>2</v>
      </c>
      <c r="AN153" s="201" t="s">
        <v>0</v>
      </c>
      <c r="AO153" s="201" t="s">
        <v>1</v>
      </c>
      <c r="AP153" s="201" t="s">
        <v>2</v>
      </c>
      <c r="AQ153" s="201" t="s">
        <v>0</v>
      </c>
      <c r="AR153" s="201" t="s">
        <v>1</v>
      </c>
      <c r="AS153" s="201" t="s">
        <v>2</v>
      </c>
      <c r="AT153" s="201" t="s">
        <v>0</v>
      </c>
      <c r="AU153" s="201" t="s">
        <v>1</v>
      </c>
      <c r="AV153" s="202" t="s">
        <v>2</v>
      </c>
      <c r="AW153" s="14"/>
      <c r="AX153" s="14"/>
      <c r="AY153" s="14"/>
    </row>
    <row r="154" spans="2:81" x14ac:dyDescent="0.2">
      <c r="B154" s="335"/>
      <c r="C154" s="336"/>
      <c r="D154" s="212" t="s">
        <v>549</v>
      </c>
      <c r="E154" s="212">
        <v>300</v>
      </c>
      <c r="F154" s="213"/>
      <c r="G154" s="212" t="s">
        <v>550</v>
      </c>
      <c r="H154" s="212">
        <v>500</v>
      </c>
      <c r="I154" s="213"/>
      <c r="J154" s="212" t="s">
        <v>556</v>
      </c>
      <c r="K154" s="212">
        <v>500</v>
      </c>
      <c r="L154" s="213"/>
      <c r="M154" s="212" t="s">
        <v>395</v>
      </c>
      <c r="N154" s="212">
        <v>2500</v>
      </c>
      <c r="O154" s="213"/>
      <c r="P154" s="212" t="s">
        <v>564</v>
      </c>
      <c r="Q154" s="212">
        <v>1000</v>
      </c>
      <c r="R154" s="213"/>
      <c r="S154" s="224"/>
      <c r="T154" s="224"/>
      <c r="U154" s="224"/>
      <c r="V154" s="224"/>
      <c r="W154" s="224"/>
      <c r="X154" s="224"/>
      <c r="Y154" s="212" t="s">
        <v>480</v>
      </c>
      <c r="Z154" s="212">
        <v>5000</v>
      </c>
      <c r="AA154" s="213"/>
      <c r="AB154" s="212" t="s">
        <v>483</v>
      </c>
      <c r="AC154" s="212">
        <v>1500</v>
      </c>
      <c r="AD154" s="213"/>
      <c r="AE154" s="212" t="s">
        <v>491</v>
      </c>
      <c r="AF154" s="212">
        <v>1500</v>
      </c>
      <c r="AG154" s="213"/>
      <c r="AH154" s="212" t="s">
        <v>576</v>
      </c>
      <c r="AI154" s="212">
        <v>300</v>
      </c>
      <c r="AJ154" s="213"/>
      <c r="AK154" s="212" t="s">
        <v>582</v>
      </c>
      <c r="AL154" s="212">
        <v>1500</v>
      </c>
      <c r="AM154" s="213"/>
      <c r="AN154" s="224"/>
      <c r="AO154" s="224"/>
      <c r="AP154" s="224"/>
      <c r="AQ154" s="224"/>
      <c r="AR154" s="224"/>
      <c r="AS154" s="224"/>
      <c r="AT154" s="212" t="s">
        <v>585</v>
      </c>
      <c r="AU154" s="212">
        <v>300</v>
      </c>
      <c r="AV154" s="213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2:81" x14ac:dyDescent="0.2">
      <c r="B155" s="335"/>
      <c r="C155" s="336"/>
      <c r="D155" s="212" t="s">
        <v>243</v>
      </c>
      <c r="E155" s="212">
        <v>7500</v>
      </c>
      <c r="F155" s="213"/>
      <c r="G155" s="212" t="s">
        <v>551</v>
      </c>
      <c r="H155" s="212">
        <v>500</v>
      </c>
      <c r="I155" s="213"/>
      <c r="J155" s="212" t="s">
        <v>557</v>
      </c>
      <c r="K155" s="212">
        <v>3000</v>
      </c>
      <c r="L155" s="213"/>
      <c r="M155" s="212" t="s">
        <v>471</v>
      </c>
      <c r="N155" s="212">
        <v>500</v>
      </c>
      <c r="O155" s="213"/>
      <c r="P155" s="212" t="s">
        <v>565</v>
      </c>
      <c r="Q155" s="212">
        <v>1000</v>
      </c>
      <c r="R155" s="213"/>
      <c r="S155" s="224"/>
      <c r="T155" s="224"/>
      <c r="U155" s="224"/>
      <c r="V155" s="224"/>
      <c r="W155" s="224"/>
      <c r="X155" s="224"/>
      <c r="Y155" s="212" t="s">
        <v>568</v>
      </c>
      <c r="Z155" s="212">
        <v>500</v>
      </c>
      <c r="AA155" s="213"/>
      <c r="AB155" s="212" t="s">
        <v>573</v>
      </c>
      <c r="AC155" s="212">
        <v>500</v>
      </c>
      <c r="AD155" s="213"/>
      <c r="AE155" s="212" t="s">
        <v>574</v>
      </c>
      <c r="AF155" s="212">
        <v>2000</v>
      </c>
      <c r="AG155" s="213"/>
      <c r="AH155" s="212" t="s">
        <v>577</v>
      </c>
      <c r="AI155" s="212">
        <v>1000</v>
      </c>
      <c r="AJ155" s="213"/>
      <c r="AK155" s="212" t="s">
        <v>500</v>
      </c>
      <c r="AL155" s="212">
        <v>1000</v>
      </c>
      <c r="AM155" s="213"/>
      <c r="AN155" s="224"/>
      <c r="AO155" s="224"/>
      <c r="AP155" s="224"/>
      <c r="AQ155" s="224"/>
      <c r="AR155" s="224"/>
      <c r="AS155" s="224"/>
      <c r="AT155" s="212" t="s">
        <v>586</v>
      </c>
      <c r="AU155" s="212">
        <v>3900</v>
      </c>
      <c r="AV155" s="213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2:81" ht="15.75" thickBot="1" x14ac:dyDescent="0.25">
      <c r="B156" s="337"/>
      <c r="C156" s="338"/>
      <c r="D156" s="213"/>
      <c r="E156" s="213"/>
      <c r="F156" s="213"/>
      <c r="G156" s="212" t="s">
        <v>552</v>
      </c>
      <c r="H156" s="212">
        <v>1500</v>
      </c>
      <c r="I156" s="213"/>
      <c r="J156" s="212" t="s">
        <v>558</v>
      </c>
      <c r="K156" s="212">
        <v>1000</v>
      </c>
      <c r="L156" s="213"/>
      <c r="M156" s="212" t="s">
        <v>561</v>
      </c>
      <c r="N156" s="212">
        <v>500</v>
      </c>
      <c r="O156" s="213"/>
      <c r="P156" s="212" t="s">
        <v>471</v>
      </c>
      <c r="Q156" s="212">
        <v>2000</v>
      </c>
      <c r="R156" s="213"/>
      <c r="S156" s="224"/>
      <c r="T156" s="224"/>
      <c r="U156" s="224"/>
      <c r="V156" s="224"/>
      <c r="W156" s="224"/>
      <c r="X156" s="224"/>
      <c r="Y156" s="212" t="s">
        <v>569</v>
      </c>
      <c r="Z156" s="212">
        <v>1500</v>
      </c>
      <c r="AA156" s="213"/>
      <c r="AB156" s="212" t="s">
        <v>484</v>
      </c>
      <c r="AC156" s="212">
        <v>2000</v>
      </c>
      <c r="AD156" s="213"/>
      <c r="AE156" s="212" t="s">
        <v>575</v>
      </c>
      <c r="AF156" s="212">
        <v>2400</v>
      </c>
      <c r="AG156" s="213"/>
      <c r="AH156" s="212" t="s">
        <v>578</v>
      </c>
      <c r="AI156" s="212">
        <v>2250</v>
      </c>
      <c r="AJ156" s="213"/>
      <c r="AK156" s="212" t="s">
        <v>583</v>
      </c>
      <c r="AL156" s="212">
        <v>1500</v>
      </c>
      <c r="AM156" s="213"/>
      <c r="AN156" s="224"/>
      <c r="AO156" s="224"/>
      <c r="AP156" s="224"/>
      <c r="AQ156" s="224"/>
      <c r="AR156" s="224"/>
      <c r="AS156" s="224"/>
      <c r="AT156" s="212" t="s">
        <v>506</v>
      </c>
      <c r="AU156" s="212">
        <v>1000</v>
      </c>
      <c r="AV156" s="213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2:81" x14ac:dyDescent="0.2">
      <c r="B157" s="320" t="s">
        <v>8</v>
      </c>
      <c r="C157" s="321"/>
      <c r="D157" s="213"/>
      <c r="E157" s="213"/>
      <c r="F157" s="213"/>
      <c r="G157" s="212" t="s">
        <v>553</v>
      </c>
      <c r="H157" s="212">
        <v>3000</v>
      </c>
      <c r="I157" s="213"/>
      <c r="J157" s="212" t="s">
        <v>559</v>
      </c>
      <c r="K157" s="212">
        <v>400</v>
      </c>
      <c r="L157" s="213"/>
      <c r="M157" s="212" t="s">
        <v>562</v>
      </c>
      <c r="N157" s="212">
        <v>3000</v>
      </c>
      <c r="O157" s="213"/>
      <c r="P157" s="212" t="s">
        <v>566</v>
      </c>
      <c r="Q157" s="212">
        <v>400</v>
      </c>
      <c r="R157" s="213"/>
      <c r="S157" s="224"/>
      <c r="T157" s="224"/>
      <c r="U157" s="224"/>
      <c r="V157" s="224"/>
      <c r="W157" s="224"/>
      <c r="X157" s="224"/>
      <c r="Y157" s="212" t="s">
        <v>482</v>
      </c>
      <c r="Z157" s="212">
        <v>500</v>
      </c>
      <c r="AA157" s="213"/>
      <c r="AB157" s="212" t="s">
        <v>490</v>
      </c>
      <c r="AC157" s="212">
        <v>2500</v>
      </c>
      <c r="AD157" s="213"/>
      <c r="AE157" s="213"/>
      <c r="AF157" s="213"/>
      <c r="AG157" s="213"/>
      <c r="AH157" s="212" t="s">
        <v>579</v>
      </c>
      <c r="AI157" s="212">
        <v>400</v>
      </c>
      <c r="AJ157" s="213"/>
      <c r="AK157" s="212" t="s">
        <v>584</v>
      </c>
      <c r="AL157" s="212">
        <v>500</v>
      </c>
      <c r="AM157" s="213"/>
      <c r="AN157" s="224"/>
      <c r="AO157" s="224"/>
      <c r="AP157" s="224"/>
      <c r="AQ157" s="224"/>
      <c r="AR157" s="224"/>
      <c r="AS157" s="224"/>
      <c r="AT157" s="213"/>
      <c r="AU157" s="213"/>
      <c r="AV157" s="213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2:81" x14ac:dyDescent="0.2">
      <c r="B158" s="18" t="s">
        <v>6</v>
      </c>
      <c r="C158" s="197"/>
      <c r="D158" s="213"/>
      <c r="E158" s="213"/>
      <c r="F158" s="213"/>
      <c r="G158" s="212" t="s">
        <v>554</v>
      </c>
      <c r="H158" s="212">
        <v>300</v>
      </c>
      <c r="I158" s="213"/>
      <c r="J158" s="212" t="s">
        <v>560</v>
      </c>
      <c r="K158" s="212">
        <v>500</v>
      </c>
      <c r="L158" s="213"/>
      <c r="M158" s="212" t="s">
        <v>563</v>
      </c>
      <c r="N158" s="212">
        <v>500</v>
      </c>
      <c r="O158" s="213"/>
      <c r="P158" s="212" t="s">
        <v>567</v>
      </c>
      <c r="Q158" s="212">
        <v>1500</v>
      </c>
      <c r="R158" s="213"/>
      <c r="S158" s="224"/>
      <c r="T158" s="224"/>
      <c r="U158" s="224"/>
      <c r="V158" s="224"/>
      <c r="W158" s="224"/>
      <c r="X158" s="224"/>
      <c r="Y158" s="212" t="s">
        <v>570</v>
      </c>
      <c r="Z158" s="212">
        <v>500</v>
      </c>
      <c r="AA158" s="213"/>
      <c r="AB158" s="213"/>
      <c r="AC158" s="213"/>
      <c r="AD158" s="213"/>
      <c r="AE158" s="213"/>
      <c r="AF158" s="213"/>
      <c r="AG158" s="213"/>
      <c r="AH158" s="212" t="s">
        <v>580</v>
      </c>
      <c r="AI158" s="212">
        <v>500</v>
      </c>
      <c r="AJ158" s="213"/>
      <c r="AK158" s="213"/>
      <c r="AL158" s="213"/>
      <c r="AM158" s="213"/>
      <c r="AN158" s="224"/>
      <c r="AO158" s="224"/>
      <c r="AP158" s="224"/>
      <c r="AQ158" s="224"/>
      <c r="AR158" s="224"/>
      <c r="AS158" s="224"/>
      <c r="AT158" s="213"/>
      <c r="AU158" s="213"/>
      <c r="AV158" s="213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2:81" x14ac:dyDescent="0.2">
      <c r="B159" s="18" t="s">
        <v>3</v>
      </c>
      <c r="C159" s="198">
        <f>SUM(E165,H165,K165,N165,Q165,T165,W165,Z165,AC165,AF165,AI165,AL165,AO165,AR165,AU165)</f>
        <v>69150</v>
      </c>
      <c r="D159" s="213"/>
      <c r="E159" s="213"/>
      <c r="F159" s="213"/>
      <c r="G159" s="212" t="s">
        <v>555</v>
      </c>
      <c r="H159" s="212">
        <v>300</v>
      </c>
      <c r="I159" s="213"/>
      <c r="J159" s="213"/>
      <c r="K159" s="213"/>
      <c r="L159" s="213"/>
      <c r="M159" s="213"/>
      <c r="N159" s="213"/>
      <c r="O159" s="213"/>
      <c r="P159" s="213"/>
      <c r="Q159" s="213"/>
      <c r="R159" s="213"/>
      <c r="S159" s="224"/>
      <c r="T159" s="224"/>
      <c r="U159" s="224"/>
      <c r="V159" s="224"/>
      <c r="W159" s="224"/>
      <c r="X159" s="224"/>
      <c r="Y159" s="212" t="s">
        <v>571</v>
      </c>
      <c r="Z159" s="212">
        <v>500</v>
      </c>
      <c r="AA159" s="213"/>
      <c r="AB159" s="213"/>
      <c r="AC159" s="213"/>
      <c r="AD159" s="213"/>
      <c r="AE159" s="213"/>
      <c r="AF159" s="213"/>
      <c r="AG159" s="213"/>
      <c r="AH159" s="212" t="s">
        <v>581</v>
      </c>
      <c r="AI159" s="212">
        <v>1500</v>
      </c>
      <c r="AJ159" s="213"/>
      <c r="AK159" s="213"/>
      <c r="AL159" s="213"/>
      <c r="AM159" s="213"/>
      <c r="AN159" s="224"/>
      <c r="AO159" s="224"/>
      <c r="AP159" s="224"/>
      <c r="AQ159" s="224"/>
      <c r="AR159" s="224"/>
      <c r="AS159" s="224"/>
      <c r="AT159" s="213"/>
      <c r="AU159" s="213"/>
      <c r="AV159" s="213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2:81" x14ac:dyDescent="0.2">
      <c r="B160" s="18" t="s">
        <v>2</v>
      </c>
      <c r="C160" s="198">
        <f>SUM(F165,I165,L165,O165,R165,U165,X165,AA165,AD165,AG165,AJ165,AM165,AP165,AS165,AV165)</f>
        <v>0</v>
      </c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  <c r="Q160" s="213"/>
      <c r="R160" s="213"/>
      <c r="S160" s="224"/>
      <c r="T160" s="224"/>
      <c r="U160" s="224"/>
      <c r="V160" s="224"/>
      <c r="W160" s="224"/>
      <c r="X160" s="224"/>
      <c r="Y160" s="212" t="s">
        <v>572</v>
      </c>
      <c r="Z160" s="212">
        <v>400</v>
      </c>
      <c r="AA160" s="213"/>
      <c r="AB160" s="213"/>
      <c r="AC160" s="213"/>
      <c r="AD160" s="213"/>
      <c r="AE160" s="213"/>
      <c r="AF160" s="213"/>
      <c r="AG160" s="213"/>
      <c r="AH160" s="213"/>
      <c r="AI160" s="213"/>
      <c r="AJ160" s="213"/>
      <c r="AK160" s="213"/>
      <c r="AL160" s="213"/>
      <c r="AM160" s="213"/>
      <c r="AN160" s="224"/>
      <c r="AO160" s="224"/>
      <c r="AP160" s="224"/>
      <c r="AQ160" s="224"/>
      <c r="AR160" s="224"/>
      <c r="AS160" s="224"/>
      <c r="AT160" s="213"/>
      <c r="AU160" s="213"/>
      <c r="AV160" s="213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2:81" ht="15.75" thickBot="1" x14ac:dyDescent="0.3">
      <c r="B161" s="18" t="s">
        <v>4</v>
      </c>
      <c r="C161" s="199">
        <f>C159-C160</f>
        <v>69150</v>
      </c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  <c r="Q161" s="213"/>
      <c r="R161" s="213"/>
      <c r="S161" s="224"/>
      <c r="T161" s="224"/>
      <c r="U161" s="224"/>
      <c r="V161" s="224"/>
      <c r="W161" s="224"/>
      <c r="X161" s="224"/>
      <c r="Y161" s="213"/>
      <c r="Z161" s="213"/>
      <c r="AA161" s="213"/>
      <c r="AB161" s="213"/>
      <c r="AC161" s="213"/>
      <c r="AD161" s="213"/>
      <c r="AE161" s="213"/>
      <c r="AF161" s="213"/>
      <c r="AG161" s="213"/>
      <c r="AH161" s="213"/>
      <c r="AI161" s="213"/>
      <c r="AJ161" s="213"/>
      <c r="AK161" s="213"/>
      <c r="AL161" s="213"/>
      <c r="AM161" s="213"/>
      <c r="AN161" s="224"/>
      <c r="AO161" s="224"/>
      <c r="AP161" s="224"/>
      <c r="AQ161" s="224"/>
      <c r="AR161" s="224"/>
      <c r="AS161" s="224"/>
      <c r="AT161" s="213"/>
      <c r="AU161" s="213"/>
      <c r="AV161" s="213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2:81" x14ac:dyDescent="0.25">
      <c r="B162" s="322" t="s">
        <v>5</v>
      </c>
      <c r="C162" s="32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  <c r="Q162" s="213"/>
      <c r="R162" s="213"/>
      <c r="S162" s="224"/>
      <c r="T162" s="224"/>
      <c r="U162" s="224"/>
      <c r="V162" s="224"/>
      <c r="W162" s="224"/>
      <c r="X162" s="224"/>
      <c r="Y162" s="213"/>
      <c r="Z162" s="213"/>
      <c r="AA162" s="213"/>
      <c r="AB162" s="213"/>
      <c r="AC162" s="213"/>
      <c r="AD162" s="213"/>
      <c r="AE162" s="213"/>
      <c r="AF162" s="213"/>
      <c r="AG162" s="213"/>
      <c r="AH162" s="213"/>
      <c r="AI162" s="213"/>
      <c r="AJ162" s="213"/>
      <c r="AK162" s="213"/>
      <c r="AL162" s="213"/>
      <c r="AM162" s="213"/>
      <c r="AN162" s="224"/>
      <c r="AO162" s="224"/>
      <c r="AP162" s="224"/>
      <c r="AQ162" s="224"/>
      <c r="AR162" s="224"/>
      <c r="AS162" s="224"/>
      <c r="AT162" s="213"/>
      <c r="AU162" s="213"/>
      <c r="AV162" s="213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2:81" x14ac:dyDescent="0.25">
      <c r="B163" s="324" t="e">
        <f>C161/C158</f>
        <v>#DIV/0!</v>
      </c>
      <c r="C163" s="325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3"/>
      <c r="P163" s="213"/>
      <c r="Q163" s="213"/>
      <c r="R163" s="213"/>
      <c r="S163" s="224"/>
      <c r="T163" s="224"/>
      <c r="U163" s="224"/>
      <c r="V163" s="224"/>
      <c r="W163" s="224"/>
      <c r="X163" s="224"/>
      <c r="Y163" s="213"/>
      <c r="Z163" s="213"/>
      <c r="AA163" s="213"/>
      <c r="AB163" s="213"/>
      <c r="AC163" s="213"/>
      <c r="AD163" s="213"/>
      <c r="AE163" s="213"/>
      <c r="AF163" s="213"/>
      <c r="AG163" s="213"/>
      <c r="AH163" s="213"/>
      <c r="AI163" s="213"/>
      <c r="AJ163" s="213"/>
      <c r="AK163" s="213"/>
      <c r="AL163" s="213"/>
      <c r="AM163" s="213"/>
      <c r="AN163" s="224"/>
      <c r="AO163" s="224"/>
      <c r="AP163" s="224"/>
      <c r="AQ163" s="224"/>
      <c r="AR163" s="224"/>
      <c r="AS163" s="224"/>
      <c r="AT163" s="213"/>
      <c r="AU163" s="213"/>
      <c r="AV163" s="213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2:81" ht="15.75" thickBot="1" x14ac:dyDescent="0.3">
      <c r="B164" s="326"/>
      <c r="C164" s="327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13"/>
      <c r="S164" s="224"/>
      <c r="T164" s="224"/>
      <c r="U164" s="224"/>
      <c r="V164" s="224"/>
      <c r="W164" s="224"/>
      <c r="X164" s="224"/>
      <c r="Y164" s="213"/>
      <c r="Z164" s="213"/>
      <c r="AA164" s="213"/>
      <c r="AB164" s="213"/>
      <c r="AC164" s="213"/>
      <c r="AD164" s="213"/>
      <c r="AE164" s="213"/>
      <c r="AF164" s="213"/>
      <c r="AG164" s="213"/>
      <c r="AH164" s="213"/>
      <c r="AI164" s="213"/>
      <c r="AJ164" s="213"/>
      <c r="AK164" s="213"/>
      <c r="AL164" s="213"/>
      <c r="AM164" s="213"/>
      <c r="AN164" s="224"/>
      <c r="AO164" s="224"/>
      <c r="AP164" s="224"/>
      <c r="AQ164" s="224"/>
      <c r="AR164" s="224"/>
      <c r="AS164" s="224"/>
      <c r="AT164" s="213"/>
      <c r="AU164" s="213"/>
      <c r="AV164" s="213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2:81" ht="15.75" thickBot="1" x14ac:dyDescent="0.3">
      <c r="B165" s="21"/>
      <c r="C165" s="22"/>
      <c r="D165" s="23"/>
      <c r="E165" s="24">
        <f>SUM(E154:E164)</f>
        <v>7800</v>
      </c>
      <c r="F165" s="24">
        <f>SUM(F154:F164)</f>
        <v>0</v>
      </c>
      <c r="G165" s="24"/>
      <c r="H165" s="24">
        <f>SUM(H154:H164)</f>
        <v>6100</v>
      </c>
      <c r="I165" s="24">
        <f>SUM(I154:I164)</f>
        <v>0</v>
      </c>
      <c r="J165" s="24"/>
      <c r="K165" s="24">
        <f>SUM(K154:K164)</f>
        <v>5400</v>
      </c>
      <c r="L165" s="24">
        <f>SUM(L154:L164)</f>
        <v>0</v>
      </c>
      <c r="M165" s="24"/>
      <c r="N165" s="24">
        <f>SUM(N154:N164)</f>
        <v>7000</v>
      </c>
      <c r="O165" s="24">
        <f>SUM(O154:O164)</f>
        <v>0</v>
      </c>
      <c r="P165" s="24"/>
      <c r="Q165" s="24">
        <f>SUM(Q154:Q164)</f>
        <v>5900</v>
      </c>
      <c r="R165" s="24">
        <f>SUM(R154:R164)</f>
        <v>0</v>
      </c>
      <c r="S165" s="24"/>
      <c r="T165" s="24">
        <f>SUM(T154:T164)</f>
        <v>0</v>
      </c>
      <c r="U165" s="24">
        <f>SUM(U154:U164)</f>
        <v>0</v>
      </c>
      <c r="V165" s="24"/>
      <c r="W165" s="24">
        <f>SUM(W154:W164)</f>
        <v>0</v>
      </c>
      <c r="X165" s="24">
        <f>SUM(X154:X164)</f>
        <v>0</v>
      </c>
      <c r="Y165" s="24"/>
      <c r="Z165" s="24">
        <f>SUM(Z154:Z164)</f>
        <v>8900</v>
      </c>
      <c r="AA165" s="24">
        <f>SUM(AA154:AA164)</f>
        <v>0</v>
      </c>
      <c r="AB165" s="24"/>
      <c r="AC165" s="24">
        <f>SUM(AC154:AC164)</f>
        <v>6500</v>
      </c>
      <c r="AD165" s="24">
        <f>SUM(AD154:AD164)</f>
        <v>0</v>
      </c>
      <c r="AE165" s="24"/>
      <c r="AF165" s="24">
        <f>SUM(AF154:AF164)</f>
        <v>5900</v>
      </c>
      <c r="AG165" s="24">
        <f>SUM(AG154:AG164)</f>
        <v>0</v>
      </c>
      <c r="AH165" s="24"/>
      <c r="AI165" s="24">
        <f>SUM(AI154:AI164)</f>
        <v>5950</v>
      </c>
      <c r="AJ165" s="24">
        <f>SUM(AJ154:AJ164)</f>
        <v>0</v>
      </c>
      <c r="AK165" s="24"/>
      <c r="AL165" s="24">
        <f>SUM(AL154:AL164)</f>
        <v>4500</v>
      </c>
      <c r="AM165" s="24">
        <f>SUM(AM154:AM164)</f>
        <v>0</v>
      </c>
      <c r="AN165" s="24"/>
      <c r="AO165" s="24">
        <f>SUM(AO154:AO164)</f>
        <v>0</v>
      </c>
      <c r="AP165" s="24">
        <f>SUM(AP154:AP164)</f>
        <v>0</v>
      </c>
      <c r="AQ165" s="24"/>
      <c r="AR165" s="24">
        <f>SUM(AR154:AR164)</f>
        <v>0</v>
      </c>
      <c r="AS165" s="24">
        <f>SUM(AS154:AS164)</f>
        <v>0</v>
      </c>
      <c r="AT165" s="24"/>
      <c r="AU165" s="24">
        <f>SUM(AU154:AU164)</f>
        <v>5200</v>
      </c>
      <c r="AV165" s="25">
        <f>SUM(AV154:AV164)</f>
        <v>0</v>
      </c>
      <c r="AW165" s="14"/>
      <c r="AX165" s="14"/>
      <c r="AY165" s="14"/>
    </row>
    <row r="166" spans="2:81" ht="15.75" thickBot="1" x14ac:dyDescent="0.3"/>
    <row r="167" spans="2:81" x14ac:dyDescent="0.25">
      <c r="B167" s="333" t="s">
        <v>587</v>
      </c>
      <c r="C167" s="334"/>
      <c r="D167" s="339">
        <v>1</v>
      </c>
      <c r="E167" s="340"/>
      <c r="F167" s="340"/>
      <c r="G167" s="328">
        <v>2</v>
      </c>
      <c r="H167" s="329"/>
      <c r="I167" s="330"/>
      <c r="J167" s="328">
        <v>3</v>
      </c>
      <c r="K167" s="329"/>
      <c r="L167" s="330"/>
      <c r="M167" s="328">
        <v>4</v>
      </c>
      <c r="N167" s="329"/>
      <c r="O167" s="330"/>
      <c r="P167" s="328">
        <v>5</v>
      </c>
      <c r="Q167" s="329"/>
      <c r="R167" s="330"/>
      <c r="S167" s="328">
        <v>6</v>
      </c>
      <c r="T167" s="329"/>
      <c r="U167" s="330"/>
      <c r="V167" s="328">
        <v>7</v>
      </c>
      <c r="W167" s="329"/>
      <c r="X167" s="330"/>
      <c r="Y167" s="328">
        <v>8</v>
      </c>
      <c r="Z167" s="329"/>
      <c r="AA167" s="330"/>
      <c r="AB167" s="328">
        <v>9</v>
      </c>
      <c r="AC167" s="329"/>
      <c r="AD167" s="330"/>
      <c r="AE167" s="328">
        <v>10</v>
      </c>
      <c r="AF167" s="329"/>
      <c r="AG167" s="330"/>
      <c r="AH167" s="328">
        <v>11</v>
      </c>
      <c r="AI167" s="329"/>
      <c r="AJ167" s="330"/>
      <c r="AK167" s="328">
        <v>12</v>
      </c>
      <c r="AL167" s="329"/>
      <c r="AM167" s="330"/>
      <c r="AN167" s="328">
        <v>13</v>
      </c>
      <c r="AO167" s="329"/>
      <c r="AP167" s="330"/>
      <c r="AQ167" s="328">
        <v>14</v>
      </c>
      <c r="AR167" s="329"/>
      <c r="AS167" s="330"/>
      <c r="AT167" s="328">
        <v>15</v>
      </c>
      <c r="AU167" s="329"/>
      <c r="AV167" s="331"/>
      <c r="AW167" s="332"/>
      <c r="AX167" s="319"/>
      <c r="AY167" s="319"/>
      <c r="AZ167" s="319"/>
      <c r="BA167" s="319"/>
      <c r="BB167" s="319"/>
      <c r="BC167" s="319"/>
      <c r="BD167" s="319"/>
      <c r="BE167" s="319"/>
      <c r="BF167" s="319"/>
      <c r="BG167" s="319"/>
      <c r="BH167" s="319"/>
      <c r="BI167" s="319"/>
      <c r="BJ167" s="319"/>
      <c r="BK167" s="319"/>
      <c r="BL167" s="319"/>
      <c r="BM167" s="319"/>
      <c r="BN167" s="319"/>
      <c r="BO167" s="319"/>
      <c r="BP167" s="319"/>
      <c r="BQ167" s="319"/>
      <c r="BR167" s="319"/>
      <c r="BS167" s="319"/>
      <c r="BT167" s="319"/>
      <c r="BU167" s="319"/>
      <c r="BV167" s="319"/>
      <c r="BW167" s="319"/>
      <c r="BX167" s="319"/>
      <c r="BY167" s="319"/>
      <c r="BZ167" s="319"/>
      <c r="CA167" s="319"/>
      <c r="CB167" s="319"/>
      <c r="CC167" s="319"/>
    </row>
    <row r="168" spans="2:81" x14ac:dyDescent="0.25">
      <c r="B168" s="335"/>
      <c r="C168" s="336"/>
      <c r="D168" s="200" t="s">
        <v>0</v>
      </c>
      <c r="E168" s="201" t="s">
        <v>1</v>
      </c>
      <c r="F168" s="201" t="s">
        <v>2</v>
      </c>
      <c r="G168" s="201" t="s">
        <v>0</v>
      </c>
      <c r="H168" s="201" t="s">
        <v>1</v>
      </c>
      <c r="I168" s="201" t="s">
        <v>2</v>
      </c>
      <c r="J168" s="201" t="s">
        <v>0</v>
      </c>
      <c r="K168" s="201" t="s">
        <v>1</v>
      </c>
      <c r="L168" s="201" t="s">
        <v>2</v>
      </c>
      <c r="M168" s="201" t="s">
        <v>0</v>
      </c>
      <c r="N168" s="201" t="s">
        <v>1</v>
      </c>
      <c r="O168" s="201" t="s">
        <v>2</v>
      </c>
      <c r="P168" s="201" t="s">
        <v>0</v>
      </c>
      <c r="Q168" s="201" t="s">
        <v>1</v>
      </c>
      <c r="R168" s="201" t="s">
        <v>2</v>
      </c>
      <c r="S168" s="201" t="s">
        <v>0</v>
      </c>
      <c r="T168" s="201" t="s">
        <v>1</v>
      </c>
      <c r="U168" s="201" t="s">
        <v>2</v>
      </c>
      <c r="V168" s="201" t="s">
        <v>0</v>
      </c>
      <c r="W168" s="201" t="s">
        <v>1</v>
      </c>
      <c r="X168" s="201" t="s">
        <v>2</v>
      </c>
      <c r="Y168" s="201" t="s">
        <v>0</v>
      </c>
      <c r="Z168" s="201" t="s">
        <v>1</v>
      </c>
      <c r="AA168" s="201" t="s">
        <v>2</v>
      </c>
      <c r="AB168" s="201" t="s">
        <v>0</v>
      </c>
      <c r="AC168" s="201" t="s">
        <v>1</v>
      </c>
      <c r="AD168" s="201" t="s">
        <v>2</v>
      </c>
      <c r="AE168" s="201" t="s">
        <v>0</v>
      </c>
      <c r="AF168" s="201" t="s">
        <v>1</v>
      </c>
      <c r="AG168" s="201" t="s">
        <v>2</v>
      </c>
      <c r="AH168" s="201" t="s">
        <v>0</v>
      </c>
      <c r="AI168" s="201" t="s">
        <v>1</v>
      </c>
      <c r="AJ168" s="201" t="s">
        <v>2</v>
      </c>
      <c r="AK168" s="201" t="s">
        <v>0</v>
      </c>
      <c r="AL168" s="201" t="s">
        <v>1</v>
      </c>
      <c r="AM168" s="201" t="s">
        <v>2</v>
      </c>
      <c r="AN168" s="201" t="s">
        <v>0</v>
      </c>
      <c r="AO168" s="201" t="s">
        <v>1</v>
      </c>
      <c r="AP168" s="201" t="s">
        <v>2</v>
      </c>
      <c r="AQ168" s="201" t="s">
        <v>0</v>
      </c>
      <c r="AR168" s="201" t="s">
        <v>1</v>
      </c>
      <c r="AS168" s="201" t="s">
        <v>2</v>
      </c>
      <c r="AT168" s="201" t="s">
        <v>0</v>
      </c>
      <c r="AU168" s="201" t="s">
        <v>1</v>
      </c>
      <c r="AV168" s="202" t="s">
        <v>2</v>
      </c>
      <c r="AW168" s="14"/>
      <c r="AX168" s="14"/>
      <c r="AY168" s="14"/>
    </row>
    <row r="169" spans="2:81" x14ac:dyDescent="0.2">
      <c r="B169" s="335"/>
      <c r="C169" s="336"/>
      <c r="D169" s="223" t="s">
        <v>588</v>
      </c>
      <c r="E169" s="223">
        <v>250</v>
      </c>
      <c r="F169" s="224"/>
      <c r="G169" s="212" t="s">
        <v>589</v>
      </c>
      <c r="H169" s="212">
        <v>2400</v>
      </c>
      <c r="I169" s="213"/>
      <c r="J169" s="212" t="s">
        <v>590</v>
      </c>
      <c r="K169" s="212">
        <v>3600</v>
      </c>
      <c r="L169" s="213"/>
      <c r="M169" s="212" t="s">
        <v>592</v>
      </c>
      <c r="N169" s="212">
        <v>1000</v>
      </c>
      <c r="O169" s="213"/>
      <c r="P169" s="212" t="s">
        <v>594</v>
      </c>
      <c r="Q169" s="212">
        <v>3000</v>
      </c>
      <c r="R169" s="213"/>
      <c r="S169" s="212" t="s">
        <v>596</v>
      </c>
      <c r="T169" s="212">
        <v>2500</v>
      </c>
      <c r="U169" s="213"/>
      <c r="V169" s="212" t="s">
        <v>598</v>
      </c>
      <c r="W169" s="212">
        <v>3000</v>
      </c>
      <c r="X169" s="213"/>
      <c r="Y169" s="224"/>
      <c r="Z169" s="224"/>
      <c r="AA169" s="224"/>
      <c r="AB169" s="224"/>
      <c r="AC169" s="224"/>
      <c r="AD169" s="224"/>
      <c r="AE169" s="212" t="s">
        <v>600</v>
      </c>
      <c r="AF169" s="212">
        <v>400</v>
      </c>
      <c r="AG169" s="213"/>
      <c r="AH169" s="213"/>
      <c r="AI169" s="213"/>
      <c r="AJ169" s="213"/>
      <c r="AK169" s="213"/>
      <c r="AL169" s="213"/>
      <c r="AM169" s="213"/>
      <c r="AN169" s="212" t="s">
        <v>603</v>
      </c>
      <c r="AO169" s="212">
        <v>3000</v>
      </c>
      <c r="AP169" s="213"/>
      <c r="AQ169" s="212" t="s">
        <v>604</v>
      </c>
      <c r="AR169" s="212">
        <v>500</v>
      </c>
      <c r="AS169" s="213"/>
      <c r="AT169" s="224"/>
      <c r="AU169" s="224"/>
      <c r="AV169" s="224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2:81" x14ac:dyDescent="0.2">
      <c r="B170" s="335"/>
      <c r="C170" s="336"/>
      <c r="D170" s="224"/>
      <c r="E170" s="224"/>
      <c r="F170" s="224"/>
      <c r="G170" s="213"/>
      <c r="H170" s="213"/>
      <c r="I170" s="213"/>
      <c r="J170" s="212" t="s">
        <v>591</v>
      </c>
      <c r="K170" s="212">
        <v>300</v>
      </c>
      <c r="L170" s="213"/>
      <c r="M170" s="212" t="s">
        <v>593</v>
      </c>
      <c r="N170" s="212">
        <v>3000</v>
      </c>
      <c r="O170" s="213"/>
      <c r="P170" s="212" t="s">
        <v>595</v>
      </c>
      <c r="Q170" s="212">
        <v>170</v>
      </c>
      <c r="R170" s="213"/>
      <c r="S170" s="212" t="s">
        <v>597</v>
      </c>
      <c r="T170" s="212">
        <v>3600</v>
      </c>
      <c r="U170" s="213"/>
      <c r="V170" s="212" t="s">
        <v>599</v>
      </c>
      <c r="W170" s="212">
        <v>1000</v>
      </c>
      <c r="X170" s="213"/>
      <c r="Y170" s="224"/>
      <c r="Z170" s="224"/>
      <c r="AA170" s="224"/>
      <c r="AB170" s="224"/>
      <c r="AC170" s="224"/>
      <c r="AD170" s="224"/>
      <c r="AE170" s="212" t="s">
        <v>601</v>
      </c>
      <c r="AF170" s="212">
        <v>3000</v>
      </c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3"/>
      <c r="AS170" s="213"/>
      <c r="AT170" s="224"/>
      <c r="AU170" s="224"/>
      <c r="AV170" s="224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2:81" ht="15.75" thickBot="1" x14ac:dyDescent="0.25">
      <c r="B171" s="337"/>
      <c r="C171" s="338"/>
      <c r="D171" s="224"/>
      <c r="E171" s="224"/>
      <c r="F171" s="224"/>
      <c r="G171" s="213"/>
      <c r="H171" s="213"/>
      <c r="I171" s="213"/>
      <c r="J171" s="212" t="s">
        <v>216</v>
      </c>
      <c r="K171" s="212">
        <v>500</v>
      </c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24"/>
      <c r="Z171" s="224"/>
      <c r="AA171" s="224"/>
      <c r="AB171" s="224"/>
      <c r="AC171" s="224"/>
      <c r="AD171" s="224"/>
      <c r="AE171" s="212" t="s">
        <v>602</v>
      </c>
      <c r="AF171" s="212">
        <v>800</v>
      </c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3"/>
      <c r="AT171" s="224"/>
      <c r="AU171" s="224"/>
      <c r="AV171" s="224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2:81" x14ac:dyDescent="0.25">
      <c r="B172" s="320" t="s">
        <v>8</v>
      </c>
      <c r="C172" s="321"/>
      <c r="D172" s="224"/>
      <c r="E172" s="224"/>
      <c r="F172" s="224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24"/>
      <c r="Z172" s="224"/>
      <c r="AA172" s="224"/>
      <c r="AB172" s="224"/>
      <c r="AC172" s="224"/>
      <c r="AD172" s="224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3"/>
      <c r="AT172" s="224"/>
      <c r="AU172" s="224"/>
      <c r="AV172" s="224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2:81" x14ac:dyDescent="0.25">
      <c r="B173" s="18" t="s">
        <v>6</v>
      </c>
      <c r="C173" s="197"/>
      <c r="D173" s="224"/>
      <c r="E173" s="224"/>
      <c r="F173" s="224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24"/>
      <c r="Z173" s="224"/>
      <c r="AA173" s="224"/>
      <c r="AB173" s="224"/>
      <c r="AC173" s="224"/>
      <c r="AD173" s="224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13"/>
      <c r="AT173" s="224"/>
      <c r="AU173" s="224"/>
      <c r="AV173" s="224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2:81" x14ac:dyDescent="0.25">
      <c r="B174" s="18" t="s">
        <v>3</v>
      </c>
      <c r="C174" s="198">
        <f>SUM(E180,H180,K180,N180,Q180,T180,W180,Z180,AC180,AF180,AI180,AL180,AO180,AR180,AU180)</f>
        <v>32020</v>
      </c>
      <c r="D174" s="224"/>
      <c r="E174" s="224"/>
      <c r="F174" s="224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24"/>
      <c r="Z174" s="224"/>
      <c r="AA174" s="224"/>
      <c r="AB174" s="224"/>
      <c r="AC174" s="224"/>
      <c r="AD174" s="224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13"/>
      <c r="AT174" s="224"/>
      <c r="AU174" s="224"/>
      <c r="AV174" s="224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2:81" x14ac:dyDescent="0.25">
      <c r="B175" s="18" t="s">
        <v>2</v>
      </c>
      <c r="C175" s="198">
        <f>SUM(F180,I180,L180,O180,R180,U180,X180,AA180,AD180,AG180,AJ180,AM180,AP180,AS180,AV180)</f>
        <v>0</v>
      </c>
      <c r="D175" s="224"/>
      <c r="E175" s="224"/>
      <c r="F175" s="224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24"/>
      <c r="Z175" s="224"/>
      <c r="AA175" s="224"/>
      <c r="AB175" s="224"/>
      <c r="AC175" s="224"/>
      <c r="AD175" s="224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13"/>
      <c r="AT175" s="224"/>
      <c r="AU175" s="224"/>
      <c r="AV175" s="224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2:81" ht="15.75" thickBot="1" x14ac:dyDescent="0.3">
      <c r="B176" s="18" t="s">
        <v>4</v>
      </c>
      <c r="C176" s="199">
        <f>C174-C175</f>
        <v>32020</v>
      </c>
      <c r="D176" s="224"/>
      <c r="E176" s="224"/>
      <c r="F176" s="224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24"/>
      <c r="Z176" s="224"/>
      <c r="AA176" s="224"/>
      <c r="AB176" s="224"/>
      <c r="AC176" s="224"/>
      <c r="AD176" s="224"/>
      <c r="AE176" s="213"/>
      <c r="AF176" s="213"/>
      <c r="AG176" s="213"/>
      <c r="AH176" s="213"/>
      <c r="AI176" s="213"/>
      <c r="AJ176" s="213"/>
      <c r="AK176" s="213"/>
      <c r="AL176" s="213"/>
      <c r="AM176" s="213"/>
      <c r="AN176" s="213"/>
      <c r="AO176" s="213"/>
      <c r="AP176" s="213"/>
      <c r="AQ176" s="213"/>
      <c r="AR176" s="213"/>
      <c r="AS176" s="213"/>
      <c r="AT176" s="224"/>
      <c r="AU176" s="224"/>
      <c r="AV176" s="224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2:81" x14ac:dyDescent="0.25">
      <c r="B177" s="322" t="s">
        <v>5</v>
      </c>
      <c r="C177" s="323"/>
      <c r="D177" s="224"/>
      <c r="E177" s="224"/>
      <c r="F177" s="224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24"/>
      <c r="Z177" s="224"/>
      <c r="AA177" s="224"/>
      <c r="AB177" s="224"/>
      <c r="AC177" s="224"/>
      <c r="AD177" s="224"/>
      <c r="AE177" s="213"/>
      <c r="AF177" s="213"/>
      <c r="AG177" s="213"/>
      <c r="AH177" s="213"/>
      <c r="AI177" s="213"/>
      <c r="AJ177" s="213"/>
      <c r="AK177" s="213"/>
      <c r="AL177" s="213"/>
      <c r="AM177" s="213"/>
      <c r="AN177" s="213"/>
      <c r="AO177" s="213"/>
      <c r="AP177" s="213"/>
      <c r="AQ177" s="213"/>
      <c r="AR177" s="213"/>
      <c r="AS177" s="213"/>
      <c r="AT177" s="224"/>
      <c r="AU177" s="224"/>
      <c r="AV177" s="224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2:81" x14ac:dyDescent="0.25">
      <c r="B178" s="324" t="e">
        <f>C176/C173</f>
        <v>#DIV/0!</v>
      </c>
      <c r="C178" s="325"/>
      <c r="D178" s="224"/>
      <c r="E178" s="224"/>
      <c r="F178" s="224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24"/>
      <c r="Z178" s="224"/>
      <c r="AA178" s="224"/>
      <c r="AB178" s="224"/>
      <c r="AC178" s="224"/>
      <c r="AD178" s="224"/>
      <c r="AE178" s="213"/>
      <c r="AF178" s="213"/>
      <c r="AG178" s="213"/>
      <c r="AH178" s="213"/>
      <c r="AI178" s="213"/>
      <c r="AJ178" s="213"/>
      <c r="AK178" s="213"/>
      <c r="AL178" s="213"/>
      <c r="AM178" s="213"/>
      <c r="AN178" s="213"/>
      <c r="AO178" s="213"/>
      <c r="AP178" s="213"/>
      <c r="AQ178" s="213"/>
      <c r="AR178" s="213"/>
      <c r="AS178" s="213"/>
      <c r="AT178" s="224"/>
      <c r="AU178" s="224"/>
      <c r="AV178" s="224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2:81" ht="15.75" thickBot="1" x14ac:dyDescent="0.3">
      <c r="B179" s="326"/>
      <c r="C179" s="327"/>
      <c r="D179" s="224"/>
      <c r="E179" s="224"/>
      <c r="F179" s="224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224"/>
      <c r="Z179" s="224"/>
      <c r="AA179" s="224"/>
      <c r="AB179" s="224"/>
      <c r="AC179" s="224"/>
      <c r="AD179" s="224"/>
      <c r="AE179" s="213"/>
      <c r="AF179" s="213"/>
      <c r="AG179" s="213"/>
      <c r="AH179" s="213"/>
      <c r="AI179" s="213"/>
      <c r="AJ179" s="213"/>
      <c r="AK179" s="213"/>
      <c r="AL179" s="213"/>
      <c r="AM179" s="213"/>
      <c r="AN179" s="213"/>
      <c r="AO179" s="213"/>
      <c r="AP179" s="213"/>
      <c r="AQ179" s="213"/>
      <c r="AR179" s="213"/>
      <c r="AS179" s="213"/>
      <c r="AT179" s="224"/>
      <c r="AU179" s="224"/>
      <c r="AV179" s="224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2:81" ht="15.75" thickBot="1" x14ac:dyDescent="0.3">
      <c r="B180" s="21"/>
      <c r="C180" s="22"/>
      <c r="D180" s="23"/>
      <c r="E180" s="24">
        <f>SUM(E169:E179)</f>
        <v>250</v>
      </c>
      <c r="F180" s="24">
        <f>SUM(F169:F179)</f>
        <v>0</v>
      </c>
      <c r="G180" s="24"/>
      <c r="H180" s="24">
        <f>SUM(H169:H179)</f>
        <v>2400</v>
      </c>
      <c r="I180" s="24">
        <f>SUM(I169:I179)</f>
        <v>0</v>
      </c>
      <c r="J180" s="24"/>
      <c r="K180" s="24">
        <f>SUM(K169:K179)</f>
        <v>4400</v>
      </c>
      <c r="L180" s="24">
        <f>SUM(L169:L179)</f>
        <v>0</v>
      </c>
      <c r="M180" s="24"/>
      <c r="N180" s="24">
        <f>SUM(N169:N179)</f>
        <v>4000</v>
      </c>
      <c r="O180" s="24">
        <f>SUM(O169:O179)</f>
        <v>0</v>
      </c>
      <c r="P180" s="24"/>
      <c r="Q180" s="24">
        <f>SUM(Q169:Q179)</f>
        <v>3170</v>
      </c>
      <c r="R180" s="24">
        <f>SUM(R169:R179)</f>
        <v>0</v>
      </c>
      <c r="S180" s="24"/>
      <c r="T180" s="24">
        <f>SUM(T169:T179)</f>
        <v>6100</v>
      </c>
      <c r="U180" s="24">
        <f>SUM(U169:U179)</f>
        <v>0</v>
      </c>
      <c r="V180" s="24"/>
      <c r="W180" s="24">
        <f>SUM(W169:W179)</f>
        <v>4000</v>
      </c>
      <c r="X180" s="24">
        <f>SUM(X169:X179)</f>
        <v>0</v>
      </c>
      <c r="Y180" s="24"/>
      <c r="Z180" s="24">
        <f>SUM(Z169:Z179)</f>
        <v>0</v>
      </c>
      <c r="AA180" s="24">
        <f>SUM(AA169:AA179)</f>
        <v>0</v>
      </c>
      <c r="AB180" s="24"/>
      <c r="AC180" s="24">
        <f>SUM(AC169:AC179)</f>
        <v>0</v>
      </c>
      <c r="AD180" s="24">
        <f>SUM(AD169:AD179)</f>
        <v>0</v>
      </c>
      <c r="AE180" s="24"/>
      <c r="AF180" s="24">
        <f>SUM(AF169:AF179)</f>
        <v>4200</v>
      </c>
      <c r="AG180" s="24">
        <f>SUM(AG169:AG179)</f>
        <v>0</v>
      </c>
      <c r="AH180" s="24"/>
      <c r="AI180" s="24">
        <f>SUM(AI169:AI179)</f>
        <v>0</v>
      </c>
      <c r="AJ180" s="24">
        <f>SUM(AJ169:AJ179)</f>
        <v>0</v>
      </c>
      <c r="AK180" s="24"/>
      <c r="AL180" s="24">
        <f>SUM(AL169:AL179)</f>
        <v>0</v>
      </c>
      <c r="AM180" s="24">
        <f>SUM(AM169:AM179)</f>
        <v>0</v>
      </c>
      <c r="AN180" s="24"/>
      <c r="AO180" s="24">
        <f>SUM(AO169:AO179)</f>
        <v>3000</v>
      </c>
      <c r="AP180" s="24">
        <f>SUM(AP169:AP179)</f>
        <v>0</v>
      </c>
      <c r="AQ180" s="24"/>
      <c r="AR180" s="24">
        <f>SUM(AR169:AR179)</f>
        <v>500</v>
      </c>
      <c r="AS180" s="24">
        <f>SUM(AS169:AS179)</f>
        <v>0</v>
      </c>
      <c r="AT180" s="24"/>
      <c r="AU180" s="24">
        <f>SUM(AU169:AU179)</f>
        <v>0</v>
      </c>
      <c r="AV180" s="25">
        <f>SUM(AV169:AV179)</f>
        <v>0</v>
      </c>
      <c r="AW180" s="14"/>
      <c r="AX180" s="14"/>
      <c r="AY180" s="14"/>
    </row>
    <row r="181" spans="2:81" ht="15.75" thickBot="1" x14ac:dyDescent="0.3"/>
    <row r="182" spans="2:81" x14ac:dyDescent="0.25">
      <c r="B182" s="333" t="s">
        <v>200</v>
      </c>
      <c r="C182" s="334"/>
      <c r="D182" s="339">
        <v>1</v>
      </c>
      <c r="E182" s="340"/>
      <c r="F182" s="340"/>
      <c r="G182" s="328">
        <v>2</v>
      </c>
      <c r="H182" s="329"/>
      <c r="I182" s="330"/>
      <c r="J182" s="328">
        <v>3</v>
      </c>
      <c r="K182" s="329"/>
      <c r="L182" s="330"/>
      <c r="M182" s="328">
        <v>4</v>
      </c>
      <c r="N182" s="329"/>
      <c r="O182" s="330"/>
      <c r="P182" s="328">
        <v>5</v>
      </c>
      <c r="Q182" s="329"/>
      <c r="R182" s="330"/>
      <c r="S182" s="328">
        <v>6</v>
      </c>
      <c r="T182" s="329"/>
      <c r="U182" s="330"/>
      <c r="V182" s="328">
        <v>7</v>
      </c>
      <c r="W182" s="329"/>
      <c r="X182" s="330"/>
      <c r="Y182" s="328">
        <v>8</v>
      </c>
      <c r="Z182" s="329"/>
      <c r="AA182" s="330"/>
      <c r="AB182" s="328">
        <v>9</v>
      </c>
      <c r="AC182" s="329"/>
      <c r="AD182" s="330"/>
      <c r="AE182" s="328">
        <v>10</v>
      </c>
      <c r="AF182" s="329"/>
      <c r="AG182" s="330"/>
      <c r="AH182" s="328">
        <v>11</v>
      </c>
      <c r="AI182" s="329"/>
      <c r="AJ182" s="330"/>
      <c r="AK182" s="328">
        <v>12</v>
      </c>
      <c r="AL182" s="329"/>
      <c r="AM182" s="330"/>
      <c r="AN182" s="328">
        <v>13</v>
      </c>
      <c r="AO182" s="329"/>
      <c r="AP182" s="330"/>
      <c r="AQ182" s="328">
        <v>14</v>
      </c>
      <c r="AR182" s="329"/>
      <c r="AS182" s="330"/>
      <c r="AT182" s="328">
        <v>15</v>
      </c>
      <c r="AU182" s="329"/>
      <c r="AV182" s="331"/>
      <c r="AW182" s="332"/>
      <c r="AX182" s="319"/>
      <c r="AY182" s="319"/>
      <c r="AZ182" s="319"/>
      <c r="BA182" s="319"/>
      <c r="BB182" s="319"/>
      <c r="BC182" s="319"/>
      <c r="BD182" s="319"/>
      <c r="BE182" s="319"/>
      <c r="BF182" s="319"/>
      <c r="BG182" s="319"/>
      <c r="BH182" s="319"/>
      <c r="BI182" s="319"/>
      <c r="BJ182" s="319"/>
      <c r="BK182" s="319"/>
      <c r="BL182" s="319"/>
      <c r="BM182" s="319"/>
      <c r="BN182" s="319"/>
      <c r="BO182" s="319"/>
      <c r="BP182" s="319"/>
      <c r="BQ182" s="319"/>
      <c r="BR182" s="319"/>
      <c r="BS182" s="319"/>
      <c r="BT182" s="319"/>
      <c r="BU182" s="319"/>
      <c r="BV182" s="319"/>
      <c r="BW182" s="319"/>
      <c r="BX182" s="319"/>
      <c r="BY182" s="319"/>
      <c r="BZ182" s="319"/>
      <c r="CA182" s="319"/>
      <c r="CB182" s="319"/>
      <c r="CC182" s="319"/>
    </row>
    <row r="183" spans="2:81" x14ac:dyDescent="0.25">
      <c r="B183" s="335"/>
      <c r="C183" s="336"/>
      <c r="D183" s="200" t="s">
        <v>0</v>
      </c>
      <c r="E183" s="201" t="s">
        <v>1</v>
      </c>
      <c r="F183" s="201" t="s">
        <v>2</v>
      </c>
      <c r="G183" s="201" t="s">
        <v>0</v>
      </c>
      <c r="H183" s="201" t="s">
        <v>1</v>
      </c>
      <c r="I183" s="201" t="s">
        <v>2</v>
      </c>
      <c r="J183" s="201" t="s">
        <v>0</v>
      </c>
      <c r="K183" s="201" t="s">
        <v>1</v>
      </c>
      <c r="L183" s="201" t="s">
        <v>2</v>
      </c>
      <c r="M183" s="201" t="s">
        <v>0</v>
      </c>
      <c r="N183" s="201" t="s">
        <v>1</v>
      </c>
      <c r="O183" s="201" t="s">
        <v>2</v>
      </c>
      <c r="P183" s="201" t="s">
        <v>0</v>
      </c>
      <c r="Q183" s="201" t="s">
        <v>1</v>
      </c>
      <c r="R183" s="201" t="s">
        <v>2</v>
      </c>
      <c r="S183" s="201" t="s">
        <v>0</v>
      </c>
      <c r="T183" s="201" t="s">
        <v>1</v>
      </c>
      <c r="U183" s="201" t="s">
        <v>2</v>
      </c>
      <c r="V183" s="201" t="s">
        <v>0</v>
      </c>
      <c r="W183" s="201" t="s">
        <v>1</v>
      </c>
      <c r="X183" s="201" t="s">
        <v>2</v>
      </c>
      <c r="Y183" s="201" t="s">
        <v>0</v>
      </c>
      <c r="Z183" s="201" t="s">
        <v>1</v>
      </c>
      <c r="AA183" s="201" t="s">
        <v>2</v>
      </c>
      <c r="AB183" s="201" t="s">
        <v>0</v>
      </c>
      <c r="AC183" s="201" t="s">
        <v>1</v>
      </c>
      <c r="AD183" s="201" t="s">
        <v>2</v>
      </c>
      <c r="AE183" s="201" t="s">
        <v>0</v>
      </c>
      <c r="AF183" s="201" t="s">
        <v>1</v>
      </c>
      <c r="AG183" s="201" t="s">
        <v>2</v>
      </c>
      <c r="AH183" s="201" t="s">
        <v>0</v>
      </c>
      <c r="AI183" s="201" t="s">
        <v>1</v>
      </c>
      <c r="AJ183" s="201" t="s">
        <v>2</v>
      </c>
      <c r="AK183" s="201" t="s">
        <v>0</v>
      </c>
      <c r="AL183" s="201" t="s">
        <v>1</v>
      </c>
      <c r="AM183" s="201" t="s">
        <v>2</v>
      </c>
      <c r="AN183" s="201" t="s">
        <v>0</v>
      </c>
      <c r="AO183" s="201" t="s">
        <v>1</v>
      </c>
      <c r="AP183" s="201" t="s">
        <v>2</v>
      </c>
      <c r="AQ183" s="201" t="s">
        <v>0</v>
      </c>
      <c r="AR183" s="201" t="s">
        <v>1</v>
      </c>
      <c r="AS183" s="201" t="s">
        <v>2</v>
      </c>
      <c r="AT183" s="201" t="s">
        <v>0</v>
      </c>
      <c r="AU183" s="201" t="s">
        <v>1</v>
      </c>
      <c r="AV183" s="202" t="s">
        <v>2</v>
      </c>
      <c r="AW183" s="14"/>
      <c r="AX183" s="14"/>
      <c r="AY183" s="14"/>
    </row>
    <row r="184" spans="2:81" x14ac:dyDescent="0.2">
      <c r="B184" s="335"/>
      <c r="C184" s="336"/>
      <c r="D184" s="223" t="s">
        <v>605</v>
      </c>
      <c r="E184" s="223">
        <v>7250</v>
      </c>
      <c r="F184" s="224"/>
      <c r="G184" s="212"/>
      <c r="H184" s="212"/>
      <c r="I184" s="213"/>
      <c r="J184" s="212" t="s">
        <v>606</v>
      </c>
      <c r="K184" s="212">
        <v>1000</v>
      </c>
      <c r="L184" s="213"/>
      <c r="M184" s="212" t="s">
        <v>611</v>
      </c>
      <c r="N184" s="212">
        <v>4000</v>
      </c>
      <c r="O184" s="213"/>
      <c r="P184" s="212" t="s">
        <v>593</v>
      </c>
      <c r="Q184" s="212">
        <v>2000</v>
      </c>
      <c r="R184" s="213"/>
      <c r="S184" s="212" t="s">
        <v>615</v>
      </c>
      <c r="T184" s="212">
        <v>2000</v>
      </c>
      <c r="U184" s="213"/>
      <c r="V184" s="212" t="s">
        <v>619</v>
      </c>
      <c r="W184" s="212">
        <v>1000</v>
      </c>
      <c r="X184" s="213"/>
      <c r="Y184" s="224"/>
      <c r="Z184" s="224"/>
      <c r="AA184" s="224"/>
      <c r="AB184" s="224" t="s">
        <v>622</v>
      </c>
      <c r="AC184" s="224"/>
      <c r="AD184" s="224">
        <v>500</v>
      </c>
      <c r="AE184" s="212"/>
      <c r="AF184" s="212"/>
      <c r="AG184" s="213"/>
      <c r="AH184" s="213" t="s">
        <v>623</v>
      </c>
      <c r="AI184" s="213">
        <v>3000</v>
      </c>
      <c r="AJ184" s="213"/>
      <c r="AK184" s="213" t="s">
        <v>629</v>
      </c>
      <c r="AL184" s="213">
        <v>400</v>
      </c>
      <c r="AM184" s="213"/>
      <c r="AN184" s="212" t="s">
        <v>635</v>
      </c>
      <c r="AO184" s="212">
        <v>900</v>
      </c>
      <c r="AP184" s="213"/>
      <c r="AQ184" s="212" t="s">
        <v>641</v>
      </c>
      <c r="AR184" s="212">
        <v>500</v>
      </c>
      <c r="AS184" s="213"/>
      <c r="AT184" s="224"/>
      <c r="AU184" s="224"/>
      <c r="AV184" s="224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2:81" x14ac:dyDescent="0.2">
      <c r="B185" s="335"/>
      <c r="C185" s="336"/>
      <c r="D185" s="224"/>
      <c r="E185" s="224"/>
      <c r="F185" s="224"/>
      <c r="G185" s="213"/>
      <c r="H185" s="213"/>
      <c r="I185" s="213"/>
      <c r="J185" s="212" t="s">
        <v>607</v>
      </c>
      <c r="K185" s="212">
        <v>1000</v>
      </c>
      <c r="L185" s="213"/>
      <c r="M185" s="212" t="s">
        <v>612</v>
      </c>
      <c r="N185" s="212">
        <v>500</v>
      </c>
      <c r="O185" s="213"/>
      <c r="P185" s="212" t="s">
        <v>614</v>
      </c>
      <c r="Q185" s="212">
        <v>600</v>
      </c>
      <c r="R185" s="213"/>
      <c r="S185" s="212" t="s">
        <v>616</v>
      </c>
      <c r="T185" s="212">
        <v>1500</v>
      </c>
      <c r="U185" s="213"/>
      <c r="V185" s="212" t="s">
        <v>398</v>
      </c>
      <c r="W185" s="212">
        <v>5000</v>
      </c>
      <c r="X185" s="213"/>
      <c r="Y185" s="224"/>
      <c r="Z185" s="224"/>
      <c r="AA185" s="224"/>
      <c r="AB185" s="224"/>
      <c r="AC185" s="224"/>
      <c r="AD185" s="224"/>
      <c r="AE185" s="212"/>
      <c r="AF185" s="212"/>
      <c r="AG185" s="213"/>
      <c r="AH185" s="213" t="s">
        <v>624</v>
      </c>
      <c r="AI185" s="213">
        <v>300</v>
      </c>
      <c r="AJ185" s="213"/>
      <c r="AK185" s="213" t="s">
        <v>630</v>
      </c>
      <c r="AL185" s="213">
        <v>1200</v>
      </c>
      <c r="AM185" s="213"/>
      <c r="AN185" s="213" t="s">
        <v>636</v>
      </c>
      <c r="AO185" s="213">
        <v>1500</v>
      </c>
      <c r="AP185" s="213"/>
      <c r="AQ185" s="213" t="s">
        <v>642</v>
      </c>
      <c r="AR185" s="213">
        <v>1500</v>
      </c>
      <c r="AS185" s="213"/>
      <c r="AT185" s="224"/>
      <c r="AU185" s="224"/>
      <c r="AV185" s="224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2:81" ht="15.75" thickBot="1" x14ac:dyDescent="0.25">
      <c r="B186" s="337"/>
      <c r="C186" s="338"/>
      <c r="D186" s="224"/>
      <c r="E186" s="224"/>
      <c r="F186" s="224"/>
      <c r="G186" s="213"/>
      <c r="H186" s="213"/>
      <c r="I186" s="213"/>
      <c r="J186" s="212" t="s">
        <v>608</v>
      </c>
      <c r="K186" s="212">
        <v>500</v>
      </c>
      <c r="L186" s="213"/>
      <c r="M186" s="213" t="s">
        <v>613</v>
      </c>
      <c r="N186" s="213">
        <v>800</v>
      </c>
      <c r="O186" s="213"/>
      <c r="P186" s="213"/>
      <c r="Q186" s="213"/>
      <c r="R186" s="213"/>
      <c r="S186" s="213" t="s">
        <v>617</v>
      </c>
      <c r="T186" s="213">
        <v>2000</v>
      </c>
      <c r="U186" s="213"/>
      <c r="V186" s="213" t="s">
        <v>620</v>
      </c>
      <c r="W186" s="213">
        <v>3600</v>
      </c>
      <c r="X186" s="213"/>
      <c r="Y186" s="224"/>
      <c r="Z186" s="224"/>
      <c r="AA186" s="224"/>
      <c r="AB186" s="224"/>
      <c r="AC186" s="224"/>
      <c r="AD186" s="224"/>
      <c r="AE186" s="212"/>
      <c r="AF186" s="212"/>
      <c r="AG186" s="213"/>
      <c r="AH186" s="213" t="s">
        <v>625</v>
      </c>
      <c r="AI186" s="213">
        <v>400</v>
      </c>
      <c r="AJ186" s="213"/>
      <c r="AK186" s="213" t="s">
        <v>631</v>
      </c>
      <c r="AL186" s="213">
        <v>2400</v>
      </c>
      <c r="AM186" s="213"/>
      <c r="AN186" s="213" t="s">
        <v>637</v>
      </c>
      <c r="AO186" s="213">
        <v>1500</v>
      </c>
      <c r="AP186" s="213"/>
      <c r="AQ186" s="213" t="s">
        <v>643</v>
      </c>
      <c r="AR186" s="213">
        <v>2400</v>
      </c>
      <c r="AS186" s="213"/>
      <c r="AT186" s="224"/>
      <c r="AU186" s="224"/>
      <c r="AV186" s="224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2:81" x14ac:dyDescent="0.25">
      <c r="B187" s="320" t="s">
        <v>8</v>
      </c>
      <c r="C187" s="321"/>
      <c r="D187" s="224"/>
      <c r="E187" s="224"/>
      <c r="F187" s="224"/>
      <c r="G187" s="213"/>
      <c r="H187" s="213"/>
      <c r="I187" s="213"/>
      <c r="J187" s="213" t="s">
        <v>609</v>
      </c>
      <c r="K187" s="213">
        <v>500</v>
      </c>
      <c r="L187" s="213"/>
      <c r="M187" s="213"/>
      <c r="N187" s="213"/>
      <c r="O187" s="213"/>
      <c r="P187" s="213"/>
      <c r="Q187" s="213"/>
      <c r="R187" s="213"/>
      <c r="S187" s="213" t="s">
        <v>596</v>
      </c>
      <c r="T187" s="213">
        <v>4000</v>
      </c>
      <c r="U187" s="213"/>
      <c r="V187" s="213" t="s">
        <v>621</v>
      </c>
      <c r="W187" s="213">
        <v>2400</v>
      </c>
      <c r="X187" s="213"/>
      <c r="Y187" s="224"/>
      <c r="Z187" s="224"/>
      <c r="AA187" s="224"/>
      <c r="AB187" s="224"/>
      <c r="AC187" s="224"/>
      <c r="AD187" s="224"/>
      <c r="AE187" s="213"/>
      <c r="AF187" s="213"/>
      <c r="AG187" s="213"/>
      <c r="AH187" s="213" t="s">
        <v>626</v>
      </c>
      <c r="AI187" s="213">
        <v>500</v>
      </c>
      <c r="AJ187" s="213"/>
      <c r="AK187" s="213" t="s">
        <v>632</v>
      </c>
      <c r="AL187" s="213">
        <v>500</v>
      </c>
      <c r="AM187" s="213"/>
      <c r="AN187" s="213" t="s">
        <v>638</v>
      </c>
      <c r="AO187" s="213">
        <v>300</v>
      </c>
      <c r="AP187" s="213"/>
      <c r="AQ187" s="213" t="s">
        <v>644</v>
      </c>
      <c r="AR187" s="213">
        <v>1500</v>
      </c>
      <c r="AS187" s="213"/>
      <c r="AT187" s="224"/>
      <c r="AU187" s="224"/>
      <c r="AV187" s="224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2:81" x14ac:dyDescent="0.25">
      <c r="B188" s="18" t="s">
        <v>6</v>
      </c>
      <c r="C188" s="197"/>
      <c r="D188" s="224"/>
      <c r="E188" s="224"/>
      <c r="F188" s="224"/>
      <c r="G188" s="213"/>
      <c r="H188" s="213"/>
      <c r="I188" s="213"/>
      <c r="J188" s="213" t="s">
        <v>610</v>
      </c>
      <c r="K188" s="213">
        <v>400</v>
      </c>
      <c r="L188" s="213"/>
      <c r="M188" s="213"/>
      <c r="N188" s="213"/>
      <c r="O188" s="213"/>
      <c r="P188" s="213"/>
      <c r="Q188" s="213"/>
      <c r="R188" s="213"/>
      <c r="S188" s="213" t="s">
        <v>618</v>
      </c>
      <c r="T188" s="213">
        <v>200</v>
      </c>
      <c r="U188" s="213"/>
      <c r="V188" s="213"/>
      <c r="W188" s="213"/>
      <c r="X188" s="213"/>
      <c r="Y188" s="224"/>
      <c r="Z188" s="224"/>
      <c r="AA188" s="224"/>
      <c r="AB188" s="224"/>
      <c r="AC188" s="224"/>
      <c r="AD188" s="224"/>
      <c r="AE188" s="213"/>
      <c r="AF188" s="213"/>
      <c r="AG188" s="213"/>
      <c r="AH188" s="213" t="s">
        <v>627</v>
      </c>
      <c r="AI188" s="213">
        <v>1500</v>
      </c>
      <c r="AJ188" s="213"/>
      <c r="AK188" s="213" t="s">
        <v>633</v>
      </c>
      <c r="AL188" s="213">
        <v>1000</v>
      </c>
      <c r="AM188" s="213"/>
      <c r="AN188" s="213" t="s">
        <v>639</v>
      </c>
      <c r="AO188" s="213">
        <v>400</v>
      </c>
      <c r="AP188" s="213"/>
      <c r="AQ188" s="213" t="s">
        <v>645</v>
      </c>
      <c r="AR188" s="213">
        <v>3000</v>
      </c>
      <c r="AS188" s="213"/>
      <c r="AT188" s="224"/>
      <c r="AU188" s="224"/>
      <c r="AV188" s="224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2:81" x14ac:dyDescent="0.25">
      <c r="B189" s="18" t="s">
        <v>3</v>
      </c>
      <c r="C189" s="198">
        <f>SUM(E195,H195,K195,N195,Q195,T195,W195,Z195,AC195,AF195,AI195,AL195,AO195,AR195,AU195)</f>
        <v>70550</v>
      </c>
      <c r="D189" s="224"/>
      <c r="E189" s="224"/>
      <c r="F189" s="224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24"/>
      <c r="Z189" s="224"/>
      <c r="AA189" s="224"/>
      <c r="AB189" s="224"/>
      <c r="AC189" s="224"/>
      <c r="AD189" s="224"/>
      <c r="AE189" s="213"/>
      <c r="AF189" s="213"/>
      <c r="AG189" s="213"/>
      <c r="AH189" s="213" t="s">
        <v>628</v>
      </c>
      <c r="AI189" s="213">
        <v>1600</v>
      </c>
      <c r="AJ189" s="213"/>
      <c r="AK189" s="213" t="s">
        <v>634</v>
      </c>
      <c r="AL189" s="213">
        <v>400</v>
      </c>
      <c r="AM189" s="213"/>
      <c r="AN189" s="213" t="s">
        <v>640</v>
      </c>
      <c r="AO189" s="213">
        <v>3600</v>
      </c>
      <c r="AP189" s="213"/>
      <c r="AQ189" s="213"/>
      <c r="AR189" s="213"/>
      <c r="AS189" s="213"/>
      <c r="AT189" s="224"/>
      <c r="AU189" s="224"/>
      <c r="AV189" s="224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2:81" x14ac:dyDescent="0.25">
      <c r="B190" s="18" t="s">
        <v>2</v>
      </c>
      <c r="C190" s="198">
        <f>SUM(F195,I195,L195,O195,R195,U195,X195,AA195,AD195,AG195,AJ195,AM195,AP195,AS195,AV195)</f>
        <v>500</v>
      </c>
      <c r="D190" s="224"/>
      <c r="E190" s="224"/>
      <c r="F190" s="224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24"/>
      <c r="Z190" s="224"/>
      <c r="AA190" s="224"/>
      <c r="AB190" s="224"/>
      <c r="AC190" s="224"/>
      <c r="AD190" s="224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3"/>
      <c r="AT190" s="224"/>
      <c r="AU190" s="224"/>
      <c r="AV190" s="224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2:81" ht="15.75" thickBot="1" x14ac:dyDescent="0.3">
      <c r="B191" s="18" t="s">
        <v>4</v>
      </c>
      <c r="C191" s="199">
        <f>C189-C190</f>
        <v>70050</v>
      </c>
      <c r="D191" s="224"/>
      <c r="E191" s="224"/>
      <c r="F191" s="224"/>
      <c r="G191" s="213"/>
      <c r="H191" s="213"/>
      <c r="I191" s="213"/>
      <c r="J191" s="213"/>
      <c r="K191" s="213"/>
      <c r="L191" s="213"/>
      <c r="M191" s="213"/>
      <c r="N191" s="213"/>
      <c r="O191" s="213"/>
      <c r="P191" s="213"/>
      <c r="Q191" s="213"/>
      <c r="R191" s="213"/>
      <c r="S191" s="213"/>
      <c r="T191" s="213"/>
      <c r="U191" s="213"/>
      <c r="V191" s="213"/>
      <c r="W191" s="213"/>
      <c r="X191" s="213"/>
      <c r="Y191" s="224"/>
      <c r="Z191" s="224"/>
      <c r="AA191" s="224"/>
      <c r="AB191" s="224"/>
      <c r="AC191" s="224"/>
      <c r="AD191" s="224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13"/>
      <c r="AT191" s="224"/>
      <c r="AU191" s="224"/>
      <c r="AV191" s="224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2:81" x14ac:dyDescent="0.25">
      <c r="B192" s="322" t="s">
        <v>5</v>
      </c>
      <c r="C192" s="323"/>
      <c r="D192" s="224"/>
      <c r="E192" s="224"/>
      <c r="F192" s="224"/>
      <c r="G192" s="213"/>
      <c r="H192" s="213"/>
      <c r="I192" s="213"/>
      <c r="J192" s="213"/>
      <c r="K192" s="213"/>
      <c r="L192" s="213"/>
      <c r="M192" s="213"/>
      <c r="N192" s="213"/>
      <c r="O192" s="213"/>
      <c r="P192" s="213"/>
      <c r="Q192" s="213"/>
      <c r="R192" s="213"/>
      <c r="S192" s="213"/>
      <c r="T192" s="213"/>
      <c r="U192" s="213"/>
      <c r="V192" s="213"/>
      <c r="W192" s="213"/>
      <c r="X192" s="213"/>
      <c r="Y192" s="224"/>
      <c r="Z192" s="224"/>
      <c r="AA192" s="224"/>
      <c r="AB192" s="224"/>
      <c r="AC192" s="224"/>
      <c r="AD192" s="224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13"/>
      <c r="AT192" s="224"/>
      <c r="AU192" s="224"/>
      <c r="AV192" s="224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2:81" x14ac:dyDescent="0.25">
      <c r="B193" s="324" t="e">
        <f>C191/C188</f>
        <v>#DIV/0!</v>
      </c>
      <c r="C193" s="325"/>
      <c r="D193" s="224"/>
      <c r="E193" s="224"/>
      <c r="F193" s="224"/>
      <c r="G193" s="213"/>
      <c r="H193" s="213"/>
      <c r="I193" s="213"/>
      <c r="J193" s="213"/>
      <c r="K193" s="213"/>
      <c r="L193" s="213"/>
      <c r="M193" s="213"/>
      <c r="N193" s="213"/>
      <c r="O193" s="213"/>
      <c r="P193" s="213"/>
      <c r="Q193" s="213"/>
      <c r="R193" s="213"/>
      <c r="S193" s="213"/>
      <c r="T193" s="213"/>
      <c r="U193" s="213"/>
      <c r="V193" s="213"/>
      <c r="W193" s="213"/>
      <c r="X193" s="213"/>
      <c r="Y193" s="224"/>
      <c r="Z193" s="224"/>
      <c r="AA193" s="224"/>
      <c r="AB193" s="224"/>
      <c r="AC193" s="224"/>
      <c r="AD193" s="224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13"/>
      <c r="AT193" s="224"/>
      <c r="AU193" s="224"/>
      <c r="AV193" s="224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2:81" ht="15.75" thickBot="1" x14ac:dyDescent="0.3">
      <c r="B194" s="326"/>
      <c r="C194" s="327"/>
      <c r="D194" s="224"/>
      <c r="E194" s="224"/>
      <c r="F194" s="224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213"/>
      <c r="V194" s="213"/>
      <c r="W194" s="213"/>
      <c r="X194" s="213"/>
      <c r="Y194" s="224"/>
      <c r="Z194" s="224"/>
      <c r="AA194" s="224"/>
      <c r="AB194" s="224"/>
      <c r="AC194" s="224"/>
      <c r="AD194" s="224"/>
      <c r="AE194" s="213"/>
      <c r="AF194" s="213"/>
      <c r="AG194" s="213"/>
      <c r="AH194" s="213"/>
      <c r="AI194" s="213"/>
      <c r="AJ194" s="213"/>
      <c r="AK194" s="213"/>
      <c r="AL194" s="213"/>
      <c r="AM194" s="213"/>
      <c r="AN194" s="213"/>
      <c r="AO194" s="213"/>
      <c r="AP194" s="213"/>
      <c r="AQ194" s="213"/>
      <c r="AR194" s="213"/>
      <c r="AS194" s="213"/>
      <c r="AT194" s="224"/>
      <c r="AU194" s="224"/>
      <c r="AV194" s="224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2:81" ht="15.75" thickBot="1" x14ac:dyDescent="0.3">
      <c r="B195" s="21"/>
      <c r="C195" s="22"/>
      <c r="D195" s="23"/>
      <c r="E195" s="24">
        <f>SUM(E184:E194)</f>
        <v>7250</v>
      </c>
      <c r="F195" s="24">
        <f>SUM(F184:F194)</f>
        <v>0</v>
      </c>
      <c r="G195" s="24"/>
      <c r="H195" s="24">
        <f>SUM(H184:H194)</f>
        <v>0</v>
      </c>
      <c r="I195" s="24">
        <f>SUM(I184:I194)</f>
        <v>0</v>
      </c>
      <c r="J195" s="24"/>
      <c r="K195" s="24">
        <f>SUM(K184:K194)</f>
        <v>3400</v>
      </c>
      <c r="L195" s="24">
        <f>SUM(L184:L194)</f>
        <v>0</v>
      </c>
      <c r="M195" s="24"/>
      <c r="N195" s="24">
        <f>SUM(N184:N194)</f>
        <v>5300</v>
      </c>
      <c r="O195" s="24">
        <f>SUM(O184:O194)</f>
        <v>0</v>
      </c>
      <c r="P195" s="24"/>
      <c r="Q195" s="24">
        <f>SUM(Q184:Q194)</f>
        <v>2600</v>
      </c>
      <c r="R195" s="24">
        <f>SUM(R184:R194)</f>
        <v>0</v>
      </c>
      <c r="S195" s="24"/>
      <c r="T195" s="24">
        <f>SUM(T184:T194)</f>
        <v>9700</v>
      </c>
      <c r="U195" s="24">
        <f>SUM(U184:U194)</f>
        <v>0</v>
      </c>
      <c r="V195" s="24"/>
      <c r="W195" s="24">
        <f>SUM(W184:W194)</f>
        <v>12000</v>
      </c>
      <c r="X195" s="24">
        <f>SUM(X184:X194)</f>
        <v>0</v>
      </c>
      <c r="Y195" s="24"/>
      <c r="Z195" s="24">
        <f>SUM(Z184:Z194)</f>
        <v>0</v>
      </c>
      <c r="AA195" s="24">
        <f>SUM(AA184:AA194)</f>
        <v>0</v>
      </c>
      <c r="AB195" s="24"/>
      <c r="AC195" s="24">
        <f>SUM(AC184:AC194)</f>
        <v>0</v>
      </c>
      <c r="AD195" s="24">
        <f>SUM(AD184:AD194)</f>
        <v>500</v>
      </c>
      <c r="AE195" s="24"/>
      <c r="AF195" s="24">
        <f>SUM(AF184:AF194)</f>
        <v>0</v>
      </c>
      <c r="AG195" s="24">
        <f>SUM(AG184:AG194)</f>
        <v>0</v>
      </c>
      <c r="AH195" s="24"/>
      <c r="AI195" s="24">
        <f>SUM(AI184:AI194)</f>
        <v>7300</v>
      </c>
      <c r="AJ195" s="24">
        <f>SUM(AJ184:AJ194)</f>
        <v>0</v>
      </c>
      <c r="AK195" s="24"/>
      <c r="AL195" s="24">
        <f>SUM(AL184:AL194)</f>
        <v>5900</v>
      </c>
      <c r="AM195" s="24">
        <f>SUM(AM184:AM194)</f>
        <v>0</v>
      </c>
      <c r="AN195" s="24"/>
      <c r="AO195" s="24">
        <f>SUM(AO184:AO194)</f>
        <v>8200</v>
      </c>
      <c r="AP195" s="24">
        <f>SUM(AP184:AP194)</f>
        <v>0</v>
      </c>
      <c r="AQ195" s="24"/>
      <c r="AR195" s="24">
        <f>SUM(AR184:AR194)</f>
        <v>8900</v>
      </c>
      <c r="AS195" s="24">
        <f>SUM(AS184:AS194)</f>
        <v>0</v>
      </c>
      <c r="AT195" s="24"/>
      <c r="AU195" s="24">
        <f>SUM(AU184:AU194)</f>
        <v>0</v>
      </c>
      <c r="AV195" s="25">
        <f>SUM(AV184:AV194)</f>
        <v>0</v>
      </c>
      <c r="AW195" s="14"/>
      <c r="AX195" s="14"/>
      <c r="AY195" s="14"/>
    </row>
    <row r="196" spans="2:81" ht="15.75" thickBot="1" x14ac:dyDescent="0.3"/>
    <row r="197" spans="2:81" x14ac:dyDescent="0.25">
      <c r="B197" s="333" t="s">
        <v>201</v>
      </c>
      <c r="C197" s="334"/>
      <c r="D197" s="339">
        <v>1</v>
      </c>
      <c r="E197" s="340"/>
      <c r="F197" s="340"/>
      <c r="G197" s="328">
        <v>2</v>
      </c>
      <c r="H197" s="329"/>
      <c r="I197" s="330"/>
      <c r="J197" s="328">
        <v>3</v>
      </c>
      <c r="K197" s="329"/>
      <c r="L197" s="330"/>
      <c r="M197" s="328">
        <v>4</v>
      </c>
      <c r="N197" s="329"/>
      <c r="O197" s="330"/>
      <c r="P197" s="328">
        <v>5</v>
      </c>
      <c r="Q197" s="329"/>
      <c r="R197" s="330"/>
      <c r="S197" s="328">
        <v>6</v>
      </c>
      <c r="T197" s="329"/>
      <c r="U197" s="330"/>
      <c r="V197" s="328">
        <v>7</v>
      </c>
      <c r="W197" s="329"/>
      <c r="X197" s="330"/>
      <c r="Y197" s="328">
        <v>8</v>
      </c>
      <c r="Z197" s="329"/>
      <c r="AA197" s="330"/>
      <c r="AB197" s="328">
        <v>9</v>
      </c>
      <c r="AC197" s="329"/>
      <c r="AD197" s="330"/>
      <c r="AE197" s="328">
        <v>10</v>
      </c>
      <c r="AF197" s="329"/>
      <c r="AG197" s="330"/>
      <c r="AH197" s="328">
        <v>11</v>
      </c>
      <c r="AI197" s="329"/>
      <c r="AJ197" s="330"/>
      <c r="AK197" s="328">
        <v>12</v>
      </c>
      <c r="AL197" s="329"/>
      <c r="AM197" s="330"/>
      <c r="AN197" s="328">
        <v>13</v>
      </c>
      <c r="AO197" s="329"/>
      <c r="AP197" s="330"/>
      <c r="AQ197" s="328">
        <v>14</v>
      </c>
      <c r="AR197" s="329"/>
      <c r="AS197" s="330"/>
      <c r="AT197" s="328">
        <v>15</v>
      </c>
      <c r="AU197" s="329"/>
      <c r="AV197" s="331"/>
      <c r="AW197" s="332"/>
      <c r="AX197" s="319"/>
      <c r="AY197" s="319"/>
      <c r="AZ197" s="319"/>
      <c r="BA197" s="319"/>
      <c r="BB197" s="319"/>
      <c r="BC197" s="319"/>
      <c r="BD197" s="319"/>
      <c r="BE197" s="319"/>
      <c r="BF197" s="319"/>
      <c r="BG197" s="319"/>
      <c r="BH197" s="319"/>
      <c r="BI197" s="319"/>
      <c r="BJ197" s="319"/>
      <c r="BK197" s="319"/>
      <c r="BL197" s="319"/>
      <c r="BM197" s="319"/>
      <c r="BN197" s="319"/>
      <c r="BO197" s="319"/>
      <c r="BP197" s="319"/>
      <c r="BQ197" s="319"/>
      <c r="BR197" s="319"/>
      <c r="BS197" s="319"/>
      <c r="BT197" s="319"/>
      <c r="BU197" s="319"/>
      <c r="BV197" s="319"/>
      <c r="BW197" s="319"/>
      <c r="BX197" s="319"/>
      <c r="BY197" s="319"/>
      <c r="BZ197" s="319"/>
      <c r="CA197" s="319"/>
      <c r="CB197" s="319"/>
      <c r="CC197" s="319"/>
    </row>
    <row r="198" spans="2:81" x14ac:dyDescent="0.25">
      <c r="B198" s="335"/>
      <c r="C198" s="336"/>
      <c r="D198" s="200" t="s">
        <v>0</v>
      </c>
      <c r="E198" s="201" t="s">
        <v>1</v>
      </c>
      <c r="F198" s="201" t="s">
        <v>2</v>
      </c>
      <c r="G198" s="201" t="s">
        <v>0</v>
      </c>
      <c r="H198" s="201" t="s">
        <v>1</v>
      </c>
      <c r="I198" s="201" t="s">
        <v>2</v>
      </c>
      <c r="J198" s="201" t="s">
        <v>0</v>
      </c>
      <c r="K198" s="201" t="s">
        <v>1</v>
      </c>
      <c r="L198" s="201" t="s">
        <v>2</v>
      </c>
      <c r="M198" s="201" t="s">
        <v>0</v>
      </c>
      <c r="N198" s="201" t="s">
        <v>1</v>
      </c>
      <c r="O198" s="201" t="s">
        <v>2</v>
      </c>
      <c r="P198" s="201" t="s">
        <v>0</v>
      </c>
      <c r="Q198" s="201" t="s">
        <v>1</v>
      </c>
      <c r="R198" s="201" t="s">
        <v>2</v>
      </c>
      <c r="S198" s="201" t="s">
        <v>0</v>
      </c>
      <c r="T198" s="201" t="s">
        <v>1</v>
      </c>
      <c r="U198" s="201" t="s">
        <v>2</v>
      </c>
      <c r="V198" s="201" t="s">
        <v>0</v>
      </c>
      <c r="W198" s="201" t="s">
        <v>1</v>
      </c>
      <c r="X198" s="201" t="s">
        <v>2</v>
      </c>
      <c r="Y198" s="201" t="s">
        <v>0</v>
      </c>
      <c r="Z198" s="201" t="s">
        <v>1</v>
      </c>
      <c r="AA198" s="201" t="s">
        <v>2</v>
      </c>
      <c r="AB198" s="201" t="s">
        <v>0</v>
      </c>
      <c r="AC198" s="201" t="s">
        <v>1</v>
      </c>
      <c r="AD198" s="201" t="s">
        <v>2</v>
      </c>
      <c r="AE198" s="201" t="s">
        <v>0</v>
      </c>
      <c r="AF198" s="201" t="s">
        <v>1</v>
      </c>
      <c r="AG198" s="201" t="s">
        <v>2</v>
      </c>
      <c r="AH198" s="201" t="s">
        <v>0</v>
      </c>
      <c r="AI198" s="201" t="s">
        <v>1</v>
      </c>
      <c r="AJ198" s="201" t="s">
        <v>2</v>
      </c>
      <c r="AK198" s="201" t="s">
        <v>0</v>
      </c>
      <c r="AL198" s="201" t="s">
        <v>1</v>
      </c>
      <c r="AM198" s="201" t="s">
        <v>2</v>
      </c>
      <c r="AN198" s="201" t="s">
        <v>0</v>
      </c>
      <c r="AO198" s="201" t="s">
        <v>1</v>
      </c>
      <c r="AP198" s="201" t="s">
        <v>2</v>
      </c>
      <c r="AQ198" s="201" t="s">
        <v>0</v>
      </c>
      <c r="AR198" s="201" t="s">
        <v>1</v>
      </c>
      <c r="AS198" s="201" t="s">
        <v>2</v>
      </c>
      <c r="AT198" s="201" t="s">
        <v>0</v>
      </c>
      <c r="AU198" s="201" t="s">
        <v>1</v>
      </c>
      <c r="AV198" s="202" t="s">
        <v>2</v>
      </c>
      <c r="AW198" s="14"/>
      <c r="AX198" s="14"/>
      <c r="AY198" s="14"/>
    </row>
    <row r="199" spans="2:81" x14ac:dyDescent="0.2">
      <c r="B199" s="335"/>
      <c r="C199" s="336"/>
      <c r="D199" s="223" t="s">
        <v>243</v>
      </c>
      <c r="E199" s="223">
        <v>5500</v>
      </c>
      <c r="F199" s="224"/>
      <c r="G199" s="212"/>
      <c r="H199" s="212"/>
      <c r="I199" s="213"/>
      <c r="J199" s="212" t="s">
        <v>646</v>
      </c>
      <c r="K199" s="212">
        <v>500</v>
      </c>
      <c r="L199" s="213"/>
      <c r="M199" s="212" t="s">
        <v>650</v>
      </c>
      <c r="N199" s="212">
        <v>4000</v>
      </c>
      <c r="O199" s="213"/>
      <c r="P199" s="212" t="s">
        <v>593</v>
      </c>
      <c r="Q199" s="212">
        <v>2000</v>
      </c>
      <c r="R199" s="213"/>
      <c r="S199" s="212" t="s">
        <v>616</v>
      </c>
      <c r="T199" s="212">
        <v>2000</v>
      </c>
      <c r="U199" s="213"/>
      <c r="V199" s="212" t="s">
        <v>655</v>
      </c>
      <c r="W199" s="212">
        <v>3000</v>
      </c>
      <c r="X199" s="213"/>
      <c r="Y199" s="224"/>
      <c r="Z199" s="224"/>
      <c r="AA199" s="224"/>
      <c r="AB199" s="224"/>
      <c r="AC199" s="224"/>
      <c r="AD199" s="224"/>
      <c r="AE199" s="212" t="s">
        <v>657</v>
      </c>
      <c r="AF199" s="212">
        <v>3600</v>
      </c>
      <c r="AG199" s="213"/>
      <c r="AH199" s="213" t="s">
        <v>660</v>
      </c>
      <c r="AI199" s="213">
        <v>3000</v>
      </c>
      <c r="AJ199" s="213"/>
      <c r="AK199" s="213" t="s">
        <v>664</v>
      </c>
      <c r="AL199" s="213">
        <v>2400</v>
      </c>
      <c r="AM199" s="213"/>
      <c r="AN199" s="212" t="s">
        <v>669</v>
      </c>
      <c r="AO199" s="212">
        <v>400</v>
      </c>
      <c r="AP199" s="213"/>
      <c r="AQ199" s="212" t="s">
        <v>672</v>
      </c>
      <c r="AR199" s="212">
        <v>2100</v>
      </c>
      <c r="AS199" s="213"/>
      <c r="AT199" s="224" t="s">
        <v>652</v>
      </c>
      <c r="AU199" s="224"/>
      <c r="AV199" s="224">
        <v>1000</v>
      </c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2:81" x14ac:dyDescent="0.2">
      <c r="B200" s="335"/>
      <c r="C200" s="336"/>
      <c r="D200" s="224"/>
      <c r="E200" s="224"/>
      <c r="F200" s="224"/>
      <c r="G200" s="213"/>
      <c r="H200" s="213"/>
      <c r="I200" s="213"/>
      <c r="J200" s="212" t="s">
        <v>606</v>
      </c>
      <c r="K200" s="212">
        <v>1000</v>
      </c>
      <c r="L200" s="213"/>
      <c r="M200" s="212" t="s">
        <v>651</v>
      </c>
      <c r="N200" s="212">
        <v>1200</v>
      </c>
      <c r="O200" s="213"/>
      <c r="P200" s="212" t="s">
        <v>652</v>
      </c>
      <c r="Q200" s="212">
        <v>1000</v>
      </c>
      <c r="R200" s="213"/>
      <c r="S200" s="212" t="s">
        <v>617</v>
      </c>
      <c r="T200" s="212">
        <v>1000</v>
      </c>
      <c r="U200" s="213"/>
      <c r="V200" s="212" t="s">
        <v>656</v>
      </c>
      <c r="W200" s="212">
        <v>5500</v>
      </c>
      <c r="X200" s="213"/>
      <c r="Y200" s="224"/>
      <c r="Z200" s="224"/>
      <c r="AA200" s="224"/>
      <c r="AB200" s="224"/>
      <c r="AC200" s="224"/>
      <c r="AD200" s="224"/>
      <c r="AE200" s="212" t="s">
        <v>658</v>
      </c>
      <c r="AF200" s="212">
        <v>2400</v>
      </c>
      <c r="AG200" s="213"/>
      <c r="AH200" s="213" t="s">
        <v>661</v>
      </c>
      <c r="AI200" s="213">
        <v>1500</v>
      </c>
      <c r="AJ200" s="213"/>
      <c r="AK200" s="213" t="s">
        <v>665</v>
      </c>
      <c r="AL200" s="213">
        <v>2400</v>
      </c>
      <c r="AM200" s="213"/>
      <c r="AN200" s="213" t="s">
        <v>670</v>
      </c>
      <c r="AO200" s="213">
        <v>300</v>
      </c>
      <c r="AP200" s="213"/>
      <c r="AQ200" s="213" t="s">
        <v>673</v>
      </c>
      <c r="AR200" s="213">
        <v>400</v>
      </c>
      <c r="AS200" s="213"/>
      <c r="AT200" s="224"/>
      <c r="AU200" s="224"/>
      <c r="AV200" s="224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2:81" ht="15.75" thickBot="1" x14ac:dyDescent="0.25">
      <c r="B201" s="337"/>
      <c r="C201" s="338"/>
      <c r="D201" s="224"/>
      <c r="E201" s="224"/>
      <c r="F201" s="224"/>
      <c r="G201" s="213"/>
      <c r="H201" s="213"/>
      <c r="I201" s="213"/>
      <c r="J201" s="212" t="s">
        <v>647</v>
      </c>
      <c r="K201" s="212">
        <v>500</v>
      </c>
      <c r="L201" s="213"/>
      <c r="M201" s="213"/>
      <c r="N201" s="213"/>
      <c r="O201" s="213"/>
      <c r="P201" s="213" t="s">
        <v>653</v>
      </c>
      <c r="Q201" s="213">
        <v>500</v>
      </c>
      <c r="R201" s="213"/>
      <c r="S201" s="213"/>
      <c r="T201" s="213"/>
      <c r="U201" s="213"/>
      <c r="V201" s="213"/>
      <c r="W201" s="213"/>
      <c r="X201" s="213"/>
      <c r="Y201" s="224"/>
      <c r="Z201" s="224"/>
      <c r="AA201" s="224"/>
      <c r="AB201" s="224"/>
      <c r="AC201" s="224"/>
      <c r="AD201" s="224"/>
      <c r="AE201" s="212" t="s">
        <v>659</v>
      </c>
      <c r="AF201" s="212">
        <v>4800</v>
      </c>
      <c r="AG201" s="213"/>
      <c r="AH201" s="213" t="s">
        <v>662</v>
      </c>
      <c r="AI201" s="213">
        <v>1050</v>
      </c>
      <c r="AJ201" s="213"/>
      <c r="AK201" s="213" t="s">
        <v>666</v>
      </c>
      <c r="AL201" s="213">
        <v>500</v>
      </c>
      <c r="AM201" s="213"/>
      <c r="AN201" s="213" t="s">
        <v>671</v>
      </c>
      <c r="AO201" s="213">
        <v>300</v>
      </c>
      <c r="AP201" s="213"/>
      <c r="AQ201" s="213" t="s">
        <v>642</v>
      </c>
      <c r="AR201" s="213">
        <v>1500</v>
      </c>
      <c r="AS201" s="213"/>
      <c r="AT201" s="224"/>
      <c r="AU201" s="224"/>
      <c r="AV201" s="224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  <row r="202" spans="2:81" x14ac:dyDescent="0.25">
      <c r="B202" s="320" t="s">
        <v>8</v>
      </c>
      <c r="C202" s="321"/>
      <c r="D202" s="224"/>
      <c r="E202" s="224"/>
      <c r="F202" s="224"/>
      <c r="G202" s="213"/>
      <c r="H202" s="213"/>
      <c r="I202" s="213"/>
      <c r="J202" s="213" t="s">
        <v>648</v>
      </c>
      <c r="K202" s="213">
        <v>500</v>
      </c>
      <c r="L202" s="213"/>
      <c r="M202" s="213"/>
      <c r="N202" s="213"/>
      <c r="O202" s="213"/>
      <c r="P202" s="213" t="s">
        <v>654</v>
      </c>
      <c r="Q202" s="213">
        <v>500</v>
      </c>
      <c r="R202" s="213"/>
      <c r="S202" s="213"/>
      <c r="T202" s="213"/>
      <c r="U202" s="213"/>
      <c r="V202" s="213"/>
      <c r="W202" s="213"/>
      <c r="X202" s="213"/>
      <c r="Y202" s="224"/>
      <c r="Z202" s="224"/>
      <c r="AA202" s="224"/>
      <c r="AB202" s="224"/>
      <c r="AC202" s="224"/>
      <c r="AD202" s="224"/>
      <c r="AE202" s="213"/>
      <c r="AF202" s="213"/>
      <c r="AG202" s="213"/>
      <c r="AH202" s="213" t="s">
        <v>663</v>
      </c>
      <c r="AI202" s="213">
        <v>500</v>
      </c>
      <c r="AJ202" s="213"/>
      <c r="AK202" s="213" t="s">
        <v>667</v>
      </c>
      <c r="AL202" s="213">
        <v>500</v>
      </c>
      <c r="AM202" s="213"/>
      <c r="AN202" s="213" t="s">
        <v>636</v>
      </c>
      <c r="AO202" s="213">
        <v>1500</v>
      </c>
      <c r="AP202" s="213"/>
      <c r="AQ202" s="213" t="s">
        <v>644</v>
      </c>
      <c r="AR202" s="213">
        <v>1500</v>
      </c>
      <c r="AS202" s="213"/>
      <c r="AT202" s="224"/>
      <c r="AU202" s="224"/>
      <c r="AV202" s="224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</row>
    <row r="203" spans="2:81" x14ac:dyDescent="0.25">
      <c r="B203" s="18" t="s">
        <v>6</v>
      </c>
      <c r="C203" s="197"/>
      <c r="D203" s="224"/>
      <c r="E203" s="224"/>
      <c r="F203" s="224"/>
      <c r="G203" s="213"/>
      <c r="H203" s="213"/>
      <c r="I203" s="213"/>
      <c r="J203" s="213" t="s">
        <v>649</v>
      </c>
      <c r="K203" s="213">
        <v>1500</v>
      </c>
      <c r="L203" s="213"/>
      <c r="M203" s="213"/>
      <c r="N203" s="213"/>
      <c r="O203" s="213"/>
      <c r="P203" s="213" t="s">
        <v>615</v>
      </c>
      <c r="Q203" s="213">
        <v>500</v>
      </c>
      <c r="R203" s="213"/>
      <c r="S203" s="213"/>
      <c r="T203" s="213"/>
      <c r="U203" s="213"/>
      <c r="V203" s="213"/>
      <c r="W203" s="213"/>
      <c r="X203" s="213"/>
      <c r="Y203" s="224"/>
      <c r="Z203" s="224"/>
      <c r="AA203" s="224"/>
      <c r="AB203" s="224"/>
      <c r="AC203" s="224"/>
      <c r="AD203" s="224"/>
      <c r="AE203" s="213"/>
      <c r="AF203" s="213"/>
      <c r="AG203" s="213"/>
      <c r="AH203" s="213" t="s">
        <v>626</v>
      </c>
      <c r="AI203" s="213">
        <v>2500</v>
      </c>
      <c r="AJ203" s="213"/>
      <c r="AK203" s="213" t="s">
        <v>668</v>
      </c>
      <c r="AL203" s="213">
        <v>1000</v>
      </c>
      <c r="AM203" s="213"/>
      <c r="AN203" s="213" t="s">
        <v>637</v>
      </c>
      <c r="AO203" s="213">
        <v>1500</v>
      </c>
      <c r="AP203" s="213"/>
      <c r="AQ203" s="213" t="s">
        <v>674</v>
      </c>
      <c r="AR203" s="213">
        <v>4800</v>
      </c>
      <c r="AS203" s="213"/>
      <c r="AT203" s="224"/>
      <c r="AU203" s="224"/>
      <c r="AV203" s="224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</row>
    <row r="204" spans="2:81" x14ac:dyDescent="0.25">
      <c r="B204" s="18" t="s">
        <v>3</v>
      </c>
      <c r="C204" s="198">
        <f>SUM(E210,H210,K210,N210,Q210,T210,W210,Z210,AC210,AF210,AI210,AL210,AO210,AR210,AU210)</f>
        <v>74850</v>
      </c>
      <c r="D204" s="224"/>
      <c r="E204" s="224"/>
      <c r="F204" s="224"/>
      <c r="G204" s="213"/>
      <c r="H204" s="213"/>
      <c r="I204" s="213"/>
      <c r="J204" s="213"/>
      <c r="K204" s="213"/>
      <c r="L204" s="213"/>
      <c r="M204" s="213"/>
      <c r="N204" s="213"/>
      <c r="O204" s="213"/>
      <c r="P204" s="213" t="s">
        <v>596</v>
      </c>
      <c r="Q204" s="213">
        <v>2500</v>
      </c>
      <c r="R204" s="213"/>
      <c r="S204" s="213"/>
      <c r="T204" s="213"/>
      <c r="U204" s="213"/>
      <c r="V204" s="213"/>
      <c r="W204" s="213"/>
      <c r="X204" s="213"/>
      <c r="Y204" s="224"/>
      <c r="Z204" s="224"/>
      <c r="AA204" s="224"/>
      <c r="AB204" s="224"/>
      <c r="AC204" s="224"/>
      <c r="AD204" s="224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 t="s">
        <v>675</v>
      </c>
      <c r="AR204" s="213">
        <v>1200</v>
      </c>
      <c r="AS204" s="213"/>
      <c r="AT204" s="224"/>
      <c r="AU204" s="224"/>
      <c r="AV204" s="224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</row>
    <row r="205" spans="2:81" x14ac:dyDescent="0.25">
      <c r="B205" s="18" t="s">
        <v>2</v>
      </c>
      <c r="C205" s="198">
        <f>SUM(F210,I210,L210,O210,R210,U210,X210,AA210,AD210,AG210,AJ210,AM210,AP210,AS210,AV210)</f>
        <v>1000</v>
      </c>
      <c r="D205" s="224"/>
      <c r="E205" s="224"/>
      <c r="F205" s="224"/>
      <c r="G205" s="213"/>
      <c r="H205" s="213"/>
      <c r="I205" s="213"/>
      <c r="J205" s="213"/>
      <c r="K205" s="213"/>
      <c r="L205" s="213"/>
      <c r="M205" s="213"/>
      <c r="N205" s="213"/>
      <c r="O205" s="213"/>
      <c r="P205" s="213"/>
      <c r="Q205" s="213"/>
      <c r="R205" s="213"/>
      <c r="S205" s="213"/>
      <c r="T205" s="213"/>
      <c r="U205" s="213"/>
      <c r="V205" s="213"/>
      <c r="W205" s="213"/>
      <c r="X205" s="213"/>
      <c r="Y205" s="224"/>
      <c r="Z205" s="224"/>
      <c r="AA205" s="224"/>
      <c r="AB205" s="224"/>
      <c r="AC205" s="224"/>
      <c r="AD205" s="224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3"/>
      <c r="AT205" s="224"/>
      <c r="AU205" s="224"/>
      <c r="AV205" s="224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</row>
    <row r="206" spans="2:81" ht="15.75" thickBot="1" x14ac:dyDescent="0.3">
      <c r="B206" s="18" t="s">
        <v>4</v>
      </c>
      <c r="C206" s="199">
        <f>C204-C205</f>
        <v>73850</v>
      </c>
      <c r="D206" s="224"/>
      <c r="E206" s="224"/>
      <c r="F206" s="224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224"/>
      <c r="Z206" s="224"/>
      <c r="AA206" s="224"/>
      <c r="AB206" s="224"/>
      <c r="AC206" s="224"/>
      <c r="AD206" s="224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3"/>
      <c r="AT206" s="224"/>
      <c r="AU206" s="224"/>
      <c r="AV206" s="224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</row>
    <row r="207" spans="2:81" x14ac:dyDescent="0.25">
      <c r="B207" s="322" t="s">
        <v>5</v>
      </c>
      <c r="C207" s="323"/>
      <c r="D207" s="224"/>
      <c r="E207" s="224"/>
      <c r="F207" s="224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  <c r="S207" s="213"/>
      <c r="T207" s="213"/>
      <c r="U207" s="213"/>
      <c r="V207" s="213"/>
      <c r="W207" s="213"/>
      <c r="X207" s="213"/>
      <c r="Y207" s="224"/>
      <c r="Z207" s="224"/>
      <c r="AA207" s="224"/>
      <c r="AB207" s="224"/>
      <c r="AC207" s="224"/>
      <c r="AD207" s="224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3"/>
      <c r="AS207" s="213"/>
      <c r="AT207" s="224"/>
      <c r="AU207" s="224"/>
      <c r="AV207" s="224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</row>
    <row r="208" spans="2:81" x14ac:dyDescent="0.25">
      <c r="B208" s="324" t="e">
        <f>C206/C203</f>
        <v>#DIV/0!</v>
      </c>
      <c r="C208" s="325"/>
      <c r="D208" s="224"/>
      <c r="E208" s="224"/>
      <c r="F208" s="224"/>
      <c r="G208" s="213"/>
      <c r="H208" s="213"/>
      <c r="I208" s="213"/>
      <c r="J208" s="213"/>
      <c r="K208" s="213"/>
      <c r="L208" s="213"/>
      <c r="M208" s="213"/>
      <c r="N208" s="213"/>
      <c r="O208" s="213"/>
      <c r="P208" s="213"/>
      <c r="Q208" s="213"/>
      <c r="R208" s="213"/>
      <c r="S208" s="213"/>
      <c r="T208" s="213"/>
      <c r="U208" s="213"/>
      <c r="V208" s="213"/>
      <c r="W208" s="213"/>
      <c r="X208" s="213"/>
      <c r="Y208" s="224"/>
      <c r="Z208" s="224"/>
      <c r="AA208" s="224"/>
      <c r="AB208" s="224"/>
      <c r="AC208" s="224"/>
      <c r="AD208" s="224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3"/>
      <c r="AT208" s="224"/>
      <c r="AU208" s="224"/>
      <c r="AV208" s="224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</row>
    <row r="209" spans="2:81" ht="15.75" thickBot="1" x14ac:dyDescent="0.3">
      <c r="B209" s="326"/>
      <c r="C209" s="327"/>
      <c r="D209" s="224"/>
      <c r="E209" s="224"/>
      <c r="F209" s="224"/>
      <c r="G209" s="213"/>
      <c r="H209" s="213"/>
      <c r="I209" s="213"/>
      <c r="J209" s="213"/>
      <c r="K209" s="213"/>
      <c r="L209" s="213"/>
      <c r="M209" s="213"/>
      <c r="N209" s="213"/>
      <c r="O209" s="213"/>
      <c r="P209" s="213"/>
      <c r="Q209" s="213"/>
      <c r="R209" s="213"/>
      <c r="S209" s="213"/>
      <c r="T209" s="213"/>
      <c r="U209" s="213"/>
      <c r="V209" s="213"/>
      <c r="W209" s="213"/>
      <c r="X209" s="213"/>
      <c r="Y209" s="224"/>
      <c r="Z209" s="224"/>
      <c r="AA209" s="224"/>
      <c r="AB209" s="224"/>
      <c r="AC209" s="224"/>
      <c r="AD209" s="224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213"/>
      <c r="AT209" s="224"/>
      <c r="AU209" s="224"/>
      <c r="AV209" s="224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</row>
    <row r="210" spans="2:81" ht="15.75" thickBot="1" x14ac:dyDescent="0.3">
      <c r="B210" s="21"/>
      <c r="C210" s="22"/>
      <c r="D210" s="23"/>
      <c r="E210" s="24">
        <f>SUM(E199:E209)</f>
        <v>5500</v>
      </c>
      <c r="F210" s="24">
        <f>SUM(F199:F209)</f>
        <v>0</v>
      </c>
      <c r="G210" s="24"/>
      <c r="H210" s="24">
        <f>SUM(H199:H209)</f>
        <v>0</v>
      </c>
      <c r="I210" s="24">
        <f>SUM(I199:I209)</f>
        <v>0</v>
      </c>
      <c r="J210" s="24"/>
      <c r="K210" s="24">
        <f>SUM(K199:K209)</f>
        <v>4000</v>
      </c>
      <c r="L210" s="24">
        <f>SUM(L199:L209)</f>
        <v>0</v>
      </c>
      <c r="M210" s="24"/>
      <c r="N210" s="24">
        <f>SUM(N199:N209)</f>
        <v>5200</v>
      </c>
      <c r="O210" s="24">
        <f>SUM(O199:O209)</f>
        <v>0</v>
      </c>
      <c r="P210" s="24"/>
      <c r="Q210" s="24">
        <f>SUM(Q199:Q209)</f>
        <v>7000</v>
      </c>
      <c r="R210" s="24">
        <f>SUM(R199:R209)</f>
        <v>0</v>
      </c>
      <c r="S210" s="24"/>
      <c r="T210" s="24">
        <f>SUM(T199:T209)</f>
        <v>3000</v>
      </c>
      <c r="U210" s="24">
        <f>SUM(U199:U209)</f>
        <v>0</v>
      </c>
      <c r="V210" s="24"/>
      <c r="W210" s="24">
        <f>SUM(W199:W209)</f>
        <v>8500</v>
      </c>
      <c r="X210" s="24">
        <f>SUM(X199:X209)</f>
        <v>0</v>
      </c>
      <c r="Y210" s="24"/>
      <c r="Z210" s="24">
        <f>SUM(Z199:Z209)</f>
        <v>0</v>
      </c>
      <c r="AA210" s="24">
        <f>SUM(AA199:AA209)</f>
        <v>0</v>
      </c>
      <c r="AB210" s="24"/>
      <c r="AC210" s="24">
        <f>SUM(AC199:AC209)</f>
        <v>0</v>
      </c>
      <c r="AD210" s="24">
        <f>SUM(AD199:AD209)</f>
        <v>0</v>
      </c>
      <c r="AE210" s="24"/>
      <c r="AF210" s="24">
        <f>SUM(AF199:AF209)</f>
        <v>10800</v>
      </c>
      <c r="AG210" s="24">
        <f>SUM(AG199:AG209)</f>
        <v>0</v>
      </c>
      <c r="AH210" s="24"/>
      <c r="AI210" s="24">
        <f>SUM(AI199:AI209)</f>
        <v>8550</v>
      </c>
      <c r="AJ210" s="24">
        <f>SUM(AJ199:AJ209)</f>
        <v>0</v>
      </c>
      <c r="AK210" s="24"/>
      <c r="AL210" s="24">
        <f>SUM(AL199:AL209)</f>
        <v>6800</v>
      </c>
      <c r="AM210" s="24">
        <f>SUM(AM199:AM209)</f>
        <v>0</v>
      </c>
      <c r="AN210" s="24"/>
      <c r="AO210" s="24">
        <f>SUM(AO199:AO209)</f>
        <v>4000</v>
      </c>
      <c r="AP210" s="24">
        <f>SUM(AP199:AP209)</f>
        <v>0</v>
      </c>
      <c r="AQ210" s="24"/>
      <c r="AR210" s="24">
        <f>SUM(AR199:AR209)</f>
        <v>11500</v>
      </c>
      <c r="AS210" s="24">
        <f>SUM(AS199:AS209)</f>
        <v>0</v>
      </c>
      <c r="AT210" s="24"/>
      <c r="AU210" s="24">
        <f>SUM(AU199:AU209)</f>
        <v>0</v>
      </c>
      <c r="AV210" s="25">
        <f>SUM(AV199:AV209)</f>
        <v>1000</v>
      </c>
      <c r="AW210" s="14"/>
      <c r="AX210" s="14"/>
      <c r="AY210" s="14"/>
    </row>
    <row r="211" spans="2:81" ht="15.75" thickBot="1" x14ac:dyDescent="0.3"/>
    <row r="212" spans="2:81" x14ac:dyDescent="0.25">
      <c r="B212" s="333" t="s">
        <v>676</v>
      </c>
      <c r="C212" s="334"/>
      <c r="D212" s="347">
        <v>1</v>
      </c>
      <c r="E212" s="329"/>
      <c r="F212" s="330"/>
      <c r="G212" s="328">
        <v>2</v>
      </c>
      <c r="H212" s="329"/>
      <c r="I212" s="330"/>
      <c r="J212" s="328">
        <v>3</v>
      </c>
      <c r="K212" s="329"/>
      <c r="L212" s="330"/>
      <c r="M212" s="328">
        <v>4</v>
      </c>
      <c r="N212" s="329"/>
      <c r="O212" s="330"/>
      <c r="P212" s="328">
        <v>5</v>
      </c>
      <c r="Q212" s="329"/>
      <c r="R212" s="330"/>
      <c r="S212" s="328">
        <v>6</v>
      </c>
      <c r="T212" s="329"/>
      <c r="U212" s="330"/>
      <c r="V212" s="328">
        <v>7</v>
      </c>
      <c r="W212" s="329"/>
      <c r="X212" s="330"/>
      <c r="Y212" s="328">
        <v>8</v>
      </c>
      <c r="Z212" s="329"/>
      <c r="AA212" s="330"/>
      <c r="AB212" s="328">
        <v>9</v>
      </c>
      <c r="AC212" s="329"/>
      <c r="AD212" s="330"/>
      <c r="AE212" s="328">
        <v>10</v>
      </c>
      <c r="AF212" s="329"/>
      <c r="AG212" s="330"/>
      <c r="AH212" s="328">
        <v>11</v>
      </c>
      <c r="AI212" s="329"/>
      <c r="AJ212" s="330"/>
      <c r="AK212" s="328">
        <v>12</v>
      </c>
      <c r="AL212" s="329"/>
      <c r="AM212" s="330"/>
      <c r="AN212" s="328">
        <v>13</v>
      </c>
      <c r="AO212" s="329"/>
      <c r="AP212" s="330"/>
      <c r="AQ212" s="328">
        <v>14</v>
      </c>
      <c r="AR212" s="329"/>
      <c r="AS212" s="330"/>
      <c r="AT212" s="328">
        <v>15</v>
      </c>
      <c r="AU212" s="329"/>
      <c r="AV212" s="331"/>
      <c r="AW212" s="332"/>
      <c r="AX212" s="319"/>
      <c r="AY212" s="319"/>
      <c r="AZ212" s="319"/>
      <c r="BA212" s="319"/>
      <c r="BB212" s="319"/>
      <c r="BC212" s="319"/>
      <c r="BD212" s="319"/>
      <c r="BE212" s="319"/>
      <c r="BF212" s="319"/>
      <c r="BG212" s="319"/>
      <c r="BH212" s="319"/>
      <c r="BI212" s="319"/>
      <c r="BJ212" s="319"/>
      <c r="BK212" s="319"/>
      <c r="BL212" s="319"/>
      <c r="BM212" s="319"/>
      <c r="BN212" s="319"/>
      <c r="BO212" s="319"/>
      <c r="BP212" s="319"/>
      <c r="BQ212" s="319"/>
      <c r="BR212" s="319"/>
      <c r="BS212" s="319"/>
      <c r="BT212" s="319"/>
      <c r="BU212" s="319"/>
      <c r="BV212" s="319"/>
      <c r="BW212" s="319"/>
      <c r="BX212" s="319"/>
      <c r="BY212" s="319"/>
      <c r="BZ212" s="319"/>
      <c r="CA212" s="319"/>
      <c r="CB212" s="319"/>
      <c r="CC212" s="319"/>
    </row>
    <row r="213" spans="2:81" x14ac:dyDescent="0.25">
      <c r="B213" s="335"/>
      <c r="C213" s="336"/>
      <c r="D213" s="15" t="s">
        <v>0</v>
      </c>
      <c r="E213" s="16" t="s">
        <v>1</v>
      </c>
      <c r="F213" s="16" t="s">
        <v>2</v>
      </c>
      <c r="G213" s="16" t="s">
        <v>0</v>
      </c>
      <c r="H213" s="16" t="s">
        <v>1</v>
      </c>
      <c r="I213" s="16" t="s">
        <v>2</v>
      </c>
      <c r="J213" s="16" t="s">
        <v>0</v>
      </c>
      <c r="K213" s="16" t="s">
        <v>1</v>
      </c>
      <c r="L213" s="16" t="s">
        <v>2</v>
      </c>
      <c r="M213" s="16" t="s">
        <v>0</v>
      </c>
      <c r="N213" s="16" t="s">
        <v>1</v>
      </c>
      <c r="O213" s="16" t="s">
        <v>2</v>
      </c>
      <c r="P213" s="16" t="s">
        <v>0</v>
      </c>
      <c r="Q213" s="16" t="s">
        <v>1</v>
      </c>
      <c r="R213" s="16" t="s">
        <v>2</v>
      </c>
      <c r="S213" s="16" t="s">
        <v>0</v>
      </c>
      <c r="T213" s="16" t="s">
        <v>1</v>
      </c>
      <c r="U213" s="16" t="s">
        <v>2</v>
      </c>
      <c r="V213" s="16" t="s">
        <v>0</v>
      </c>
      <c r="W213" s="16" t="s">
        <v>1</v>
      </c>
      <c r="X213" s="16" t="s">
        <v>2</v>
      </c>
      <c r="Y213" s="16" t="s">
        <v>0</v>
      </c>
      <c r="Z213" s="16" t="s">
        <v>1</v>
      </c>
      <c r="AA213" s="16" t="s">
        <v>2</v>
      </c>
      <c r="AB213" s="16" t="s">
        <v>0</v>
      </c>
      <c r="AC213" s="16" t="s">
        <v>1</v>
      </c>
      <c r="AD213" s="16" t="s">
        <v>2</v>
      </c>
      <c r="AE213" s="16" t="s">
        <v>0</v>
      </c>
      <c r="AF213" s="16" t="s">
        <v>1</v>
      </c>
      <c r="AG213" s="16" t="s">
        <v>2</v>
      </c>
      <c r="AH213" s="16" t="s">
        <v>0</v>
      </c>
      <c r="AI213" s="16" t="s">
        <v>1</v>
      </c>
      <c r="AJ213" s="16" t="s">
        <v>2</v>
      </c>
      <c r="AK213" s="16" t="s">
        <v>0</v>
      </c>
      <c r="AL213" s="16" t="s">
        <v>1</v>
      </c>
      <c r="AM213" s="16" t="s">
        <v>2</v>
      </c>
      <c r="AN213" s="16" t="s">
        <v>0</v>
      </c>
      <c r="AO213" s="16" t="s">
        <v>1</v>
      </c>
      <c r="AP213" s="16" t="s">
        <v>2</v>
      </c>
      <c r="AQ213" s="16" t="s">
        <v>0</v>
      </c>
      <c r="AR213" s="16" t="s">
        <v>1</v>
      </c>
      <c r="AS213" s="16" t="s">
        <v>2</v>
      </c>
      <c r="AT213" s="16" t="s">
        <v>0</v>
      </c>
      <c r="AU213" s="16" t="s">
        <v>1</v>
      </c>
      <c r="AV213" s="17" t="s">
        <v>2</v>
      </c>
      <c r="AW213" s="14"/>
      <c r="AX213" s="14"/>
      <c r="AY213" s="14"/>
    </row>
    <row r="214" spans="2:81" x14ac:dyDescent="0.2">
      <c r="B214" s="335"/>
      <c r="C214" s="336"/>
      <c r="D214" s="223"/>
      <c r="E214" s="223"/>
      <c r="F214" s="224"/>
      <c r="G214" s="212"/>
      <c r="H214" s="212"/>
      <c r="I214" s="213"/>
      <c r="J214" s="212" t="s">
        <v>677</v>
      </c>
      <c r="K214" s="212">
        <v>1050</v>
      </c>
      <c r="L214" s="213"/>
      <c r="M214" s="212" t="s">
        <v>682</v>
      </c>
      <c r="N214" s="212">
        <v>1500</v>
      </c>
      <c r="O214" s="213"/>
      <c r="P214" s="212" t="s">
        <v>683</v>
      </c>
      <c r="Q214" s="212">
        <v>1200</v>
      </c>
      <c r="R214" s="213"/>
      <c r="S214" s="212"/>
      <c r="T214" s="212"/>
      <c r="U214" s="213"/>
      <c r="V214" s="212" t="s">
        <v>685</v>
      </c>
      <c r="W214" s="212">
        <v>500</v>
      </c>
      <c r="X214" s="213"/>
      <c r="Y214" s="224"/>
      <c r="Z214" s="224"/>
      <c r="AA214" s="224"/>
      <c r="AB214" s="224"/>
      <c r="AC214" s="224"/>
      <c r="AD214" s="224"/>
      <c r="AE214" s="212" t="s">
        <v>687</v>
      </c>
      <c r="AF214" s="212">
        <v>300</v>
      </c>
      <c r="AG214" s="213"/>
      <c r="AH214" s="213" t="s">
        <v>690</v>
      </c>
      <c r="AI214" s="213">
        <v>1050</v>
      </c>
      <c r="AJ214" s="213"/>
      <c r="AK214" s="213"/>
      <c r="AL214" s="213"/>
      <c r="AM214" s="213"/>
      <c r="AN214" s="212"/>
      <c r="AO214" s="212"/>
      <c r="AP214" s="213"/>
      <c r="AQ214" s="212"/>
      <c r="AR214" s="212"/>
      <c r="AS214" s="213"/>
      <c r="AT214" s="224"/>
      <c r="AU214" s="224"/>
      <c r="AV214" s="224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</row>
    <row r="215" spans="2:81" x14ac:dyDescent="0.2">
      <c r="B215" s="335"/>
      <c r="C215" s="336"/>
      <c r="D215" s="224"/>
      <c r="E215" s="224"/>
      <c r="F215" s="224"/>
      <c r="G215" s="213"/>
      <c r="H215" s="213"/>
      <c r="I215" s="213"/>
      <c r="J215" s="212" t="s">
        <v>678</v>
      </c>
      <c r="K215" s="212">
        <v>400</v>
      </c>
      <c r="L215" s="213"/>
      <c r="M215" s="212"/>
      <c r="N215" s="212"/>
      <c r="O215" s="213"/>
      <c r="P215" s="212" t="s">
        <v>684</v>
      </c>
      <c r="Q215" s="212">
        <v>300</v>
      </c>
      <c r="R215" s="213"/>
      <c r="S215" s="212"/>
      <c r="T215" s="212"/>
      <c r="U215" s="213"/>
      <c r="V215" s="212" t="s">
        <v>686</v>
      </c>
      <c r="W215" s="212">
        <v>400</v>
      </c>
      <c r="X215" s="213"/>
      <c r="Y215" s="224"/>
      <c r="Z215" s="224"/>
      <c r="AA215" s="224"/>
      <c r="AB215" s="224"/>
      <c r="AC215" s="224"/>
      <c r="AD215" s="224"/>
      <c r="AE215" s="212" t="s">
        <v>688</v>
      </c>
      <c r="AF215" s="212">
        <v>6000</v>
      </c>
      <c r="AG215" s="213"/>
      <c r="AH215" s="213"/>
      <c r="AI215" s="213"/>
      <c r="AJ215" s="213"/>
      <c r="AK215" s="213"/>
      <c r="AL215" s="213"/>
      <c r="AM215" s="213"/>
      <c r="AN215" s="213"/>
      <c r="AO215" s="213"/>
      <c r="AP215" s="213"/>
      <c r="AQ215" s="213"/>
      <c r="AR215" s="213"/>
      <c r="AS215" s="213"/>
      <c r="AT215" s="224"/>
      <c r="AU215" s="224"/>
      <c r="AV215" s="224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</row>
    <row r="216" spans="2:81" ht="15.75" thickBot="1" x14ac:dyDescent="0.25">
      <c r="B216" s="337"/>
      <c r="C216" s="338"/>
      <c r="D216" s="224"/>
      <c r="E216" s="224"/>
      <c r="F216" s="224"/>
      <c r="G216" s="213"/>
      <c r="H216" s="213"/>
      <c r="I216" s="213"/>
      <c r="J216" s="212" t="s">
        <v>679</v>
      </c>
      <c r="K216" s="212">
        <v>500</v>
      </c>
      <c r="L216" s="213"/>
      <c r="M216" s="213"/>
      <c r="N216" s="213"/>
      <c r="O216" s="213"/>
      <c r="P216" s="213"/>
      <c r="Q216" s="213"/>
      <c r="R216" s="213"/>
      <c r="S216" s="213"/>
      <c r="T216" s="213"/>
      <c r="U216" s="213"/>
      <c r="V216" s="213"/>
      <c r="W216" s="213"/>
      <c r="X216" s="213"/>
      <c r="Y216" s="224"/>
      <c r="Z216" s="224"/>
      <c r="AA216" s="224"/>
      <c r="AB216" s="224"/>
      <c r="AC216" s="224"/>
      <c r="AD216" s="224"/>
      <c r="AE216" s="212" t="s">
        <v>689</v>
      </c>
      <c r="AF216" s="212">
        <v>200</v>
      </c>
      <c r="AG216" s="213"/>
      <c r="AH216" s="213"/>
      <c r="AI216" s="213"/>
      <c r="AJ216" s="213"/>
      <c r="AK216" s="213"/>
      <c r="AL216" s="213"/>
      <c r="AM216" s="213"/>
      <c r="AN216" s="213"/>
      <c r="AO216" s="213"/>
      <c r="AP216" s="213"/>
      <c r="AQ216" s="213"/>
      <c r="AR216" s="213"/>
      <c r="AS216" s="213"/>
      <c r="AT216" s="224"/>
      <c r="AU216" s="224"/>
      <c r="AV216" s="224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</row>
    <row r="217" spans="2:81" x14ac:dyDescent="0.25">
      <c r="B217" s="341" t="s">
        <v>8</v>
      </c>
      <c r="C217" s="342"/>
      <c r="D217" s="224"/>
      <c r="E217" s="224"/>
      <c r="F217" s="224"/>
      <c r="G217" s="213"/>
      <c r="H217" s="213"/>
      <c r="I217" s="213"/>
      <c r="J217" s="213" t="s">
        <v>680</v>
      </c>
      <c r="K217" s="213">
        <v>500</v>
      </c>
      <c r="L217" s="213"/>
      <c r="M217" s="213"/>
      <c r="N217" s="213"/>
      <c r="O217" s="213"/>
      <c r="P217" s="213"/>
      <c r="Q217" s="213"/>
      <c r="R217" s="213"/>
      <c r="S217" s="213"/>
      <c r="T217" s="213"/>
      <c r="U217" s="213"/>
      <c r="V217" s="213"/>
      <c r="W217" s="213"/>
      <c r="X217" s="213"/>
      <c r="Y217" s="224"/>
      <c r="Z217" s="224"/>
      <c r="AA217" s="224"/>
      <c r="AB217" s="224"/>
      <c r="AC217" s="224"/>
      <c r="AD217" s="224"/>
      <c r="AE217" s="213"/>
      <c r="AF217" s="213"/>
      <c r="AG217" s="213"/>
      <c r="AH217" s="213"/>
      <c r="AI217" s="213"/>
      <c r="AJ217" s="213"/>
      <c r="AK217" s="213"/>
      <c r="AL217" s="213"/>
      <c r="AM217" s="213"/>
      <c r="AN217" s="213"/>
      <c r="AO217" s="213"/>
      <c r="AP217" s="213"/>
      <c r="AQ217" s="213"/>
      <c r="AR217" s="213"/>
      <c r="AS217" s="213"/>
      <c r="AT217" s="224"/>
      <c r="AU217" s="224"/>
      <c r="AV217" s="224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</row>
    <row r="218" spans="2:81" x14ac:dyDescent="0.25">
      <c r="B218" s="18" t="s">
        <v>6</v>
      </c>
      <c r="C218" s="26"/>
      <c r="D218" s="224"/>
      <c r="E218" s="224"/>
      <c r="F218" s="224"/>
      <c r="G218" s="213"/>
      <c r="H218" s="213"/>
      <c r="I218" s="213"/>
      <c r="J218" s="213" t="s">
        <v>681</v>
      </c>
      <c r="K218" s="213">
        <v>300</v>
      </c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224"/>
      <c r="Z218" s="224"/>
      <c r="AA218" s="224"/>
      <c r="AB218" s="224"/>
      <c r="AC218" s="224"/>
      <c r="AD218" s="224"/>
      <c r="AE218" s="213"/>
      <c r="AF218" s="213"/>
      <c r="AG218" s="213"/>
      <c r="AH218" s="213"/>
      <c r="AI218" s="213"/>
      <c r="AJ218" s="213"/>
      <c r="AK218" s="213"/>
      <c r="AL218" s="213"/>
      <c r="AM218" s="213"/>
      <c r="AN218" s="213"/>
      <c r="AO218" s="213"/>
      <c r="AP218" s="213"/>
      <c r="AQ218" s="213"/>
      <c r="AR218" s="213"/>
      <c r="AS218" s="213"/>
      <c r="AT218" s="224"/>
      <c r="AU218" s="224"/>
      <c r="AV218" s="224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</row>
    <row r="219" spans="2:81" x14ac:dyDescent="0.25">
      <c r="B219" s="18" t="s">
        <v>3</v>
      </c>
      <c r="C219" s="19">
        <f>SUM(E225,H225,K225,N225,Q225,T225,W225,Z225,AC225,AF225,AI225,AL225,AO225,AR225,AU225)</f>
        <v>14200</v>
      </c>
      <c r="D219" s="224"/>
      <c r="E219" s="224"/>
      <c r="F219" s="224"/>
      <c r="G219" s="213"/>
      <c r="H219" s="213"/>
      <c r="I219" s="213"/>
      <c r="J219" s="213"/>
      <c r="K219" s="213"/>
      <c r="L219" s="213"/>
      <c r="M219" s="213"/>
      <c r="N219" s="213"/>
      <c r="O219" s="213"/>
      <c r="P219" s="213"/>
      <c r="Q219" s="213"/>
      <c r="R219" s="213"/>
      <c r="S219" s="213"/>
      <c r="T219" s="213"/>
      <c r="U219" s="213"/>
      <c r="V219" s="213"/>
      <c r="W219" s="213"/>
      <c r="X219" s="213"/>
      <c r="Y219" s="224"/>
      <c r="Z219" s="224"/>
      <c r="AA219" s="224"/>
      <c r="AB219" s="224"/>
      <c r="AC219" s="224"/>
      <c r="AD219" s="224"/>
      <c r="AE219" s="213"/>
      <c r="AF219" s="213"/>
      <c r="AG219" s="213"/>
      <c r="AH219" s="213"/>
      <c r="AI219" s="213"/>
      <c r="AJ219" s="213"/>
      <c r="AK219" s="213"/>
      <c r="AL219" s="213"/>
      <c r="AM219" s="213"/>
      <c r="AN219" s="213"/>
      <c r="AO219" s="213"/>
      <c r="AP219" s="213"/>
      <c r="AQ219" s="213"/>
      <c r="AR219" s="213"/>
      <c r="AS219" s="213"/>
      <c r="AT219" s="224"/>
      <c r="AU219" s="224"/>
      <c r="AV219" s="224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</row>
    <row r="220" spans="2:81" x14ac:dyDescent="0.25">
      <c r="B220" s="18" t="s">
        <v>2</v>
      </c>
      <c r="C220" s="19">
        <f>SUM(F225,I225,L225,O225,R225,U225,X225,AA225,AD225,AG225,AJ225,AM225,AP225,AS225,AV225)</f>
        <v>0</v>
      </c>
      <c r="D220" s="224"/>
      <c r="E220" s="224"/>
      <c r="F220" s="224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  <c r="Q220" s="213"/>
      <c r="R220" s="213"/>
      <c r="S220" s="213"/>
      <c r="T220" s="213"/>
      <c r="U220" s="213"/>
      <c r="V220" s="213"/>
      <c r="W220" s="213"/>
      <c r="X220" s="213"/>
      <c r="Y220" s="224"/>
      <c r="Z220" s="224"/>
      <c r="AA220" s="224"/>
      <c r="AB220" s="224"/>
      <c r="AC220" s="224"/>
      <c r="AD220" s="224"/>
      <c r="AE220" s="213"/>
      <c r="AF220" s="213"/>
      <c r="AG220" s="213"/>
      <c r="AH220" s="213"/>
      <c r="AI220" s="213"/>
      <c r="AJ220" s="213"/>
      <c r="AK220" s="213"/>
      <c r="AL220" s="213"/>
      <c r="AM220" s="213"/>
      <c r="AN220" s="213"/>
      <c r="AO220" s="213"/>
      <c r="AP220" s="213"/>
      <c r="AQ220" s="213"/>
      <c r="AR220" s="213"/>
      <c r="AS220" s="213"/>
      <c r="AT220" s="224"/>
      <c r="AU220" s="224"/>
      <c r="AV220" s="224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</row>
    <row r="221" spans="2:81" ht="15.75" thickBot="1" x14ac:dyDescent="0.3">
      <c r="B221" s="18" t="s">
        <v>4</v>
      </c>
      <c r="C221" s="20">
        <f>C219-C220</f>
        <v>14200</v>
      </c>
      <c r="D221" s="224"/>
      <c r="E221" s="224"/>
      <c r="F221" s="224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  <c r="Q221" s="213"/>
      <c r="R221" s="213"/>
      <c r="S221" s="213"/>
      <c r="T221" s="213"/>
      <c r="U221" s="213"/>
      <c r="V221" s="213"/>
      <c r="W221" s="213"/>
      <c r="X221" s="213"/>
      <c r="Y221" s="224"/>
      <c r="Z221" s="224"/>
      <c r="AA221" s="224"/>
      <c r="AB221" s="224"/>
      <c r="AC221" s="224"/>
      <c r="AD221" s="224"/>
      <c r="AE221" s="213"/>
      <c r="AF221" s="213"/>
      <c r="AG221" s="213"/>
      <c r="AH221" s="213"/>
      <c r="AI221" s="213"/>
      <c r="AJ221" s="213"/>
      <c r="AK221" s="213"/>
      <c r="AL221" s="213"/>
      <c r="AM221" s="213"/>
      <c r="AN221" s="213"/>
      <c r="AO221" s="213"/>
      <c r="AP221" s="213"/>
      <c r="AQ221" s="213"/>
      <c r="AR221" s="213"/>
      <c r="AS221" s="213"/>
      <c r="AT221" s="224"/>
      <c r="AU221" s="224"/>
      <c r="AV221" s="224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</row>
    <row r="222" spans="2:81" x14ac:dyDescent="0.25">
      <c r="B222" s="343" t="s">
        <v>5</v>
      </c>
      <c r="C222" s="344"/>
      <c r="D222" s="224"/>
      <c r="E222" s="224"/>
      <c r="F222" s="224"/>
      <c r="G222" s="213"/>
      <c r="H222" s="213"/>
      <c r="I222" s="213"/>
      <c r="J222" s="213"/>
      <c r="K222" s="213"/>
      <c r="L222" s="213"/>
      <c r="M222" s="213"/>
      <c r="N222" s="213"/>
      <c r="O222" s="213"/>
      <c r="P222" s="213"/>
      <c r="Q222" s="213"/>
      <c r="R222" s="213"/>
      <c r="S222" s="213"/>
      <c r="T222" s="213"/>
      <c r="U222" s="213"/>
      <c r="V222" s="213"/>
      <c r="W222" s="213"/>
      <c r="X222" s="213"/>
      <c r="Y222" s="224"/>
      <c r="Z222" s="224"/>
      <c r="AA222" s="224"/>
      <c r="AB222" s="224"/>
      <c r="AC222" s="224"/>
      <c r="AD222" s="224"/>
      <c r="AE222" s="213"/>
      <c r="AF222" s="213"/>
      <c r="AG222" s="213"/>
      <c r="AH222" s="213"/>
      <c r="AI222" s="213"/>
      <c r="AJ222" s="213"/>
      <c r="AK222" s="213"/>
      <c r="AL222" s="213"/>
      <c r="AM222" s="213"/>
      <c r="AN222" s="213"/>
      <c r="AO222" s="213"/>
      <c r="AP222" s="213"/>
      <c r="AQ222" s="213"/>
      <c r="AR222" s="213"/>
      <c r="AS222" s="213"/>
      <c r="AT222" s="224"/>
      <c r="AU222" s="224"/>
      <c r="AV222" s="224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</row>
    <row r="223" spans="2:81" x14ac:dyDescent="0.25">
      <c r="B223" s="324" t="e">
        <f>C221/C218</f>
        <v>#DIV/0!</v>
      </c>
      <c r="C223" s="345"/>
      <c r="D223" s="224"/>
      <c r="E223" s="224"/>
      <c r="F223" s="224"/>
      <c r="G223" s="213"/>
      <c r="H223" s="213"/>
      <c r="I223" s="213"/>
      <c r="J223" s="213"/>
      <c r="K223" s="213"/>
      <c r="L223" s="213"/>
      <c r="M223" s="213"/>
      <c r="N223" s="213"/>
      <c r="O223" s="213"/>
      <c r="P223" s="213"/>
      <c r="Q223" s="213"/>
      <c r="R223" s="213"/>
      <c r="S223" s="213"/>
      <c r="T223" s="213"/>
      <c r="U223" s="213"/>
      <c r="V223" s="213"/>
      <c r="W223" s="213"/>
      <c r="X223" s="213"/>
      <c r="Y223" s="224"/>
      <c r="Z223" s="224"/>
      <c r="AA223" s="224"/>
      <c r="AB223" s="224"/>
      <c r="AC223" s="224"/>
      <c r="AD223" s="224"/>
      <c r="AE223" s="213"/>
      <c r="AF223" s="213"/>
      <c r="AG223" s="213"/>
      <c r="AH223" s="213"/>
      <c r="AI223" s="213"/>
      <c r="AJ223" s="213"/>
      <c r="AK223" s="213"/>
      <c r="AL223" s="213"/>
      <c r="AM223" s="213"/>
      <c r="AN223" s="213"/>
      <c r="AO223" s="213"/>
      <c r="AP223" s="213"/>
      <c r="AQ223" s="213"/>
      <c r="AR223" s="213"/>
      <c r="AS223" s="213"/>
      <c r="AT223" s="224"/>
      <c r="AU223" s="224"/>
      <c r="AV223" s="224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</row>
    <row r="224" spans="2:81" ht="15.75" thickBot="1" x14ac:dyDescent="0.3">
      <c r="B224" s="326"/>
      <c r="C224" s="346"/>
      <c r="D224" s="224"/>
      <c r="E224" s="224"/>
      <c r="F224" s="224"/>
      <c r="G224" s="213"/>
      <c r="H224" s="213"/>
      <c r="I224" s="213"/>
      <c r="J224" s="213"/>
      <c r="K224" s="213"/>
      <c r="L224" s="213"/>
      <c r="M224" s="213"/>
      <c r="N224" s="213"/>
      <c r="O224" s="213"/>
      <c r="P224" s="213"/>
      <c r="Q224" s="213"/>
      <c r="R224" s="213"/>
      <c r="S224" s="213"/>
      <c r="T224" s="213"/>
      <c r="U224" s="213"/>
      <c r="V224" s="213"/>
      <c r="W224" s="213"/>
      <c r="X224" s="213"/>
      <c r="Y224" s="224"/>
      <c r="Z224" s="224"/>
      <c r="AA224" s="224"/>
      <c r="AB224" s="224"/>
      <c r="AC224" s="224"/>
      <c r="AD224" s="224"/>
      <c r="AE224" s="213"/>
      <c r="AF224" s="213"/>
      <c r="AG224" s="213"/>
      <c r="AH224" s="213"/>
      <c r="AI224" s="213"/>
      <c r="AJ224" s="213"/>
      <c r="AK224" s="213"/>
      <c r="AL224" s="213"/>
      <c r="AM224" s="213"/>
      <c r="AN224" s="213"/>
      <c r="AO224" s="213"/>
      <c r="AP224" s="213"/>
      <c r="AQ224" s="213"/>
      <c r="AR224" s="213"/>
      <c r="AS224" s="213"/>
      <c r="AT224" s="224"/>
      <c r="AU224" s="224"/>
      <c r="AV224" s="224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</row>
    <row r="225" spans="2:81" ht="15.75" thickBot="1" x14ac:dyDescent="0.3">
      <c r="B225" s="21"/>
      <c r="C225" s="22"/>
      <c r="D225" s="23"/>
      <c r="E225" s="24">
        <f>SUM(E214:E224)</f>
        <v>0</v>
      </c>
      <c r="F225" s="24">
        <f>SUM(F214:F224)</f>
        <v>0</v>
      </c>
      <c r="G225" s="24"/>
      <c r="H225" s="24">
        <f>SUM(H214:H224)</f>
        <v>0</v>
      </c>
      <c r="I225" s="24">
        <f>SUM(I214:I224)</f>
        <v>0</v>
      </c>
      <c r="J225" s="24"/>
      <c r="K225" s="24">
        <f>SUM(K214:K224)</f>
        <v>2750</v>
      </c>
      <c r="L225" s="24">
        <f>SUM(L214:L224)</f>
        <v>0</v>
      </c>
      <c r="M225" s="24"/>
      <c r="N225" s="24">
        <f>SUM(N214:N224)</f>
        <v>1500</v>
      </c>
      <c r="O225" s="24">
        <f>SUM(O214:O224)</f>
        <v>0</v>
      </c>
      <c r="P225" s="24"/>
      <c r="Q225" s="24">
        <f>SUM(Q214:Q224)</f>
        <v>1500</v>
      </c>
      <c r="R225" s="24">
        <f>SUM(R214:R224)</f>
        <v>0</v>
      </c>
      <c r="S225" s="24"/>
      <c r="T225" s="24">
        <f>SUM(T214:T224)</f>
        <v>0</v>
      </c>
      <c r="U225" s="24">
        <f>SUM(U214:U224)</f>
        <v>0</v>
      </c>
      <c r="V225" s="24"/>
      <c r="W225" s="24">
        <f>SUM(W214:W224)</f>
        <v>900</v>
      </c>
      <c r="X225" s="24">
        <f>SUM(X214:X224)</f>
        <v>0</v>
      </c>
      <c r="Y225" s="24"/>
      <c r="Z225" s="24">
        <f>SUM(Z214:Z224)</f>
        <v>0</v>
      </c>
      <c r="AA225" s="24">
        <f>SUM(AA214:AA224)</f>
        <v>0</v>
      </c>
      <c r="AB225" s="24"/>
      <c r="AC225" s="24">
        <f>SUM(AC214:AC224)</f>
        <v>0</v>
      </c>
      <c r="AD225" s="24">
        <f>SUM(AD214:AD224)</f>
        <v>0</v>
      </c>
      <c r="AE225" s="24"/>
      <c r="AF225" s="24">
        <f>SUM(AF214:AF224)</f>
        <v>6500</v>
      </c>
      <c r="AG225" s="24">
        <f>SUM(AG214:AG224)</f>
        <v>0</v>
      </c>
      <c r="AH225" s="24"/>
      <c r="AI225" s="24">
        <f>SUM(AI214:AI224)</f>
        <v>1050</v>
      </c>
      <c r="AJ225" s="24">
        <f>SUM(AJ214:AJ224)</f>
        <v>0</v>
      </c>
      <c r="AK225" s="24"/>
      <c r="AL225" s="24">
        <f>SUM(AL214:AL224)</f>
        <v>0</v>
      </c>
      <c r="AM225" s="24">
        <f>SUM(AM214:AM224)</f>
        <v>0</v>
      </c>
      <c r="AN225" s="24"/>
      <c r="AO225" s="24">
        <f>SUM(AO214:AO224)</f>
        <v>0</v>
      </c>
      <c r="AP225" s="24">
        <f>SUM(AP214:AP224)</f>
        <v>0</v>
      </c>
      <c r="AQ225" s="24"/>
      <c r="AR225" s="24">
        <f>SUM(AR214:AR224)</f>
        <v>0</v>
      </c>
      <c r="AS225" s="24">
        <f>SUM(AS214:AS224)</f>
        <v>0</v>
      </c>
      <c r="AT225" s="24"/>
      <c r="AU225" s="24">
        <f>SUM(AU214:AU224)</f>
        <v>0</v>
      </c>
      <c r="AV225" s="25">
        <f>SUM(AV214:AV224)</f>
        <v>0</v>
      </c>
      <c r="AW225" s="14"/>
      <c r="AX225" s="14"/>
      <c r="AY225" s="14"/>
    </row>
    <row r="226" spans="2:81" ht="15.75" thickBot="1" x14ac:dyDescent="0.3"/>
    <row r="227" spans="2:81" x14ac:dyDescent="0.25">
      <c r="B227" s="333" t="s">
        <v>202</v>
      </c>
      <c r="C227" s="334"/>
      <c r="D227" s="347">
        <v>1</v>
      </c>
      <c r="E227" s="329"/>
      <c r="F227" s="330"/>
      <c r="G227" s="328">
        <v>2</v>
      </c>
      <c r="H227" s="329"/>
      <c r="I227" s="330"/>
      <c r="J227" s="328">
        <v>3</v>
      </c>
      <c r="K227" s="329"/>
      <c r="L227" s="330"/>
      <c r="M227" s="328">
        <v>4</v>
      </c>
      <c r="N227" s="329"/>
      <c r="O227" s="330"/>
      <c r="P227" s="328">
        <v>5</v>
      </c>
      <c r="Q227" s="329"/>
      <c r="R227" s="330"/>
      <c r="S227" s="328">
        <v>6</v>
      </c>
      <c r="T227" s="329"/>
      <c r="U227" s="330"/>
      <c r="V227" s="328">
        <v>7</v>
      </c>
      <c r="W227" s="329"/>
      <c r="X227" s="330"/>
      <c r="Y227" s="328">
        <v>8</v>
      </c>
      <c r="Z227" s="329"/>
      <c r="AA227" s="330"/>
      <c r="AB227" s="328">
        <v>9</v>
      </c>
      <c r="AC227" s="329"/>
      <c r="AD227" s="330"/>
      <c r="AE227" s="328">
        <v>10</v>
      </c>
      <c r="AF227" s="329"/>
      <c r="AG227" s="330"/>
      <c r="AH227" s="328">
        <v>11</v>
      </c>
      <c r="AI227" s="329"/>
      <c r="AJ227" s="330"/>
      <c r="AK227" s="328">
        <v>12</v>
      </c>
      <c r="AL227" s="329"/>
      <c r="AM227" s="330"/>
      <c r="AN227" s="328">
        <v>13</v>
      </c>
      <c r="AO227" s="329"/>
      <c r="AP227" s="330"/>
      <c r="AQ227" s="328">
        <v>14</v>
      </c>
      <c r="AR227" s="329"/>
      <c r="AS227" s="330"/>
      <c r="AT227" s="328">
        <v>15</v>
      </c>
      <c r="AU227" s="329"/>
      <c r="AV227" s="331"/>
      <c r="AW227" s="332"/>
      <c r="AX227" s="319"/>
      <c r="AY227" s="319"/>
      <c r="AZ227" s="319"/>
      <c r="BA227" s="319"/>
      <c r="BB227" s="319"/>
      <c r="BC227" s="319"/>
      <c r="BD227" s="319"/>
      <c r="BE227" s="319"/>
      <c r="BF227" s="319"/>
      <c r="BG227" s="319"/>
      <c r="BH227" s="319"/>
      <c r="BI227" s="319"/>
      <c r="BJ227" s="319"/>
      <c r="BK227" s="319"/>
      <c r="BL227" s="319"/>
      <c r="BM227" s="319"/>
      <c r="BN227" s="319"/>
      <c r="BO227" s="319"/>
      <c r="BP227" s="319"/>
      <c r="BQ227" s="319"/>
      <c r="BR227" s="319"/>
      <c r="BS227" s="319"/>
      <c r="BT227" s="319"/>
      <c r="BU227" s="319"/>
      <c r="BV227" s="319"/>
      <c r="BW227" s="319"/>
      <c r="BX227" s="319"/>
      <c r="BY227" s="319"/>
      <c r="BZ227" s="319"/>
      <c r="CA227" s="319"/>
      <c r="CB227" s="319"/>
      <c r="CC227" s="319"/>
    </row>
    <row r="228" spans="2:81" x14ac:dyDescent="0.25">
      <c r="B228" s="335"/>
      <c r="C228" s="336"/>
      <c r="D228" s="15" t="s">
        <v>0</v>
      </c>
      <c r="E228" s="16" t="s">
        <v>1</v>
      </c>
      <c r="F228" s="16" t="s">
        <v>2</v>
      </c>
      <c r="G228" s="16" t="s">
        <v>0</v>
      </c>
      <c r="H228" s="16" t="s">
        <v>1</v>
      </c>
      <c r="I228" s="16" t="s">
        <v>2</v>
      </c>
      <c r="J228" s="16" t="s">
        <v>0</v>
      </c>
      <c r="K228" s="16" t="s">
        <v>1</v>
      </c>
      <c r="L228" s="16" t="s">
        <v>2</v>
      </c>
      <c r="M228" s="16" t="s">
        <v>0</v>
      </c>
      <c r="N228" s="16" t="s">
        <v>1</v>
      </c>
      <c r="O228" s="16" t="s">
        <v>2</v>
      </c>
      <c r="P228" s="16" t="s">
        <v>0</v>
      </c>
      <c r="Q228" s="16" t="s">
        <v>1</v>
      </c>
      <c r="R228" s="16" t="s">
        <v>2</v>
      </c>
      <c r="S228" s="16" t="s">
        <v>0</v>
      </c>
      <c r="T228" s="16" t="s">
        <v>1</v>
      </c>
      <c r="U228" s="16" t="s">
        <v>2</v>
      </c>
      <c r="V228" s="16" t="s">
        <v>0</v>
      </c>
      <c r="W228" s="16" t="s">
        <v>1</v>
      </c>
      <c r="X228" s="16" t="s">
        <v>2</v>
      </c>
      <c r="Y228" s="16" t="s">
        <v>0</v>
      </c>
      <c r="Z228" s="16" t="s">
        <v>1</v>
      </c>
      <c r="AA228" s="16" t="s">
        <v>2</v>
      </c>
      <c r="AB228" s="16" t="s">
        <v>0</v>
      </c>
      <c r="AC228" s="16" t="s">
        <v>1</v>
      </c>
      <c r="AD228" s="16" t="s">
        <v>2</v>
      </c>
      <c r="AE228" s="16" t="s">
        <v>0</v>
      </c>
      <c r="AF228" s="16" t="s">
        <v>1</v>
      </c>
      <c r="AG228" s="16" t="s">
        <v>2</v>
      </c>
      <c r="AH228" s="16" t="s">
        <v>0</v>
      </c>
      <c r="AI228" s="16" t="s">
        <v>1</v>
      </c>
      <c r="AJ228" s="16" t="s">
        <v>2</v>
      </c>
      <c r="AK228" s="16" t="s">
        <v>0</v>
      </c>
      <c r="AL228" s="16" t="s">
        <v>1</v>
      </c>
      <c r="AM228" s="16" t="s">
        <v>2</v>
      </c>
      <c r="AN228" s="16" t="s">
        <v>0</v>
      </c>
      <c r="AO228" s="16" t="s">
        <v>1</v>
      </c>
      <c r="AP228" s="16" t="s">
        <v>2</v>
      </c>
      <c r="AQ228" s="16" t="s">
        <v>0</v>
      </c>
      <c r="AR228" s="16" t="s">
        <v>1</v>
      </c>
      <c r="AS228" s="16" t="s">
        <v>2</v>
      </c>
      <c r="AT228" s="16" t="s">
        <v>0</v>
      </c>
      <c r="AU228" s="16" t="s">
        <v>1</v>
      </c>
      <c r="AV228" s="17" t="s">
        <v>2</v>
      </c>
      <c r="AW228" s="14"/>
      <c r="AX228" s="14"/>
      <c r="AY228" s="14"/>
    </row>
    <row r="229" spans="2:81" x14ac:dyDescent="0.2">
      <c r="B229" s="335"/>
      <c r="C229" s="336"/>
      <c r="D229" s="223"/>
      <c r="E229" s="223"/>
      <c r="F229" s="224"/>
      <c r="G229" s="212"/>
      <c r="H229" s="212"/>
      <c r="I229" s="213"/>
      <c r="J229" s="212" t="s">
        <v>691</v>
      </c>
      <c r="K229" s="212">
        <v>1000</v>
      </c>
      <c r="L229" s="213"/>
      <c r="M229" s="212" t="s">
        <v>696</v>
      </c>
      <c r="N229" s="212">
        <v>1600</v>
      </c>
      <c r="O229" s="213"/>
      <c r="P229" s="212" t="s">
        <v>699</v>
      </c>
      <c r="Q229" s="212">
        <v>6000</v>
      </c>
      <c r="R229" s="213"/>
      <c r="S229" s="212" t="s">
        <v>701</v>
      </c>
      <c r="T229" s="212">
        <v>500</v>
      </c>
      <c r="U229" s="213"/>
      <c r="V229" s="212" t="s">
        <v>707</v>
      </c>
      <c r="W229" s="212">
        <v>3000</v>
      </c>
      <c r="X229" s="213"/>
      <c r="Y229" s="224"/>
      <c r="Z229" s="224"/>
      <c r="AA229" s="224"/>
      <c r="AB229" s="224"/>
      <c r="AC229" s="224"/>
      <c r="AD229" s="224"/>
      <c r="AE229" s="212" t="s">
        <v>711</v>
      </c>
      <c r="AF229" s="212">
        <v>2000</v>
      </c>
      <c r="AG229" s="213"/>
      <c r="AH229" s="213" t="s">
        <v>715</v>
      </c>
      <c r="AI229" s="213">
        <v>1750</v>
      </c>
      <c r="AJ229" s="213"/>
      <c r="AK229" s="213" t="s">
        <v>718</v>
      </c>
      <c r="AL229" s="213">
        <v>1200</v>
      </c>
      <c r="AM229" s="213"/>
      <c r="AN229" s="212" t="s">
        <v>719</v>
      </c>
      <c r="AO229" s="212">
        <v>6000</v>
      </c>
      <c r="AP229" s="213"/>
      <c r="AQ229" s="212" t="s">
        <v>728</v>
      </c>
      <c r="AR229" s="212">
        <v>500</v>
      </c>
      <c r="AS229" s="213"/>
      <c r="AT229" s="224"/>
      <c r="AU229" s="224"/>
      <c r="AV229" s="224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</row>
    <row r="230" spans="2:81" x14ac:dyDescent="0.2">
      <c r="B230" s="335"/>
      <c r="C230" s="336"/>
      <c r="D230" s="224"/>
      <c r="E230" s="224"/>
      <c r="F230" s="224"/>
      <c r="G230" s="213"/>
      <c r="H230" s="213"/>
      <c r="I230" s="213"/>
      <c r="J230" s="212" t="s">
        <v>692</v>
      </c>
      <c r="K230" s="212">
        <v>300</v>
      </c>
      <c r="L230" s="213"/>
      <c r="M230" s="212" t="s">
        <v>697</v>
      </c>
      <c r="N230" s="212">
        <v>2500</v>
      </c>
      <c r="O230" s="213">
        <v>2500</v>
      </c>
      <c r="P230" s="212" t="s">
        <v>700</v>
      </c>
      <c r="Q230" s="212">
        <v>300</v>
      </c>
      <c r="R230" s="213"/>
      <c r="S230" s="212" t="s">
        <v>702</v>
      </c>
      <c r="T230" s="212">
        <v>4000</v>
      </c>
      <c r="U230" s="213"/>
      <c r="V230" s="212" t="s">
        <v>708</v>
      </c>
      <c r="W230" s="212">
        <v>2000</v>
      </c>
      <c r="X230" s="213"/>
      <c r="Y230" s="224"/>
      <c r="Z230" s="224"/>
      <c r="AA230" s="224"/>
      <c r="AB230" s="224"/>
      <c r="AC230" s="224"/>
      <c r="AD230" s="224"/>
      <c r="AE230" s="212" t="s">
        <v>712</v>
      </c>
      <c r="AF230" s="212">
        <v>400</v>
      </c>
      <c r="AG230" s="213"/>
      <c r="AH230" s="213" t="s">
        <v>716</v>
      </c>
      <c r="AI230" s="213">
        <v>400</v>
      </c>
      <c r="AJ230" s="213"/>
      <c r="AK230" s="213" t="s">
        <v>719</v>
      </c>
      <c r="AL230" s="213">
        <v>3000</v>
      </c>
      <c r="AM230" s="213"/>
      <c r="AN230" s="213" t="s">
        <v>722</v>
      </c>
      <c r="AO230" s="213">
        <v>500</v>
      </c>
      <c r="AP230" s="213"/>
      <c r="AQ230" s="213" t="s">
        <v>729</v>
      </c>
      <c r="AR230" s="213">
        <v>400</v>
      </c>
      <c r="AS230" s="213"/>
      <c r="AT230" s="224"/>
      <c r="AU230" s="224"/>
      <c r="AV230" s="224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</row>
    <row r="231" spans="2:81" ht="15.75" thickBot="1" x14ac:dyDescent="0.25">
      <c r="B231" s="337"/>
      <c r="C231" s="338"/>
      <c r="D231" s="224"/>
      <c r="E231" s="224"/>
      <c r="F231" s="224"/>
      <c r="G231" s="213"/>
      <c r="H231" s="213"/>
      <c r="I231" s="213"/>
      <c r="J231" s="212" t="s">
        <v>693</v>
      </c>
      <c r="K231" s="212">
        <v>300</v>
      </c>
      <c r="L231" s="213"/>
      <c r="M231" s="213" t="s">
        <v>698</v>
      </c>
      <c r="N231" s="213">
        <v>3500</v>
      </c>
      <c r="O231" s="213"/>
      <c r="P231" s="213" t="s">
        <v>701</v>
      </c>
      <c r="Q231" s="213">
        <v>1000</v>
      </c>
      <c r="R231" s="213"/>
      <c r="S231" s="213" t="s">
        <v>703</v>
      </c>
      <c r="T231" s="213">
        <v>1050</v>
      </c>
      <c r="U231" s="213"/>
      <c r="V231" s="213" t="s">
        <v>709</v>
      </c>
      <c r="W231" s="213">
        <v>5000</v>
      </c>
      <c r="X231" s="213"/>
      <c r="Y231" s="224"/>
      <c r="Z231" s="224"/>
      <c r="AA231" s="224"/>
      <c r="AB231" s="224"/>
      <c r="AC231" s="224"/>
      <c r="AD231" s="224"/>
      <c r="AE231" s="212" t="s">
        <v>713</v>
      </c>
      <c r="AF231" s="212">
        <v>3250</v>
      </c>
      <c r="AG231" s="213"/>
      <c r="AH231" s="213" t="s">
        <v>717</v>
      </c>
      <c r="AI231" s="213">
        <v>6000</v>
      </c>
      <c r="AJ231" s="213"/>
      <c r="AK231" s="213" t="s">
        <v>720</v>
      </c>
      <c r="AL231" s="213">
        <v>1500</v>
      </c>
      <c r="AM231" s="213"/>
      <c r="AN231" s="213" t="s">
        <v>723</v>
      </c>
      <c r="AO231" s="213">
        <v>500</v>
      </c>
      <c r="AP231" s="213"/>
      <c r="AQ231" s="213" t="s">
        <v>730</v>
      </c>
      <c r="AR231" s="213">
        <v>1050</v>
      </c>
      <c r="AS231" s="213"/>
      <c r="AT231" s="224"/>
      <c r="AU231" s="224"/>
      <c r="AV231" s="224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</row>
    <row r="232" spans="2:81" x14ac:dyDescent="0.25">
      <c r="B232" s="341" t="s">
        <v>8</v>
      </c>
      <c r="C232" s="342"/>
      <c r="D232" s="224"/>
      <c r="E232" s="224"/>
      <c r="F232" s="224"/>
      <c r="G232" s="213"/>
      <c r="H232" s="213"/>
      <c r="I232" s="213"/>
      <c r="J232" s="213" t="s">
        <v>694</v>
      </c>
      <c r="K232" s="213">
        <v>1500</v>
      </c>
      <c r="L232" s="213"/>
      <c r="M232" s="213"/>
      <c r="N232" s="213"/>
      <c r="O232" s="213"/>
      <c r="P232" s="213"/>
      <c r="Q232" s="213"/>
      <c r="R232" s="213"/>
      <c r="S232" s="213" t="s">
        <v>704</v>
      </c>
      <c r="T232" s="213">
        <v>300</v>
      </c>
      <c r="U232" s="213"/>
      <c r="V232" s="213" t="s">
        <v>710</v>
      </c>
      <c r="W232" s="213">
        <v>500</v>
      </c>
      <c r="X232" s="213"/>
      <c r="Y232" s="224"/>
      <c r="Z232" s="224"/>
      <c r="AA232" s="224"/>
      <c r="AB232" s="224"/>
      <c r="AC232" s="224"/>
      <c r="AD232" s="224"/>
      <c r="AE232" s="213" t="s">
        <v>714</v>
      </c>
      <c r="AF232" s="213">
        <v>300</v>
      </c>
      <c r="AG232" s="213"/>
      <c r="AH232" s="213"/>
      <c r="AI232" s="213"/>
      <c r="AJ232" s="213"/>
      <c r="AK232" s="213" t="s">
        <v>721</v>
      </c>
      <c r="AL232" s="213">
        <v>1500</v>
      </c>
      <c r="AM232" s="213"/>
      <c r="AN232" s="213" t="s">
        <v>724</v>
      </c>
      <c r="AO232" s="213">
        <v>400</v>
      </c>
      <c r="AP232" s="213"/>
      <c r="AQ232" s="213" t="s">
        <v>731</v>
      </c>
      <c r="AR232" s="213">
        <v>3000</v>
      </c>
      <c r="AS232" s="213"/>
      <c r="AT232" s="224"/>
      <c r="AU232" s="224"/>
      <c r="AV232" s="224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</row>
    <row r="233" spans="2:81" x14ac:dyDescent="0.25">
      <c r="B233" s="18" t="s">
        <v>6</v>
      </c>
      <c r="C233" s="26"/>
      <c r="D233" s="224"/>
      <c r="E233" s="224"/>
      <c r="F233" s="224"/>
      <c r="G233" s="213"/>
      <c r="H233" s="213"/>
      <c r="I233" s="213"/>
      <c r="J233" s="213" t="s">
        <v>695</v>
      </c>
      <c r="K233" s="213">
        <v>500</v>
      </c>
      <c r="L233" s="213"/>
      <c r="M233" s="213"/>
      <c r="N233" s="213"/>
      <c r="O233" s="213"/>
      <c r="P233" s="213"/>
      <c r="Q233" s="213"/>
      <c r="R233" s="213"/>
      <c r="S233" s="213" t="s">
        <v>705</v>
      </c>
      <c r="T233" s="213">
        <v>500</v>
      </c>
      <c r="U233" s="213"/>
      <c r="V233" s="213"/>
      <c r="W233" s="213"/>
      <c r="X233" s="213"/>
      <c r="Y233" s="224"/>
      <c r="Z233" s="224"/>
      <c r="AA233" s="224"/>
      <c r="AB233" s="224"/>
      <c r="AC233" s="224"/>
      <c r="AD233" s="224"/>
      <c r="AE233" s="213"/>
      <c r="AF233" s="213"/>
      <c r="AG233" s="213"/>
      <c r="AH233" s="213"/>
      <c r="AI233" s="213"/>
      <c r="AJ233" s="213"/>
      <c r="AK233" s="213"/>
      <c r="AL233" s="213"/>
      <c r="AM233" s="213"/>
      <c r="AN233" s="213" t="s">
        <v>725</v>
      </c>
      <c r="AO233" s="213">
        <v>2000</v>
      </c>
      <c r="AP233" s="213"/>
      <c r="AQ233" s="213" t="s">
        <v>672</v>
      </c>
      <c r="AR233" s="213">
        <v>2400</v>
      </c>
      <c r="AS233" s="213"/>
      <c r="AT233" s="224"/>
      <c r="AU233" s="224"/>
      <c r="AV233" s="224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</row>
    <row r="234" spans="2:81" x14ac:dyDescent="0.25">
      <c r="B234" s="18" t="s">
        <v>3</v>
      </c>
      <c r="C234" s="19">
        <f>SUM(E240,H240,K240,N240,Q240,T240,W240,Z240,AC240,AF240,AI240,AL240,AO240,AR240,AU240)</f>
        <v>79300</v>
      </c>
      <c r="D234" s="224"/>
      <c r="E234" s="224"/>
      <c r="F234" s="224"/>
      <c r="G234" s="213"/>
      <c r="H234" s="213"/>
      <c r="I234" s="213"/>
      <c r="J234" s="213" t="s">
        <v>354</v>
      </c>
      <c r="K234" s="213">
        <v>2000</v>
      </c>
      <c r="L234" s="213"/>
      <c r="M234" s="213"/>
      <c r="N234" s="213"/>
      <c r="O234" s="213"/>
      <c r="P234" s="213"/>
      <c r="Q234" s="213"/>
      <c r="R234" s="213"/>
      <c r="S234" s="213" t="s">
        <v>706</v>
      </c>
      <c r="T234" s="213">
        <v>1500</v>
      </c>
      <c r="U234" s="213"/>
      <c r="V234" s="213"/>
      <c r="W234" s="213"/>
      <c r="X234" s="213"/>
      <c r="Y234" s="224"/>
      <c r="Z234" s="224"/>
      <c r="AA234" s="224"/>
      <c r="AB234" s="224"/>
      <c r="AC234" s="224"/>
      <c r="AD234" s="224"/>
      <c r="AE234" s="213"/>
      <c r="AF234" s="213"/>
      <c r="AG234" s="213"/>
      <c r="AH234" s="213"/>
      <c r="AI234" s="213"/>
      <c r="AJ234" s="213"/>
      <c r="AK234" s="213"/>
      <c r="AL234" s="213"/>
      <c r="AM234" s="213"/>
      <c r="AN234" s="213" t="s">
        <v>726</v>
      </c>
      <c r="AO234" s="213">
        <v>400</v>
      </c>
      <c r="AP234" s="213"/>
      <c r="AQ234" s="213" t="s">
        <v>732</v>
      </c>
      <c r="AR234" s="213">
        <v>1000</v>
      </c>
      <c r="AS234" s="213"/>
      <c r="AT234" s="224"/>
      <c r="AU234" s="224"/>
      <c r="AV234" s="224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</row>
    <row r="235" spans="2:81" x14ac:dyDescent="0.25">
      <c r="B235" s="18" t="s">
        <v>2</v>
      </c>
      <c r="C235" s="19">
        <f>SUM(F240,I240,L240,O240,R240,U240,X240,AA240,AD240,AG240,AJ240,AM240,AP240,AS240,AV240)</f>
        <v>2500</v>
      </c>
      <c r="D235" s="224"/>
      <c r="E235" s="224"/>
      <c r="F235" s="224"/>
      <c r="G235" s="213"/>
      <c r="H235" s="213"/>
      <c r="I235" s="213"/>
      <c r="J235" s="213"/>
      <c r="K235" s="213"/>
      <c r="L235" s="213"/>
      <c r="M235" s="213"/>
      <c r="N235" s="213"/>
      <c r="O235" s="213"/>
      <c r="P235" s="213"/>
      <c r="Q235" s="213"/>
      <c r="R235" s="213"/>
      <c r="S235" s="213"/>
      <c r="T235" s="213"/>
      <c r="U235" s="213"/>
      <c r="V235" s="213"/>
      <c r="W235" s="213"/>
      <c r="X235" s="213"/>
      <c r="Y235" s="224"/>
      <c r="Z235" s="224"/>
      <c r="AA235" s="224"/>
      <c r="AB235" s="224"/>
      <c r="AC235" s="224"/>
      <c r="AD235" s="224"/>
      <c r="AE235" s="213"/>
      <c r="AF235" s="213"/>
      <c r="AG235" s="213"/>
      <c r="AH235" s="213"/>
      <c r="AI235" s="213"/>
      <c r="AJ235" s="213"/>
      <c r="AK235" s="213"/>
      <c r="AL235" s="213"/>
      <c r="AM235" s="213"/>
      <c r="AN235" s="213" t="s">
        <v>727</v>
      </c>
      <c r="AO235" s="213">
        <v>400</v>
      </c>
      <c r="AP235" s="213"/>
      <c r="AQ235" s="213"/>
      <c r="AR235" s="213"/>
      <c r="AS235" s="213"/>
      <c r="AT235" s="224"/>
      <c r="AU235" s="224"/>
      <c r="AV235" s="224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</row>
    <row r="236" spans="2:81" ht="15.75" thickBot="1" x14ac:dyDescent="0.3">
      <c r="B236" s="18" t="s">
        <v>4</v>
      </c>
      <c r="C236" s="20">
        <f>C234-C235</f>
        <v>76800</v>
      </c>
      <c r="D236" s="224"/>
      <c r="E236" s="224"/>
      <c r="F236" s="224"/>
      <c r="G236" s="213"/>
      <c r="H236" s="213"/>
      <c r="I236" s="213"/>
      <c r="J236" s="213"/>
      <c r="K236" s="213"/>
      <c r="L236" s="213"/>
      <c r="M236" s="213"/>
      <c r="N236" s="213"/>
      <c r="O236" s="213"/>
      <c r="P236" s="213"/>
      <c r="Q236" s="213"/>
      <c r="R236" s="213"/>
      <c r="S236" s="213"/>
      <c r="T236" s="213"/>
      <c r="U236" s="213"/>
      <c r="V236" s="213"/>
      <c r="W236" s="213"/>
      <c r="X236" s="213"/>
      <c r="Y236" s="224"/>
      <c r="Z236" s="224"/>
      <c r="AA236" s="224"/>
      <c r="AB236" s="224"/>
      <c r="AC236" s="224"/>
      <c r="AD236" s="224"/>
      <c r="AE236" s="213"/>
      <c r="AF236" s="213"/>
      <c r="AG236" s="213"/>
      <c r="AH236" s="213"/>
      <c r="AI236" s="213"/>
      <c r="AJ236" s="213"/>
      <c r="AK236" s="213"/>
      <c r="AL236" s="213"/>
      <c r="AM236" s="213"/>
      <c r="AN236" s="213" t="s">
        <v>733</v>
      </c>
      <c r="AO236" s="213">
        <v>600</v>
      </c>
      <c r="AP236" s="213"/>
      <c r="AQ236" s="213"/>
      <c r="AR236" s="213"/>
      <c r="AS236" s="213"/>
      <c r="AT236" s="224"/>
      <c r="AU236" s="224"/>
      <c r="AV236" s="224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</row>
    <row r="237" spans="2:81" x14ac:dyDescent="0.25">
      <c r="B237" s="343" t="s">
        <v>5</v>
      </c>
      <c r="C237" s="344"/>
      <c r="D237" s="224"/>
      <c r="E237" s="224"/>
      <c r="F237" s="224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  <c r="Q237" s="213"/>
      <c r="R237" s="213"/>
      <c r="S237" s="213"/>
      <c r="T237" s="213"/>
      <c r="U237" s="213"/>
      <c r="V237" s="213"/>
      <c r="W237" s="213"/>
      <c r="X237" s="213"/>
      <c r="Y237" s="224"/>
      <c r="Z237" s="224"/>
      <c r="AA237" s="224"/>
      <c r="AB237" s="224"/>
      <c r="AC237" s="224"/>
      <c r="AD237" s="224"/>
      <c r="AE237" s="213"/>
      <c r="AF237" s="213"/>
      <c r="AG237" s="213"/>
      <c r="AH237" s="213"/>
      <c r="AI237" s="213"/>
      <c r="AJ237" s="213"/>
      <c r="AK237" s="213"/>
      <c r="AL237" s="213"/>
      <c r="AM237" s="213"/>
      <c r="AN237" s="213"/>
      <c r="AO237" s="213"/>
      <c r="AP237" s="213"/>
      <c r="AQ237" s="213"/>
      <c r="AR237" s="213"/>
      <c r="AS237" s="213"/>
      <c r="AT237" s="224"/>
      <c r="AU237" s="224"/>
      <c r="AV237" s="224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</row>
    <row r="238" spans="2:81" x14ac:dyDescent="0.25">
      <c r="B238" s="324" t="e">
        <f>C236/C233</f>
        <v>#DIV/0!</v>
      </c>
      <c r="C238" s="345"/>
      <c r="D238" s="224"/>
      <c r="E238" s="224"/>
      <c r="F238" s="224"/>
      <c r="G238" s="213"/>
      <c r="H238" s="213"/>
      <c r="I238" s="213"/>
      <c r="J238" s="213"/>
      <c r="K238" s="213"/>
      <c r="L238" s="213"/>
      <c r="M238" s="213"/>
      <c r="N238" s="213"/>
      <c r="O238" s="213"/>
      <c r="P238" s="213"/>
      <c r="Q238" s="213"/>
      <c r="R238" s="213"/>
      <c r="S238" s="213"/>
      <c r="T238" s="213"/>
      <c r="U238" s="213"/>
      <c r="V238" s="213"/>
      <c r="W238" s="213"/>
      <c r="X238" s="213"/>
      <c r="Y238" s="224"/>
      <c r="Z238" s="224"/>
      <c r="AA238" s="224"/>
      <c r="AB238" s="224"/>
      <c r="AC238" s="224"/>
      <c r="AD238" s="224"/>
      <c r="AE238" s="213"/>
      <c r="AF238" s="213"/>
      <c r="AG238" s="213"/>
      <c r="AH238" s="213"/>
      <c r="AI238" s="213"/>
      <c r="AJ238" s="213"/>
      <c r="AK238" s="213"/>
      <c r="AL238" s="213"/>
      <c r="AM238" s="213"/>
      <c r="AN238" s="213"/>
      <c r="AO238" s="213"/>
      <c r="AP238" s="213"/>
      <c r="AQ238" s="213"/>
      <c r="AR238" s="213"/>
      <c r="AS238" s="213"/>
      <c r="AT238" s="224"/>
      <c r="AU238" s="224"/>
      <c r="AV238" s="224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</row>
    <row r="239" spans="2:81" ht="15.75" thickBot="1" x14ac:dyDescent="0.3">
      <c r="B239" s="326"/>
      <c r="C239" s="346"/>
      <c r="D239" s="224"/>
      <c r="E239" s="224"/>
      <c r="F239" s="224"/>
      <c r="G239" s="213"/>
      <c r="H239" s="213"/>
      <c r="I239" s="213"/>
      <c r="J239" s="213"/>
      <c r="K239" s="213"/>
      <c r="L239" s="213"/>
      <c r="M239" s="213"/>
      <c r="N239" s="213"/>
      <c r="O239" s="213"/>
      <c r="P239" s="213"/>
      <c r="Q239" s="213"/>
      <c r="R239" s="213"/>
      <c r="S239" s="213"/>
      <c r="T239" s="213"/>
      <c r="U239" s="213"/>
      <c r="V239" s="213"/>
      <c r="W239" s="213"/>
      <c r="X239" s="213"/>
      <c r="Y239" s="224"/>
      <c r="Z239" s="224"/>
      <c r="AA239" s="224"/>
      <c r="AB239" s="224"/>
      <c r="AC239" s="224"/>
      <c r="AD239" s="224"/>
      <c r="AE239" s="213"/>
      <c r="AF239" s="213"/>
      <c r="AG239" s="213"/>
      <c r="AH239" s="213"/>
      <c r="AI239" s="213"/>
      <c r="AJ239" s="213"/>
      <c r="AK239" s="213"/>
      <c r="AL239" s="213"/>
      <c r="AM239" s="213"/>
      <c r="AN239" s="213"/>
      <c r="AO239" s="213"/>
      <c r="AP239" s="213"/>
      <c r="AQ239" s="213"/>
      <c r="AR239" s="213"/>
      <c r="AS239" s="213"/>
      <c r="AT239" s="224"/>
      <c r="AU239" s="224"/>
      <c r="AV239" s="224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</row>
    <row r="240" spans="2:81" ht="15.75" thickBot="1" x14ac:dyDescent="0.3">
      <c r="B240" s="21"/>
      <c r="C240" s="22"/>
      <c r="D240" s="23"/>
      <c r="E240" s="24">
        <f>SUM(E229:E239)</f>
        <v>0</v>
      </c>
      <c r="F240" s="24">
        <f>SUM(F229:F239)</f>
        <v>0</v>
      </c>
      <c r="G240" s="24"/>
      <c r="H240" s="24">
        <f>SUM(H229:H239)</f>
        <v>0</v>
      </c>
      <c r="I240" s="24">
        <f>SUM(I229:I239)</f>
        <v>0</v>
      </c>
      <c r="J240" s="24"/>
      <c r="K240" s="24">
        <f>SUM(K229:K239)</f>
        <v>5600</v>
      </c>
      <c r="L240" s="24">
        <f>SUM(L229:L239)</f>
        <v>0</v>
      </c>
      <c r="M240" s="24"/>
      <c r="N240" s="24">
        <f>SUM(N229:N239)</f>
        <v>7600</v>
      </c>
      <c r="O240" s="24">
        <f>SUM(O229:O239)</f>
        <v>2500</v>
      </c>
      <c r="P240" s="24"/>
      <c r="Q240" s="24">
        <f>SUM(Q229:Q239)</f>
        <v>7300</v>
      </c>
      <c r="R240" s="24">
        <f>SUM(R229:R239)</f>
        <v>0</v>
      </c>
      <c r="S240" s="24"/>
      <c r="T240" s="24">
        <f>SUM(T229:T239)</f>
        <v>7850</v>
      </c>
      <c r="U240" s="24">
        <f>SUM(U229:U239)</f>
        <v>0</v>
      </c>
      <c r="V240" s="24"/>
      <c r="W240" s="24">
        <f>SUM(W229:W239)</f>
        <v>10500</v>
      </c>
      <c r="X240" s="24">
        <f>SUM(X229:X239)</f>
        <v>0</v>
      </c>
      <c r="Y240" s="24"/>
      <c r="Z240" s="24">
        <f>SUM(Z229:Z239)</f>
        <v>0</v>
      </c>
      <c r="AA240" s="24">
        <f>SUM(AA229:AA239)</f>
        <v>0</v>
      </c>
      <c r="AB240" s="24"/>
      <c r="AC240" s="24">
        <f>SUM(AC229:AC239)</f>
        <v>0</v>
      </c>
      <c r="AD240" s="24">
        <f>SUM(AD229:AD239)</f>
        <v>0</v>
      </c>
      <c r="AE240" s="24"/>
      <c r="AF240" s="24">
        <f>SUM(AF229:AF239)</f>
        <v>5950</v>
      </c>
      <c r="AG240" s="24">
        <f>SUM(AG229:AG239)</f>
        <v>0</v>
      </c>
      <c r="AH240" s="24"/>
      <c r="AI240" s="24">
        <f>SUM(AI229:AI239)</f>
        <v>8150</v>
      </c>
      <c r="AJ240" s="24">
        <f>SUM(AJ229:AJ239)</f>
        <v>0</v>
      </c>
      <c r="AK240" s="24"/>
      <c r="AL240" s="24">
        <f>SUM(AL229:AL239)</f>
        <v>7200</v>
      </c>
      <c r="AM240" s="24">
        <f>SUM(AM229:AM239)</f>
        <v>0</v>
      </c>
      <c r="AN240" s="24"/>
      <c r="AO240" s="24">
        <f>SUM(AO229:AO239)</f>
        <v>10800</v>
      </c>
      <c r="AP240" s="24">
        <f>SUM(AP229:AP239)</f>
        <v>0</v>
      </c>
      <c r="AQ240" s="24"/>
      <c r="AR240" s="24">
        <f>SUM(AR229:AR239)</f>
        <v>8350</v>
      </c>
      <c r="AS240" s="24">
        <f>SUM(AS229:AS239)</f>
        <v>0</v>
      </c>
      <c r="AT240" s="24"/>
      <c r="AU240" s="24">
        <f>SUM(AU229:AU239)</f>
        <v>0</v>
      </c>
      <c r="AV240" s="25">
        <f>SUM(AV229:AV239)</f>
        <v>0</v>
      </c>
      <c r="AW240" s="14"/>
      <c r="AX240" s="14"/>
      <c r="AY240" s="14"/>
    </row>
    <row r="241" spans="2:81" ht="15.75" thickBot="1" x14ac:dyDescent="0.3"/>
    <row r="242" spans="2:81" x14ac:dyDescent="0.25">
      <c r="B242" s="333" t="s">
        <v>734</v>
      </c>
      <c r="C242" s="334"/>
      <c r="D242" s="339">
        <v>1</v>
      </c>
      <c r="E242" s="340"/>
      <c r="F242" s="340"/>
      <c r="G242" s="328">
        <v>2</v>
      </c>
      <c r="H242" s="329"/>
      <c r="I242" s="330"/>
      <c r="J242" s="328">
        <v>3</v>
      </c>
      <c r="K242" s="329"/>
      <c r="L242" s="330"/>
      <c r="M242" s="328">
        <v>4</v>
      </c>
      <c r="N242" s="329"/>
      <c r="O242" s="330"/>
      <c r="P242" s="328">
        <v>5</v>
      </c>
      <c r="Q242" s="329"/>
      <c r="R242" s="330"/>
      <c r="S242" s="328">
        <v>6</v>
      </c>
      <c r="T242" s="329"/>
      <c r="U242" s="330"/>
      <c r="V242" s="328">
        <v>7</v>
      </c>
      <c r="W242" s="329"/>
      <c r="X242" s="330"/>
      <c r="Y242" s="328">
        <v>8</v>
      </c>
      <c r="Z242" s="329"/>
      <c r="AA242" s="330"/>
      <c r="AB242" s="328">
        <v>9</v>
      </c>
      <c r="AC242" s="329"/>
      <c r="AD242" s="330"/>
      <c r="AE242" s="328">
        <v>10</v>
      </c>
      <c r="AF242" s="329"/>
      <c r="AG242" s="330"/>
      <c r="AH242" s="328">
        <v>11</v>
      </c>
      <c r="AI242" s="329"/>
      <c r="AJ242" s="330"/>
      <c r="AK242" s="328">
        <v>12</v>
      </c>
      <c r="AL242" s="329"/>
      <c r="AM242" s="330"/>
      <c r="AN242" s="328">
        <v>13</v>
      </c>
      <c r="AO242" s="329"/>
      <c r="AP242" s="330"/>
      <c r="AQ242" s="328">
        <v>14</v>
      </c>
      <c r="AR242" s="329"/>
      <c r="AS242" s="330"/>
      <c r="AT242" s="328">
        <v>15</v>
      </c>
      <c r="AU242" s="329"/>
      <c r="AV242" s="331"/>
      <c r="AW242" s="332"/>
      <c r="AX242" s="319"/>
      <c r="AY242" s="319"/>
      <c r="AZ242" s="319"/>
      <c r="BA242" s="319"/>
      <c r="BB242" s="319"/>
      <c r="BC242" s="319"/>
      <c r="BD242" s="319"/>
      <c r="BE242" s="319"/>
      <c r="BF242" s="319"/>
      <c r="BG242" s="319"/>
      <c r="BH242" s="319"/>
      <c r="BI242" s="319"/>
      <c r="BJ242" s="319"/>
      <c r="BK242" s="319"/>
      <c r="BL242" s="319"/>
      <c r="BM242" s="319"/>
      <c r="BN242" s="319"/>
      <c r="BO242" s="319"/>
      <c r="BP242" s="319"/>
      <c r="BQ242" s="319"/>
      <c r="BR242" s="319"/>
      <c r="BS242" s="319"/>
      <c r="BT242" s="319"/>
      <c r="BU242" s="319"/>
      <c r="BV242" s="319"/>
      <c r="BW242" s="319"/>
      <c r="BX242" s="319"/>
      <c r="BY242" s="319"/>
      <c r="BZ242" s="319"/>
      <c r="CA242" s="319"/>
      <c r="CB242" s="319"/>
      <c r="CC242" s="319"/>
    </row>
    <row r="243" spans="2:81" x14ac:dyDescent="0.25">
      <c r="B243" s="335"/>
      <c r="C243" s="336"/>
      <c r="D243" s="15" t="s">
        <v>0</v>
      </c>
      <c r="E243" s="16" t="s">
        <v>1</v>
      </c>
      <c r="F243" s="16" t="s">
        <v>2</v>
      </c>
      <c r="G243" s="16" t="s">
        <v>0</v>
      </c>
      <c r="H243" s="16" t="s">
        <v>1</v>
      </c>
      <c r="I243" s="16" t="s">
        <v>2</v>
      </c>
      <c r="J243" s="16" t="s">
        <v>0</v>
      </c>
      <c r="K243" s="16" t="s">
        <v>1</v>
      </c>
      <c r="L243" s="16" t="s">
        <v>2</v>
      </c>
      <c r="M243" s="16" t="s">
        <v>0</v>
      </c>
      <c r="N243" s="16" t="s">
        <v>1</v>
      </c>
      <c r="O243" s="16" t="s">
        <v>2</v>
      </c>
      <c r="P243" s="16" t="s">
        <v>0</v>
      </c>
      <c r="Q243" s="16" t="s">
        <v>1</v>
      </c>
      <c r="R243" s="16" t="s">
        <v>2</v>
      </c>
      <c r="S243" s="16" t="s">
        <v>0</v>
      </c>
      <c r="T243" s="16" t="s">
        <v>1</v>
      </c>
      <c r="U243" s="16" t="s">
        <v>2</v>
      </c>
      <c r="V243" s="16" t="s">
        <v>0</v>
      </c>
      <c r="W243" s="16" t="s">
        <v>1</v>
      </c>
      <c r="X243" s="16" t="s">
        <v>2</v>
      </c>
      <c r="Y243" s="16" t="s">
        <v>0</v>
      </c>
      <c r="Z243" s="16" t="s">
        <v>1</v>
      </c>
      <c r="AA243" s="16" t="s">
        <v>2</v>
      </c>
      <c r="AB243" s="16" t="s">
        <v>0</v>
      </c>
      <c r="AC243" s="16" t="s">
        <v>1</v>
      </c>
      <c r="AD243" s="16" t="s">
        <v>2</v>
      </c>
      <c r="AE243" s="16" t="s">
        <v>0</v>
      </c>
      <c r="AF243" s="16" t="s">
        <v>1</v>
      </c>
      <c r="AG243" s="16" t="s">
        <v>2</v>
      </c>
      <c r="AH243" s="16" t="s">
        <v>0</v>
      </c>
      <c r="AI243" s="16" t="s">
        <v>1</v>
      </c>
      <c r="AJ243" s="16" t="s">
        <v>2</v>
      </c>
      <c r="AK243" s="16" t="s">
        <v>0</v>
      </c>
      <c r="AL243" s="16" t="s">
        <v>1</v>
      </c>
      <c r="AM243" s="16" t="s">
        <v>2</v>
      </c>
      <c r="AN243" s="16" t="s">
        <v>0</v>
      </c>
      <c r="AO243" s="16" t="s">
        <v>1</v>
      </c>
      <c r="AP243" s="16" t="s">
        <v>2</v>
      </c>
      <c r="AQ243" s="16" t="s">
        <v>0</v>
      </c>
      <c r="AR243" s="16" t="s">
        <v>1</v>
      </c>
      <c r="AS243" s="16" t="s">
        <v>2</v>
      </c>
      <c r="AT243" s="16" t="s">
        <v>0</v>
      </c>
      <c r="AU243" s="16" t="s">
        <v>1</v>
      </c>
      <c r="AV243" s="17" t="s">
        <v>2</v>
      </c>
      <c r="AW243" s="14"/>
      <c r="AX243" s="14"/>
      <c r="AY243" s="14"/>
    </row>
    <row r="244" spans="2:81" x14ac:dyDescent="0.2">
      <c r="B244" s="335"/>
      <c r="C244" s="336"/>
      <c r="D244" s="223" t="s">
        <v>243</v>
      </c>
      <c r="E244" s="223">
        <v>5000</v>
      </c>
      <c r="F244" s="224"/>
      <c r="G244" s="212"/>
      <c r="H244" s="212"/>
      <c r="I244" s="213"/>
      <c r="J244" s="212" t="s">
        <v>354</v>
      </c>
      <c r="K244" s="212">
        <v>1000</v>
      </c>
      <c r="L244" s="213"/>
      <c r="M244" s="212" t="s">
        <v>649</v>
      </c>
      <c r="N244" s="212">
        <v>1000</v>
      </c>
      <c r="O244" s="213"/>
      <c r="P244" s="212" t="s">
        <v>218</v>
      </c>
      <c r="Q244" s="212">
        <v>3000</v>
      </c>
      <c r="R244" s="213"/>
      <c r="S244" s="212" t="s">
        <v>739</v>
      </c>
      <c r="T244" s="212">
        <v>1050</v>
      </c>
      <c r="U244" s="213"/>
      <c r="V244" s="212" t="s">
        <v>745</v>
      </c>
      <c r="W244" s="212">
        <v>4000</v>
      </c>
      <c r="X244" s="213"/>
      <c r="Y244" s="224"/>
      <c r="Z244" s="224"/>
      <c r="AA244" s="224"/>
      <c r="AB244" s="224"/>
      <c r="AC244" s="224"/>
      <c r="AD244" s="224"/>
      <c r="AE244" s="212" t="s">
        <v>750</v>
      </c>
      <c r="AF244" s="212">
        <v>3600</v>
      </c>
      <c r="AG244" s="213"/>
      <c r="AH244" s="213" t="s">
        <v>752</v>
      </c>
      <c r="AI244" s="213">
        <v>2400</v>
      </c>
      <c r="AJ244" s="213"/>
      <c r="AK244" s="213" t="s">
        <v>757</v>
      </c>
      <c r="AL244" s="213">
        <v>1050</v>
      </c>
      <c r="AM244" s="213"/>
      <c r="AN244" s="212" t="s">
        <v>761</v>
      </c>
      <c r="AO244" s="212">
        <v>900</v>
      </c>
      <c r="AP244" s="213">
        <v>900</v>
      </c>
      <c r="AQ244" s="212" t="s">
        <v>762</v>
      </c>
      <c r="AR244" s="212">
        <v>2400</v>
      </c>
      <c r="AS244" s="213"/>
      <c r="AT244" s="224"/>
      <c r="AU244" s="224"/>
      <c r="AV244" s="224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</row>
    <row r="245" spans="2:81" x14ac:dyDescent="0.2">
      <c r="B245" s="335"/>
      <c r="C245" s="336"/>
      <c r="D245" s="224"/>
      <c r="E245" s="224"/>
      <c r="F245" s="224"/>
      <c r="G245" s="213"/>
      <c r="H245" s="213"/>
      <c r="I245" s="213"/>
      <c r="J245" s="212" t="s">
        <v>735</v>
      </c>
      <c r="K245" s="212">
        <v>3000</v>
      </c>
      <c r="L245" s="213"/>
      <c r="M245" s="212" t="s">
        <v>261</v>
      </c>
      <c r="N245" s="212">
        <v>3000</v>
      </c>
      <c r="O245" s="213"/>
      <c r="P245" s="212" t="s">
        <v>736</v>
      </c>
      <c r="Q245" s="212">
        <v>1050</v>
      </c>
      <c r="R245" s="213"/>
      <c r="S245" s="212" t="s">
        <v>738</v>
      </c>
      <c r="T245" s="212">
        <v>500</v>
      </c>
      <c r="U245" s="213"/>
      <c r="V245" s="212" t="s">
        <v>746</v>
      </c>
      <c r="W245" s="212">
        <v>2000</v>
      </c>
      <c r="X245" s="213"/>
      <c r="Y245" s="224"/>
      <c r="Z245" s="224"/>
      <c r="AA245" s="224"/>
      <c r="AB245" s="224"/>
      <c r="AC245" s="224"/>
      <c r="AD245" s="224"/>
      <c r="AE245" s="212" t="s">
        <v>751</v>
      </c>
      <c r="AF245" s="212">
        <v>2400</v>
      </c>
      <c r="AG245" s="213"/>
      <c r="AH245" s="213" t="s">
        <v>753</v>
      </c>
      <c r="AI245" s="213">
        <v>3600</v>
      </c>
      <c r="AJ245" s="213"/>
      <c r="AK245" s="213" t="s">
        <v>758</v>
      </c>
      <c r="AL245" s="213">
        <v>1500</v>
      </c>
      <c r="AM245" s="213"/>
      <c r="AN245" s="213" t="s">
        <v>763</v>
      </c>
      <c r="AO245" s="213">
        <v>500</v>
      </c>
      <c r="AP245" s="213">
        <v>500</v>
      </c>
      <c r="AQ245" s="213" t="s">
        <v>764</v>
      </c>
      <c r="AR245" s="213">
        <v>4800</v>
      </c>
      <c r="AS245" s="213"/>
      <c r="AT245" s="224"/>
      <c r="AU245" s="224"/>
      <c r="AV245" s="224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</row>
    <row r="246" spans="2:81" ht="15.75" thickBot="1" x14ac:dyDescent="0.25">
      <c r="B246" s="337"/>
      <c r="C246" s="338"/>
      <c r="D246" s="224"/>
      <c r="E246" s="224"/>
      <c r="F246" s="224"/>
      <c r="G246" s="213"/>
      <c r="H246" s="213"/>
      <c r="I246" s="213"/>
      <c r="J246" s="212" t="s">
        <v>649</v>
      </c>
      <c r="K246" s="212">
        <v>1500</v>
      </c>
      <c r="L246" s="213"/>
      <c r="M246" s="213" t="s">
        <v>218</v>
      </c>
      <c r="N246" s="213">
        <v>3000</v>
      </c>
      <c r="O246" s="213"/>
      <c r="P246" s="213" t="s">
        <v>737</v>
      </c>
      <c r="Q246" s="213">
        <v>300</v>
      </c>
      <c r="R246" s="213"/>
      <c r="S246" s="213" t="s">
        <v>740</v>
      </c>
      <c r="T246" s="213">
        <v>500</v>
      </c>
      <c r="U246" s="213"/>
      <c r="V246" s="213" t="s">
        <v>747</v>
      </c>
      <c r="W246" s="213">
        <v>800</v>
      </c>
      <c r="X246" s="213"/>
      <c r="Y246" s="224"/>
      <c r="Z246" s="224"/>
      <c r="AA246" s="224"/>
      <c r="AB246" s="224"/>
      <c r="AC246" s="224"/>
      <c r="AD246" s="224"/>
      <c r="AE246" s="212" t="s">
        <v>659</v>
      </c>
      <c r="AF246" s="212">
        <v>4800</v>
      </c>
      <c r="AG246" s="213"/>
      <c r="AH246" s="213" t="s">
        <v>754</v>
      </c>
      <c r="AI246" s="213">
        <v>500</v>
      </c>
      <c r="AJ246" s="213"/>
      <c r="AK246" s="213" t="s">
        <v>759</v>
      </c>
      <c r="AL246" s="213">
        <v>300</v>
      </c>
      <c r="AM246" s="213"/>
      <c r="AN246" s="213" t="s">
        <v>765</v>
      </c>
      <c r="AO246" s="213">
        <v>400</v>
      </c>
      <c r="AP246" s="213"/>
      <c r="AQ246" s="213" t="s">
        <v>766</v>
      </c>
      <c r="AR246" s="213">
        <v>500</v>
      </c>
      <c r="AS246" s="213"/>
      <c r="AT246" s="224"/>
      <c r="AU246" s="224"/>
      <c r="AV246" s="224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</row>
    <row r="247" spans="2:81" x14ac:dyDescent="0.25">
      <c r="B247" s="320" t="s">
        <v>8</v>
      </c>
      <c r="C247" s="321"/>
      <c r="D247" s="224"/>
      <c r="E247" s="224"/>
      <c r="F247" s="224"/>
      <c r="G247" s="213"/>
      <c r="H247" s="213"/>
      <c r="I247" s="213"/>
      <c r="J247" s="213"/>
      <c r="K247" s="213"/>
      <c r="L247" s="213"/>
      <c r="M247" s="213"/>
      <c r="N247" s="213"/>
      <c r="O247" s="213"/>
      <c r="P247" s="213" t="s">
        <v>738</v>
      </c>
      <c r="Q247" s="213">
        <v>1000</v>
      </c>
      <c r="R247" s="213"/>
      <c r="S247" s="213" t="s">
        <v>741</v>
      </c>
      <c r="T247" s="213">
        <v>300</v>
      </c>
      <c r="U247" s="213"/>
      <c r="V247" s="213" t="s">
        <v>748</v>
      </c>
      <c r="W247" s="213">
        <v>800</v>
      </c>
      <c r="X247" s="213"/>
      <c r="Y247" s="224"/>
      <c r="Z247" s="224"/>
      <c r="AA247" s="224"/>
      <c r="AB247" s="224"/>
      <c r="AC247" s="224"/>
      <c r="AD247" s="224"/>
      <c r="AE247" s="213"/>
      <c r="AF247" s="213"/>
      <c r="AG247" s="213"/>
      <c r="AH247" s="213" t="s">
        <v>755</v>
      </c>
      <c r="AI247" s="213">
        <v>550</v>
      </c>
      <c r="AJ247" s="213"/>
      <c r="AK247" s="213" t="s">
        <v>760</v>
      </c>
      <c r="AL247" s="213">
        <v>2500</v>
      </c>
      <c r="AM247" s="213"/>
      <c r="AN247" s="213" t="s">
        <v>767</v>
      </c>
      <c r="AO247" s="213">
        <v>500</v>
      </c>
      <c r="AP247" s="213"/>
      <c r="AQ247" s="213" t="s">
        <v>768</v>
      </c>
      <c r="AR247" s="213">
        <v>500</v>
      </c>
      <c r="AS247" s="213"/>
      <c r="AT247" s="224"/>
      <c r="AU247" s="224"/>
      <c r="AV247" s="224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</row>
    <row r="248" spans="2:81" x14ac:dyDescent="0.25">
      <c r="B248" s="18" t="s">
        <v>6</v>
      </c>
      <c r="C248" s="26"/>
      <c r="D248" s="224"/>
      <c r="E248" s="224"/>
      <c r="F248" s="224"/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  <c r="Q248" s="213"/>
      <c r="R248" s="213"/>
      <c r="S248" s="213" t="s">
        <v>742</v>
      </c>
      <c r="T248" s="213">
        <v>1000</v>
      </c>
      <c r="U248" s="213"/>
      <c r="V248" s="213" t="s">
        <v>749</v>
      </c>
      <c r="W248" s="213">
        <v>1000</v>
      </c>
      <c r="X248" s="213"/>
      <c r="Y248" s="224"/>
      <c r="Z248" s="224"/>
      <c r="AA248" s="224"/>
      <c r="AB248" s="224"/>
      <c r="AC248" s="224"/>
      <c r="AD248" s="224"/>
      <c r="AE248" s="213"/>
      <c r="AF248" s="213"/>
      <c r="AG248" s="213"/>
      <c r="AH248" s="213" t="s">
        <v>756</v>
      </c>
      <c r="AI248" s="213">
        <v>1500</v>
      </c>
      <c r="AJ248" s="213"/>
      <c r="AK248" s="213"/>
      <c r="AL248" s="213"/>
      <c r="AM248" s="213"/>
      <c r="AN248" s="213" t="s">
        <v>769</v>
      </c>
      <c r="AO248" s="213">
        <v>1000</v>
      </c>
      <c r="AP248" s="213"/>
      <c r="AQ248" s="213" t="s">
        <v>770</v>
      </c>
      <c r="AR248" s="213">
        <v>400</v>
      </c>
      <c r="AS248" s="213"/>
      <c r="AT248" s="224"/>
      <c r="AU248" s="224"/>
      <c r="AV248" s="224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</row>
    <row r="249" spans="2:81" x14ac:dyDescent="0.25">
      <c r="B249" s="18" t="s">
        <v>3</v>
      </c>
      <c r="C249" s="19">
        <f>SUM(E255,H255,K255,N255,Q255,T255,W255,Z255,AC255,AF255,AI255,AL255,AO255,AR255,AU255)</f>
        <v>74950</v>
      </c>
      <c r="D249" s="224"/>
      <c r="E249" s="224"/>
      <c r="F249" s="224"/>
      <c r="G249" s="213"/>
      <c r="H249" s="213"/>
      <c r="I249" s="213"/>
      <c r="J249" s="213"/>
      <c r="K249" s="213"/>
      <c r="L249" s="213"/>
      <c r="M249" s="213"/>
      <c r="N249" s="213"/>
      <c r="O249" s="213"/>
      <c r="P249" s="213"/>
      <c r="Q249" s="213"/>
      <c r="R249" s="213"/>
      <c r="S249" s="213" t="s">
        <v>743</v>
      </c>
      <c r="T249" s="213">
        <v>500</v>
      </c>
      <c r="U249" s="213"/>
      <c r="V249" s="213"/>
      <c r="W249" s="213"/>
      <c r="X249" s="213"/>
      <c r="Y249" s="224"/>
      <c r="Z249" s="224"/>
      <c r="AA249" s="224"/>
      <c r="AB249" s="224"/>
      <c r="AC249" s="224"/>
      <c r="AD249" s="224"/>
      <c r="AE249" s="213"/>
      <c r="AF249" s="213"/>
      <c r="AG249" s="213"/>
      <c r="AH249" s="213"/>
      <c r="AI249" s="213"/>
      <c r="AJ249" s="213"/>
      <c r="AK249" s="213"/>
      <c r="AL249" s="213"/>
      <c r="AM249" s="213"/>
      <c r="AN249" s="213" t="s">
        <v>771</v>
      </c>
      <c r="AO249" s="213">
        <v>500</v>
      </c>
      <c r="AP249" s="213"/>
      <c r="AQ249" s="213" t="s">
        <v>772</v>
      </c>
      <c r="AR249" s="213">
        <v>500</v>
      </c>
      <c r="AS249" s="213"/>
      <c r="AT249" s="224"/>
      <c r="AU249" s="224"/>
      <c r="AV249" s="224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</row>
    <row r="250" spans="2:81" x14ac:dyDescent="0.25">
      <c r="B250" s="18" t="s">
        <v>2</v>
      </c>
      <c r="C250" s="19">
        <f>SUM(F255,I255,L255,O255,R255,U255,X255,AA255,AD255,AG255,AJ255,AM255,AP255,AS255,AV255)</f>
        <v>1400</v>
      </c>
      <c r="D250" s="224"/>
      <c r="E250" s="224"/>
      <c r="F250" s="224"/>
      <c r="G250" s="213"/>
      <c r="H250" s="213"/>
      <c r="I250" s="213"/>
      <c r="J250" s="213"/>
      <c r="K250" s="213"/>
      <c r="L250" s="213"/>
      <c r="M250" s="213"/>
      <c r="N250" s="213"/>
      <c r="O250" s="213"/>
      <c r="P250" s="213"/>
      <c r="Q250" s="213"/>
      <c r="R250" s="213"/>
      <c r="S250" s="213" t="s">
        <v>744</v>
      </c>
      <c r="T250" s="213">
        <v>500</v>
      </c>
      <c r="U250" s="213"/>
      <c r="V250" s="213"/>
      <c r="W250" s="213"/>
      <c r="X250" s="213"/>
      <c r="Y250" s="224"/>
      <c r="Z250" s="224"/>
      <c r="AA250" s="224"/>
      <c r="AB250" s="224"/>
      <c r="AC250" s="224"/>
      <c r="AD250" s="224"/>
      <c r="AE250" s="213"/>
      <c r="AF250" s="213"/>
      <c r="AG250" s="213"/>
      <c r="AH250" s="213"/>
      <c r="AI250" s="213"/>
      <c r="AJ250" s="213"/>
      <c r="AK250" s="213"/>
      <c r="AL250" s="213"/>
      <c r="AM250" s="213"/>
      <c r="AN250" s="213" t="s">
        <v>773</v>
      </c>
      <c r="AO250" s="213">
        <v>1050</v>
      </c>
      <c r="AP250" s="213"/>
      <c r="AQ250" s="213" t="s">
        <v>774</v>
      </c>
      <c r="AR250" s="213">
        <v>500</v>
      </c>
      <c r="AS250" s="213"/>
      <c r="AT250" s="224"/>
      <c r="AU250" s="224"/>
      <c r="AV250" s="224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</row>
    <row r="251" spans="2:81" ht="15.75" thickBot="1" x14ac:dyDescent="0.3">
      <c r="B251" s="18" t="s">
        <v>4</v>
      </c>
      <c r="C251" s="20">
        <f>C249-C250</f>
        <v>73550</v>
      </c>
      <c r="D251" s="224"/>
      <c r="E251" s="224"/>
      <c r="F251" s="224"/>
      <c r="G251" s="213"/>
      <c r="H251" s="213"/>
      <c r="I251" s="213"/>
      <c r="J251" s="213"/>
      <c r="K251" s="213"/>
      <c r="L251" s="213"/>
      <c r="M251" s="213"/>
      <c r="N251" s="213"/>
      <c r="O251" s="213"/>
      <c r="P251" s="213"/>
      <c r="Q251" s="213"/>
      <c r="R251" s="213"/>
      <c r="S251" s="213"/>
      <c r="T251" s="213"/>
      <c r="U251" s="213"/>
      <c r="V251" s="213"/>
      <c r="W251" s="213"/>
      <c r="X251" s="213"/>
      <c r="Y251" s="224"/>
      <c r="Z251" s="224"/>
      <c r="AA251" s="224"/>
      <c r="AB251" s="224"/>
      <c r="AC251" s="224"/>
      <c r="AD251" s="224"/>
      <c r="AE251" s="213"/>
      <c r="AF251" s="213"/>
      <c r="AG251" s="213"/>
      <c r="AH251" s="213"/>
      <c r="AI251" s="213"/>
      <c r="AJ251" s="213"/>
      <c r="AK251" s="213"/>
      <c r="AL251" s="213"/>
      <c r="AM251" s="213"/>
      <c r="AN251" s="213"/>
      <c r="AO251" s="213"/>
      <c r="AP251" s="213"/>
      <c r="AQ251" s="213"/>
      <c r="AR251" s="213"/>
      <c r="AS251" s="213"/>
      <c r="AT251" s="224"/>
      <c r="AU251" s="224"/>
      <c r="AV251" s="224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</row>
    <row r="252" spans="2:81" x14ac:dyDescent="0.25">
      <c r="B252" s="322" t="s">
        <v>5</v>
      </c>
      <c r="C252" s="323"/>
      <c r="D252" s="224"/>
      <c r="E252" s="224"/>
      <c r="F252" s="224"/>
      <c r="G252" s="213"/>
      <c r="H252" s="213"/>
      <c r="I252" s="213"/>
      <c r="J252" s="213"/>
      <c r="K252" s="213"/>
      <c r="L252" s="213"/>
      <c r="M252" s="213"/>
      <c r="N252" s="213"/>
      <c r="O252" s="213"/>
      <c r="P252" s="213"/>
      <c r="Q252" s="213"/>
      <c r="R252" s="213"/>
      <c r="S252" s="213"/>
      <c r="T252" s="213"/>
      <c r="U252" s="213"/>
      <c r="V252" s="213"/>
      <c r="W252" s="213"/>
      <c r="X252" s="213"/>
      <c r="Y252" s="224"/>
      <c r="Z252" s="224"/>
      <c r="AA252" s="224"/>
      <c r="AB252" s="224"/>
      <c r="AC252" s="224"/>
      <c r="AD252" s="224"/>
      <c r="AE252" s="213"/>
      <c r="AF252" s="213"/>
      <c r="AG252" s="213"/>
      <c r="AH252" s="213"/>
      <c r="AI252" s="213"/>
      <c r="AJ252" s="213"/>
      <c r="AK252" s="213"/>
      <c r="AL252" s="213"/>
      <c r="AM252" s="213"/>
      <c r="AN252" s="213"/>
      <c r="AO252" s="213"/>
      <c r="AP252" s="213"/>
      <c r="AQ252" s="213"/>
      <c r="AR252" s="213"/>
      <c r="AS252" s="213"/>
      <c r="AT252" s="224"/>
      <c r="AU252" s="224"/>
      <c r="AV252" s="224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</row>
    <row r="253" spans="2:81" x14ac:dyDescent="0.25">
      <c r="B253" s="324" t="e">
        <f>C251/C248</f>
        <v>#DIV/0!</v>
      </c>
      <c r="C253" s="325"/>
      <c r="D253" s="224"/>
      <c r="E253" s="224"/>
      <c r="F253" s="224"/>
      <c r="G253" s="213"/>
      <c r="H253" s="213"/>
      <c r="I253" s="213"/>
      <c r="J253" s="213"/>
      <c r="K253" s="213"/>
      <c r="L253" s="213"/>
      <c r="M253" s="213"/>
      <c r="N253" s="213"/>
      <c r="O253" s="213"/>
      <c r="P253" s="213"/>
      <c r="Q253" s="213"/>
      <c r="R253" s="213"/>
      <c r="S253" s="213"/>
      <c r="T253" s="213"/>
      <c r="U253" s="213"/>
      <c r="V253" s="213"/>
      <c r="W253" s="213"/>
      <c r="X253" s="213"/>
      <c r="Y253" s="224"/>
      <c r="Z253" s="224"/>
      <c r="AA253" s="224"/>
      <c r="AB253" s="224"/>
      <c r="AC253" s="224"/>
      <c r="AD253" s="224"/>
      <c r="AE253" s="213"/>
      <c r="AF253" s="213"/>
      <c r="AG253" s="213"/>
      <c r="AH253" s="213"/>
      <c r="AI253" s="213"/>
      <c r="AJ253" s="213"/>
      <c r="AK253" s="213"/>
      <c r="AL253" s="213"/>
      <c r="AM253" s="213"/>
      <c r="AN253" s="213"/>
      <c r="AO253" s="213"/>
      <c r="AP253" s="213"/>
      <c r="AQ253" s="213"/>
      <c r="AR253" s="213"/>
      <c r="AS253" s="213"/>
      <c r="AT253" s="224"/>
      <c r="AU253" s="224"/>
      <c r="AV253" s="224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</row>
    <row r="254" spans="2:81" ht="15.75" thickBot="1" x14ac:dyDescent="0.3">
      <c r="B254" s="326"/>
      <c r="C254" s="327"/>
      <c r="D254" s="224"/>
      <c r="E254" s="224"/>
      <c r="F254" s="224"/>
      <c r="G254" s="213"/>
      <c r="H254" s="213"/>
      <c r="I254" s="213"/>
      <c r="J254" s="213"/>
      <c r="K254" s="213"/>
      <c r="L254" s="213"/>
      <c r="M254" s="213"/>
      <c r="N254" s="213"/>
      <c r="O254" s="213"/>
      <c r="P254" s="213"/>
      <c r="Q254" s="213"/>
      <c r="R254" s="213"/>
      <c r="S254" s="213"/>
      <c r="T254" s="213"/>
      <c r="U254" s="213"/>
      <c r="V254" s="213"/>
      <c r="W254" s="213"/>
      <c r="X254" s="213"/>
      <c r="Y254" s="224"/>
      <c r="Z254" s="224"/>
      <c r="AA254" s="224"/>
      <c r="AB254" s="224"/>
      <c r="AC254" s="224"/>
      <c r="AD254" s="224"/>
      <c r="AE254" s="213"/>
      <c r="AF254" s="213"/>
      <c r="AG254" s="213"/>
      <c r="AH254" s="213"/>
      <c r="AI254" s="213"/>
      <c r="AJ254" s="213"/>
      <c r="AK254" s="213"/>
      <c r="AL254" s="213"/>
      <c r="AM254" s="213"/>
      <c r="AN254" s="213"/>
      <c r="AO254" s="213"/>
      <c r="AP254" s="213"/>
      <c r="AQ254" s="213"/>
      <c r="AR254" s="213"/>
      <c r="AS254" s="213"/>
      <c r="AT254" s="224"/>
      <c r="AU254" s="224"/>
      <c r="AV254" s="224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</row>
    <row r="255" spans="2:81" ht="15.75" thickBot="1" x14ac:dyDescent="0.3">
      <c r="B255" s="21"/>
      <c r="C255" s="22"/>
      <c r="D255" s="23"/>
      <c r="E255" s="24">
        <f>SUM(E244:E254)</f>
        <v>5000</v>
      </c>
      <c r="F255" s="24">
        <f>SUM(F244:F254)</f>
        <v>0</v>
      </c>
      <c r="G255" s="24"/>
      <c r="H255" s="24">
        <f>SUM(H244:H254)</f>
        <v>0</v>
      </c>
      <c r="I255" s="24">
        <f>SUM(I244:I254)</f>
        <v>0</v>
      </c>
      <c r="J255" s="24"/>
      <c r="K255" s="24">
        <f>SUM(K244:K254)</f>
        <v>5500</v>
      </c>
      <c r="L255" s="24">
        <f>SUM(L244:L254)</f>
        <v>0</v>
      </c>
      <c r="M255" s="24"/>
      <c r="N255" s="24">
        <f>SUM(N244:N254)</f>
        <v>7000</v>
      </c>
      <c r="O255" s="24">
        <f>SUM(O244:O254)</f>
        <v>0</v>
      </c>
      <c r="P255" s="24"/>
      <c r="Q255" s="24">
        <f>SUM(Q244:Q254)</f>
        <v>5350</v>
      </c>
      <c r="R255" s="24">
        <f>SUM(R244:R254)</f>
        <v>0</v>
      </c>
      <c r="S255" s="24"/>
      <c r="T255" s="24">
        <f>SUM(T244:T254)</f>
        <v>4350</v>
      </c>
      <c r="U255" s="24">
        <f>SUM(U244:U254)</f>
        <v>0</v>
      </c>
      <c r="V255" s="24"/>
      <c r="W255" s="24">
        <f>SUM(W244:W254)</f>
        <v>8600</v>
      </c>
      <c r="X255" s="24">
        <f>SUM(X244:X254)</f>
        <v>0</v>
      </c>
      <c r="Y255" s="24"/>
      <c r="Z255" s="24">
        <f>SUM(Z244:Z254)</f>
        <v>0</v>
      </c>
      <c r="AA255" s="24">
        <f>SUM(AA244:AA254)</f>
        <v>0</v>
      </c>
      <c r="AB255" s="24"/>
      <c r="AC255" s="24">
        <f>SUM(AC244:AC254)</f>
        <v>0</v>
      </c>
      <c r="AD255" s="24">
        <f>SUM(AD244:AD254)</f>
        <v>0</v>
      </c>
      <c r="AE255" s="24"/>
      <c r="AF255" s="24">
        <f>SUM(AF244:AF254)</f>
        <v>10800</v>
      </c>
      <c r="AG255" s="24">
        <f>SUM(AG244:AG254)</f>
        <v>0</v>
      </c>
      <c r="AH255" s="24"/>
      <c r="AI255" s="24">
        <f>SUM(AI244:AI254)</f>
        <v>8550</v>
      </c>
      <c r="AJ255" s="24">
        <f>SUM(AJ244:AJ254)</f>
        <v>0</v>
      </c>
      <c r="AK255" s="24"/>
      <c r="AL255" s="24">
        <f>SUM(AL244:AL254)</f>
        <v>5350</v>
      </c>
      <c r="AM255" s="24">
        <f>SUM(AM244:AM254)</f>
        <v>0</v>
      </c>
      <c r="AN255" s="24"/>
      <c r="AO255" s="24">
        <f>SUM(AO244:AO254)</f>
        <v>4850</v>
      </c>
      <c r="AP255" s="24">
        <f>SUM(AP244:AP254)</f>
        <v>1400</v>
      </c>
      <c r="AQ255" s="24"/>
      <c r="AR255" s="24">
        <f>SUM(AR244:AR254)</f>
        <v>9600</v>
      </c>
      <c r="AS255" s="24">
        <f>SUM(AS244:AS254)</f>
        <v>0</v>
      </c>
      <c r="AT255" s="24"/>
      <c r="AU255" s="24">
        <f>SUM(AU244:AU254)</f>
        <v>0</v>
      </c>
      <c r="AV255" s="25">
        <f>SUM(AV244:AV254)</f>
        <v>0</v>
      </c>
      <c r="AW255" s="14"/>
      <c r="AX255" s="14"/>
      <c r="AY255" s="14"/>
    </row>
    <row r="256" spans="2:81" ht="15.75" thickBot="1" x14ac:dyDescent="0.3"/>
    <row r="257" spans="2:81" x14ac:dyDescent="0.25">
      <c r="B257" s="333" t="s">
        <v>775</v>
      </c>
      <c r="C257" s="334"/>
      <c r="D257" s="339">
        <v>1</v>
      </c>
      <c r="E257" s="340"/>
      <c r="F257" s="340"/>
      <c r="G257" s="328">
        <v>2</v>
      </c>
      <c r="H257" s="329"/>
      <c r="I257" s="330"/>
      <c r="J257" s="328">
        <v>3</v>
      </c>
      <c r="K257" s="329"/>
      <c r="L257" s="330"/>
      <c r="M257" s="328">
        <v>4</v>
      </c>
      <c r="N257" s="329"/>
      <c r="O257" s="330"/>
      <c r="P257" s="328">
        <v>5</v>
      </c>
      <c r="Q257" s="329"/>
      <c r="R257" s="330"/>
      <c r="S257" s="328">
        <v>6</v>
      </c>
      <c r="T257" s="329"/>
      <c r="U257" s="330"/>
      <c r="V257" s="328">
        <v>7</v>
      </c>
      <c r="W257" s="329"/>
      <c r="X257" s="330"/>
      <c r="Y257" s="328">
        <v>8</v>
      </c>
      <c r="Z257" s="329"/>
      <c r="AA257" s="330"/>
      <c r="AB257" s="328">
        <v>9</v>
      </c>
      <c r="AC257" s="329"/>
      <c r="AD257" s="330"/>
      <c r="AE257" s="328">
        <v>10</v>
      </c>
      <c r="AF257" s="329"/>
      <c r="AG257" s="330"/>
      <c r="AH257" s="328">
        <v>11</v>
      </c>
      <c r="AI257" s="329"/>
      <c r="AJ257" s="330"/>
      <c r="AK257" s="328">
        <v>12</v>
      </c>
      <c r="AL257" s="329"/>
      <c r="AM257" s="330"/>
      <c r="AN257" s="328">
        <v>13</v>
      </c>
      <c r="AO257" s="329"/>
      <c r="AP257" s="330"/>
      <c r="AQ257" s="328">
        <v>14</v>
      </c>
      <c r="AR257" s="329"/>
      <c r="AS257" s="330"/>
      <c r="AT257" s="328">
        <v>15</v>
      </c>
      <c r="AU257" s="329"/>
      <c r="AV257" s="331"/>
      <c r="AW257" s="332"/>
      <c r="AX257" s="319"/>
      <c r="AY257" s="319"/>
      <c r="AZ257" s="319"/>
      <c r="BA257" s="319"/>
      <c r="BB257" s="319"/>
      <c r="BC257" s="319"/>
      <c r="BD257" s="319"/>
      <c r="BE257" s="319"/>
      <c r="BF257" s="319"/>
      <c r="BG257" s="319"/>
      <c r="BH257" s="319"/>
      <c r="BI257" s="319"/>
      <c r="BJ257" s="319"/>
      <c r="BK257" s="319"/>
      <c r="BL257" s="319"/>
      <c r="BM257" s="319"/>
      <c r="BN257" s="319"/>
      <c r="BO257" s="319"/>
      <c r="BP257" s="319"/>
      <c r="BQ257" s="319"/>
      <c r="BR257" s="319"/>
      <c r="BS257" s="319"/>
      <c r="BT257" s="319"/>
      <c r="BU257" s="319"/>
      <c r="BV257" s="319"/>
      <c r="BW257" s="319"/>
      <c r="BX257" s="319"/>
      <c r="BY257" s="319"/>
      <c r="BZ257" s="319"/>
      <c r="CA257" s="319"/>
      <c r="CB257" s="319"/>
      <c r="CC257" s="319"/>
    </row>
    <row r="258" spans="2:81" x14ac:dyDescent="0.25">
      <c r="B258" s="335"/>
      <c r="C258" s="336"/>
      <c r="D258" s="15" t="s">
        <v>0</v>
      </c>
      <c r="E258" s="16" t="s">
        <v>1</v>
      </c>
      <c r="F258" s="16" t="s">
        <v>2</v>
      </c>
      <c r="G258" s="16" t="s">
        <v>0</v>
      </c>
      <c r="H258" s="16" t="s">
        <v>1</v>
      </c>
      <c r="I258" s="16" t="s">
        <v>2</v>
      </c>
      <c r="J258" s="16" t="s">
        <v>0</v>
      </c>
      <c r="K258" s="16" t="s">
        <v>1</v>
      </c>
      <c r="L258" s="16" t="s">
        <v>2</v>
      </c>
      <c r="M258" s="16" t="s">
        <v>0</v>
      </c>
      <c r="N258" s="16" t="s">
        <v>1</v>
      </c>
      <c r="O258" s="16" t="s">
        <v>2</v>
      </c>
      <c r="P258" s="16" t="s">
        <v>0</v>
      </c>
      <c r="Q258" s="16" t="s">
        <v>1</v>
      </c>
      <c r="R258" s="16" t="s">
        <v>2</v>
      </c>
      <c r="S258" s="16" t="s">
        <v>0</v>
      </c>
      <c r="T258" s="16" t="s">
        <v>1</v>
      </c>
      <c r="U258" s="16" t="s">
        <v>2</v>
      </c>
      <c r="V258" s="16" t="s">
        <v>0</v>
      </c>
      <c r="W258" s="16" t="s">
        <v>1</v>
      </c>
      <c r="X258" s="16" t="s">
        <v>2</v>
      </c>
      <c r="Y258" s="16" t="s">
        <v>0</v>
      </c>
      <c r="Z258" s="16" t="s">
        <v>1</v>
      </c>
      <c r="AA258" s="16" t="s">
        <v>2</v>
      </c>
      <c r="AB258" s="16" t="s">
        <v>0</v>
      </c>
      <c r="AC258" s="16" t="s">
        <v>1</v>
      </c>
      <c r="AD258" s="16" t="s">
        <v>2</v>
      </c>
      <c r="AE258" s="16" t="s">
        <v>0</v>
      </c>
      <c r="AF258" s="16" t="s">
        <v>1</v>
      </c>
      <c r="AG258" s="16" t="s">
        <v>2</v>
      </c>
      <c r="AH258" s="16" t="s">
        <v>0</v>
      </c>
      <c r="AI258" s="16" t="s">
        <v>1</v>
      </c>
      <c r="AJ258" s="16" t="s">
        <v>2</v>
      </c>
      <c r="AK258" s="16" t="s">
        <v>0</v>
      </c>
      <c r="AL258" s="16" t="s">
        <v>1</v>
      </c>
      <c r="AM258" s="16" t="s">
        <v>2</v>
      </c>
      <c r="AN258" s="16" t="s">
        <v>0</v>
      </c>
      <c r="AO258" s="16" t="s">
        <v>1</v>
      </c>
      <c r="AP258" s="16" t="s">
        <v>2</v>
      </c>
      <c r="AQ258" s="16" t="s">
        <v>0</v>
      </c>
      <c r="AR258" s="16" t="s">
        <v>1</v>
      </c>
      <c r="AS258" s="16" t="s">
        <v>2</v>
      </c>
      <c r="AT258" s="16" t="s">
        <v>0</v>
      </c>
      <c r="AU258" s="16" t="s">
        <v>1</v>
      </c>
      <c r="AV258" s="17" t="s">
        <v>2</v>
      </c>
      <c r="AW258" s="14"/>
      <c r="AX258" s="14"/>
      <c r="AY258" s="14"/>
    </row>
    <row r="259" spans="2:81" x14ac:dyDescent="0.2">
      <c r="B259" s="335"/>
      <c r="C259" s="336"/>
      <c r="D259" s="223" t="s">
        <v>516</v>
      </c>
      <c r="E259" s="223">
        <v>5000</v>
      </c>
      <c r="F259" s="224"/>
      <c r="G259" s="212"/>
      <c r="H259" s="212"/>
      <c r="I259" s="213"/>
      <c r="J259" s="212"/>
      <c r="K259" s="212"/>
      <c r="L259" s="213"/>
      <c r="M259" s="212" t="s">
        <v>776</v>
      </c>
      <c r="N259" s="212">
        <v>1000</v>
      </c>
      <c r="O259" s="213"/>
      <c r="P259" s="212" t="s">
        <v>777</v>
      </c>
      <c r="Q259" s="212">
        <v>1000</v>
      </c>
      <c r="R259" s="213"/>
      <c r="S259" s="212" t="s">
        <v>779</v>
      </c>
      <c r="T259" s="212">
        <v>1000</v>
      </c>
      <c r="U259" s="213"/>
      <c r="V259" s="212" t="s">
        <v>782</v>
      </c>
      <c r="W259" s="212">
        <v>1000</v>
      </c>
      <c r="X259" s="213"/>
      <c r="Y259" s="224"/>
      <c r="Z259" s="224"/>
      <c r="AA259" s="224"/>
      <c r="AB259" s="224"/>
      <c r="AC259" s="224"/>
      <c r="AD259" s="224"/>
      <c r="AE259" s="212" t="s">
        <v>783</v>
      </c>
      <c r="AF259" s="212">
        <v>1000</v>
      </c>
      <c r="AG259" s="213"/>
      <c r="AH259" s="213" t="s">
        <v>785</v>
      </c>
      <c r="AI259" s="213">
        <v>300</v>
      </c>
      <c r="AJ259" s="213"/>
      <c r="AK259" s="213" t="s">
        <v>786</v>
      </c>
      <c r="AL259" s="213">
        <v>500</v>
      </c>
      <c r="AM259" s="213"/>
      <c r="AN259" s="212" t="s">
        <v>762</v>
      </c>
      <c r="AO259" s="212">
        <v>3000</v>
      </c>
      <c r="AP259" s="213"/>
      <c r="AQ259" s="212"/>
      <c r="AR259" s="212"/>
      <c r="AS259" s="213"/>
      <c r="AT259" s="224"/>
      <c r="AU259" s="224"/>
      <c r="AV259" s="224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</row>
    <row r="260" spans="2:81" x14ac:dyDescent="0.2">
      <c r="B260" s="335"/>
      <c r="C260" s="336"/>
      <c r="D260" s="224"/>
      <c r="E260" s="224"/>
      <c r="F260" s="224"/>
      <c r="G260" s="213"/>
      <c r="H260" s="213"/>
      <c r="I260" s="213"/>
      <c r="J260" s="212"/>
      <c r="K260" s="212"/>
      <c r="L260" s="213"/>
      <c r="M260" s="212"/>
      <c r="N260" s="212"/>
      <c r="O260" s="213"/>
      <c r="P260" s="212" t="s">
        <v>778</v>
      </c>
      <c r="Q260" s="212">
        <v>500</v>
      </c>
      <c r="R260" s="213"/>
      <c r="S260" s="212"/>
      <c r="T260" s="212">
        <v>500</v>
      </c>
      <c r="U260" s="213"/>
      <c r="V260" s="212"/>
      <c r="W260" s="212"/>
      <c r="X260" s="213"/>
      <c r="Y260" s="224"/>
      <c r="Z260" s="224"/>
      <c r="AA260" s="224"/>
      <c r="AB260" s="224"/>
      <c r="AC260" s="224"/>
      <c r="AD260" s="224"/>
      <c r="AE260" s="212" t="s">
        <v>784</v>
      </c>
      <c r="AF260" s="212">
        <v>3000</v>
      </c>
      <c r="AG260" s="213"/>
      <c r="AH260" s="213"/>
      <c r="AI260" s="213"/>
      <c r="AJ260" s="213"/>
      <c r="AK260" s="213" t="s">
        <v>787</v>
      </c>
      <c r="AL260" s="213">
        <v>400</v>
      </c>
      <c r="AM260" s="213"/>
      <c r="AN260" s="213" t="s">
        <v>788</v>
      </c>
      <c r="AO260" s="213">
        <v>500</v>
      </c>
      <c r="AP260" s="213"/>
      <c r="AQ260" s="213"/>
      <c r="AR260" s="213"/>
      <c r="AS260" s="213"/>
      <c r="AT260" s="224"/>
      <c r="AU260" s="224"/>
      <c r="AV260" s="224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</row>
    <row r="261" spans="2:81" ht="15.75" thickBot="1" x14ac:dyDescent="0.25">
      <c r="B261" s="337"/>
      <c r="C261" s="338"/>
      <c r="D261" s="224"/>
      <c r="E261" s="224"/>
      <c r="F261" s="224"/>
      <c r="G261" s="213"/>
      <c r="H261" s="213"/>
      <c r="I261" s="213"/>
      <c r="J261" s="212"/>
      <c r="K261" s="212"/>
      <c r="L261" s="213"/>
      <c r="M261" s="213"/>
      <c r="N261" s="213"/>
      <c r="O261" s="213"/>
      <c r="P261" s="213"/>
      <c r="Q261" s="213"/>
      <c r="R261" s="213"/>
      <c r="S261" s="213" t="s">
        <v>780</v>
      </c>
      <c r="T261" s="213">
        <v>800</v>
      </c>
      <c r="U261" s="213"/>
      <c r="V261" s="213"/>
      <c r="W261" s="213"/>
      <c r="X261" s="213"/>
      <c r="Y261" s="224"/>
      <c r="Z261" s="224"/>
      <c r="AA261" s="224"/>
      <c r="AB261" s="224"/>
      <c r="AC261" s="224"/>
      <c r="AD261" s="224"/>
      <c r="AE261" s="212"/>
      <c r="AF261" s="212"/>
      <c r="AG261" s="213"/>
      <c r="AH261" s="213"/>
      <c r="AI261" s="213"/>
      <c r="AJ261" s="213"/>
      <c r="AK261" s="213" t="s">
        <v>789</v>
      </c>
      <c r="AL261" s="213">
        <v>400</v>
      </c>
      <c r="AM261" s="213"/>
      <c r="AN261" s="213"/>
      <c r="AO261" s="213"/>
      <c r="AP261" s="213"/>
      <c r="AQ261" s="213"/>
      <c r="AR261" s="213"/>
      <c r="AS261" s="213"/>
      <c r="AT261" s="224"/>
      <c r="AU261" s="224"/>
      <c r="AV261" s="224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</row>
    <row r="262" spans="2:81" x14ac:dyDescent="0.25">
      <c r="B262" s="320" t="s">
        <v>8</v>
      </c>
      <c r="C262" s="321"/>
      <c r="D262" s="224"/>
      <c r="E262" s="224"/>
      <c r="F262" s="224"/>
      <c r="G262" s="213"/>
      <c r="H262" s="213"/>
      <c r="I262" s="213"/>
      <c r="J262" s="213"/>
      <c r="K262" s="213"/>
      <c r="L262" s="213"/>
      <c r="M262" s="213"/>
      <c r="N262" s="213"/>
      <c r="O262" s="213"/>
      <c r="P262" s="213"/>
      <c r="Q262" s="213"/>
      <c r="R262" s="213"/>
      <c r="S262" s="213" t="s">
        <v>781</v>
      </c>
      <c r="T262" s="213">
        <v>500</v>
      </c>
      <c r="U262" s="213"/>
      <c r="V262" s="213"/>
      <c r="W262" s="213"/>
      <c r="X262" s="213"/>
      <c r="Y262" s="224"/>
      <c r="Z262" s="224"/>
      <c r="AA262" s="224"/>
      <c r="AB262" s="224"/>
      <c r="AC262" s="224"/>
      <c r="AD262" s="224"/>
      <c r="AE262" s="213"/>
      <c r="AF262" s="213"/>
      <c r="AG262" s="213"/>
      <c r="AH262" s="213"/>
      <c r="AI262" s="213"/>
      <c r="AJ262" s="213"/>
      <c r="AK262" s="213"/>
      <c r="AL262" s="213"/>
      <c r="AM262" s="213"/>
      <c r="AN262" s="213"/>
      <c r="AO262" s="213"/>
      <c r="AP262" s="213"/>
      <c r="AQ262" s="213"/>
      <c r="AR262" s="213"/>
      <c r="AS262" s="213"/>
      <c r="AT262" s="224"/>
      <c r="AU262" s="224"/>
      <c r="AV262" s="224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</row>
    <row r="263" spans="2:81" x14ac:dyDescent="0.25">
      <c r="B263" s="18" t="s">
        <v>6</v>
      </c>
      <c r="C263" s="26"/>
      <c r="D263" s="224"/>
      <c r="E263" s="224"/>
      <c r="F263" s="224"/>
      <c r="G263" s="213"/>
      <c r="H263" s="213"/>
      <c r="I263" s="213"/>
      <c r="J263" s="213"/>
      <c r="K263" s="213"/>
      <c r="L263" s="213"/>
      <c r="M263" s="213"/>
      <c r="N263" s="213"/>
      <c r="O263" s="213"/>
      <c r="P263" s="213"/>
      <c r="Q263" s="213"/>
      <c r="R263" s="213"/>
      <c r="S263" s="213"/>
      <c r="T263" s="213"/>
      <c r="U263" s="213"/>
      <c r="V263" s="213"/>
      <c r="W263" s="213"/>
      <c r="X263" s="213"/>
      <c r="Y263" s="224"/>
      <c r="Z263" s="224"/>
      <c r="AA263" s="224"/>
      <c r="AB263" s="224"/>
      <c r="AC263" s="224"/>
      <c r="AD263" s="224"/>
      <c r="AE263" s="213"/>
      <c r="AF263" s="213"/>
      <c r="AG263" s="213"/>
      <c r="AH263" s="213"/>
      <c r="AI263" s="213"/>
      <c r="AJ263" s="213"/>
      <c r="AK263" s="213"/>
      <c r="AL263" s="213"/>
      <c r="AM263" s="213"/>
      <c r="AN263" s="213"/>
      <c r="AO263" s="213"/>
      <c r="AP263" s="213"/>
      <c r="AQ263" s="213"/>
      <c r="AR263" s="213"/>
      <c r="AS263" s="213"/>
      <c r="AT263" s="224"/>
      <c r="AU263" s="224"/>
      <c r="AV263" s="224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</row>
    <row r="264" spans="2:81" x14ac:dyDescent="0.25">
      <c r="B264" s="18" t="s">
        <v>3</v>
      </c>
      <c r="C264" s="19">
        <f>SUM(E270,H270,K270,N270,Q270,T270,W270,Z270,AC270,AF270,AI270,AL270,AO270,AR270,AU270)</f>
        <v>20400</v>
      </c>
      <c r="D264" s="224"/>
      <c r="E264" s="224"/>
      <c r="F264" s="224"/>
      <c r="G264" s="213"/>
      <c r="H264" s="213"/>
      <c r="I264" s="213"/>
      <c r="J264" s="213"/>
      <c r="K264" s="213"/>
      <c r="L264" s="213"/>
      <c r="M264" s="213"/>
      <c r="N264" s="213"/>
      <c r="O264" s="213"/>
      <c r="P264" s="213"/>
      <c r="Q264" s="213"/>
      <c r="R264" s="213"/>
      <c r="S264" s="213"/>
      <c r="T264" s="213"/>
      <c r="U264" s="213"/>
      <c r="V264" s="213"/>
      <c r="W264" s="213"/>
      <c r="X264" s="213"/>
      <c r="Y264" s="224"/>
      <c r="Z264" s="224"/>
      <c r="AA264" s="224"/>
      <c r="AB264" s="224"/>
      <c r="AC264" s="224"/>
      <c r="AD264" s="224"/>
      <c r="AE264" s="213"/>
      <c r="AF264" s="213"/>
      <c r="AG264" s="213"/>
      <c r="AH264" s="213"/>
      <c r="AI264" s="213"/>
      <c r="AJ264" s="213"/>
      <c r="AK264" s="213"/>
      <c r="AL264" s="213"/>
      <c r="AM264" s="213"/>
      <c r="AN264" s="213"/>
      <c r="AO264" s="213"/>
      <c r="AP264" s="213"/>
      <c r="AQ264" s="213"/>
      <c r="AR264" s="213"/>
      <c r="AS264" s="213"/>
      <c r="AT264" s="224"/>
      <c r="AU264" s="224"/>
      <c r="AV264" s="224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</row>
    <row r="265" spans="2:81" x14ac:dyDescent="0.25">
      <c r="B265" s="18" t="s">
        <v>2</v>
      </c>
      <c r="C265" s="19">
        <f>SUM(F270,I270,L270,O270,R270,U270,X270,AA270,AD270,AG270,AJ270,AM270,AP270,AS270,AV270)</f>
        <v>0</v>
      </c>
      <c r="D265" s="224"/>
      <c r="E265" s="224"/>
      <c r="F265" s="224"/>
      <c r="G265" s="213"/>
      <c r="H265" s="213"/>
      <c r="I265" s="213"/>
      <c r="J265" s="213"/>
      <c r="K265" s="213"/>
      <c r="L265" s="213"/>
      <c r="M265" s="213"/>
      <c r="N265" s="213"/>
      <c r="O265" s="213"/>
      <c r="P265" s="213"/>
      <c r="Q265" s="213"/>
      <c r="R265" s="213"/>
      <c r="S265" s="213"/>
      <c r="T265" s="213"/>
      <c r="U265" s="213"/>
      <c r="V265" s="213"/>
      <c r="W265" s="213"/>
      <c r="X265" s="213"/>
      <c r="Y265" s="224"/>
      <c r="Z265" s="224"/>
      <c r="AA265" s="224"/>
      <c r="AB265" s="224"/>
      <c r="AC265" s="224"/>
      <c r="AD265" s="224"/>
      <c r="AE265" s="213"/>
      <c r="AF265" s="213"/>
      <c r="AG265" s="213"/>
      <c r="AH265" s="213"/>
      <c r="AI265" s="213"/>
      <c r="AJ265" s="213"/>
      <c r="AK265" s="213"/>
      <c r="AL265" s="213"/>
      <c r="AM265" s="213"/>
      <c r="AN265" s="213"/>
      <c r="AO265" s="213"/>
      <c r="AP265" s="213"/>
      <c r="AQ265" s="213"/>
      <c r="AR265" s="213"/>
      <c r="AS265" s="213"/>
      <c r="AT265" s="224"/>
      <c r="AU265" s="224"/>
      <c r="AV265" s="224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</row>
    <row r="266" spans="2:81" ht="15.75" thickBot="1" x14ac:dyDescent="0.3">
      <c r="B266" s="18" t="s">
        <v>4</v>
      </c>
      <c r="C266" s="20">
        <f>C264-C265</f>
        <v>20400</v>
      </c>
      <c r="D266" s="224"/>
      <c r="E266" s="224"/>
      <c r="F266" s="224"/>
      <c r="G266" s="213"/>
      <c r="H266" s="213"/>
      <c r="I266" s="213"/>
      <c r="J266" s="213"/>
      <c r="K266" s="213"/>
      <c r="L266" s="213"/>
      <c r="M266" s="213"/>
      <c r="N266" s="213"/>
      <c r="O266" s="213"/>
      <c r="P266" s="213"/>
      <c r="Q266" s="213"/>
      <c r="R266" s="213"/>
      <c r="S266" s="213"/>
      <c r="T266" s="213"/>
      <c r="U266" s="213"/>
      <c r="V266" s="213"/>
      <c r="W266" s="213"/>
      <c r="X266" s="213"/>
      <c r="Y266" s="224"/>
      <c r="Z266" s="224"/>
      <c r="AA266" s="224"/>
      <c r="AB266" s="224"/>
      <c r="AC266" s="224"/>
      <c r="AD266" s="224"/>
      <c r="AE266" s="213"/>
      <c r="AF266" s="213"/>
      <c r="AG266" s="213"/>
      <c r="AH266" s="213"/>
      <c r="AI266" s="213"/>
      <c r="AJ266" s="213"/>
      <c r="AK266" s="213"/>
      <c r="AL266" s="213"/>
      <c r="AM266" s="213"/>
      <c r="AN266" s="213"/>
      <c r="AO266" s="213"/>
      <c r="AP266" s="213"/>
      <c r="AQ266" s="213"/>
      <c r="AR266" s="213"/>
      <c r="AS266" s="213"/>
      <c r="AT266" s="224"/>
      <c r="AU266" s="224"/>
      <c r="AV266" s="224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</row>
    <row r="267" spans="2:81" x14ac:dyDescent="0.25">
      <c r="B267" s="322" t="s">
        <v>5</v>
      </c>
      <c r="C267" s="323"/>
      <c r="D267" s="224"/>
      <c r="E267" s="224"/>
      <c r="F267" s="224"/>
      <c r="G267" s="213"/>
      <c r="H267" s="213"/>
      <c r="I267" s="213"/>
      <c r="J267" s="213"/>
      <c r="K267" s="213"/>
      <c r="L267" s="213"/>
      <c r="M267" s="213"/>
      <c r="N267" s="213"/>
      <c r="O267" s="213"/>
      <c r="P267" s="213"/>
      <c r="Q267" s="213"/>
      <c r="R267" s="213"/>
      <c r="S267" s="213"/>
      <c r="T267" s="213"/>
      <c r="U267" s="213"/>
      <c r="V267" s="213"/>
      <c r="W267" s="213"/>
      <c r="X267" s="213"/>
      <c r="Y267" s="224"/>
      <c r="Z267" s="224"/>
      <c r="AA267" s="224"/>
      <c r="AB267" s="224"/>
      <c r="AC267" s="224"/>
      <c r="AD267" s="224"/>
      <c r="AE267" s="213"/>
      <c r="AF267" s="213"/>
      <c r="AG267" s="213"/>
      <c r="AH267" s="213"/>
      <c r="AI267" s="213"/>
      <c r="AJ267" s="213"/>
      <c r="AK267" s="213"/>
      <c r="AL267" s="213"/>
      <c r="AM267" s="213"/>
      <c r="AN267" s="213"/>
      <c r="AO267" s="213"/>
      <c r="AP267" s="213"/>
      <c r="AQ267" s="213"/>
      <c r="AR267" s="213"/>
      <c r="AS267" s="213"/>
      <c r="AT267" s="224"/>
      <c r="AU267" s="224"/>
      <c r="AV267" s="224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</row>
    <row r="268" spans="2:81" x14ac:dyDescent="0.25">
      <c r="B268" s="324" t="e">
        <f>C266/C263</f>
        <v>#DIV/0!</v>
      </c>
      <c r="C268" s="325"/>
      <c r="D268" s="224"/>
      <c r="E268" s="224"/>
      <c r="F268" s="224"/>
      <c r="G268" s="213"/>
      <c r="H268" s="213"/>
      <c r="I268" s="213"/>
      <c r="J268" s="213"/>
      <c r="K268" s="213"/>
      <c r="L268" s="213"/>
      <c r="M268" s="213"/>
      <c r="N268" s="213"/>
      <c r="O268" s="213"/>
      <c r="P268" s="213"/>
      <c r="Q268" s="213"/>
      <c r="R268" s="213"/>
      <c r="S268" s="213"/>
      <c r="T268" s="213"/>
      <c r="U268" s="213"/>
      <c r="V268" s="213"/>
      <c r="W268" s="213"/>
      <c r="X268" s="213"/>
      <c r="Y268" s="224"/>
      <c r="Z268" s="224"/>
      <c r="AA268" s="224"/>
      <c r="AB268" s="224"/>
      <c r="AC268" s="224"/>
      <c r="AD268" s="224"/>
      <c r="AE268" s="213"/>
      <c r="AF268" s="213"/>
      <c r="AG268" s="213"/>
      <c r="AH268" s="213"/>
      <c r="AI268" s="213"/>
      <c r="AJ268" s="213"/>
      <c r="AK268" s="213"/>
      <c r="AL268" s="213"/>
      <c r="AM268" s="213"/>
      <c r="AN268" s="213"/>
      <c r="AO268" s="213"/>
      <c r="AP268" s="213"/>
      <c r="AQ268" s="213"/>
      <c r="AR268" s="213"/>
      <c r="AS268" s="213"/>
      <c r="AT268" s="224"/>
      <c r="AU268" s="224"/>
      <c r="AV268" s="224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</row>
    <row r="269" spans="2:81" ht="15.75" thickBot="1" x14ac:dyDescent="0.3">
      <c r="B269" s="326"/>
      <c r="C269" s="327"/>
      <c r="D269" s="224"/>
      <c r="E269" s="224"/>
      <c r="F269" s="224"/>
      <c r="G269" s="213"/>
      <c r="H269" s="213"/>
      <c r="I269" s="213"/>
      <c r="J269" s="213"/>
      <c r="K269" s="213"/>
      <c r="L269" s="213"/>
      <c r="M269" s="213"/>
      <c r="N269" s="213"/>
      <c r="O269" s="213"/>
      <c r="P269" s="213"/>
      <c r="Q269" s="213"/>
      <c r="R269" s="213"/>
      <c r="S269" s="213"/>
      <c r="T269" s="213"/>
      <c r="U269" s="213"/>
      <c r="V269" s="213"/>
      <c r="W269" s="213"/>
      <c r="X269" s="213"/>
      <c r="Y269" s="224"/>
      <c r="Z269" s="224"/>
      <c r="AA269" s="224"/>
      <c r="AB269" s="224"/>
      <c r="AC269" s="224"/>
      <c r="AD269" s="224"/>
      <c r="AE269" s="213"/>
      <c r="AF269" s="213"/>
      <c r="AG269" s="213"/>
      <c r="AH269" s="213"/>
      <c r="AI269" s="213"/>
      <c r="AJ269" s="213"/>
      <c r="AK269" s="213"/>
      <c r="AL269" s="213"/>
      <c r="AM269" s="213"/>
      <c r="AN269" s="213"/>
      <c r="AO269" s="213"/>
      <c r="AP269" s="213"/>
      <c r="AQ269" s="213"/>
      <c r="AR269" s="213"/>
      <c r="AS269" s="213"/>
      <c r="AT269" s="224"/>
      <c r="AU269" s="224"/>
      <c r="AV269" s="224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</row>
    <row r="270" spans="2:81" ht="15.75" thickBot="1" x14ac:dyDescent="0.3">
      <c r="B270" s="21"/>
      <c r="C270" s="22"/>
      <c r="D270" s="23"/>
      <c r="E270" s="24">
        <f>SUM(E259:E269)</f>
        <v>5000</v>
      </c>
      <c r="F270" s="24">
        <f>SUM(F259:F269)</f>
        <v>0</v>
      </c>
      <c r="G270" s="24"/>
      <c r="H270" s="24">
        <f>SUM(H259:H269)</f>
        <v>0</v>
      </c>
      <c r="I270" s="24">
        <f>SUM(I259:I269)</f>
        <v>0</v>
      </c>
      <c r="J270" s="24"/>
      <c r="K270" s="24">
        <f>SUM(K259:K269)</f>
        <v>0</v>
      </c>
      <c r="L270" s="24">
        <f>SUM(L259:L269)</f>
        <v>0</v>
      </c>
      <c r="M270" s="24"/>
      <c r="N270" s="24">
        <f>SUM(N259:N269)</f>
        <v>1000</v>
      </c>
      <c r="O270" s="24">
        <f>SUM(O259:O269)</f>
        <v>0</v>
      </c>
      <c r="P270" s="24"/>
      <c r="Q270" s="24">
        <f>SUM(Q259:Q269)</f>
        <v>1500</v>
      </c>
      <c r="R270" s="24">
        <f>SUM(R259:R269)</f>
        <v>0</v>
      </c>
      <c r="S270" s="24"/>
      <c r="T270" s="24">
        <f>SUM(T259:T269)</f>
        <v>2800</v>
      </c>
      <c r="U270" s="24">
        <f>SUM(U259:U269)</f>
        <v>0</v>
      </c>
      <c r="V270" s="24"/>
      <c r="W270" s="24">
        <f>SUM(W259:W269)</f>
        <v>1000</v>
      </c>
      <c r="X270" s="24">
        <f>SUM(X259:X269)</f>
        <v>0</v>
      </c>
      <c r="Y270" s="24"/>
      <c r="Z270" s="24">
        <f>SUM(Z259:Z269)</f>
        <v>0</v>
      </c>
      <c r="AA270" s="24">
        <f>SUM(AA259:AA269)</f>
        <v>0</v>
      </c>
      <c r="AB270" s="24"/>
      <c r="AC270" s="24">
        <f>SUM(AC259:AC269)</f>
        <v>0</v>
      </c>
      <c r="AD270" s="24">
        <f>SUM(AD259:AD269)</f>
        <v>0</v>
      </c>
      <c r="AE270" s="24"/>
      <c r="AF270" s="24">
        <f>SUM(AF259:AF269)</f>
        <v>4000</v>
      </c>
      <c r="AG270" s="24">
        <f>SUM(AG259:AG269)</f>
        <v>0</v>
      </c>
      <c r="AH270" s="24"/>
      <c r="AI270" s="24">
        <f>SUM(AI259:AI269)</f>
        <v>300</v>
      </c>
      <c r="AJ270" s="24">
        <f>SUM(AJ259:AJ269)</f>
        <v>0</v>
      </c>
      <c r="AK270" s="24"/>
      <c r="AL270" s="24">
        <f>SUM(AL259:AL269)</f>
        <v>1300</v>
      </c>
      <c r="AM270" s="24">
        <f>SUM(AM259:AM269)</f>
        <v>0</v>
      </c>
      <c r="AN270" s="24"/>
      <c r="AO270" s="24">
        <f>SUM(AO259:AO269)</f>
        <v>3500</v>
      </c>
      <c r="AP270" s="24">
        <f>SUM(AP259:AP269)</f>
        <v>0</v>
      </c>
      <c r="AQ270" s="24"/>
      <c r="AR270" s="24">
        <f>SUM(AR259:AR269)</f>
        <v>0</v>
      </c>
      <c r="AS270" s="24">
        <f>SUM(AS259:AS269)</f>
        <v>0</v>
      </c>
      <c r="AT270" s="24"/>
      <c r="AU270" s="24">
        <f>SUM(AU259:AU269)</f>
        <v>0</v>
      </c>
      <c r="AV270" s="25">
        <f>SUM(AV259:AV269)</f>
        <v>0</v>
      </c>
      <c r="AW270" s="14"/>
      <c r="AX270" s="14"/>
      <c r="AY270" s="14"/>
    </row>
    <row r="271" spans="2:81" ht="15.75" thickBot="1" x14ac:dyDescent="0.3"/>
    <row r="272" spans="2:81" x14ac:dyDescent="0.25">
      <c r="B272" s="333" t="s">
        <v>203</v>
      </c>
      <c r="C272" s="334"/>
      <c r="D272" s="339">
        <v>1</v>
      </c>
      <c r="E272" s="340"/>
      <c r="F272" s="340"/>
      <c r="G272" s="328">
        <v>2</v>
      </c>
      <c r="H272" s="329"/>
      <c r="I272" s="330"/>
      <c r="J272" s="328">
        <v>3</v>
      </c>
      <c r="K272" s="329"/>
      <c r="L272" s="330"/>
      <c r="M272" s="328">
        <v>4</v>
      </c>
      <c r="N272" s="329"/>
      <c r="O272" s="330"/>
      <c r="P272" s="328">
        <v>5</v>
      </c>
      <c r="Q272" s="329"/>
      <c r="R272" s="330"/>
      <c r="S272" s="328">
        <v>6</v>
      </c>
      <c r="T272" s="329"/>
      <c r="U272" s="330"/>
      <c r="V272" s="328">
        <v>7</v>
      </c>
      <c r="W272" s="329"/>
      <c r="X272" s="330"/>
      <c r="Y272" s="328">
        <v>8</v>
      </c>
      <c r="Z272" s="329"/>
      <c r="AA272" s="330"/>
      <c r="AB272" s="328">
        <v>9</v>
      </c>
      <c r="AC272" s="329"/>
      <c r="AD272" s="330"/>
      <c r="AE272" s="328">
        <v>10</v>
      </c>
      <c r="AF272" s="329"/>
      <c r="AG272" s="330"/>
      <c r="AH272" s="328">
        <v>11</v>
      </c>
      <c r="AI272" s="329"/>
      <c r="AJ272" s="330"/>
      <c r="AK272" s="328">
        <v>12</v>
      </c>
      <c r="AL272" s="329"/>
      <c r="AM272" s="330"/>
      <c r="AN272" s="328">
        <v>13</v>
      </c>
      <c r="AO272" s="329"/>
      <c r="AP272" s="330"/>
      <c r="AQ272" s="328">
        <v>14</v>
      </c>
      <c r="AR272" s="329"/>
      <c r="AS272" s="330"/>
      <c r="AT272" s="328">
        <v>15</v>
      </c>
      <c r="AU272" s="329"/>
      <c r="AV272" s="331"/>
      <c r="AW272" s="332"/>
      <c r="AX272" s="319"/>
      <c r="AY272" s="319"/>
      <c r="AZ272" s="319"/>
      <c r="BA272" s="319"/>
      <c r="BB272" s="319"/>
      <c r="BC272" s="319"/>
      <c r="BD272" s="319"/>
      <c r="BE272" s="319"/>
      <c r="BF272" s="319"/>
      <c r="BG272" s="319"/>
      <c r="BH272" s="319"/>
      <c r="BI272" s="319"/>
      <c r="BJ272" s="319"/>
      <c r="BK272" s="319"/>
      <c r="BL272" s="319"/>
      <c r="BM272" s="319"/>
      <c r="BN272" s="319"/>
      <c r="BO272" s="319"/>
      <c r="BP272" s="319"/>
      <c r="BQ272" s="319"/>
      <c r="BR272" s="319"/>
      <c r="BS272" s="319"/>
      <c r="BT272" s="319"/>
      <c r="BU272" s="319"/>
      <c r="BV272" s="319"/>
      <c r="BW272" s="319"/>
      <c r="BX272" s="319"/>
      <c r="BY272" s="319"/>
      <c r="BZ272" s="319"/>
      <c r="CA272" s="319"/>
      <c r="CB272" s="319"/>
      <c r="CC272" s="319"/>
    </row>
    <row r="273" spans="2:81" x14ac:dyDescent="0.25">
      <c r="B273" s="335"/>
      <c r="C273" s="336"/>
      <c r="D273" s="15" t="s">
        <v>0</v>
      </c>
      <c r="E273" s="16" t="s">
        <v>1</v>
      </c>
      <c r="F273" s="16" t="s">
        <v>2</v>
      </c>
      <c r="G273" s="16" t="s">
        <v>0</v>
      </c>
      <c r="H273" s="16" t="s">
        <v>1</v>
      </c>
      <c r="I273" s="16" t="s">
        <v>2</v>
      </c>
      <c r="J273" s="16" t="s">
        <v>0</v>
      </c>
      <c r="K273" s="16" t="s">
        <v>1</v>
      </c>
      <c r="L273" s="16" t="s">
        <v>2</v>
      </c>
      <c r="M273" s="16" t="s">
        <v>0</v>
      </c>
      <c r="N273" s="16" t="s">
        <v>1</v>
      </c>
      <c r="O273" s="16" t="s">
        <v>2</v>
      </c>
      <c r="P273" s="16" t="s">
        <v>0</v>
      </c>
      <c r="Q273" s="16" t="s">
        <v>1</v>
      </c>
      <c r="R273" s="16" t="s">
        <v>2</v>
      </c>
      <c r="S273" s="16" t="s">
        <v>0</v>
      </c>
      <c r="T273" s="16" t="s">
        <v>1</v>
      </c>
      <c r="U273" s="16" t="s">
        <v>2</v>
      </c>
      <c r="V273" s="16" t="s">
        <v>0</v>
      </c>
      <c r="W273" s="16" t="s">
        <v>1</v>
      </c>
      <c r="X273" s="16" t="s">
        <v>2</v>
      </c>
      <c r="Y273" s="16" t="s">
        <v>0</v>
      </c>
      <c r="Z273" s="16" t="s">
        <v>1</v>
      </c>
      <c r="AA273" s="16" t="s">
        <v>2</v>
      </c>
      <c r="AB273" s="16" t="s">
        <v>0</v>
      </c>
      <c r="AC273" s="16" t="s">
        <v>1</v>
      </c>
      <c r="AD273" s="16" t="s">
        <v>2</v>
      </c>
      <c r="AE273" s="16" t="s">
        <v>0</v>
      </c>
      <c r="AF273" s="16" t="s">
        <v>1</v>
      </c>
      <c r="AG273" s="16" t="s">
        <v>2</v>
      </c>
      <c r="AH273" s="16" t="s">
        <v>0</v>
      </c>
      <c r="AI273" s="16" t="s">
        <v>1</v>
      </c>
      <c r="AJ273" s="16" t="s">
        <v>2</v>
      </c>
      <c r="AK273" s="16" t="s">
        <v>0</v>
      </c>
      <c r="AL273" s="16" t="s">
        <v>1</v>
      </c>
      <c r="AM273" s="16" t="s">
        <v>2</v>
      </c>
      <c r="AN273" s="16" t="s">
        <v>0</v>
      </c>
      <c r="AO273" s="16" t="s">
        <v>1</v>
      </c>
      <c r="AP273" s="16" t="s">
        <v>2</v>
      </c>
      <c r="AQ273" s="16" t="s">
        <v>0</v>
      </c>
      <c r="AR273" s="16" t="s">
        <v>1</v>
      </c>
      <c r="AS273" s="16" t="s">
        <v>2</v>
      </c>
      <c r="AT273" s="16" t="s">
        <v>0</v>
      </c>
      <c r="AU273" s="16" t="s">
        <v>1</v>
      </c>
      <c r="AV273" s="17" t="s">
        <v>2</v>
      </c>
      <c r="AW273" s="14"/>
      <c r="AX273" s="14"/>
      <c r="AY273" s="14"/>
    </row>
    <row r="274" spans="2:81" x14ac:dyDescent="0.2">
      <c r="B274" s="335"/>
      <c r="C274" s="336"/>
      <c r="D274" s="223"/>
      <c r="E274" s="223"/>
      <c r="F274" s="224"/>
      <c r="G274" s="212" t="s">
        <v>210</v>
      </c>
      <c r="H274" s="212">
        <v>3000</v>
      </c>
      <c r="I274" s="213"/>
      <c r="J274" s="212" t="s">
        <v>790</v>
      </c>
      <c r="K274" s="212">
        <v>3000</v>
      </c>
      <c r="L274" s="213"/>
      <c r="M274" s="212" t="s">
        <v>791</v>
      </c>
      <c r="N274" s="212">
        <v>3000</v>
      </c>
      <c r="O274" s="213"/>
      <c r="P274" s="212" t="s">
        <v>792</v>
      </c>
      <c r="Q274" s="212">
        <v>1250</v>
      </c>
      <c r="R274" s="213"/>
      <c r="S274" s="212" t="s">
        <v>793</v>
      </c>
      <c r="T274" s="212">
        <v>3000</v>
      </c>
      <c r="U274" s="213"/>
      <c r="V274" s="212" t="s">
        <v>794</v>
      </c>
      <c r="W274" s="212">
        <v>4000</v>
      </c>
      <c r="X274" s="213"/>
      <c r="Y274" s="224"/>
      <c r="Z274" s="224"/>
      <c r="AA274" s="224"/>
      <c r="AB274" s="224" t="s">
        <v>795</v>
      </c>
      <c r="AC274" s="224">
        <v>3000</v>
      </c>
      <c r="AD274" s="224"/>
      <c r="AE274" s="212" t="s">
        <v>796</v>
      </c>
      <c r="AF274" s="212">
        <v>3000</v>
      </c>
      <c r="AG274" s="213"/>
      <c r="AH274" s="213" t="s">
        <v>797</v>
      </c>
      <c r="AI274" s="213">
        <v>4370</v>
      </c>
      <c r="AJ274" s="213"/>
      <c r="AK274" s="213" t="s">
        <v>798</v>
      </c>
      <c r="AL274" s="213">
        <v>4800</v>
      </c>
      <c r="AM274" s="213"/>
      <c r="AN274" s="212" t="s">
        <v>799</v>
      </c>
      <c r="AO274" s="212">
        <v>3000</v>
      </c>
      <c r="AP274" s="213"/>
      <c r="AQ274" s="212" t="s">
        <v>800</v>
      </c>
      <c r="AR274" s="212">
        <v>3600</v>
      </c>
      <c r="AS274" s="213"/>
      <c r="AT274" s="224" t="s">
        <v>801</v>
      </c>
      <c r="AU274" s="224"/>
      <c r="AV274" s="224">
        <v>300</v>
      </c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</row>
    <row r="275" spans="2:81" x14ac:dyDescent="0.2">
      <c r="B275" s="335"/>
      <c r="C275" s="336"/>
      <c r="D275" s="224"/>
      <c r="E275" s="224"/>
      <c r="F275" s="224"/>
      <c r="G275" s="213" t="s">
        <v>802</v>
      </c>
      <c r="H275" s="213">
        <v>6000</v>
      </c>
      <c r="I275" s="213"/>
      <c r="J275" s="212" t="s">
        <v>803</v>
      </c>
      <c r="K275" s="212">
        <v>500</v>
      </c>
      <c r="L275" s="213"/>
      <c r="M275" s="212" t="s">
        <v>251</v>
      </c>
      <c r="N275" s="212">
        <v>2000</v>
      </c>
      <c r="O275" s="213"/>
      <c r="P275" s="212" t="s">
        <v>804</v>
      </c>
      <c r="Q275" s="212">
        <v>1000</v>
      </c>
      <c r="R275" s="213"/>
      <c r="S275" s="212" t="s">
        <v>805</v>
      </c>
      <c r="T275" s="212">
        <v>3600</v>
      </c>
      <c r="U275" s="213"/>
      <c r="V275" s="212" t="s">
        <v>806</v>
      </c>
      <c r="W275" s="212">
        <v>3000</v>
      </c>
      <c r="X275" s="213"/>
      <c r="Y275" s="224"/>
      <c r="Z275" s="224"/>
      <c r="AA275" s="224"/>
      <c r="AB275" s="224" t="s">
        <v>805</v>
      </c>
      <c r="AC275" s="224">
        <v>3600</v>
      </c>
      <c r="AD275" s="224"/>
      <c r="AE275" s="212" t="s">
        <v>807</v>
      </c>
      <c r="AF275" s="212">
        <v>300</v>
      </c>
      <c r="AG275" s="213"/>
      <c r="AH275" s="213"/>
      <c r="AI275" s="213"/>
      <c r="AJ275" s="213"/>
      <c r="AK275" s="213" t="s">
        <v>808</v>
      </c>
      <c r="AL275" s="213">
        <v>500</v>
      </c>
      <c r="AM275" s="213"/>
      <c r="AN275" s="213" t="s">
        <v>809</v>
      </c>
      <c r="AO275" s="213">
        <v>3000</v>
      </c>
      <c r="AP275" s="213"/>
      <c r="AQ275" s="213" t="s">
        <v>810</v>
      </c>
      <c r="AR275" s="213">
        <v>400</v>
      </c>
      <c r="AS275" s="213"/>
      <c r="AT275" s="224"/>
      <c r="AU275" s="224"/>
      <c r="AV275" s="224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</row>
    <row r="276" spans="2:81" ht="15.75" thickBot="1" x14ac:dyDescent="0.25">
      <c r="B276" s="337"/>
      <c r="C276" s="338"/>
      <c r="D276" s="224"/>
      <c r="E276" s="224"/>
      <c r="F276" s="224"/>
      <c r="G276" s="213"/>
      <c r="H276" s="213"/>
      <c r="I276" s="213"/>
      <c r="J276" s="212" t="s">
        <v>811</v>
      </c>
      <c r="K276" s="212">
        <v>400</v>
      </c>
      <c r="L276" s="213"/>
      <c r="M276" s="213" t="s">
        <v>812</v>
      </c>
      <c r="N276" s="213">
        <v>3600</v>
      </c>
      <c r="O276" s="213"/>
      <c r="P276" s="213" t="s">
        <v>813</v>
      </c>
      <c r="Q276" s="213">
        <v>5400</v>
      </c>
      <c r="R276" s="213"/>
      <c r="S276" s="213" t="s">
        <v>814</v>
      </c>
      <c r="T276" s="213">
        <v>1500</v>
      </c>
      <c r="U276" s="213"/>
      <c r="V276" s="213"/>
      <c r="W276" s="213"/>
      <c r="X276" s="213"/>
      <c r="Y276" s="224"/>
      <c r="Z276" s="224"/>
      <c r="AA276" s="224"/>
      <c r="AB276" s="224"/>
      <c r="AC276" s="224"/>
      <c r="AD276" s="224"/>
      <c r="AE276" s="212" t="s">
        <v>815</v>
      </c>
      <c r="AF276" s="212">
        <v>7200</v>
      </c>
      <c r="AG276" s="213"/>
      <c r="AH276" s="213"/>
      <c r="AI276" s="213"/>
      <c r="AJ276" s="213"/>
      <c r="AK276" s="213"/>
      <c r="AL276" s="213"/>
      <c r="AM276" s="213"/>
      <c r="AN276" s="213" t="s">
        <v>816</v>
      </c>
      <c r="AO276" s="213">
        <v>1200</v>
      </c>
      <c r="AP276" s="213"/>
      <c r="AQ276" s="213" t="s">
        <v>817</v>
      </c>
      <c r="AR276" s="213">
        <v>1000</v>
      </c>
      <c r="AS276" s="213"/>
      <c r="AT276" s="224"/>
      <c r="AU276" s="224"/>
      <c r="AV276" s="224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</row>
    <row r="277" spans="2:81" x14ac:dyDescent="0.25">
      <c r="B277" s="320" t="s">
        <v>8</v>
      </c>
      <c r="C277" s="321"/>
      <c r="D277" s="224"/>
      <c r="E277" s="224"/>
      <c r="F277" s="224"/>
      <c r="G277" s="213"/>
      <c r="H277" s="213"/>
      <c r="I277" s="213"/>
      <c r="J277" s="213" t="s">
        <v>818</v>
      </c>
      <c r="K277" s="213">
        <v>500</v>
      </c>
      <c r="L277" s="213"/>
      <c r="M277" s="213"/>
      <c r="N277" s="213"/>
      <c r="O277" s="213"/>
      <c r="P277" s="213"/>
      <c r="Q277" s="213"/>
      <c r="R277" s="213"/>
      <c r="S277" s="213"/>
      <c r="T277" s="213"/>
      <c r="U277" s="213"/>
      <c r="V277" s="213"/>
      <c r="W277" s="213"/>
      <c r="X277" s="213"/>
      <c r="Y277" s="224"/>
      <c r="Z277" s="224"/>
      <c r="AA277" s="224"/>
      <c r="AB277" s="224"/>
      <c r="AC277" s="224"/>
      <c r="AD277" s="224"/>
      <c r="AE277" s="213"/>
      <c r="AF277" s="213"/>
      <c r="AG277" s="213"/>
      <c r="AH277" s="213"/>
      <c r="AI277" s="213"/>
      <c r="AJ277" s="213"/>
      <c r="AK277" s="213"/>
      <c r="AL277" s="213"/>
      <c r="AM277" s="213"/>
      <c r="AN277" s="213"/>
      <c r="AO277" s="213"/>
      <c r="AP277" s="213"/>
      <c r="AQ277" s="213" t="s">
        <v>819</v>
      </c>
      <c r="AR277" s="213">
        <v>800</v>
      </c>
      <c r="AS277" s="213"/>
      <c r="AT277" s="224"/>
      <c r="AU277" s="224"/>
      <c r="AV277" s="224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</row>
    <row r="278" spans="2:81" x14ac:dyDescent="0.25">
      <c r="B278" s="18" t="s">
        <v>6</v>
      </c>
      <c r="C278" s="26"/>
      <c r="D278" s="224"/>
      <c r="E278" s="224"/>
      <c r="F278" s="224"/>
      <c r="G278" s="213"/>
      <c r="H278" s="213"/>
      <c r="I278" s="213"/>
      <c r="J278" s="213" t="s">
        <v>820</v>
      </c>
      <c r="K278" s="213">
        <v>500</v>
      </c>
      <c r="L278" s="213"/>
      <c r="M278" s="213"/>
      <c r="N278" s="213"/>
      <c r="O278" s="213"/>
      <c r="P278" s="213"/>
      <c r="Q278" s="213"/>
      <c r="R278" s="213"/>
      <c r="S278" s="213"/>
      <c r="T278" s="213"/>
      <c r="U278" s="213"/>
      <c r="V278" s="213"/>
      <c r="W278" s="213"/>
      <c r="X278" s="213"/>
      <c r="Y278" s="224"/>
      <c r="Z278" s="224"/>
      <c r="AA278" s="224"/>
      <c r="AB278" s="224"/>
      <c r="AC278" s="224"/>
      <c r="AD278" s="224"/>
      <c r="AE278" s="213"/>
      <c r="AF278" s="213"/>
      <c r="AG278" s="213"/>
      <c r="AH278" s="213"/>
      <c r="AI278" s="213"/>
      <c r="AJ278" s="213"/>
      <c r="AK278" s="213"/>
      <c r="AL278" s="213"/>
      <c r="AM278" s="213"/>
      <c r="AN278" s="213"/>
      <c r="AO278" s="213"/>
      <c r="AP278" s="213"/>
      <c r="AQ278" s="213" t="s">
        <v>821</v>
      </c>
      <c r="AR278" s="213">
        <v>500</v>
      </c>
      <c r="AS278" s="213"/>
      <c r="AT278" s="224"/>
      <c r="AU278" s="224"/>
      <c r="AV278" s="224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</row>
    <row r="279" spans="2:81" x14ac:dyDescent="0.25">
      <c r="B279" s="18" t="s">
        <v>3</v>
      </c>
      <c r="C279" s="19">
        <f>SUM(E285,H285,K285,N285,Q285,T285,W285,Z285,AC285,AF285,AI285,AL285,AO285,AR285,AU285)</f>
        <v>86220</v>
      </c>
      <c r="D279" s="224"/>
      <c r="E279" s="224"/>
      <c r="F279" s="224"/>
      <c r="G279" s="213"/>
      <c r="H279" s="213"/>
      <c r="I279" s="213"/>
      <c r="J279" s="213" t="s">
        <v>822</v>
      </c>
      <c r="K279" s="213">
        <v>400</v>
      </c>
      <c r="L279" s="213"/>
      <c r="M279" s="213"/>
      <c r="N279" s="213"/>
      <c r="O279" s="213"/>
      <c r="P279" s="213"/>
      <c r="Q279" s="213"/>
      <c r="R279" s="213"/>
      <c r="S279" s="213"/>
      <c r="T279" s="213"/>
      <c r="U279" s="213"/>
      <c r="V279" s="213"/>
      <c r="W279" s="213"/>
      <c r="X279" s="213"/>
      <c r="Y279" s="224"/>
      <c r="Z279" s="224"/>
      <c r="AA279" s="224"/>
      <c r="AB279" s="224"/>
      <c r="AC279" s="224"/>
      <c r="AD279" s="224"/>
      <c r="AE279" s="213"/>
      <c r="AF279" s="213"/>
      <c r="AG279" s="213"/>
      <c r="AH279" s="213"/>
      <c r="AI279" s="213"/>
      <c r="AJ279" s="213"/>
      <c r="AK279" s="213"/>
      <c r="AL279" s="213"/>
      <c r="AM279" s="213"/>
      <c r="AN279" s="213"/>
      <c r="AO279" s="213"/>
      <c r="AP279" s="213"/>
      <c r="AQ279" s="213" t="s">
        <v>801</v>
      </c>
      <c r="AR279" s="213">
        <v>300</v>
      </c>
      <c r="AS279" s="213"/>
      <c r="AT279" s="224"/>
      <c r="AU279" s="224"/>
      <c r="AV279" s="224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</row>
    <row r="280" spans="2:81" x14ac:dyDescent="0.25">
      <c r="B280" s="18" t="s">
        <v>2</v>
      </c>
      <c r="C280" s="19">
        <f>SUM(F285,I285,L285,O285,R285,U285,X285,AA285,AD285,AG285,AJ285,AM285,AP285,AS285,AV285)</f>
        <v>300</v>
      </c>
      <c r="D280" s="224"/>
      <c r="E280" s="224"/>
      <c r="F280" s="224"/>
      <c r="G280" s="213"/>
      <c r="H280" s="213"/>
      <c r="I280" s="213"/>
      <c r="J280" s="213"/>
      <c r="K280" s="213"/>
      <c r="L280" s="213"/>
      <c r="M280" s="213"/>
      <c r="N280" s="213"/>
      <c r="O280" s="213"/>
      <c r="P280" s="213"/>
      <c r="Q280" s="213"/>
      <c r="R280" s="213"/>
      <c r="S280" s="213"/>
      <c r="T280" s="213"/>
      <c r="U280" s="213"/>
      <c r="V280" s="213"/>
      <c r="W280" s="213"/>
      <c r="X280" s="213"/>
      <c r="Y280" s="224"/>
      <c r="Z280" s="224"/>
      <c r="AA280" s="224"/>
      <c r="AB280" s="224"/>
      <c r="AC280" s="224"/>
      <c r="AD280" s="224"/>
      <c r="AE280" s="213"/>
      <c r="AF280" s="213"/>
      <c r="AG280" s="213"/>
      <c r="AH280" s="213"/>
      <c r="AI280" s="213"/>
      <c r="AJ280" s="213"/>
      <c r="AK280" s="213"/>
      <c r="AL280" s="213"/>
      <c r="AM280" s="213"/>
      <c r="AN280" s="213"/>
      <c r="AO280" s="213"/>
      <c r="AP280" s="213"/>
      <c r="AQ280" s="213"/>
      <c r="AR280" s="213"/>
      <c r="AS280" s="213"/>
      <c r="AT280" s="224"/>
      <c r="AU280" s="224"/>
      <c r="AV280" s="224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</row>
    <row r="281" spans="2:81" ht="15.75" thickBot="1" x14ac:dyDescent="0.3">
      <c r="B281" s="18" t="s">
        <v>4</v>
      </c>
      <c r="C281" s="20">
        <f>C279-C280</f>
        <v>85920</v>
      </c>
      <c r="D281" s="224"/>
      <c r="E281" s="224"/>
      <c r="F281" s="224"/>
      <c r="G281" s="213"/>
      <c r="H281" s="213"/>
      <c r="I281" s="213"/>
      <c r="J281" s="213"/>
      <c r="K281" s="213"/>
      <c r="L281" s="213"/>
      <c r="M281" s="213"/>
      <c r="N281" s="213"/>
      <c r="O281" s="213"/>
      <c r="P281" s="213"/>
      <c r="Q281" s="213"/>
      <c r="R281" s="213"/>
      <c r="S281" s="213"/>
      <c r="T281" s="213"/>
      <c r="U281" s="213"/>
      <c r="V281" s="213"/>
      <c r="W281" s="213"/>
      <c r="X281" s="213"/>
      <c r="Y281" s="224"/>
      <c r="Z281" s="224"/>
      <c r="AA281" s="224"/>
      <c r="AB281" s="224"/>
      <c r="AC281" s="224"/>
      <c r="AD281" s="224"/>
      <c r="AE281" s="213"/>
      <c r="AF281" s="213"/>
      <c r="AG281" s="213"/>
      <c r="AH281" s="213"/>
      <c r="AI281" s="213"/>
      <c r="AJ281" s="213"/>
      <c r="AK281" s="213"/>
      <c r="AL281" s="213"/>
      <c r="AM281" s="213"/>
      <c r="AN281" s="213"/>
      <c r="AO281" s="213"/>
      <c r="AP281" s="213"/>
      <c r="AQ281" s="213"/>
      <c r="AR281" s="213"/>
      <c r="AS281" s="213"/>
      <c r="AT281" s="224"/>
      <c r="AU281" s="224"/>
      <c r="AV281" s="224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</row>
    <row r="282" spans="2:81" x14ac:dyDescent="0.25">
      <c r="B282" s="322" t="s">
        <v>5</v>
      </c>
      <c r="C282" s="323"/>
      <c r="D282" s="224"/>
      <c r="E282" s="224"/>
      <c r="F282" s="224"/>
      <c r="G282" s="213"/>
      <c r="H282" s="213"/>
      <c r="I282" s="213"/>
      <c r="J282" s="213"/>
      <c r="K282" s="213"/>
      <c r="L282" s="213"/>
      <c r="M282" s="213"/>
      <c r="N282" s="213"/>
      <c r="O282" s="213"/>
      <c r="P282" s="213"/>
      <c r="Q282" s="213"/>
      <c r="R282" s="213"/>
      <c r="S282" s="213"/>
      <c r="T282" s="213"/>
      <c r="U282" s="213"/>
      <c r="V282" s="213"/>
      <c r="W282" s="213"/>
      <c r="X282" s="213"/>
      <c r="Y282" s="224"/>
      <c r="Z282" s="224"/>
      <c r="AA282" s="224"/>
      <c r="AB282" s="224"/>
      <c r="AC282" s="224"/>
      <c r="AD282" s="224"/>
      <c r="AE282" s="213"/>
      <c r="AF282" s="213"/>
      <c r="AG282" s="213"/>
      <c r="AH282" s="213"/>
      <c r="AI282" s="213"/>
      <c r="AJ282" s="213"/>
      <c r="AK282" s="213"/>
      <c r="AL282" s="213"/>
      <c r="AM282" s="213"/>
      <c r="AN282" s="213"/>
      <c r="AO282" s="213"/>
      <c r="AP282" s="213"/>
      <c r="AQ282" s="213"/>
      <c r="AR282" s="213"/>
      <c r="AS282" s="213"/>
      <c r="AT282" s="224"/>
      <c r="AU282" s="224"/>
      <c r="AV282" s="224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</row>
    <row r="283" spans="2:81" x14ac:dyDescent="0.25">
      <c r="B283" s="324" t="e">
        <f>C281/C278</f>
        <v>#DIV/0!</v>
      </c>
      <c r="C283" s="325"/>
      <c r="D283" s="224"/>
      <c r="E283" s="224"/>
      <c r="F283" s="224"/>
      <c r="G283" s="213"/>
      <c r="H283" s="213"/>
      <c r="I283" s="213"/>
      <c r="J283" s="213"/>
      <c r="K283" s="213"/>
      <c r="L283" s="213"/>
      <c r="M283" s="213"/>
      <c r="N283" s="213"/>
      <c r="O283" s="213"/>
      <c r="P283" s="213"/>
      <c r="Q283" s="213"/>
      <c r="R283" s="213"/>
      <c r="S283" s="213"/>
      <c r="T283" s="213"/>
      <c r="U283" s="213"/>
      <c r="V283" s="213"/>
      <c r="W283" s="213"/>
      <c r="X283" s="213"/>
      <c r="Y283" s="224"/>
      <c r="Z283" s="224"/>
      <c r="AA283" s="224"/>
      <c r="AB283" s="224"/>
      <c r="AC283" s="224"/>
      <c r="AD283" s="224"/>
      <c r="AE283" s="213"/>
      <c r="AF283" s="213"/>
      <c r="AG283" s="213"/>
      <c r="AH283" s="213"/>
      <c r="AI283" s="213"/>
      <c r="AJ283" s="213"/>
      <c r="AK283" s="213"/>
      <c r="AL283" s="213"/>
      <c r="AM283" s="213"/>
      <c r="AN283" s="213"/>
      <c r="AO283" s="213"/>
      <c r="AP283" s="213"/>
      <c r="AQ283" s="213"/>
      <c r="AR283" s="213"/>
      <c r="AS283" s="213"/>
      <c r="AT283" s="224"/>
      <c r="AU283" s="224"/>
      <c r="AV283" s="224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</row>
    <row r="284" spans="2:81" ht="15.75" thickBot="1" x14ac:dyDescent="0.3">
      <c r="B284" s="326"/>
      <c r="C284" s="327"/>
      <c r="D284" s="224"/>
      <c r="E284" s="224"/>
      <c r="F284" s="224"/>
      <c r="G284" s="213"/>
      <c r="H284" s="213"/>
      <c r="I284" s="213"/>
      <c r="J284" s="213"/>
      <c r="K284" s="213"/>
      <c r="L284" s="213"/>
      <c r="M284" s="213"/>
      <c r="N284" s="213"/>
      <c r="O284" s="213"/>
      <c r="P284" s="213"/>
      <c r="Q284" s="213"/>
      <c r="R284" s="213"/>
      <c r="S284" s="213"/>
      <c r="T284" s="213"/>
      <c r="U284" s="213"/>
      <c r="V284" s="213"/>
      <c r="W284" s="213"/>
      <c r="X284" s="213"/>
      <c r="Y284" s="224"/>
      <c r="Z284" s="224"/>
      <c r="AA284" s="224"/>
      <c r="AB284" s="224"/>
      <c r="AC284" s="224"/>
      <c r="AD284" s="224"/>
      <c r="AE284" s="213"/>
      <c r="AF284" s="213"/>
      <c r="AG284" s="213"/>
      <c r="AH284" s="213"/>
      <c r="AI284" s="213"/>
      <c r="AJ284" s="213"/>
      <c r="AK284" s="213"/>
      <c r="AL284" s="213"/>
      <c r="AM284" s="213"/>
      <c r="AN284" s="213"/>
      <c r="AO284" s="213"/>
      <c r="AP284" s="213"/>
      <c r="AQ284" s="213"/>
      <c r="AR284" s="213"/>
      <c r="AS284" s="213"/>
      <c r="AT284" s="224"/>
      <c r="AU284" s="224"/>
      <c r="AV284" s="224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</row>
    <row r="285" spans="2:81" ht="15.75" thickBot="1" x14ac:dyDescent="0.3">
      <c r="B285" s="21"/>
      <c r="C285" s="22"/>
      <c r="D285" s="23"/>
      <c r="E285" s="24">
        <f>SUM(E274:E284)</f>
        <v>0</v>
      </c>
      <c r="F285" s="24">
        <f>SUM(F274:F284)</f>
        <v>0</v>
      </c>
      <c r="G285" s="24"/>
      <c r="H285" s="24">
        <f>SUM(H274:H284)</f>
        <v>9000</v>
      </c>
      <c r="I285" s="24">
        <f>SUM(I274:I284)</f>
        <v>0</v>
      </c>
      <c r="J285" s="24"/>
      <c r="K285" s="24">
        <f>SUM(K274:K284)</f>
        <v>5300</v>
      </c>
      <c r="L285" s="24">
        <f>SUM(L274:L284)</f>
        <v>0</v>
      </c>
      <c r="M285" s="24"/>
      <c r="N285" s="24">
        <f>SUM(N274:N284)</f>
        <v>8600</v>
      </c>
      <c r="O285" s="24">
        <f>SUM(O274:O284)</f>
        <v>0</v>
      </c>
      <c r="P285" s="24"/>
      <c r="Q285" s="24">
        <f>SUM(Q274:Q284)</f>
        <v>7650</v>
      </c>
      <c r="R285" s="24">
        <f>SUM(R274:R284)</f>
        <v>0</v>
      </c>
      <c r="S285" s="24"/>
      <c r="T285" s="24">
        <f>SUM(T274:T284)</f>
        <v>8100</v>
      </c>
      <c r="U285" s="24">
        <f>SUM(U274:U284)</f>
        <v>0</v>
      </c>
      <c r="V285" s="24"/>
      <c r="W285" s="24">
        <f>SUM(W274:W284)</f>
        <v>7000</v>
      </c>
      <c r="X285" s="24">
        <f>SUM(X274:X284)</f>
        <v>0</v>
      </c>
      <c r="Y285" s="24"/>
      <c r="Z285" s="24">
        <f>SUM(Z274:Z284)</f>
        <v>0</v>
      </c>
      <c r="AA285" s="24">
        <f>SUM(AA274:AA284)</f>
        <v>0</v>
      </c>
      <c r="AB285" s="24"/>
      <c r="AC285" s="24">
        <f>SUM(AC274:AC284)</f>
        <v>6600</v>
      </c>
      <c r="AD285" s="24">
        <f>SUM(AD274:AD284)</f>
        <v>0</v>
      </c>
      <c r="AE285" s="24"/>
      <c r="AF285" s="24">
        <f>SUM(AF274:AF284)</f>
        <v>10500</v>
      </c>
      <c r="AG285" s="24">
        <f>SUM(AG274:AG284)</f>
        <v>0</v>
      </c>
      <c r="AH285" s="24"/>
      <c r="AI285" s="24">
        <f>SUM(AI274:AI284)</f>
        <v>4370</v>
      </c>
      <c r="AJ285" s="24">
        <f>SUM(AJ274:AJ284)</f>
        <v>0</v>
      </c>
      <c r="AK285" s="24"/>
      <c r="AL285" s="24">
        <f>SUM(AL274:AL284)</f>
        <v>5300</v>
      </c>
      <c r="AM285" s="24">
        <f>SUM(AM274:AM284)</f>
        <v>0</v>
      </c>
      <c r="AN285" s="24"/>
      <c r="AO285" s="24">
        <f>SUM(AO274:AO284)</f>
        <v>7200</v>
      </c>
      <c r="AP285" s="24">
        <f>SUM(AP274:AP284)</f>
        <v>0</v>
      </c>
      <c r="AQ285" s="24"/>
      <c r="AR285" s="24">
        <f>SUM(AR274:AR284)</f>
        <v>6600</v>
      </c>
      <c r="AS285" s="24">
        <f>SUM(AS274:AS284)</f>
        <v>0</v>
      </c>
      <c r="AT285" s="24"/>
      <c r="AU285" s="24">
        <f>SUM(AU274:AU284)</f>
        <v>0</v>
      </c>
      <c r="AV285" s="25">
        <f>SUM(AV274:AV284)</f>
        <v>300</v>
      </c>
      <c r="AW285" s="14"/>
      <c r="AX285" s="14"/>
      <c r="AY285" s="14"/>
    </row>
    <row r="286" spans="2:81" ht="15.75" thickBot="1" x14ac:dyDescent="0.3"/>
    <row r="287" spans="2:81" x14ac:dyDescent="0.25">
      <c r="B287" s="333" t="s">
        <v>204</v>
      </c>
      <c r="C287" s="334"/>
      <c r="D287" s="339">
        <v>1</v>
      </c>
      <c r="E287" s="340"/>
      <c r="F287" s="340"/>
      <c r="G287" s="328">
        <v>2</v>
      </c>
      <c r="H287" s="329"/>
      <c r="I287" s="330"/>
      <c r="J287" s="328">
        <v>3</v>
      </c>
      <c r="K287" s="329"/>
      <c r="L287" s="330"/>
      <c r="M287" s="328">
        <v>4</v>
      </c>
      <c r="N287" s="329"/>
      <c r="O287" s="330"/>
      <c r="P287" s="328">
        <v>5</v>
      </c>
      <c r="Q287" s="329"/>
      <c r="R287" s="330"/>
      <c r="S287" s="328">
        <v>6</v>
      </c>
      <c r="T287" s="329"/>
      <c r="U287" s="330"/>
      <c r="V287" s="328">
        <v>7</v>
      </c>
      <c r="W287" s="329"/>
      <c r="X287" s="330"/>
      <c r="Y287" s="328">
        <v>8</v>
      </c>
      <c r="Z287" s="329"/>
      <c r="AA287" s="330"/>
      <c r="AB287" s="328">
        <v>9</v>
      </c>
      <c r="AC287" s="329"/>
      <c r="AD287" s="330"/>
      <c r="AE287" s="328">
        <v>10</v>
      </c>
      <c r="AF287" s="329"/>
      <c r="AG287" s="330"/>
      <c r="AH287" s="328">
        <v>11</v>
      </c>
      <c r="AI287" s="329"/>
      <c r="AJ287" s="330"/>
      <c r="AK287" s="328">
        <v>12</v>
      </c>
      <c r="AL287" s="329"/>
      <c r="AM287" s="330"/>
      <c r="AN287" s="328">
        <v>13</v>
      </c>
      <c r="AO287" s="329"/>
      <c r="AP287" s="330"/>
      <c r="AQ287" s="328">
        <v>14</v>
      </c>
      <c r="AR287" s="329"/>
      <c r="AS287" s="330"/>
      <c r="AT287" s="328">
        <v>15</v>
      </c>
      <c r="AU287" s="329"/>
      <c r="AV287" s="331"/>
      <c r="AW287" s="332"/>
      <c r="AX287" s="319"/>
      <c r="AY287" s="319"/>
      <c r="AZ287" s="319"/>
      <c r="BA287" s="319"/>
      <c r="BB287" s="319"/>
      <c r="BC287" s="319"/>
      <c r="BD287" s="319"/>
      <c r="BE287" s="319"/>
      <c r="BF287" s="319"/>
      <c r="BG287" s="319"/>
      <c r="BH287" s="319"/>
      <c r="BI287" s="319"/>
      <c r="BJ287" s="319"/>
      <c r="BK287" s="319"/>
      <c r="BL287" s="319"/>
      <c r="BM287" s="319"/>
      <c r="BN287" s="319"/>
      <c r="BO287" s="319"/>
      <c r="BP287" s="319"/>
      <c r="BQ287" s="319"/>
      <c r="BR287" s="319"/>
      <c r="BS287" s="319"/>
      <c r="BT287" s="319"/>
      <c r="BU287" s="319"/>
      <c r="BV287" s="319"/>
      <c r="BW287" s="319"/>
      <c r="BX287" s="319"/>
      <c r="BY287" s="319"/>
      <c r="BZ287" s="319"/>
      <c r="CA287" s="319"/>
      <c r="CB287" s="319"/>
      <c r="CC287" s="319"/>
    </row>
    <row r="288" spans="2:81" x14ac:dyDescent="0.25">
      <c r="B288" s="335"/>
      <c r="C288" s="336"/>
      <c r="D288" s="15" t="s">
        <v>0</v>
      </c>
      <c r="E288" s="16" t="s">
        <v>1</v>
      </c>
      <c r="F288" s="16" t="s">
        <v>2</v>
      </c>
      <c r="G288" s="16" t="s">
        <v>0</v>
      </c>
      <c r="H288" s="16" t="s">
        <v>1</v>
      </c>
      <c r="I288" s="16" t="s">
        <v>2</v>
      </c>
      <c r="J288" s="16" t="s">
        <v>0</v>
      </c>
      <c r="K288" s="16" t="s">
        <v>1</v>
      </c>
      <c r="L288" s="16" t="s">
        <v>2</v>
      </c>
      <c r="M288" s="16" t="s">
        <v>0</v>
      </c>
      <c r="N288" s="16" t="s">
        <v>1</v>
      </c>
      <c r="O288" s="16" t="s">
        <v>2</v>
      </c>
      <c r="P288" s="16" t="s">
        <v>0</v>
      </c>
      <c r="Q288" s="16" t="s">
        <v>1</v>
      </c>
      <c r="R288" s="16" t="s">
        <v>2</v>
      </c>
      <c r="S288" s="16" t="s">
        <v>0</v>
      </c>
      <c r="T288" s="16" t="s">
        <v>1</v>
      </c>
      <c r="U288" s="16" t="s">
        <v>2</v>
      </c>
      <c r="V288" s="16" t="s">
        <v>0</v>
      </c>
      <c r="W288" s="16" t="s">
        <v>1</v>
      </c>
      <c r="X288" s="16" t="s">
        <v>2</v>
      </c>
      <c r="Y288" s="16" t="s">
        <v>0</v>
      </c>
      <c r="Z288" s="16" t="s">
        <v>1</v>
      </c>
      <c r="AA288" s="16" t="s">
        <v>2</v>
      </c>
      <c r="AB288" s="16" t="s">
        <v>0</v>
      </c>
      <c r="AC288" s="16" t="s">
        <v>1</v>
      </c>
      <c r="AD288" s="16" t="s">
        <v>2</v>
      </c>
      <c r="AE288" s="16" t="s">
        <v>0</v>
      </c>
      <c r="AF288" s="16" t="s">
        <v>1</v>
      </c>
      <c r="AG288" s="16" t="s">
        <v>2</v>
      </c>
      <c r="AH288" s="16" t="s">
        <v>0</v>
      </c>
      <c r="AI288" s="16" t="s">
        <v>1</v>
      </c>
      <c r="AJ288" s="16" t="s">
        <v>2</v>
      </c>
      <c r="AK288" s="16" t="s">
        <v>0</v>
      </c>
      <c r="AL288" s="16" t="s">
        <v>1</v>
      </c>
      <c r="AM288" s="16" t="s">
        <v>2</v>
      </c>
      <c r="AN288" s="16" t="s">
        <v>0</v>
      </c>
      <c r="AO288" s="16" t="s">
        <v>1</v>
      </c>
      <c r="AP288" s="16" t="s">
        <v>2</v>
      </c>
      <c r="AQ288" s="16" t="s">
        <v>0</v>
      </c>
      <c r="AR288" s="16" t="s">
        <v>1</v>
      </c>
      <c r="AS288" s="16" t="s">
        <v>2</v>
      </c>
      <c r="AT288" s="16" t="s">
        <v>0</v>
      </c>
      <c r="AU288" s="16" t="s">
        <v>1</v>
      </c>
      <c r="AV288" s="17" t="s">
        <v>2</v>
      </c>
      <c r="AW288" s="14"/>
      <c r="AX288" s="14"/>
      <c r="AY288" s="14"/>
    </row>
    <row r="289" spans="2:81" x14ac:dyDescent="0.2">
      <c r="B289" s="335"/>
      <c r="C289" s="336"/>
      <c r="D289" s="223" t="s">
        <v>243</v>
      </c>
      <c r="E289" s="223">
        <v>7500</v>
      </c>
      <c r="F289" s="224"/>
      <c r="G289" s="212"/>
      <c r="H289" s="212"/>
      <c r="I289" s="213"/>
      <c r="J289" s="212" t="s">
        <v>823</v>
      </c>
      <c r="K289" s="212">
        <v>3000</v>
      </c>
      <c r="L289" s="213"/>
      <c r="M289" s="212" t="s">
        <v>824</v>
      </c>
      <c r="N289" s="212">
        <v>500</v>
      </c>
      <c r="O289" s="213"/>
      <c r="P289" s="212" t="s">
        <v>564</v>
      </c>
      <c r="Q289" s="212">
        <v>1500</v>
      </c>
      <c r="R289" s="213"/>
      <c r="S289" s="212" t="s">
        <v>825</v>
      </c>
      <c r="T289" s="212">
        <v>1500</v>
      </c>
      <c r="U289" s="213"/>
      <c r="V289" s="212" t="s">
        <v>826</v>
      </c>
      <c r="W289" s="212">
        <v>800</v>
      </c>
      <c r="X289" s="213"/>
      <c r="Y289" s="224"/>
      <c r="Z289" s="224"/>
      <c r="AA289" s="224"/>
      <c r="AB289" s="224"/>
      <c r="AC289" s="224"/>
      <c r="AD289" s="224"/>
      <c r="AE289" s="212" t="s">
        <v>827</v>
      </c>
      <c r="AF289" s="212">
        <v>1500</v>
      </c>
      <c r="AG289" s="213"/>
      <c r="AH289" s="213" t="s">
        <v>828</v>
      </c>
      <c r="AI289" s="213">
        <v>2000</v>
      </c>
      <c r="AJ289" s="213"/>
      <c r="AK289" s="213" t="s">
        <v>829</v>
      </c>
      <c r="AL289" s="213">
        <v>3000</v>
      </c>
      <c r="AM289" s="213"/>
      <c r="AN289" s="212" t="s">
        <v>830</v>
      </c>
      <c r="AO289" s="212">
        <v>1000</v>
      </c>
      <c r="AP289" s="213"/>
      <c r="AQ289" s="212" t="s">
        <v>831</v>
      </c>
      <c r="AR289" s="212">
        <v>4000</v>
      </c>
      <c r="AS289" s="213"/>
      <c r="AT289" s="224"/>
      <c r="AU289" s="224"/>
      <c r="AV289" s="224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</row>
    <row r="290" spans="2:81" x14ac:dyDescent="0.2">
      <c r="B290" s="335"/>
      <c r="C290" s="336"/>
      <c r="D290" s="224"/>
      <c r="E290" s="224"/>
      <c r="F290" s="224"/>
      <c r="G290" s="213"/>
      <c r="H290" s="213"/>
      <c r="I290" s="213"/>
      <c r="J290" s="212" t="s">
        <v>832</v>
      </c>
      <c r="K290" s="212">
        <v>1000</v>
      </c>
      <c r="L290" s="213"/>
      <c r="M290" s="212" t="s">
        <v>833</v>
      </c>
      <c r="N290" s="212">
        <v>1000</v>
      </c>
      <c r="O290" s="213"/>
      <c r="P290" s="212" t="s">
        <v>834</v>
      </c>
      <c r="Q290" s="212">
        <v>400</v>
      </c>
      <c r="R290" s="213"/>
      <c r="S290" s="212" t="s">
        <v>814</v>
      </c>
      <c r="T290" s="212">
        <v>1500</v>
      </c>
      <c r="U290" s="213"/>
      <c r="V290" s="212" t="s">
        <v>835</v>
      </c>
      <c r="W290" s="212">
        <v>2000</v>
      </c>
      <c r="X290" s="213"/>
      <c r="Y290" s="224"/>
      <c r="Z290" s="224"/>
      <c r="AA290" s="224"/>
      <c r="AB290" s="224"/>
      <c r="AC290" s="224"/>
      <c r="AD290" s="224"/>
      <c r="AE290" s="212" t="s">
        <v>783</v>
      </c>
      <c r="AF290" s="212">
        <v>1000</v>
      </c>
      <c r="AG290" s="213"/>
      <c r="AH290" s="213" t="s">
        <v>836</v>
      </c>
      <c r="AI290" s="213">
        <v>800</v>
      </c>
      <c r="AJ290" s="213"/>
      <c r="AK290" s="213" t="s">
        <v>837</v>
      </c>
      <c r="AL290" s="213">
        <v>400</v>
      </c>
      <c r="AM290" s="213"/>
      <c r="AN290" s="213" t="s">
        <v>838</v>
      </c>
      <c r="AO290" s="213">
        <v>400</v>
      </c>
      <c r="AP290" s="213"/>
      <c r="AQ290" s="213" t="s">
        <v>839</v>
      </c>
      <c r="AR290" s="213">
        <v>4500</v>
      </c>
      <c r="AS290" s="213"/>
      <c r="AT290" s="224"/>
      <c r="AU290" s="224"/>
      <c r="AV290" s="224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</row>
    <row r="291" spans="2:81" ht="15.75" thickBot="1" x14ac:dyDescent="0.25">
      <c r="B291" s="337"/>
      <c r="C291" s="338"/>
      <c r="D291" s="224"/>
      <c r="E291" s="224"/>
      <c r="F291" s="224"/>
      <c r="G291" s="213"/>
      <c r="H291" s="213"/>
      <c r="I291" s="213"/>
      <c r="J291" s="212" t="s">
        <v>840</v>
      </c>
      <c r="K291" s="212">
        <v>1500</v>
      </c>
      <c r="L291" s="213"/>
      <c r="M291" s="213" t="s">
        <v>841</v>
      </c>
      <c r="N291" s="213">
        <v>500</v>
      </c>
      <c r="O291" s="213"/>
      <c r="P291" s="213" t="s">
        <v>218</v>
      </c>
      <c r="Q291" s="213">
        <v>4500</v>
      </c>
      <c r="R291" s="213"/>
      <c r="S291" s="213" t="s">
        <v>842</v>
      </c>
      <c r="T291" s="213">
        <v>400</v>
      </c>
      <c r="U291" s="213"/>
      <c r="V291" s="213" t="s">
        <v>843</v>
      </c>
      <c r="W291" s="213">
        <v>4800</v>
      </c>
      <c r="X291" s="213"/>
      <c r="Y291" s="224"/>
      <c r="Z291" s="224"/>
      <c r="AA291" s="224"/>
      <c r="AB291" s="224"/>
      <c r="AC291" s="224"/>
      <c r="AD291" s="224"/>
      <c r="AE291" s="212" t="s">
        <v>227</v>
      </c>
      <c r="AF291" s="212">
        <v>500</v>
      </c>
      <c r="AG291" s="213"/>
      <c r="AH291" s="213" t="s">
        <v>844</v>
      </c>
      <c r="AI291" s="213">
        <v>500</v>
      </c>
      <c r="AJ291" s="213"/>
      <c r="AK291" s="213" t="s">
        <v>845</v>
      </c>
      <c r="AL291" s="213">
        <v>1500</v>
      </c>
      <c r="AM291" s="213"/>
      <c r="AN291" s="213" t="s">
        <v>846</v>
      </c>
      <c r="AO291" s="213">
        <v>1000</v>
      </c>
      <c r="AP291" s="213"/>
      <c r="AQ291" s="213" t="s">
        <v>847</v>
      </c>
      <c r="AR291" s="213">
        <v>1500</v>
      </c>
      <c r="AS291" s="213"/>
      <c r="AT291" s="224"/>
      <c r="AU291" s="224"/>
      <c r="AV291" s="224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</row>
    <row r="292" spans="2:81" x14ac:dyDescent="0.25">
      <c r="B292" s="320" t="s">
        <v>8</v>
      </c>
      <c r="C292" s="321"/>
      <c r="D292" s="224"/>
      <c r="E292" s="224"/>
      <c r="F292" s="224"/>
      <c r="G292" s="213"/>
      <c r="H292" s="213"/>
      <c r="I292" s="213"/>
      <c r="J292" s="213" t="s">
        <v>848</v>
      </c>
      <c r="K292" s="213">
        <v>500</v>
      </c>
      <c r="L292" s="213"/>
      <c r="M292" s="213" t="s">
        <v>849</v>
      </c>
      <c r="N292" s="213">
        <v>500</v>
      </c>
      <c r="O292" s="213"/>
      <c r="P292" s="213"/>
      <c r="Q292" s="213"/>
      <c r="R292" s="213"/>
      <c r="S292" s="213" t="s">
        <v>850</v>
      </c>
      <c r="T292" s="213">
        <v>400</v>
      </c>
      <c r="U292" s="213"/>
      <c r="V292" s="213" t="s">
        <v>782</v>
      </c>
      <c r="W292" s="213">
        <v>1000</v>
      </c>
      <c r="X292" s="213"/>
      <c r="Y292" s="224"/>
      <c r="Z292" s="224"/>
      <c r="AA292" s="224"/>
      <c r="AB292" s="224"/>
      <c r="AC292" s="224"/>
      <c r="AD292" s="224"/>
      <c r="AE292" s="213" t="s">
        <v>230</v>
      </c>
      <c r="AF292" s="213">
        <v>2950</v>
      </c>
      <c r="AG292" s="213"/>
      <c r="AH292" s="213" t="s">
        <v>851</v>
      </c>
      <c r="AI292" s="213">
        <v>2000</v>
      </c>
      <c r="AJ292" s="213"/>
      <c r="AK292" s="213"/>
      <c r="AL292" s="213"/>
      <c r="AM292" s="213"/>
      <c r="AN292" s="213" t="s">
        <v>852</v>
      </c>
      <c r="AO292" s="213">
        <v>1600</v>
      </c>
      <c r="AP292" s="213"/>
      <c r="AQ292" s="213"/>
      <c r="AR292" s="213"/>
      <c r="AS292" s="213"/>
      <c r="AT292" s="224"/>
      <c r="AU292" s="224"/>
      <c r="AV292" s="224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</row>
    <row r="293" spans="2:81" x14ac:dyDescent="0.25">
      <c r="B293" s="18" t="s">
        <v>6</v>
      </c>
      <c r="C293" s="26"/>
      <c r="D293" s="224"/>
      <c r="E293" s="224"/>
      <c r="F293" s="224"/>
      <c r="G293" s="213"/>
      <c r="H293" s="213"/>
      <c r="I293" s="213"/>
      <c r="J293" s="213" t="s">
        <v>216</v>
      </c>
      <c r="K293" s="213">
        <v>500</v>
      </c>
      <c r="L293" s="213"/>
      <c r="M293" s="213" t="s">
        <v>853</v>
      </c>
      <c r="N293" s="213">
        <v>400</v>
      </c>
      <c r="O293" s="213"/>
      <c r="P293" s="213"/>
      <c r="Q293" s="213"/>
      <c r="R293" s="213"/>
      <c r="S293" s="213" t="s">
        <v>854</v>
      </c>
      <c r="T293" s="213">
        <v>500</v>
      </c>
      <c r="U293" s="213"/>
      <c r="V293" s="213"/>
      <c r="W293" s="213"/>
      <c r="X293" s="213"/>
      <c r="Y293" s="224"/>
      <c r="Z293" s="224"/>
      <c r="AA293" s="224"/>
      <c r="AB293" s="224"/>
      <c r="AC293" s="224"/>
      <c r="AD293" s="224"/>
      <c r="AE293" s="213"/>
      <c r="AF293" s="213"/>
      <c r="AG293" s="213"/>
      <c r="AH293" s="213"/>
      <c r="AI293" s="213"/>
      <c r="AJ293" s="213"/>
      <c r="AK293" s="213"/>
      <c r="AL293" s="213"/>
      <c r="AM293" s="213"/>
      <c r="AN293" s="213" t="s">
        <v>855</v>
      </c>
      <c r="AO293" s="213">
        <v>2000</v>
      </c>
      <c r="AP293" s="213"/>
      <c r="AQ293" s="213"/>
      <c r="AR293" s="213"/>
      <c r="AS293" s="213"/>
      <c r="AT293" s="224"/>
      <c r="AU293" s="224"/>
      <c r="AV293" s="224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</row>
    <row r="294" spans="2:81" x14ac:dyDescent="0.25">
      <c r="B294" s="18" t="s">
        <v>3</v>
      </c>
      <c r="C294" s="19">
        <f>SUM(E300,H300,K300,N300,Q300,T300,W300,Z300,AC300,AF300,AI300,AL300,AO300,AR300,AU300)</f>
        <v>68350</v>
      </c>
      <c r="D294" s="224"/>
      <c r="E294" s="224"/>
      <c r="F294" s="224"/>
      <c r="G294" s="213"/>
      <c r="H294" s="213"/>
      <c r="I294" s="213"/>
      <c r="J294" s="213"/>
      <c r="K294" s="213"/>
      <c r="L294" s="213"/>
      <c r="M294" s="213"/>
      <c r="N294" s="213"/>
      <c r="O294" s="213"/>
      <c r="P294" s="213"/>
      <c r="Q294" s="213"/>
      <c r="R294" s="213"/>
      <c r="S294" s="213"/>
      <c r="T294" s="213"/>
      <c r="U294" s="213"/>
      <c r="V294" s="213"/>
      <c r="W294" s="213"/>
      <c r="X294" s="213"/>
      <c r="Y294" s="224"/>
      <c r="Z294" s="224"/>
      <c r="AA294" s="224"/>
      <c r="AB294" s="224"/>
      <c r="AC294" s="224"/>
      <c r="AD294" s="224"/>
      <c r="AE294" s="213"/>
      <c r="AF294" s="213"/>
      <c r="AG294" s="213"/>
      <c r="AH294" s="213"/>
      <c r="AI294" s="213"/>
      <c r="AJ294" s="213"/>
      <c r="AK294" s="213"/>
      <c r="AL294" s="213"/>
      <c r="AM294" s="213"/>
      <c r="AN294" s="213"/>
      <c r="AO294" s="213"/>
      <c r="AP294" s="213"/>
      <c r="AQ294" s="213"/>
      <c r="AR294" s="213"/>
      <c r="AS294" s="213"/>
      <c r="AT294" s="224"/>
      <c r="AU294" s="224"/>
      <c r="AV294" s="224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</row>
    <row r="295" spans="2:81" x14ac:dyDescent="0.25">
      <c r="B295" s="18" t="s">
        <v>2</v>
      </c>
      <c r="C295" s="19">
        <f>SUM(F300,I300,L300,O300,R300,U300,X300,AA300,AD300,AG300,AJ300,AM300,AP300,AS300,AV300)</f>
        <v>0</v>
      </c>
      <c r="D295" s="224"/>
      <c r="E295" s="224"/>
      <c r="F295" s="224"/>
      <c r="G295" s="213"/>
      <c r="H295" s="213"/>
      <c r="I295" s="213"/>
      <c r="J295" s="213"/>
      <c r="K295" s="213"/>
      <c r="L295" s="213"/>
      <c r="M295" s="213"/>
      <c r="N295" s="213"/>
      <c r="O295" s="213"/>
      <c r="P295" s="213"/>
      <c r="Q295" s="213"/>
      <c r="R295" s="213"/>
      <c r="S295" s="213"/>
      <c r="T295" s="213"/>
      <c r="U295" s="213"/>
      <c r="V295" s="213"/>
      <c r="W295" s="213"/>
      <c r="X295" s="213"/>
      <c r="Y295" s="224"/>
      <c r="Z295" s="224"/>
      <c r="AA295" s="224"/>
      <c r="AB295" s="224"/>
      <c r="AC295" s="224"/>
      <c r="AD295" s="224"/>
      <c r="AE295" s="213"/>
      <c r="AF295" s="213"/>
      <c r="AG295" s="213"/>
      <c r="AH295" s="213"/>
      <c r="AI295" s="213"/>
      <c r="AJ295" s="213"/>
      <c r="AK295" s="213"/>
      <c r="AL295" s="213"/>
      <c r="AM295" s="213"/>
      <c r="AN295" s="213"/>
      <c r="AO295" s="213"/>
      <c r="AP295" s="213"/>
      <c r="AQ295" s="213"/>
      <c r="AR295" s="213"/>
      <c r="AS295" s="213"/>
      <c r="AT295" s="224"/>
      <c r="AU295" s="224"/>
      <c r="AV295" s="224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</row>
    <row r="296" spans="2:81" ht="15.75" thickBot="1" x14ac:dyDescent="0.3">
      <c r="B296" s="18" t="s">
        <v>4</v>
      </c>
      <c r="C296" s="20">
        <f>C294-C295</f>
        <v>68350</v>
      </c>
      <c r="D296" s="224"/>
      <c r="E296" s="224"/>
      <c r="F296" s="224"/>
      <c r="G296" s="213"/>
      <c r="H296" s="213"/>
      <c r="I296" s="213"/>
      <c r="J296" s="213"/>
      <c r="K296" s="213"/>
      <c r="L296" s="213"/>
      <c r="M296" s="213"/>
      <c r="N296" s="213"/>
      <c r="O296" s="213"/>
      <c r="P296" s="213"/>
      <c r="Q296" s="213"/>
      <c r="R296" s="213"/>
      <c r="S296" s="213"/>
      <c r="T296" s="213"/>
      <c r="U296" s="213"/>
      <c r="V296" s="213"/>
      <c r="W296" s="213"/>
      <c r="X296" s="213"/>
      <c r="Y296" s="224"/>
      <c r="Z296" s="224"/>
      <c r="AA296" s="224"/>
      <c r="AB296" s="224"/>
      <c r="AC296" s="224"/>
      <c r="AD296" s="224"/>
      <c r="AE296" s="213"/>
      <c r="AF296" s="213"/>
      <c r="AG296" s="213"/>
      <c r="AH296" s="213"/>
      <c r="AI296" s="213"/>
      <c r="AJ296" s="213"/>
      <c r="AK296" s="213"/>
      <c r="AL296" s="213"/>
      <c r="AM296" s="213"/>
      <c r="AN296" s="213"/>
      <c r="AO296" s="213"/>
      <c r="AP296" s="213"/>
      <c r="AQ296" s="213"/>
      <c r="AR296" s="213"/>
      <c r="AS296" s="213"/>
      <c r="AT296" s="224"/>
      <c r="AU296" s="224"/>
      <c r="AV296" s="224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</row>
    <row r="297" spans="2:81" x14ac:dyDescent="0.25">
      <c r="B297" s="322" t="s">
        <v>5</v>
      </c>
      <c r="C297" s="323"/>
      <c r="D297" s="224"/>
      <c r="E297" s="224"/>
      <c r="F297" s="224"/>
      <c r="G297" s="213"/>
      <c r="H297" s="213"/>
      <c r="I297" s="213"/>
      <c r="J297" s="213"/>
      <c r="K297" s="213"/>
      <c r="L297" s="213"/>
      <c r="M297" s="213"/>
      <c r="N297" s="213"/>
      <c r="O297" s="213"/>
      <c r="P297" s="213"/>
      <c r="Q297" s="213"/>
      <c r="R297" s="213"/>
      <c r="S297" s="213"/>
      <c r="T297" s="213"/>
      <c r="U297" s="213"/>
      <c r="V297" s="213"/>
      <c r="W297" s="213"/>
      <c r="X297" s="213"/>
      <c r="Y297" s="224"/>
      <c r="Z297" s="224"/>
      <c r="AA297" s="224"/>
      <c r="AB297" s="224"/>
      <c r="AC297" s="224"/>
      <c r="AD297" s="224"/>
      <c r="AE297" s="213"/>
      <c r="AF297" s="213"/>
      <c r="AG297" s="213"/>
      <c r="AH297" s="213"/>
      <c r="AI297" s="213"/>
      <c r="AJ297" s="213"/>
      <c r="AK297" s="213"/>
      <c r="AL297" s="213"/>
      <c r="AM297" s="213"/>
      <c r="AN297" s="213"/>
      <c r="AO297" s="213"/>
      <c r="AP297" s="213"/>
      <c r="AQ297" s="213"/>
      <c r="AR297" s="213"/>
      <c r="AS297" s="213"/>
      <c r="AT297" s="224"/>
      <c r="AU297" s="224"/>
      <c r="AV297" s="224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</row>
    <row r="298" spans="2:81" x14ac:dyDescent="0.25">
      <c r="B298" s="324" t="e">
        <f>C296/C293</f>
        <v>#DIV/0!</v>
      </c>
      <c r="C298" s="325"/>
      <c r="D298" s="224"/>
      <c r="E298" s="224"/>
      <c r="F298" s="224"/>
      <c r="G298" s="213"/>
      <c r="H298" s="213"/>
      <c r="I298" s="213"/>
      <c r="J298" s="213"/>
      <c r="K298" s="213"/>
      <c r="L298" s="213"/>
      <c r="M298" s="213"/>
      <c r="N298" s="213"/>
      <c r="O298" s="213"/>
      <c r="P298" s="213"/>
      <c r="Q298" s="213"/>
      <c r="R298" s="213"/>
      <c r="S298" s="213"/>
      <c r="T298" s="213"/>
      <c r="U298" s="213"/>
      <c r="V298" s="213"/>
      <c r="W298" s="213"/>
      <c r="X298" s="213"/>
      <c r="Y298" s="224"/>
      <c r="Z298" s="224"/>
      <c r="AA298" s="224"/>
      <c r="AB298" s="224"/>
      <c r="AC298" s="224"/>
      <c r="AD298" s="224"/>
      <c r="AE298" s="213"/>
      <c r="AF298" s="213"/>
      <c r="AG298" s="213"/>
      <c r="AH298" s="213"/>
      <c r="AI298" s="213"/>
      <c r="AJ298" s="213"/>
      <c r="AK298" s="213"/>
      <c r="AL298" s="213"/>
      <c r="AM298" s="213"/>
      <c r="AN298" s="213"/>
      <c r="AO298" s="213"/>
      <c r="AP298" s="213"/>
      <c r="AQ298" s="213"/>
      <c r="AR298" s="213"/>
      <c r="AS298" s="213"/>
      <c r="AT298" s="224"/>
      <c r="AU298" s="224"/>
      <c r="AV298" s="224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</row>
    <row r="299" spans="2:81" ht="15.75" thickBot="1" x14ac:dyDescent="0.3">
      <c r="B299" s="326"/>
      <c r="C299" s="327"/>
      <c r="D299" s="224"/>
      <c r="E299" s="224"/>
      <c r="F299" s="224"/>
      <c r="G299" s="213"/>
      <c r="H299" s="213"/>
      <c r="I299" s="213"/>
      <c r="J299" s="213"/>
      <c r="K299" s="213"/>
      <c r="L299" s="213"/>
      <c r="M299" s="213"/>
      <c r="N299" s="213"/>
      <c r="O299" s="213"/>
      <c r="P299" s="213"/>
      <c r="Q299" s="213"/>
      <c r="R299" s="213"/>
      <c r="S299" s="213"/>
      <c r="T299" s="213"/>
      <c r="U299" s="213"/>
      <c r="V299" s="213"/>
      <c r="W299" s="213"/>
      <c r="X299" s="213"/>
      <c r="Y299" s="224"/>
      <c r="Z299" s="224"/>
      <c r="AA299" s="224"/>
      <c r="AB299" s="224"/>
      <c r="AC299" s="224"/>
      <c r="AD299" s="224"/>
      <c r="AE299" s="213"/>
      <c r="AF299" s="213"/>
      <c r="AG299" s="213"/>
      <c r="AH299" s="213"/>
      <c r="AI299" s="213"/>
      <c r="AJ299" s="213"/>
      <c r="AK299" s="213"/>
      <c r="AL299" s="213"/>
      <c r="AM299" s="213"/>
      <c r="AN299" s="213"/>
      <c r="AO299" s="213"/>
      <c r="AP299" s="213"/>
      <c r="AQ299" s="213"/>
      <c r="AR299" s="213"/>
      <c r="AS299" s="213"/>
      <c r="AT299" s="224"/>
      <c r="AU299" s="224"/>
      <c r="AV299" s="224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</row>
    <row r="300" spans="2:81" ht="15.75" thickBot="1" x14ac:dyDescent="0.3">
      <c r="B300" s="21"/>
      <c r="C300" s="22"/>
      <c r="D300" s="23"/>
      <c r="E300" s="24">
        <f>SUM(E289:E299)</f>
        <v>7500</v>
      </c>
      <c r="F300" s="24">
        <f>SUM(F289:F299)</f>
        <v>0</v>
      </c>
      <c r="G300" s="24"/>
      <c r="H300" s="24">
        <f>SUM(H289:H299)</f>
        <v>0</v>
      </c>
      <c r="I300" s="24">
        <f>SUM(I289:I299)</f>
        <v>0</v>
      </c>
      <c r="J300" s="24"/>
      <c r="K300" s="24">
        <f>SUM(K289:K299)</f>
        <v>6500</v>
      </c>
      <c r="L300" s="24">
        <f>SUM(L289:L299)</f>
        <v>0</v>
      </c>
      <c r="M300" s="24"/>
      <c r="N300" s="24">
        <f>SUM(N289:N299)</f>
        <v>2900</v>
      </c>
      <c r="O300" s="24">
        <f>SUM(O289:O299)</f>
        <v>0</v>
      </c>
      <c r="P300" s="24"/>
      <c r="Q300" s="24">
        <f>SUM(Q289:Q299)</f>
        <v>6400</v>
      </c>
      <c r="R300" s="24">
        <f>SUM(R289:R299)</f>
        <v>0</v>
      </c>
      <c r="S300" s="24"/>
      <c r="T300" s="24">
        <f>SUM(T289:T299)</f>
        <v>4300</v>
      </c>
      <c r="U300" s="24">
        <f>SUM(U289:U299)</f>
        <v>0</v>
      </c>
      <c r="V300" s="24"/>
      <c r="W300" s="24">
        <f>SUM(W289:W299)</f>
        <v>8600</v>
      </c>
      <c r="X300" s="24">
        <f>SUM(X289:X299)</f>
        <v>0</v>
      </c>
      <c r="Y300" s="24"/>
      <c r="Z300" s="24">
        <f>SUM(Z289:Z299)</f>
        <v>0</v>
      </c>
      <c r="AA300" s="24">
        <f>SUM(AA289:AA299)</f>
        <v>0</v>
      </c>
      <c r="AB300" s="24"/>
      <c r="AC300" s="24">
        <f>SUM(AC289:AC299)</f>
        <v>0</v>
      </c>
      <c r="AD300" s="24">
        <f>SUM(AD289:AD299)</f>
        <v>0</v>
      </c>
      <c r="AE300" s="24"/>
      <c r="AF300" s="24">
        <f>SUM(AF289:AF299)</f>
        <v>5950</v>
      </c>
      <c r="AG300" s="24">
        <f>SUM(AG289:AG299)</f>
        <v>0</v>
      </c>
      <c r="AH300" s="24"/>
      <c r="AI300" s="24">
        <f>SUM(AI289:AI299)</f>
        <v>5300</v>
      </c>
      <c r="AJ300" s="24">
        <f>SUM(AJ289:AJ299)</f>
        <v>0</v>
      </c>
      <c r="AK300" s="24"/>
      <c r="AL300" s="24">
        <f>SUM(AL289:AL299)</f>
        <v>4900</v>
      </c>
      <c r="AM300" s="24">
        <f>SUM(AM289:AM299)</f>
        <v>0</v>
      </c>
      <c r="AN300" s="24"/>
      <c r="AO300" s="24">
        <f>SUM(AO289:AO299)</f>
        <v>6000</v>
      </c>
      <c r="AP300" s="24">
        <f>SUM(AP289:AP299)</f>
        <v>0</v>
      </c>
      <c r="AQ300" s="24"/>
      <c r="AR300" s="24">
        <f>SUM(AR289:AR299)</f>
        <v>10000</v>
      </c>
      <c r="AS300" s="24">
        <f>SUM(AS289:AS299)</f>
        <v>0</v>
      </c>
      <c r="AT300" s="24"/>
      <c r="AU300" s="24">
        <f>SUM(AU289:AU299)</f>
        <v>0</v>
      </c>
      <c r="AV300" s="25">
        <f>SUM(AV289:AV299)</f>
        <v>0</v>
      </c>
      <c r="AW300" s="14"/>
      <c r="AX300" s="14"/>
      <c r="AY300" s="14"/>
    </row>
    <row r="301" spans="2:81" ht="15.75" thickBot="1" x14ac:dyDescent="0.3"/>
    <row r="302" spans="2:81" x14ac:dyDescent="0.25">
      <c r="B302" s="333" t="s">
        <v>205</v>
      </c>
      <c r="C302" s="334"/>
      <c r="D302" s="347">
        <v>1</v>
      </c>
      <c r="E302" s="329"/>
      <c r="F302" s="330"/>
      <c r="G302" s="328">
        <v>2</v>
      </c>
      <c r="H302" s="329"/>
      <c r="I302" s="330"/>
      <c r="J302" s="328">
        <v>3</v>
      </c>
      <c r="K302" s="329"/>
      <c r="L302" s="330"/>
      <c r="M302" s="328">
        <v>4</v>
      </c>
      <c r="N302" s="329"/>
      <c r="O302" s="330"/>
      <c r="P302" s="328">
        <v>5</v>
      </c>
      <c r="Q302" s="329"/>
      <c r="R302" s="330"/>
      <c r="S302" s="328">
        <v>6</v>
      </c>
      <c r="T302" s="329"/>
      <c r="U302" s="330"/>
      <c r="V302" s="328">
        <v>7</v>
      </c>
      <c r="W302" s="329"/>
      <c r="X302" s="330"/>
      <c r="Y302" s="328">
        <v>8</v>
      </c>
      <c r="Z302" s="329"/>
      <c r="AA302" s="330"/>
      <c r="AB302" s="328">
        <v>9</v>
      </c>
      <c r="AC302" s="329"/>
      <c r="AD302" s="330"/>
      <c r="AE302" s="328">
        <v>10</v>
      </c>
      <c r="AF302" s="329"/>
      <c r="AG302" s="330"/>
      <c r="AH302" s="328">
        <v>11</v>
      </c>
      <c r="AI302" s="329"/>
      <c r="AJ302" s="330"/>
      <c r="AK302" s="328">
        <v>12</v>
      </c>
      <c r="AL302" s="329"/>
      <c r="AM302" s="330"/>
      <c r="AN302" s="328">
        <v>13</v>
      </c>
      <c r="AO302" s="329"/>
      <c r="AP302" s="330"/>
      <c r="AQ302" s="328">
        <v>14</v>
      </c>
      <c r="AR302" s="329"/>
      <c r="AS302" s="330"/>
      <c r="AT302" s="328">
        <v>15</v>
      </c>
      <c r="AU302" s="329"/>
      <c r="AV302" s="331"/>
      <c r="AW302" s="332"/>
      <c r="AX302" s="319"/>
      <c r="AY302" s="319"/>
      <c r="AZ302" s="319"/>
      <c r="BA302" s="319"/>
      <c r="BB302" s="319"/>
      <c r="BC302" s="319"/>
      <c r="BD302" s="319"/>
      <c r="BE302" s="319"/>
      <c r="BF302" s="319"/>
      <c r="BG302" s="319"/>
      <c r="BH302" s="319"/>
      <c r="BI302" s="319"/>
      <c r="BJ302" s="319"/>
      <c r="BK302" s="319"/>
      <c r="BL302" s="319"/>
      <c r="BM302" s="319"/>
      <c r="BN302" s="319"/>
      <c r="BO302" s="319"/>
      <c r="BP302" s="319"/>
      <c r="BQ302" s="319"/>
      <c r="BR302" s="319"/>
      <c r="BS302" s="319"/>
      <c r="BT302" s="319"/>
      <c r="BU302" s="319"/>
      <c r="BV302" s="319"/>
      <c r="BW302" s="319"/>
      <c r="BX302" s="319"/>
      <c r="BY302" s="319"/>
      <c r="BZ302" s="319"/>
      <c r="CA302" s="319"/>
      <c r="CB302" s="319"/>
      <c r="CC302" s="319"/>
    </row>
    <row r="303" spans="2:81" x14ac:dyDescent="0.25">
      <c r="B303" s="335"/>
      <c r="C303" s="336"/>
      <c r="D303" s="15" t="s">
        <v>0</v>
      </c>
      <c r="E303" s="16" t="s">
        <v>1</v>
      </c>
      <c r="F303" s="16" t="s">
        <v>2</v>
      </c>
      <c r="G303" s="16" t="s">
        <v>0</v>
      </c>
      <c r="H303" s="16" t="s">
        <v>1</v>
      </c>
      <c r="I303" s="16" t="s">
        <v>2</v>
      </c>
      <c r="J303" s="16" t="s">
        <v>0</v>
      </c>
      <c r="K303" s="16" t="s">
        <v>1</v>
      </c>
      <c r="L303" s="16" t="s">
        <v>2</v>
      </c>
      <c r="M303" s="16" t="s">
        <v>0</v>
      </c>
      <c r="N303" s="16" t="s">
        <v>1</v>
      </c>
      <c r="O303" s="16" t="s">
        <v>2</v>
      </c>
      <c r="P303" s="16" t="s">
        <v>0</v>
      </c>
      <c r="Q303" s="16" t="s">
        <v>1</v>
      </c>
      <c r="R303" s="16" t="s">
        <v>2</v>
      </c>
      <c r="S303" s="16" t="s">
        <v>0</v>
      </c>
      <c r="T303" s="16" t="s">
        <v>1</v>
      </c>
      <c r="U303" s="16" t="s">
        <v>2</v>
      </c>
      <c r="V303" s="16" t="s">
        <v>0</v>
      </c>
      <c r="W303" s="16" t="s">
        <v>1</v>
      </c>
      <c r="X303" s="16" t="s">
        <v>2</v>
      </c>
      <c r="Y303" s="16" t="s">
        <v>0</v>
      </c>
      <c r="Z303" s="16" t="s">
        <v>1</v>
      </c>
      <c r="AA303" s="16" t="s">
        <v>2</v>
      </c>
      <c r="AB303" s="16" t="s">
        <v>0</v>
      </c>
      <c r="AC303" s="16" t="s">
        <v>1</v>
      </c>
      <c r="AD303" s="16" t="s">
        <v>2</v>
      </c>
      <c r="AE303" s="16" t="s">
        <v>0</v>
      </c>
      <c r="AF303" s="16" t="s">
        <v>1</v>
      </c>
      <c r="AG303" s="16" t="s">
        <v>2</v>
      </c>
      <c r="AH303" s="16" t="s">
        <v>0</v>
      </c>
      <c r="AI303" s="16" t="s">
        <v>1</v>
      </c>
      <c r="AJ303" s="16" t="s">
        <v>2</v>
      </c>
      <c r="AK303" s="16" t="s">
        <v>0</v>
      </c>
      <c r="AL303" s="16" t="s">
        <v>1</v>
      </c>
      <c r="AM303" s="16" t="s">
        <v>2</v>
      </c>
      <c r="AN303" s="16" t="s">
        <v>0</v>
      </c>
      <c r="AO303" s="16" t="s">
        <v>1</v>
      </c>
      <c r="AP303" s="16" t="s">
        <v>2</v>
      </c>
      <c r="AQ303" s="16" t="s">
        <v>0</v>
      </c>
      <c r="AR303" s="16" t="s">
        <v>1</v>
      </c>
      <c r="AS303" s="16" t="s">
        <v>2</v>
      </c>
      <c r="AT303" s="16" t="s">
        <v>0</v>
      </c>
      <c r="AU303" s="16" t="s">
        <v>1</v>
      </c>
      <c r="AV303" s="17" t="s">
        <v>2</v>
      </c>
      <c r="AW303" s="14"/>
      <c r="AX303" s="14"/>
      <c r="AY303" s="14"/>
    </row>
    <row r="304" spans="2:81" x14ac:dyDescent="0.2">
      <c r="B304" s="335"/>
      <c r="C304" s="336"/>
      <c r="D304" s="223" t="s">
        <v>243</v>
      </c>
      <c r="E304" s="223">
        <v>6000</v>
      </c>
      <c r="F304" s="224"/>
      <c r="G304" s="212"/>
      <c r="H304" s="212"/>
      <c r="I304" s="213"/>
      <c r="J304" s="212" t="s">
        <v>856</v>
      </c>
      <c r="K304" s="212">
        <v>1500</v>
      </c>
      <c r="L304" s="213"/>
      <c r="M304" s="212" t="s">
        <v>857</v>
      </c>
      <c r="N304" s="212">
        <v>400</v>
      </c>
      <c r="O304" s="213"/>
      <c r="P304" s="212" t="s">
        <v>564</v>
      </c>
      <c r="Q304" s="212">
        <v>1500</v>
      </c>
      <c r="R304" s="213"/>
      <c r="S304" s="212" t="s">
        <v>825</v>
      </c>
      <c r="T304" s="212">
        <v>1500</v>
      </c>
      <c r="U304" s="213"/>
      <c r="V304" s="212" t="s">
        <v>843</v>
      </c>
      <c r="W304" s="212">
        <v>4800</v>
      </c>
      <c r="X304" s="213"/>
      <c r="Y304" s="224"/>
      <c r="Z304" s="224"/>
      <c r="AA304" s="224"/>
      <c r="AB304" s="224"/>
      <c r="AC304" s="224"/>
      <c r="AD304" s="224"/>
      <c r="AE304" s="212" t="s">
        <v>827</v>
      </c>
      <c r="AF304" s="212">
        <v>1500</v>
      </c>
      <c r="AG304" s="213"/>
      <c r="AH304" s="213" t="s">
        <v>858</v>
      </c>
      <c r="AI304" s="213">
        <v>400</v>
      </c>
      <c r="AJ304" s="213"/>
      <c r="AK304" s="213" t="s">
        <v>859</v>
      </c>
      <c r="AL304" s="213">
        <v>2400</v>
      </c>
      <c r="AM304" s="213"/>
      <c r="AN304" s="212" t="s">
        <v>860</v>
      </c>
      <c r="AO304" s="212">
        <v>500</v>
      </c>
      <c r="AP304" s="213"/>
      <c r="AQ304" s="212" t="s">
        <v>861</v>
      </c>
      <c r="AR304" s="212">
        <v>3000</v>
      </c>
      <c r="AS304" s="213"/>
      <c r="AT304" s="224"/>
      <c r="AU304" s="224"/>
      <c r="AV304" s="224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</row>
    <row r="305" spans="2:81" x14ac:dyDescent="0.2">
      <c r="B305" s="335"/>
      <c r="C305" s="336"/>
      <c r="D305" s="224"/>
      <c r="E305" s="224"/>
      <c r="F305" s="224"/>
      <c r="G305" s="213"/>
      <c r="H305" s="213"/>
      <c r="I305" s="213"/>
      <c r="J305" s="212" t="s">
        <v>823</v>
      </c>
      <c r="K305" s="212">
        <v>3000</v>
      </c>
      <c r="L305" s="213"/>
      <c r="M305" s="212" t="s">
        <v>777</v>
      </c>
      <c r="N305" s="212">
        <v>2500</v>
      </c>
      <c r="O305" s="213"/>
      <c r="P305" s="212" t="s">
        <v>567</v>
      </c>
      <c r="Q305" s="212">
        <v>1500</v>
      </c>
      <c r="R305" s="213"/>
      <c r="S305" s="212" t="s">
        <v>862</v>
      </c>
      <c r="T305" s="212">
        <v>1000</v>
      </c>
      <c r="U305" s="213"/>
      <c r="V305" s="212" t="s">
        <v>783</v>
      </c>
      <c r="W305" s="212">
        <v>1000</v>
      </c>
      <c r="X305" s="213"/>
      <c r="Y305" s="224"/>
      <c r="Z305" s="224"/>
      <c r="AA305" s="224"/>
      <c r="AB305" s="224"/>
      <c r="AC305" s="224"/>
      <c r="AD305" s="224"/>
      <c r="AE305" s="212" t="s">
        <v>863</v>
      </c>
      <c r="AF305" s="212">
        <v>3050</v>
      </c>
      <c r="AG305" s="213"/>
      <c r="AH305" s="213" t="s">
        <v>851</v>
      </c>
      <c r="AI305" s="213">
        <v>3000</v>
      </c>
      <c r="AJ305" s="213"/>
      <c r="AK305" s="213" t="s">
        <v>864</v>
      </c>
      <c r="AL305" s="213">
        <v>3000</v>
      </c>
      <c r="AM305" s="213"/>
      <c r="AN305" s="213" t="s">
        <v>831</v>
      </c>
      <c r="AO305" s="213">
        <v>4000</v>
      </c>
      <c r="AP305" s="213"/>
      <c r="AQ305" s="213" t="s">
        <v>847</v>
      </c>
      <c r="AR305" s="213">
        <v>1500</v>
      </c>
      <c r="AS305" s="213"/>
      <c r="AT305" s="224"/>
      <c r="AU305" s="224"/>
      <c r="AV305" s="224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</row>
    <row r="306" spans="2:81" ht="15.75" thickBot="1" x14ac:dyDescent="0.25">
      <c r="B306" s="337"/>
      <c r="C306" s="338"/>
      <c r="D306" s="224"/>
      <c r="E306" s="224"/>
      <c r="F306" s="224"/>
      <c r="G306" s="213"/>
      <c r="H306" s="213"/>
      <c r="I306" s="213"/>
      <c r="J306" s="212" t="s">
        <v>865</v>
      </c>
      <c r="K306" s="212">
        <v>500</v>
      </c>
      <c r="L306" s="213"/>
      <c r="M306" s="213" t="s">
        <v>776</v>
      </c>
      <c r="N306" s="213">
        <v>1000</v>
      </c>
      <c r="O306" s="213"/>
      <c r="P306" s="213" t="s">
        <v>779</v>
      </c>
      <c r="Q306" s="213">
        <v>2000</v>
      </c>
      <c r="R306" s="213"/>
      <c r="S306" s="213" t="s">
        <v>866</v>
      </c>
      <c r="T306" s="213">
        <v>500</v>
      </c>
      <c r="U306" s="213"/>
      <c r="V306" s="213" t="s">
        <v>867</v>
      </c>
      <c r="W306" s="213">
        <v>3000</v>
      </c>
      <c r="X306" s="213"/>
      <c r="Y306" s="224"/>
      <c r="Z306" s="224"/>
      <c r="AA306" s="224"/>
      <c r="AB306" s="224"/>
      <c r="AC306" s="224"/>
      <c r="AD306" s="224"/>
      <c r="AE306" s="212"/>
      <c r="AF306" s="212"/>
      <c r="AG306" s="213"/>
      <c r="AH306" s="213" t="s">
        <v>868</v>
      </c>
      <c r="AI306" s="213">
        <v>400</v>
      </c>
      <c r="AJ306" s="213"/>
      <c r="AK306" s="213"/>
      <c r="AL306" s="213"/>
      <c r="AM306" s="213"/>
      <c r="AN306" s="213" t="s">
        <v>869</v>
      </c>
      <c r="AO306" s="213">
        <v>500</v>
      </c>
      <c r="AP306" s="213"/>
      <c r="AQ306" s="213" t="s">
        <v>870</v>
      </c>
      <c r="AR306" s="213">
        <v>3000</v>
      </c>
      <c r="AS306" s="213"/>
      <c r="AT306" s="224"/>
      <c r="AU306" s="224"/>
      <c r="AV306" s="224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</row>
    <row r="307" spans="2:81" x14ac:dyDescent="0.25">
      <c r="B307" s="341" t="s">
        <v>8</v>
      </c>
      <c r="C307" s="342"/>
      <c r="D307" s="224"/>
      <c r="E307" s="224"/>
      <c r="F307" s="224"/>
      <c r="G307" s="213"/>
      <c r="H307" s="213"/>
      <c r="I307" s="213"/>
      <c r="J307" s="213"/>
      <c r="K307" s="213"/>
      <c r="L307" s="213"/>
      <c r="M307" s="213" t="s">
        <v>871</v>
      </c>
      <c r="N307" s="213">
        <v>3000</v>
      </c>
      <c r="O307" s="213"/>
      <c r="P307" s="213"/>
      <c r="Q307" s="213"/>
      <c r="R307" s="213"/>
      <c r="S307" s="213" t="s">
        <v>872</v>
      </c>
      <c r="T307" s="213">
        <v>500</v>
      </c>
      <c r="U307" s="213"/>
      <c r="V307" s="213"/>
      <c r="W307" s="213"/>
      <c r="X307" s="213"/>
      <c r="Y307" s="224"/>
      <c r="Z307" s="224"/>
      <c r="AA307" s="224"/>
      <c r="AB307" s="224"/>
      <c r="AC307" s="224"/>
      <c r="AD307" s="224"/>
      <c r="AE307" s="213" t="s">
        <v>873</v>
      </c>
      <c r="AF307" s="213">
        <v>500</v>
      </c>
      <c r="AG307" s="213"/>
      <c r="AH307" s="213" t="s">
        <v>874</v>
      </c>
      <c r="AI307" s="213">
        <v>500</v>
      </c>
      <c r="AJ307" s="213"/>
      <c r="AK307" s="213"/>
      <c r="AL307" s="213"/>
      <c r="AM307" s="213"/>
      <c r="AN307" s="213" t="s">
        <v>875</v>
      </c>
      <c r="AO307" s="213">
        <v>500</v>
      </c>
      <c r="AP307" s="213"/>
      <c r="AQ307" s="213"/>
      <c r="AR307" s="213"/>
      <c r="AS307" s="213"/>
      <c r="AT307" s="224"/>
      <c r="AU307" s="224"/>
      <c r="AV307" s="224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</row>
    <row r="308" spans="2:81" x14ac:dyDescent="0.25">
      <c r="B308" s="18" t="s">
        <v>6</v>
      </c>
      <c r="C308" s="26"/>
      <c r="D308" s="224"/>
      <c r="E308" s="224"/>
      <c r="F308" s="224"/>
      <c r="G308" s="213"/>
      <c r="H308" s="213"/>
      <c r="I308" s="213"/>
      <c r="J308" s="213"/>
      <c r="K308" s="213"/>
      <c r="L308" s="213"/>
      <c r="M308" s="213"/>
      <c r="N308" s="213"/>
      <c r="O308" s="213"/>
      <c r="P308" s="213"/>
      <c r="Q308" s="213"/>
      <c r="R308" s="213"/>
      <c r="S308" s="213"/>
      <c r="T308" s="213"/>
      <c r="U308" s="213"/>
      <c r="V308" s="213"/>
      <c r="W308" s="213"/>
      <c r="X308" s="213"/>
      <c r="Y308" s="224"/>
      <c r="Z308" s="224"/>
      <c r="AA308" s="224"/>
      <c r="AB308" s="224"/>
      <c r="AC308" s="224"/>
      <c r="AD308" s="224"/>
      <c r="AE308" s="213"/>
      <c r="AF308" s="213"/>
      <c r="AG308" s="213"/>
      <c r="AH308" s="213"/>
      <c r="AI308" s="213"/>
      <c r="AJ308" s="213"/>
      <c r="AK308" s="213"/>
      <c r="AL308" s="213"/>
      <c r="AM308" s="213"/>
      <c r="AN308" s="213" t="s">
        <v>876</v>
      </c>
      <c r="AO308" s="213">
        <v>500</v>
      </c>
      <c r="AP308" s="213"/>
      <c r="AQ308" s="213"/>
      <c r="AR308" s="213"/>
      <c r="AS308" s="213"/>
      <c r="AT308" s="224"/>
      <c r="AU308" s="224"/>
      <c r="AV308" s="224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</row>
    <row r="309" spans="2:81" x14ac:dyDescent="0.25">
      <c r="B309" s="18" t="s">
        <v>3</v>
      </c>
      <c r="C309" s="19">
        <f>SUM(E315,H315,K315,N315,Q315,T315,W315,Z315,AC315,AF315,AI315,AL315,AO315,AR315,AU315)</f>
        <v>66450</v>
      </c>
      <c r="D309" s="224"/>
      <c r="E309" s="224"/>
      <c r="F309" s="224"/>
      <c r="G309" s="213"/>
      <c r="H309" s="213"/>
      <c r="I309" s="213"/>
      <c r="J309" s="213"/>
      <c r="K309" s="213"/>
      <c r="L309" s="213"/>
      <c r="M309" s="213"/>
      <c r="N309" s="213"/>
      <c r="O309" s="213"/>
      <c r="P309" s="213"/>
      <c r="Q309" s="213"/>
      <c r="R309" s="213"/>
      <c r="S309" s="213" t="s">
        <v>835</v>
      </c>
      <c r="T309" s="213">
        <v>1000</v>
      </c>
      <c r="U309" s="213"/>
      <c r="V309" s="213"/>
      <c r="W309" s="213"/>
      <c r="X309" s="213"/>
      <c r="Y309" s="224"/>
      <c r="Z309" s="224"/>
      <c r="AA309" s="224"/>
      <c r="AB309" s="224"/>
      <c r="AC309" s="224"/>
      <c r="AD309" s="224"/>
      <c r="AE309" s="213"/>
      <c r="AF309" s="213"/>
      <c r="AG309" s="213"/>
      <c r="AH309" s="213"/>
      <c r="AI309" s="213"/>
      <c r="AJ309" s="213"/>
      <c r="AK309" s="213"/>
      <c r="AL309" s="213"/>
      <c r="AM309" s="213"/>
      <c r="AN309" s="213"/>
      <c r="AO309" s="213"/>
      <c r="AP309" s="213"/>
      <c r="AQ309" s="213"/>
      <c r="AR309" s="213"/>
      <c r="AS309" s="213"/>
      <c r="AT309" s="224"/>
      <c r="AU309" s="224"/>
      <c r="AV309" s="224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</row>
    <row r="310" spans="2:81" x14ac:dyDescent="0.25">
      <c r="B310" s="18" t="s">
        <v>2</v>
      </c>
      <c r="C310" s="19">
        <f>SUM(F315,I315,L315,O315,R315,U315,X315,AA315,AD315,AG315,AJ315,AM315,AP315,AS315,AV315)</f>
        <v>0</v>
      </c>
      <c r="D310" s="224"/>
      <c r="E310" s="224"/>
      <c r="F310" s="224"/>
      <c r="G310" s="213"/>
      <c r="H310" s="213"/>
      <c r="I310" s="213"/>
      <c r="J310" s="213"/>
      <c r="K310" s="213"/>
      <c r="L310" s="213"/>
      <c r="M310" s="213"/>
      <c r="N310" s="213"/>
      <c r="O310" s="213"/>
      <c r="P310" s="213"/>
      <c r="Q310" s="213"/>
      <c r="R310" s="213"/>
      <c r="S310" s="213" t="s">
        <v>877</v>
      </c>
      <c r="T310" s="213">
        <v>500</v>
      </c>
      <c r="U310" s="213"/>
      <c r="V310" s="213"/>
      <c r="W310" s="213"/>
      <c r="X310" s="213"/>
      <c r="Y310" s="224"/>
      <c r="Z310" s="224"/>
      <c r="AA310" s="224"/>
      <c r="AB310" s="224"/>
      <c r="AC310" s="224"/>
      <c r="AD310" s="224"/>
      <c r="AE310" s="213"/>
      <c r="AF310" s="213"/>
      <c r="AG310" s="213"/>
      <c r="AH310" s="213"/>
      <c r="AI310" s="213"/>
      <c r="AJ310" s="213"/>
      <c r="AK310" s="213"/>
      <c r="AL310" s="213"/>
      <c r="AM310" s="213"/>
      <c r="AN310" s="213"/>
      <c r="AO310" s="213"/>
      <c r="AP310" s="213"/>
      <c r="AQ310" s="213"/>
      <c r="AR310" s="213"/>
      <c r="AS310" s="213"/>
      <c r="AT310" s="224"/>
      <c r="AU310" s="224"/>
      <c r="AV310" s="224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</row>
    <row r="311" spans="2:81" ht="15.75" thickBot="1" x14ac:dyDescent="0.3">
      <c r="B311" s="18" t="s">
        <v>4</v>
      </c>
      <c r="C311" s="20">
        <f>C309-C310</f>
        <v>66450</v>
      </c>
      <c r="D311" s="224"/>
      <c r="E311" s="224"/>
      <c r="F311" s="224"/>
      <c r="G311" s="213"/>
      <c r="H311" s="213"/>
      <c r="I311" s="213"/>
      <c r="J311" s="213"/>
      <c r="K311" s="213"/>
      <c r="L311" s="213"/>
      <c r="M311" s="213"/>
      <c r="N311" s="213"/>
      <c r="O311" s="213"/>
      <c r="P311" s="213"/>
      <c r="Q311" s="213"/>
      <c r="R311" s="213"/>
      <c r="S311" s="213" t="s">
        <v>878</v>
      </c>
      <c r="T311" s="213">
        <v>500</v>
      </c>
      <c r="U311" s="213"/>
      <c r="V311" s="213"/>
      <c r="W311" s="213"/>
      <c r="X311" s="213"/>
      <c r="Y311" s="224"/>
      <c r="Z311" s="224"/>
      <c r="AA311" s="224"/>
      <c r="AB311" s="224"/>
      <c r="AC311" s="224"/>
      <c r="AD311" s="224"/>
      <c r="AE311" s="213"/>
      <c r="AF311" s="213"/>
      <c r="AG311" s="213"/>
      <c r="AH311" s="213"/>
      <c r="AI311" s="213"/>
      <c r="AJ311" s="213"/>
      <c r="AK311" s="213"/>
      <c r="AL311" s="213"/>
      <c r="AM311" s="213"/>
      <c r="AN311" s="213"/>
      <c r="AO311" s="213"/>
      <c r="AP311" s="213"/>
      <c r="AQ311" s="213"/>
      <c r="AR311" s="213"/>
      <c r="AS311" s="213"/>
      <c r="AT311" s="224"/>
      <c r="AU311" s="224"/>
      <c r="AV311" s="224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</row>
    <row r="312" spans="2:81" x14ac:dyDescent="0.25">
      <c r="B312" s="343" t="s">
        <v>5</v>
      </c>
      <c r="C312" s="344"/>
      <c r="D312" s="224"/>
      <c r="E312" s="224"/>
      <c r="F312" s="224"/>
      <c r="G312" s="213"/>
      <c r="H312" s="213"/>
      <c r="I312" s="213"/>
      <c r="J312" s="213"/>
      <c r="K312" s="213"/>
      <c r="L312" s="213"/>
      <c r="M312" s="213"/>
      <c r="N312" s="213"/>
      <c r="O312" s="213"/>
      <c r="P312" s="213"/>
      <c r="Q312" s="213"/>
      <c r="R312" s="213"/>
      <c r="S312" s="213" t="s">
        <v>782</v>
      </c>
      <c r="T312" s="213">
        <v>1000</v>
      </c>
      <c r="U312" s="213"/>
      <c r="V312" s="213"/>
      <c r="W312" s="213"/>
      <c r="X312" s="213"/>
      <c r="Y312" s="224"/>
      <c r="Z312" s="224"/>
      <c r="AA312" s="224"/>
      <c r="AB312" s="224"/>
      <c r="AC312" s="224"/>
      <c r="AD312" s="224"/>
      <c r="AE312" s="213"/>
      <c r="AF312" s="213"/>
      <c r="AG312" s="213"/>
      <c r="AH312" s="213"/>
      <c r="AI312" s="213"/>
      <c r="AJ312" s="213"/>
      <c r="AK312" s="213"/>
      <c r="AL312" s="213"/>
      <c r="AM312" s="213"/>
      <c r="AN312" s="213"/>
      <c r="AO312" s="213"/>
      <c r="AP312" s="213"/>
      <c r="AQ312" s="213"/>
      <c r="AR312" s="213"/>
      <c r="AS312" s="213"/>
      <c r="AT312" s="224"/>
      <c r="AU312" s="224"/>
      <c r="AV312" s="224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</row>
    <row r="313" spans="2:81" x14ac:dyDescent="0.25">
      <c r="B313" s="324" t="e">
        <f>C311/C308</f>
        <v>#DIV/0!</v>
      </c>
      <c r="C313" s="345"/>
      <c r="D313" s="224"/>
      <c r="E313" s="224"/>
      <c r="F313" s="224"/>
      <c r="G313" s="213"/>
      <c r="H313" s="213"/>
      <c r="I313" s="213"/>
      <c r="J313" s="213"/>
      <c r="K313" s="213"/>
      <c r="L313" s="213"/>
      <c r="M313" s="213"/>
      <c r="N313" s="213"/>
      <c r="O313" s="213"/>
      <c r="P313" s="213"/>
      <c r="Q313" s="213"/>
      <c r="R313" s="213"/>
      <c r="S313" s="213"/>
      <c r="T313" s="213"/>
      <c r="U313" s="213"/>
      <c r="V313" s="213"/>
      <c r="W313" s="213"/>
      <c r="X313" s="213"/>
      <c r="Y313" s="224"/>
      <c r="Z313" s="224"/>
      <c r="AA313" s="224"/>
      <c r="AB313" s="224"/>
      <c r="AC313" s="224"/>
      <c r="AD313" s="224"/>
      <c r="AE313" s="213"/>
      <c r="AF313" s="213"/>
      <c r="AG313" s="213"/>
      <c r="AH313" s="213"/>
      <c r="AI313" s="213"/>
      <c r="AJ313" s="213"/>
      <c r="AK313" s="213"/>
      <c r="AL313" s="213"/>
      <c r="AM313" s="213"/>
      <c r="AN313" s="213"/>
      <c r="AO313" s="213"/>
      <c r="AP313" s="213"/>
      <c r="AQ313" s="213"/>
      <c r="AR313" s="213"/>
      <c r="AS313" s="213"/>
      <c r="AT313" s="224"/>
      <c r="AU313" s="224"/>
      <c r="AV313" s="224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</row>
    <row r="314" spans="2:81" ht="15.75" thickBot="1" x14ac:dyDescent="0.3">
      <c r="B314" s="326"/>
      <c r="C314" s="346"/>
      <c r="D314" s="224"/>
      <c r="E314" s="224"/>
      <c r="F314" s="224"/>
      <c r="G314" s="213"/>
      <c r="H314" s="213"/>
      <c r="I314" s="213"/>
      <c r="J314" s="213"/>
      <c r="K314" s="213"/>
      <c r="L314" s="213"/>
      <c r="M314" s="213"/>
      <c r="N314" s="213"/>
      <c r="O314" s="213"/>
      <c r="P314" s="213"/>
      <c r="Q314" s="213"/>
      <c r="R314" s="213"/>
      <c r="S314" s="213"/>
      <c r="T314" s="213"/>
      <c r="U314" s="213"/>
      <c r="V314" s="213"/>
      <c r="W314" s="213"/>
      <c r="X314" s="213"/>
      <c r="Y314" s="224"/>
      <c r="Z314" s="224"/>
      <c r="AA314" s="224"/>
      <c r="AB314" s="224"/>
      <c r="AC314" s="224"/>
      <c r="AD314" s="224"/>
      <c r="AE314" s="213"/>
      <c r="AF314" s="213"/>
      <c r="AG314" s="213"/>
      <c r="AH314" s="213"/>
      <c r="AI314" s="213"/>
      <c r="AJ314" s="213"/>
      <c r="AK314" s="213"/>
      <c r="AL314" s="213"/>
      <c r="AM314" s="213"/>
      <c r="AN314" s="213"/>
      <c r="AO314" s="213"/>
      <c r="AP314" s="213"/>
      <c r="AQ314" s="213"/>
      <c r="AR314" s="213"/>
      <c r="AS314" s="213"/>
      <c r="AT314" s="224"/>
      <c r="AU314" s="224"/>
      <c r="AV314" s="224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</row>
    <row r="315" spans="2:81" ht="15.75" thickBot="1" x14ac:dyDescent="0.3">
      <c r="B315" s="21"/>
      <c r="C315" s="22"/>
      <c r="D315" s="23"/>
      <c r="E315" s="24">
        <f>SUM(E304:E314)</f>
        <v>6000</v>
      </c>
      <c r="F315" s="24">
        <f>SUM(F304:F314)</f>
        <v>0</v>
      </c>
      <c r="G315" s="24"/>
      <c r="H315" s="24">
        <f>SUM(H304:H314)</f>
        <v>0</v>
      </c>
      <c r="I315" s="24">
        <f>SUM(I304:I314)</f>
        <v>0</v>
      </c>
      <c r="J315" s="24"/>
      <c r="K315" s="24">
        <f>SUM(K304:K314)</f>
        <v>5000</v>
      </c>
      <c r="L315" s="24">
        <f>SUM(L304:L314)</f>
        <v>0</v>
      </c>
      <c r="M315" s="24"/>
      <c r="N315" s="24">
        <f>SUM(N304:N314)</f>
        <v>6900</v>
      </c>
      <c r="O315" s="24">
        <f>SUM(O304:O314)</f>
        <v>0</v>
      </c>
      <c r="P315" s="24"/>
      <c r="Q315" s="24">
        <f>SUM(Q304:Q314)</f>
        <v>5000</v>
      </c>
      <c r="R315" s="24">
        <f>SUM(R304:R314)</f>
        <v>0</v>
      </c>
      <c r="S315" s="24"/>
      <c r="T315" s="24">
        <f>SUM(T304:T314)</f>
        <v>6500</v>
      </c>
      <c r="U315" s="24">
        <f>SUM(U304:U314)</f>
        <v>0</v>
      </c>
      <c r="V315" s="24"/>
      <c r="W315" s="24">
        <f>SUM(W304:W314)</f>
        <v>8800</v>
      </c>
      <c r="X315" s="24">
        <f>SUM(X304:X314)</f>
        <v>0</v>
      </c>
      <c r="Y315" s="24"/>
      <c r="Z315" s="24">
        <f>SUM(Z304:Z314)</f>
        <v>0</v>
      </c>
      <c r="AA315" s="24">
        <f>SUM(AA304:AA314)</f>
        <v>0</v>
      </c>
      <c r="AB315" s="24"/>
      <c r="AC315" s="24">
        <f>SUM(AC304:AC314)</f>
        <v>0</v>
      </c>
      <c r="AD315" s="24">
        <f>SUM(AD304:AD314)</f>
        <v>0</v>
      </c>
      <c r="AE315" s="24"/>
      <c r="AF315" s="24">
        <f>SUM(AF304:AF314)</f>
        <v>5050</v>
      </c>
      <c r="AG315" s="24">
        <f>SUM(AG304:AG314)</f>
        <v>0</v>
      </c>
      <c r="AH315" s="24"/>
      <c r="AI315" s="24">
        <f>SUM(AI304:AI314)</f>
        <v>4300</v>
      </c>
      <c r="AJ315" s="24">
        <f>SUM(AJ304:AJ314)</f>
        <v>0</v>
      </c>
      <c r="AK315" s="24"/>
      <c r="AL315" s="24">
        <f>SUM(AL304:AL314)</f>
        <v>5400</v>
      </c>
      <c r="AM315" s="24">
        <f>SUM(AM304:AM314)</f>
        <v>0</v>
      </c>
      <c r="AN315" s="24"/>
      <c r="AO315" s="24">
        <f>SUM(AO304:AO314)</f>
        <v>6000</v>
      </c>
      <c r="AP315" s="24">
        <f>SUM(AP304:AP314)</f>
        <v>0</v>
      </c>
      <c r="AQ315" s="24"/>
      <c r="AR315" s="24">
        <f>SUM(AR304:AR314)</f>
        <v>7500</v>
      </c>
      <c r="AS315" s="24">
        <f>SUM(AS304:AS314)</f>
        <v>0</v>
      </c>
      <c r="AT315" s="24"/>
      <c r="AU315" s="24">
        <f>SUM(AU304:AU314)</f>
        <v>0</v>
      </c>
      <c r="AV315" s="25">
        <f>SUM(AV304:AV314)</f>
        <v>0</v>
      </c>
      <c r="AW315" s="14"/>
      <c r="AX315" s="14"/>
      <c r="AY315" s="14"/>
    </row>
    <row r="316" spans="2:81" ht="16.5" customHeight="1" thickBot="1" x14ac:dyDescent="0.3"/>
    <row r="317" spans="2:81" x14ac:dyDescent="0.25">
      <c r="B317" s="333" t="s">
        <v>10</v>
      </c>
      <c r="C317" s="334"/>
      <c r="D317" s="347">
        <v>1</v>
      </c>
      <c r="E317" s="329"/>
      <c r="F317" s="330"/>
      <c r="G317" s="328">
        <v>2</v>
      </c>
      <c r="H317" s="329"/>
      <c r="I317" s="330"/>
      <c r="J317" s="328">
        <v>3</v>
      </c>
      <c r="K317" s="329"/>
      <c r="L317" s="330"/>
      <c r="M317" s="328">
        <v>4</v>
      </c>
      <c r="N317" s="329"/>
      <c r="O317" s="330"/>
      <c r="P317" s="328">
        <v>5</v>
      </c>
      <c r="Q317" s="329"/>
      <c r="R317" s="330"/>
      <c r="S317" s="328">
        <v>6</v>
      </c>
      <c r="T317" s="329"/>
      <c r="U317" s="330"/>
      <c r="V317" s="328">
        <v>7</v>
      </c>
      <c r="W317" s="329"/>
      <c r="X317" s="330"/>
      <c r="Y317" s="328">
        <v>8</v>
      </c>
      <c r="Z317" s="329"/>
      <c r="AA317" s="330"/>
      <c r="AB317" s="328">
        <v>9</v>
      </c>
      <c r="AC317" s="329"/>
      <c r="AD317" s="330"/>
      <c r="AE317" s="328">
        <v>10</v>
      </c>
      <c r="AF317" s="329"/>
      <c r="AG317" s="330"/>
      <c r="AH317" s="328">
        <v>11</v>
      </c>
      <c r="AI317" s="329"/>
      <c r="AJ317" s="330"/>
      <c r="AK317" s="328">
        <v>12</v>
      </c>
      <c r="AL317" s="329"/>
      <c r="AM317" s="330"/>
      <c r="AN317" s="328">
        <v>13</v>
      </c>
      <c r="AO317" s="329"/>
      <c r="AP317" s="330"/>
      <c r="AQ317" s="328">
        <v>14</v>
      </c>
      <c r="AR317" s="329"/>
      <c r="AS317" s="330"/>
      <c r="AT317" s="328">
        <v>15</v>
      </c>
      <c r="AU317" s="329"/>
      <c r="AV317" s="331"/>
      <c r="AW317" s="332"/>
      <c r="AX317" s="319"/>
      <c r="AY317" s="319"/>
      <c r="AZ317" s="319"/>
      <c r="BA317" s="319"/>
      <c r="BB317" s="319"/>
      <c r="BC317" s="319"/>
      <c r="BD317" s="319"/>
      <c r="BE317" s="319"/>
      <c r="BF317" s="319"/>
      <c r="BG317" s="319"/>
      <c r="BH317" s="319"/>
      <c r="BI317" s="319"/>
      <c r="BJ317" s="319"/>
      <c r="BK317" s="319"/>
      <c r="BL317" s="319"/>
      <c r="BM317" s="319"/>
      <c r="BN317" s="319"/>
      <c r="BO317" s="319"/>
      <c r="BP317" s="319"/>
      <c r="BQ317" s="319"/>
      <c r="BR317" s="319"/>
      <c r="BS317" s="319"/>
      <c r="BT317" s="319"/>
      <c r="BU317" s="319"/>
      <c r="BV317" s="319"/>
      <c r="BW317" s="319"/>
      <c r="BX317" s="319"/>
      <c r="BY317" s="319"/>
      <c r="BZ317" s="319"/>
      <c r="CA317" s="319"/>
      <c r="CB317" s="319"/>
      <c r="CC317" s="319"/>
    </row>
    <row r="318" spans="2:81" x14ac:dyDescent="0.25">
      <c r="B318" s="335"/>
      <c r="C318" s="336"/>
      <c r="D318" s="15" t="s">
        <v>0</v>
      </c>
      <c r="E318" s="16" t="s">
        <v>1</v>
      </c>
      <c r="F318" s="16" t="s">
        <v>2</v>
      </c>
      <c r="G318" s="16" t="s">
        <v>0</v>
      </c>
      <c r="H318" s="16" t="s">
        <v>1</v>
      </c>
      <c r="I318" s="16" t="s">
        <v>2</v>
      </c>
      <c r="J318" s="16" t="s">
        <v>0</v>
      </c>
      <c r="K318" s="16" t="s">
        <v>1</v>
      </c>
      <c r="L318" s="16" t="s">
        <v>2</v>
      </c>
      <c r="M318" s="16" t="s">
        <v>0</v>
      </c>
      <c r="N318" s="16" t="s">
        <v>1</v>
      </c>
      <c r="O318" s="16" t="s">
        <v>2</v>
      </c>
      <c r="P318" s="16" t="s">
        <v>0</v>
      </c>
      <c r="Q318" s="16" t="s">
        <v>1</v>
      </c>
      <c r="R318" s="16" t="s">
        <v>2</v>
      </c>
      <c r="S318" s="16" t="s">
        <v>0</v>
      </c>
      <c r="T318" s="16" t="s">
        <v>1</v>
      </c>
      <c r="U318" s="16" t="s">
        <v>2</v>
      </c>
      <c r="V318" s="16" t="s">
        <v>0</v>
      </c>
      <c r="W318" s="16" t="s">
        <v>1</v>
      </c>
      <c r="X318" s="16" t="s">
        <v>2</v>
      </c>
      <c r="Y318" s="16" t="s">
        <v>0</v>
      </c>
      <c r="Z318" s="16" t="s">
        <v>1</v>
      </c>
      <c r="AA318" s="16" t="s">
        <v>2</v>
      </c>
      <c r="AB318" s="16" t="s">
        <v>0</v>
      </c>
      <c r="AC318" s="16" t="s">
        <v>1</v>
      </c>
      <c r="AD318" s="16" t="s">
        <v>2</v>
      </c>
      <c r="AE318" s="16" t="s">
        <v>0</v>
      </c>
      <c r="AF318" s="16" t="s">
        <v>1</v>
      </c>
      <c r="AG318" s="16" t="s">
        <v>2</v>
      </c>
      <c r="AH318" s="16" t="s">
        <v>0</v>
      </c>
      <c r="AI318" s="16" t="s">
        <v>1</v>
      </c>
      <c r="AJ318" s="16" t="s">
        <v>2</v>
      </c>
      <c r="AK318" s="16" t="s">
        <v>0</v>
      </c>
      <c r="AL318" s="16" t="s">
        <v>1</v>
      </c>
      <c r="AM318" s="16" t="s">
        <v>2</v>
      </c>
      <c r="AN318" s="16" t="s">
        <v>0</v>
      </c>
      <c r="AO318" s="16" t="s">
        <v>1</v>
      </c>
      <c r="AP318" s="16" t="s">
        <v>2</v>
      </c>
      <c r="AQ318" s="16" t="s">
        <v>0</v>
      </c>
      <c r="AR318" s="16" t="s">
        <v>1</v>
      </c>
      <c r="AS318" s="16" t="s">
        <v>2</v>
      </c>
      <c r="AT318" s="16" t="s">
        <v>0</v>
      </c>
      <c r="AU318" s="16" t="s">
        <v>1</v>
      </c>
      <c r="AV318" s="17" t="s">
        <v>2</v>
      </c>
      <c r="AW318" s="14"/>
      <c r="AX318" s="14"/>
      <c r="AY318" s="14"/>
    </row>
    <row r="319" spans="2:81" x14ac:dyDescent="0.2">
      <c r="B319" s="335"/>
      <c r="C319" s="336"/>
      <c r="D319" s="223"/>
      <c r="E319" s="223"/>
      <c r="F319" s="224"/>
      <c r="G319" s="212"/>
      <c r="H319" s="212"/>
      <c r="I319" s="213"/>
      <c r="J319" s="212"/>
      <c r="K319" s="212"/>
      <c r="L319" s="213"/>
      <c r="M319" s="212"/>
      <c r="N319" s="212"/>
      <c r="O319" s="213"/>
      <c r="P319" s="212"/>
      <c r="Q319" s="212"/>
      <c r="R319" s="213"/>
      <c r="S319" s="212"/>
      <c r="T319" s="212"/>
      <c r="U319" s="213"/>
      <c r="V319" s="212"/>
      <c r="W319" s="212"/>
      <c r="X319" s="213"/>
      <c r="Y319" s="224"/>
      <c r="Z319" s="224"/>
      <c r="AA319" s="224"/>
      <c r="AB319" s="224"/>
      <c r="AC319" s="224"/>
      <c r="AD319" s="224"/>
      <c r="AE319" s="212"/>
      <c r="AF319" s="212"/>
      <c r="AG319" s="213"/>
      <c r="AH319" s="213"/>
      <c r="AI319" s="213"/>
      <c r="AJ319" s="213"/>
      <c r="AK319" s="213"/>
      <c r="AL319" s="213"/>
      <c r="AM319" s="213"/>
      <c r="AN319" s="212"/>
      <c r="AO319" s="212"/>
      <c r="AP319" s="213"/>
      <c r="AQ319" s="212"/>
      <c r="AR319" s="212"/>
      <c r="AS319" s="213"/>
      <c r="AT319" s="224"/>
      <c r="AU319" s="224"/>
      <c r="AV319" s="224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</row>
    <row r="320" spans="2:81" x14ac:dyDescent="0.2">
      <c r="B320" s="335"/>
      <c r="C320" s="336"/>
      <c r="D320" s="224"/>
      <c r="E320" s="224"/>
      <c r="F320" s="224"/>
      <c r="G320" s="213"/>
      <c r="H320" s="213"/>
      <c r="I320" s="213"/>
      <c r="J320" s="212"/>
      <c r="K320" s="212"/>
      <c r="L320" s="213"/>
      <c r="M320" s="212"/>
      <c r="N320" s="212"/>
      <c r="O320" s="213"/>
      <c r="P320" s="212"/>
      <c r="Q320" s="212"/>
      <c r="R320" s="213"/>
      <c r="S320" s="212"/>
      <c r="T320" s="212"/>
      <c r="U320" s="213"/>
      <c r="V320" s="212"/>
      <c r="W320" s="212"/>
      <c r="X320" s="213"/>
      <c r="Y320" s="224"/>
      <c r="Z320" s="224"/>
      <c r="AA320" s="224"/>
      <c r="AB320" s="224"/>
      <c r="AC320" s="224"/>
      <c r="AD320" s="224"/>
      <c r="AE320" s="212"/>
      <c r="AF320" s="212"/>
      <c r="AG320" s="213"/>
      <c r="AH320" s="213"/>
      <c r="AI320" s="213"/>
      <c r="AJ320" s="213"/>
      <c r="AK320" s="213"/>
      <c r="AL320" s="213"/>
      <c r="AM320" s="213"/>
      <c r="AN320" s="213"/>
      <c r="AO320" s="213"/>
      <c r="AP320" s="213"/>
      <c r="AQ320" s="213"/>
      <c r="AR320" s="213"/>
      <c r="AS320" s="213"/>
      <c r="AT320" s="224"/>
      <c r="AU320" s="224"/>
      <c r="AV320" s="224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</row>
    <row r="321" spans="2:81" ht="15.75" thickBot="1" x14ac:dyDescent="0.25">
      <c r="B321" s="337"/>
      <c r="C321" s="338"/>
      <c r="D321" s="224"/>
      <c r="E321" s="224"/>
      <c r="F321" s="224"/>
      <c r="G321" s="213"/>
      <c r="H321" s="213"/>
      <c r="I321" s="213"/>
      <c r="J321" s="212"/>
      <c r="K321" s="212"/>
      <c r="L321" s="213"/>
      <c r="M321" s="213"/>
      <c r="N321" s="213"/>
      <c r="O321" s="213"/>
      <c r="P321" s="213"/>
      <c r="Q321" s="213"/>
      <c r="R321" s="213"/>
      <c r="S321" s="213"/>
      <c r="T321" s="213"/>
      <c r="U321" s="213"/>
      <c r="V321" s="213"/>
      <c r="W321" s="213"/>
      <c r="X321" s="213"/>
      <c r="Y321" s="224"/>
      <c r="Z321" s="224"/>
      <c r="AA321" s="224"/>
      <c r="AB321" s="224"/>
      <c r="AC321" s="224"/>
      <c r="AD321" s="224"/>
      <c r="AE321" s="212"/>
      <c r="AF321" s="212"/>
      <c r="AG321" s="213"/>
      <c r="AH321" s="213"/>
      <c r="AI321" s="213"/>
      <c r="AJ321" s="213"/>
      <c r="AK321" s="213"/>
      <c r="AL321" s="213"/>
      <c r="AM321" s="213"/>
      <c r="AN321" s="213"/>
      <c r="AO321" s="213"/>
      <c r="AP321" s="213"/>
      <c r="AQ321" s="213"/>
      <c r="AR321" s="213"/>
      <c r="AS321" s="213"/>
      <c r="AT321" s="224"/>
      <c r="AU321" s="224"/>
      <c r="AV321" s="224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</row>
    <row r="322" spans="2:81" x14ac:dyDescent="0.25">
      <c r="B322" s="341" t="s">
        <v>8</v>
      </c>
      <c r="C322" s="342"/>
      <c r="D322" s="224"/>
      <c r="E322" s="224"/>
      <c r="F322" s="224"/>
      <c r="G322" s="213"/>
      <c r="H322" s="213"/>
      <c r="I322" s="213"/>
      <c r="J322" s="213"/>
      <c r="K322" s="213"/>
      <c r="L322" s="213"/>
      <c r="M322" s="213"/>
      <c r="N322" s="213"/>
      <c r="O322" s="213"/>
      <c r="P322" s="213"/>
      <c r="Q322" s="213"/>
      <c r="R322" s="213"/>
      <c r="S322" s="213"/>
      <c r="T322" s="213"/>
      <c r="U322" s="213"/>
      <c r="V322" s="213"/>
      <c r="W322" s="213"/>
      <c r="X322" s="213"/>
      <c r="Y322" s="224"/>
      <c r="Z322" s="224"/>
      <c r="AA322" s="224"/>
      <c r="AB322" s="224"/>
      <c r="AC322" s="224"/>
      <c r="AD322" s="224"/>
      <c r="AE322" s="213"/>
      <c r="AF322" s="213"/>
      <c r="AG322" s="213"/>
      <c r="AH322" s="213"/>
      <c r="AI322" s="213"/>
      <c r="AJ322" s="213"/>
      <c r="AK322" s="213"/>
      <c r="AL322" s="213"/>
      <c r="AM322" s="213"/>
      <c r="AN322" s="213"/>
      <c r="AO322" s="213"/>
      <c r="AP322" s="213"/>
      <c r="AQ322" s="213"/>
      <c r="AR322" s="213"/>
      <c r="AS322" s="213"/>
      <c r="AT322" s="224"/>
      <c r="AU322" s="224"/>
      <c r="AV322" s="224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</row>
    <row r="323" spans="2:81" x14ac:dyDescent="0.25">
      <c r="B323" s="18" t="s">
        <v>6</v>
      </c>
      <c r="C323" s="26"/>
      <c r="D323" s="224"/>
      <c r="E323" s="224"/>
      <c r="F323" s="224"/>
      <c r="G323" s="213"/>
      <c r="H323" s="213"/>
      <c r="I323" s="213"/>
      <c r="J323" s="213"/>
      <c r="K323" s="213"/>
      <c r="L323" s="213"/>
      <c r="M323" s="213"/>
      <c r="N323" s="213"/>
      <c r="O323" s="213"/>
      <c r="P323" s="213"/>
      <c r="Q323" s="213"/>
      <c r="R323" s="213"/>
      <c r="S323" s="213"/>
      <c r="T323" s="213"/>
      <c r="U323" s="213"/>
      <c r="V323" s="213"/>
      <c r="W323" s="213"/>
      <c r="X323" s="213"/>
      <c r="Y323" s="224"/>
      <c r="Z323" s="224"/>
      <c r="AA323" s="224"/>
      <c r="AB323" s="224"/>
      <c r="AC323" s="224"/>
      <c r="AD323" s="224"/>
      <c r="AE323" s="213"/>
      <c r="AF323" s="213"/>
      <c r="AG323" s="213"/>
      <c r="AH323" s="213"/>
      <c r="AI323" s="213"/>
      <c r="AJ323" s="213"/>
      <c r="AK323" s="213"/>
      <c r="AL323" s="213"/>
      <c r="AM323" s="213"/>
      <c r="AN323" s="213"/>
      <c r="AO323" s="213"/>
      <c r="AP323" s="213"/>
      <c r="AQ323" s="213"/>
      <c r="AR323" s="213"/>
      <c r="AS323" s="213"/>
      <c r="AT323" s="224"/>
      <c r="AU323" s="224"/>
      <c r="AV323" s="224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</row>
    <row r="324" spans="2:81" x14ac:dyDescent="0.25">
      <c r="B324" s="18" t="s">
        <v>3</v>
      </c>
      <c r="C324" s="19">
        <f>SUM(E330,H330,K330,N330,Q330,T330,W330,Z330,AC330,AF330,AI330,AL330,AO330,AR330,AU330)</f>
        <v>0</v>
      </c>
      <c r="D324" s="224"/>
      <c r="E324" s="224"/>
      <c r="F324" s="224"/>
      <c r="G324" s="213"/>
      <c r="H324" s="213"/>
      <c r="I324" s="213"/>
      <c r="J324" s="213"/>
      <c r="K324" s="213"/>
      <c r="L324" s="213"/>
      <c r="M324" s="213"/>
      <c r="N324" s="213"/>
      <c r="O324" s="213"/>
      <c r="P324" s="213"/>
      <c r="Q324" s="213"/>
      <c r="R324" s="213"/>
      <c r="S324" s="213"/>
      <c r="T324" s="213"/>
      <c r="U324" s="213"/>
      <c r="V324" s="213"/>
      <c r="W324" s="213"/>
      <c r="X324" s="213"/>
      <c r="Y324" s="224"/>
      <c r="Z324" s="224"/>
      <c r="AA324" s="224"/>
      <c r="AB324" s="224"/>
      <c r="AC324" s="224"/>
      <c r="AD324" s="224"/>
      <c r="AE324" s="213"/>
      <c r="AF324" s="213"/>
      <c r="AG324" s="213"/>
      <c r="AH324" s="213"/>
      <c r="AI324" s="213"/>
      <c r="AJ324" s="213"/>
      <c r="AK324" s="213"/>
      <c r="AL324" s="213"/>
      <c r="AM324" s="213"/>
      <c r="AN324" s="213"/>
      <c r="AO324" s="213"/>
      <c r="AP324" s="213"/>
      <c r="AQ324" s="213"/>
      <c r="AR324" s="213"/>
      <c r="AS324" s="213"/>
      <c r="AT324" s="224"/>
      <c r="AU324" s="224"/>
      <c r="AV324" s="224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</row>
    <row r="325" spans="2:81" x14ac:dyDescent="0.25">
      <c r="B325" s="18" t="s">
        <v>2</v>
      </c>
      <c r="C325" s="19">
        <f>SUM(F330,I330,L330,O330,R330,U330,X330,AA330,AD330,AG330,AJ330,AM330,AP330,AS330,AV330)</f>
        <v>0</v>
      </c>
      <c r="D325" s="224"/>
      <c r="E325" s="224"/>
      <c r="F325" s="224"/>
      <c r="G325" s="213"/>
      <c r="H325" s="213"/>
      <c r="I325" s="213"/>
      <c r="J325" s="213"/>
      <c r="K325" s="213"/>
      <c r="L325" s="213"/>
      <c r="M325" s="213"/>
      <c r="N325" s="213"/>
      <c r="O325" s="213"/>
      <c r="P325" s="213"/>
      <c r="Q325" s="213"/>
      <c r="R325" s="213"/>
      <c r="S325" s="213"/>
      <c r="T325" s="213"/>
      <c r="U325" s="213"/>
      <c r="V325" s="213"/>
      <c r="W325" s="213"/>
      <c r="X325" s="213"/>
      <c r="Y325" s="224"/>
      <c r="Z325" s="224"/>
      <c r="AA325" s="224"/>
      <c r="AB325" s="224"/>
      <c r="AC325" s="224"/>
      <c r="AD325" s="224"/>
      <c r="AE325" s="213"/>
      <c r="AF325" s="213"/>
      <c r="AG325" s="213"/>
      <c r="AH325" s="213"/>
      <c r="AI325" s="213"/>
      <c r="AJ325" s="213"/>
      <c r="AK325" s="213"/>
      <c r="AL325" s="213"/>
      <c r="AM325" s="213"/>
      <c r="AN325" s="213"/>
      <c r="AO325" s="213"/>
      <c r="AP325" s="213"/>
      <c r="AQ325" s="213"/>
      <c r="AR325" s="213"/>
      <c r="AS325" s="213"/>
      <c r="AT325" s="224"/>
      <c r="AU325" s="224"/>
      <c r="AV325" s="224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</row>
    <row r="326" spans="2:81" ht="15.75" thickBot="1" x14ac:dyDescent="0.3">
      <c r="B326" s="18" t="s">
        <v>4</v>
      </c>
      <c r="C326" s="20">
        <f>C324-C325</f>
        <v>0</v>
      </c>
      <c r="D326" s="224"/>
      <c r="E326" s="224"/>
      <c r="F326" s="224"/>
      <c r="G326" s="213"/>
      <c r="H326" s="213"/>
      <c r="I326" s="213"/>
      <c r="J326" s="213"/>
      <c r="K326" s="213"/>
      <c r="L326" s="213"/>
      <c r="M326" s="213"/>
      <c r="N326" s="213"/>
      <c r="O326" s="213"/>
      <c r="P326" s="213"/>
      <c r="Q326" s="213"/>
      <c r="R326" s="213"/>
      <c r="S326" s="213"/>
      <c r="T326" s="213"/>
      <c r="U326" s="213"/>
      <c r="V326" s="213"/>
      <c r="W326" s="213"/>
      <c r="X326" s="213"/>
      <c r="Y326" s="224"/>
      <c r="Z326" s="224"/>
      <c r="AA326" s="224"/>
      <c r="AB326" s="224"/>
      <c r="AC326" s="224"/>
      <c r="AD326" s="224"/>
      <c r="AE326" s="213"/>
      <c r="AF326" s="213"/>
      <c r="AG326" s="213"/>
      <c r="AH326" s="213"/>
      <c r="AI326" s="213"/>
      <c r="AJ326" s="213"/>
      <c r="AK326" s="213"/>
      <c r="AL326" s="213"/>
      <c r="AM326" s="213"/>
      <c r="AN326" s="213"/>
      <c r="AO326" s="213"/>
      <c r="AP326" s="213"/>
      <c r="AQ326" s="213"/>
      <c r="AR326" s="213"/>
      <c r="AS326" s="213"/>
      <c r="AT326" s="224"/>
      <c r="AU326" s="224"/>
      <c r="AV326" s="224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</row>
    <row r="327" spans="2:81" x14ac:dyDescent="0.25">
      <c r="B327" s="343" t="s">
        <v>5</v>
      </c>
      <c r="C327" s="344"/>
      <c r="D327" s="224"/>
      <c r="E327" s="224"/>
      <c r="F327" s="224"/>
      <c r="G327" s="213"/>
      <c r="H327" s="213"/>
      <c r="I327" s="213"/>
      <c r="J327" s="213"/>
      <c r="K327" s="213"/>
      <c r="L327" s="213"/>
      <c r="M327" s="213"/>
      <c r="N327" s="213"/>
      <c r="O327" s="213"/>
      <c r="P327" s="213"/>
      <c r="Q327" s="213"/>
      <c r="R327" s="213"/>
      <c r="S327" s="213"/>
      <c r="T327" s="213"/>
      <c r="U327" s="213"/>
      <c r="V327" s="213"/>
      <c r="W327" s="213"/>
      <c r="X327" s="213"/>
      <c r="Y327" s="224"/>
      <c r="Z327" s="224"/>
      <c r="AA327" s="224"/>
      <c r="AB327" s="224"/>
      <c r="AC327" s="224"/>
      <c r="AD327" s="224"/>
      <c r="AE327" s="213"/>
      <c r="AF327" s="213"/>
      <c r="AG327" s="213"/>
      <c r="AH327" s="213"/>
      <c r="AI327" s="213"/>
      <c r="AJ327" s="213"/>
      <c r="AK327" s="213"/>
      <c r="AL327" s="213"/>
      <c r="AM327" s="213"/>
      <c r="AN327" s="213"/>
      <c r="AO327" s="213"/>
      <c r="AP327" s="213"/>
      <c r="AQ327" s="213"/>
      <c r="AR327" s="213"/>
      <c r="AS327" s="213"/>
      <c r="AT327" s="224"/>
      <c r="AU327" s="224"/>
      <c r="AV327" s="224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</row>
    <row r="328" spans="2:81" x14ac:dyDescent="0.25">
      <c r="B328" s="324" t="e">
        <f>C326/C323</f>
        <v>#DIV/0!</v>
      </c>
      <c r="C328" s="345"/>
      <c r="D328" s="224"/>
      <c r="E328" s="224"/>
      <c r="F328" s="224"/>
      <c r="G328" s="213"/>
      <c r="H328" s="213"/>
      <c r="I328" s="213"/>
      <c r="J328" s="213"/>
      <c r="K328" s="213"/>
      <c r="L328" s="213"/>
      <c r="M328" s="213"/>
      <c r="N328" s="213"/>
      <c r="O328" s="213"/>
      <c r="P328" s="213"/>
      <c r="Q328" s="213"/>
      <c r="R328" s="213"/>
      <c r="S328" s="213"/>
      <c r="T328" s="213"/>
      <c r="U328" s="213"/>
      <c r="V328" s="213"/>
      <c r="W328" s="213"/>
      <c r="X328" s="213"/>
      <c r="Y328" s="224"/>
      <c r="Z328" s="224"/>
      <c r="AA328" s="224"/>
      <c r="AB328" s="224"/>
      <c r="AC328" s="224"/>
      <c r="AD328" s="224"/>
      <c r="AE328" s="213"/>
      <c r="AF328" s="213"/>
      <c r="AG328" s="213"/>
      <c r="AH328" s="213"/>
      <c r="AI328" s="213"/>
      <c r="AJ328" s="213"/>
      <c r="AK328" s="213"/>
      <c r="AL328" s="213"/>
      <c r="AM328" s="213"/>
      <c r="AN328" s="213"/>
      <c r="AO328" s="213"/>
      <c r="AP328" s="213"/>
      <c r="AQ328" s="213"/>
      <c r="AR328" s="213"/>
      <c r="AS328" s="213"/>
      <c r="AT328" s="224"/>
      <c r="AU328" s="224"/>
      <c r="AV328" s="224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</row>
    <row r="329" spans="2:81" ht="15.75" thickBot="1" x14ac:dyDescent="0.3">
      <c r="B329" s="326"/>
      <c r="C329" s="346"/>
      <c r="D329" s="224"/>
      <c r="E329" s="224"/>
      <c r="F329" s="224"/>
      <c r="G329" s="213"/>
      <c r="H329" s="213"/>
      <c r="I329" s="213"/>
      <c r="J329" s="213"/>
      <c r="K329" s="213"/>
      <c r="L329" s="213"/>
      <c r="M329" s="213"/>
      <c r="N329" s="213"/>
      <c r="O329" s="213"/>
      <c r="P329" s="213"/>
      <c r="Q329" s="213"/>
      <c r="R329" s="213"/>
      <c r="S329" s="213"/>
      <c r="T329" s="213"/>
      <c r="U329" s="213"/>
      <c r="V329" s="213"/>
      <c r="W329" s="213"/>
      <c r="X329" s="213"/>
      <c r="Y329" s="224"/>
      <c r="Z329" s="224"/>
      <c r="AA329" s="224"/>
      <c r="AB329" s="224"/>
      <c r="AC329" s="224"/>
      <c r="AD329" s="224"/>
      <c r="AE329" s="213"/>
      <c r="AF329" s="213"/>
      <c r="AG329" s="213"/>
      <c r="AH329" s="213"/>
      <c r="AI329" s="213"/>
      <c r="AJ329" s="213"/>
      <c r="AK329" s="213"/>
      <c r="AL329" s="213"/>
      <c r="AM329" s="213"/>
      <c r="AN329" s="213"/>
      <c r="AO329" s="213"/>
      <c r="AP329" s="213"/>
      <c r="AQ329" s="213"/>
      <c r="AR329" s="213"/>
      <c r="AS329" s="213"/>
      <c r="AT329" s="224"/>
      <c r="AU329" s="224"/>
      <c r="AV329" s="224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</row>
    <row r="330" spans="2:81" ht="15.75" thickBot="1" x14ac:dyDescent="0.3">
      <c r="B330" s="21"/>
      <c r="C330" s="22"/>
      <c r="D330" s="23"/>
      <c r="E330" s="24">
        <f>SUM(E319:E329)</f>
        <v>0</v>
      </c>
      <c r="F330" s="24">
        <f>SUM(F319:F329)</f>
        <v>0</v>
      </c>
      <c r="G330" s="24"/>
      <c r="H330" s="24">
        <f>SUM(H319:H329)</f>
        <v>0</v>
      </c>
      <c r="I330" s="24">
        <f>SUM(I319:I329)</f>
        <v>0</v>
      </c>
      <c r="J330" s="24"/>
      <c r="K330" s="24">
        <f>SUM(K319:K329)</f>
        <v>0</v>
      </c>
      <c r="L330" s="24">
        <f>SUM(L319:L329)</f>
        <v>0</v>
      </c>
      <c r="M330" s="24"/>
      <c r="N330" s="24">
        <f>SUM(N319:N329)</f>
        <v>0</v>
      </c>
      <c r="O330" s="24">
        <f>SUM(O319:O329)</f>
        <v>0</v>
      </c>
      <c r="P330" s="24"/>
      <c r="Q330" s="24">
        <f>SUM(Q319:Q329)</f>
        <v>0</v>
      </c>
      <c r="R330" s="24">
        <f>SUM(R319:R329)</f>
        <v>0</v>
      </c>
      <c r="S330" s="24"/>
      <c r="T330" s="24">
        <f>SUM(T319:T329)</f>
        <v>0</v>
      </c>
      <c r="U330" s="24">
        <f>SUM(U319:U329)</f>
        <v>0</v>
      </c>
      <c r="V330" s="24"/>
      <c r="W330" s="24">
        <f>SUM(W319:W329)</f>
        <v>0</v>
      </c>
      <c r="X330" s="24">
        <f>SUM(X319:X329)</f>
        <v>0</v>
      </c>
      <c r="Y330" s="24"/>
      <c r="Z330" s="24">
        <f>SUM(Z319:Z329)</f>
        <v>0</v>
      </c>
      <c r="AA330" s="24">
        <f>SUM(AA319:AA329)</f>
        <v>0</v>
      </c>
      <c r="AB330" s="24"/>
      <c r="AC330" s="24">
        <f>SUM(AC319:AC329)</f>
        <v>0</v>
      </c>
      <c r="AD330" s="24">
        <f>SUM(AD319:AD329)</f>
        <v>0</v>
      </c>
      <c r="AE330" s="24"/>
      <c r="AF330" s="24">
        <f>SUM(AF319:AF329)</f>
        <v>0</v>
      </c>
      <c r="AG330" s="24">
        <f>SUM(AG319:AG329)</f>
        <v>0</v>
      </c>
      <c r="AH330" s="24"/>
      <c r="AI330" s="24">
        <f>SUM(AI319:AI329)</f>
        <v>0</v>
      </c>
      <c r="AJ330" s="24">
        <f>SUM(AJ319:AJ329)</f>
        <v>0</v>
      </c>
      <c r="AK330" s="24"/>
      <c r="AL330" s="24">
        <f>SUM(AL319:AL329)</f>
        <v>0</v>
      </c>
      <c r="AM330" s="24">
        <f>SUM(AM319:AM329)</f>
        <v>0</v>
      </c>
      <c r="AN330" s="24"/>
      <c r="AO330" s="24">
        <f>SUM(AO319:AO329)</f>
        <v>0</v>
      </c>
      <c r="AP330" s="24">
        <f>SUM(AP319:AP329)</f>
        <v>0</v>
      </c>
      <c r="AQ330" s="24"/>
      <c r="AR330" s="24">
        <f>SUM(AR319:AR329)</f>
        <v>0</v>
      </c>
      <c r="AS330" s="24">
        <f>SUM(AS319:AS329)</f>
        <v>0</v>
      </c>
      <c r="AT330" s="24"/>
      <c r="AU330" s="24">
        <f>SUM(AU319:AU329)</f>
        <v>0</v>
      </c>
      <c r="AV330" s="25">
        <f>SUM(AV319:AV329)</f>
        <v>0</v>
      </c>
      <c r="AW330" s="14"/>
      <c r="AX330" s="14"/>
      <c r="AY330" s="14"/>
    </row>
    <row r="331" spans="2:81" ht="15.75" thickBot="1" x14ac:dyDescent="0.3"/>
    <row r="332" spans="2:81" x14ac:dyDescent="0.25">
      <c r="B332" s="333" t="s">
        <v>11</v>
      </c>
      <c r="C332" s="334"/>
      <c r="D332" s="339">
        <v>1</v>
      </c>
      <c r="E332" s="340"/>
      <c r="F332" s="340"/>
      <c r="G332" s="328">
        <v>2</v>
      </c>
      <c r="H332" s="329"/>
      <c r="I332" s="330"/>
      <c r="J332" s="328">
        <v>3</v>
      </c>
      <c r="K332" s="329"/>
      <c r="L332" s="330"/>
      <c r="M332" s="328">
        <v>4</v>
      </c>
      <c r="N332" s="329"/>
      <c r="O332" s="330"/>
      <c r="P332" s="328">
        <v>5</v>
      </c>
      <c r="Q332" s="329"/>
      <c r="R332" s="330"/>
      <c r="S332" s="328">
        <v>6</v>
      </c>
      <c r="T332" s="329"/>
      <c r="U332" s="330"/>
      <c r="V332" s="328">
        <v>7</v>
      </c>
      <c r="W332" s="329"/>
      <c r="X332" s="330"/>
      <c r="Y332" s="328">
        <v>8</v>
      </c>
      <c r="Z332" s="329"/>
      <c r="AA332" s="330"/>
      <c r="AB332" s="328">
        <v>9</v>
      </c>
      <c r="AC332" s="329"/>
      <c r="AD332" s="330"/>
      <c r="AE332" s="328">
        <v>10</v>
      </c>
      <c r="AF332" s="329"/>
      <c r="AG332" s="330"/>
      <c r="AH332" s="328">
        <v>11</v>
      </c>
      <c r="AI332" s="329"/>
      <c r="AJ332" s="330"/>
      <c r="AK332" s="328">
        <v>12</v>
      </c>
      <c r="AL332" s="329"/>
      <c r="AM332" s="330"/>
      <c r="AN332" s="328">
        <v>13</v>
      </c>
      <c r="AO332" s="329"/>
      <c r="AP332" s="330"/>
      <c r="AQ332" s="328">
        <v>14</v>
      </c>
      <c r="AR332" s="329"/>
      <c r="AS332" s="330"/>
      <c r="AT332" s="328">
        <v>15</v>
      </c>
      <c r="AU332" s="329"/>
      <c r="AV332" s="331"/>
      <c r="AW332" s="332"/>
      <c r="AX332" s="319"/>
      <c r="AY332" s="319"/>
      <c r="AZ332" s="319"/>
      <c r="BA332" s="319"/>
      <c r="BB332" s="319"/>
      <c r="BC332" s="319"/>
      <c r="BD332" s="319"/>
      <c r="BE332" s="319"/>
      <c r="BF332" s="319"/>
      <c r="BG332" s="319"/>
      <c r="BH332" s="319"/>
      <c r="BI332" s="319"/>
      <c r="BJ332" s="319"/>
      <c r="BK332" s="319"/>
      <c r="BL332" s="319"/>
      <c r="BM332" s="319"/>
      <c r="BN332" s="319"/>
      <c r="BO332" s="319"/>
      <c r="BP332" s="319"/>
      <c r="BQ332" s="319"/>
      <c r="BR332" s="319"/>
      <c r="BS332" s="319"/>
      <c r="BT332" s="319"/>
      <c r="BU332" s="319"/>
      <c r="BV332" s="319"/>
      <c r="BW332" s="319"/>
      <c r="BX332" s="319"/>
      <c r="BY332" s="319"/>
      <c r="BZ332" s="319"/>
      <c r="CA332" s="319"/>
      <c r="CB332" s="319"/>
      <c r="CC332" s="319"/>
    </row>
    <row r="333" spans="2:81" x14ac:dyDescent="0.25">
      <c r="B333" s="335"/>
      <c r="C333" s="336"/>
      <c r="D333" s="15" t="s">
        <v>0</v>
      </c>
      <c r="E333" s="16" t="s">
        <v>1</v>
      </c>
      <c r="F333" s="16" t="s">
        <v>2</v>
      </c>
      <c r="G333" s="16" t="s">
        <v>0</v>
      </c>
      <c r="H333" s="16" t="s">
        <v>1</v>
      </c>
      <c r="I333" s="16" t="s">
        <v>2</v>
      </c>
      <c r="J333" s="16" t="s">
        <v>0</v>
      </c>
      <c r="K333" s="16" t="s">
        <v>1</v>
      </c>
      <c r="L333" s="16" t="s">
        <v>2</v>
      </c>
      <c r="M333" s="16" t="s">
        <v>0</v>
      </c>
      <c r="N333" s="16" t="s">
        <v>1</v>
      </c>
      <c r="O333" s="16" t="s">
        <v>2</v>
      </c>
      <c r="P333" s="16" t="s">
        <v>0</v>
      </c>
      <c r="Q333" s="16" t="s">
        <v>1</v>
      </c>
      <c r="R333" s="16" t="s">
        <v>2</v>
      </c>
      <c r="S333" s="16" t="s">
        <v>0</v>
      </c>
      <c r="T333" s="16" t="s">
        <v>1</v>
      </c>
      <c r="U333" s="16" t="s">
        <v>2</v>
      </c>
      <c r="V333" s="16" t="s">
        <v>0</v>
      </c>
      <c r="W333" s="16" t="s">
        <v>1</v>
      </c>
      <c r="X333" s="16" t="s">
        <v>2</v>
      </c>
      <c r="Y333" s="16" t="s">
        <v>0</v>
      </c>
      <c r="Z333" s="16" t="s">
        <v>1</v>
      </c>
      <c r="AA333" s="16" t="s">
        <v>2</v>
      </c>
      <c r="AB333" s="16" t="s">
        <v>0</v>
      </c>
      <c r="AC333" s="16" t="s">
        <v>1</v>
      </c>
      <c r="AD333" s="16" t="s">
        <v>2</v>
      </c>
      <c r="AE333" s="16" t="s">
        <v>0</v>
      </c>
      <c r="AF333" s="16" t="s">
        <v>1</v>
      </c>
      <c r="AG333" s="16" t="s">
        <v>2</v>
      </c>
      <c r="AH333" s="16" t="s">
        <v>0</v>
      </c>
      <c r="AI333" s="16" t="s">
        <v>1</v>
      </c>
      <c r="AJ333" s="16" t="s">
        <v>2</v>
      </c>
      <c r="AK333" s="16" t="s">
        <v>0</v>
      </c>
      <c r="AL333" s="16" t="s">
        <v>1</v>
      </c>
      <c r="AM333" s="16" t="s">
        <v>2</v>
      </c>
      <c r="AN333" s="16" t="s">
        <v>0</v>
      </c>
      <c r="AO333" s="16" t="s">
        <v>1</v>
      </c>
      <c r="AP333" s="16" t="s">
        <v>2</v>
      </c>
      <c r="AQ333" s="16" t="s">
        <v>0</v>
      </c>
      <c r="AR333" s="16" t="s">
        <v>1</v>
      </c>
      <c r="AS333" s="16" t="s">
        <v>2</v>
      </c>
      <c r="AT333" s="16" t="s">
        <v>0</v>
      </c>
      <c r="AU333" s="16" t="s">
        <v>1</v>
      </c>
      <c r="AV333" s="17" t="s">
        <v>2</v>
      </c>
      <c r="AW333" s="14"/>
      <c r="AX333" s="14"/>
      <c r="AY333" s="14"/>
    </row>
    <row r="334" spans="2:81" x14ac:dyDescent="0.25">
      <c r="B334" s="335"/>
      <c r="C334" s="336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8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</row>
    <row r="335" spans="2:81" x14ac:dyDescent="0.25">
      <c r="B335" s="335"/>
      <c r="C335" s="336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8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</row>
    <row r="336" spans="2:81" ht="15.75" thickBot="1" x14ac:dyDescent="0.3">
      <c r="B336" s="337"/>
      <c r="C336" s="338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8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</row>
    <row r="337" spans="2:81" x14ac:dyDescent="0.25">
      <c r="B337" s="320" t="s">
        <v>8</v>
      </c>
      <c r="C337" s="321"/>
      <c r="D337" s="11"/>
      <c r="E337" s="1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8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</row>
    <row r="338" spans="2:81" x14ac:dyDescent="0.25">
      <c r="B338" s="18" t="s">
        <v>6</v>
      </c>
      <c r="C338" s="26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8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</row>
    <row r="339" spans="2:81" x14ac:dyDescent="0.25">
      <c r="B339" s="18" t="s">
        <v>3</v>
      </c>
      <c r="C339" s="19">
        <f>SUM(E345,H345,K345,N345,Q345,T345,W345,Z345,AC345,AF345,AI345,AL345,AO345,AR345,AU345)</f>
        <v>0</v>
      </c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8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</row>
    <row r="340" spans="2:81" x14ac:dyDescent="0.25">
      <c r="B340" s="18" t="s">
        <v>2</v>
      </c>
      <c r="C340" s="19">
        <f>SUM(F345,I345,L345,O345,R345,U345,X345,AA345,AD345,AG345,AJ345,AM345,AP345,AS345,AV345)</f>
        <v>0</v>
      </c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8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</row>
    <row r="341" spans="2:81" ht="15.75" thickBot="1" x14ac:dyDescent="0.3">
      <c r="B341" s="18" t="s">
        <v>4</v>
      </c>
      <c r="C341" s="20">
        <f>C339-C340</f>
        <v>0</v>
      </c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8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</row>
    <row r="342" spans="2:81" x14ac:dyDescent="0.25">
      <c r="B342" s="322" t="s">
        <v>5</v>
      </c>
      <c r="C342" s="323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8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</row>
    <row r="343" spans="2:81" x14ac:dyDescent="0.25">
      <c r="B343" s="324" t="e">
        <f>C341/C338</f>
        <v>#DIV/0!</v>
      </c>
      <c r="C343" s="325"/>
      <c r="D343" s="1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8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</row>
    <row r="344" spans="2:81" ht="15.75" thickBot="1" x14ac:dyDescent="0.3">
      <c r="B344" s="326"/>
      <c r="C344" s="327"/>
      <c r="D344" s="10"/>
      <c r="E344" s="4"/>
      <c r="F344" s="3"/>
      <c r="G344" s="3"/>
      <c r="H344" s="4"/>
      <c r="I344" s="4"/>
      <c r="J344" s="3"/>
      <c r="K344" s="3"/>
      <c r="L344" s="4"/>
      <c r="M344" s="3"/>
      <c r="N344" s="3"/>
      <c r="O344" s="4"/>
      <c r="P344" s="3"/>
      <c r="Q344" s="3"/>
      <c r="R344" s="4"/>
      <c r="S344" s="3"/>
      <c r="T344" s="3"/>
      <c r="U344" s="4"/>
      <c r="V344" s="3"/>
      <c r="W344" s="3"/>
      <c r="X344" s="4"/>
      <c r="Y344" s="3"/>
      <c r="Z344" s="3"/>
      <c r="AA344" s="4"/>
      <c r="AB344" s="3"/>
      <c r="AC344" s="3"/>
      <c r="AD344" s="4"/>
      <c r="AE344" s="3"/>
      <c r="AF344" s="3"/>
      <c r="AG344" s="4"/>
      <c r="AH344" s="3"/>
      <c r="AI344" s="3"/>
      <c r="AJ344" s="4"/>
      <c r="AK344" s="3"/>
      <c r="AL344" s="3"/>
      <c r="AM344" s="4"/>
      <c r="AN344" s="3"/>
      <c r="AO344" s="3"/>
      <c r="AP344" s="4"/>
      <c r="AQ344" s="3"/>
      <c r="AR344" s="3"/>
      <c r="AS344" s="4"/>
      <c r="AT344" s="3"/>
      <c r="AU344" s="3"/>
      <c r="AV344" s="9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</row>
    <row r="345" spans="2:81" ht="15.75" thickBot="1" x14ac:dyDescent="0.3">
      <c r="B345" s="21"/>
      <c r="C345" s="22"/>
      <c r="D345" s="23"/>
      <c r="E345" s="24">
        <f>SUM(E334:E344)</f>
        <v>0</v>
      </c>
      <c r="F345" s="24">
        <f>SUM(F334:F344)</f>
        <v>0</v>
      </c>
      <c r="G345" s="24"/>
      <c r="H345" s="24">
        <f>SUM(H334:H344)</f>
        <v>0</v>
      </c>
      <c r="I345" s="24">
        <f>SUM(I334:I344)</f>
        <v>0</v>
      </c>
      <c r="J345" s="24"/>
      <c r="K345" s="24">
        <f>SUM(K334:K344)</f>
        <v>0</v>
      </c>
      <c r="L345" s="24">
        <f>SUM(L334:L344)</f>
        <v>0</v>
      </c>
      <c r="M345" s="24"/>
      <c r="N345" s="24">
        <f>SUM(N334:N344)</f>
        <v>0</v>
      </c>
      <c r="O345" s="24">
        <f>SUM(O334:O344)</f>
        <v>0</v>
      </c>
      <c r="P345" s="24"/>
      <c r="Q345" s="24">
        <f>SUM(Q334:Q344)</f>
        <v>0</v>
      </c>
      <c r="R345" s="24">
        <f>SUM(R334:R344)</f>
        <v>0</v>
      </c>
      <c r="S345" s="24"/>
      <c r="T345" s="24">
        <f>SUM(T334:T344)</f>
        <v>0</v>
      </c>
      <c r="U345" s="24">
        <f>SUM(U334:U344)</f>
        <v>0</v>
      </c>
      <c r="V345" s="24"/>
      <c r="W345" s="24">
        <f>SUM(W334:W344)</f>
        <v>0</v>
      </c>
      <c r="X345" s="24">
        <f>SUM(X334:X344)</f>
        <v>0</v>
      </c>
      <c r="Y345" s="24"/>
      <c r="Z345" s="24">
        <f>SUM(Z334:Z344)</f>
        <v>0</v>
      </c>
      <c r="AA345" s="24">
        <f>SUM(AA334:AA344)</f>
        <v>0</v>
      </c>
      <c r="AB345" s="24"/>
      <c r="AC345" s="24">
        <f>SUM(AC334:AC344)</f>
        <v>0</v>
      </c>
      <c r="AD345" s="24">
        <f>SUM(AD334:AD344)</f>
        <v>0</v>
      </c>
      <c r="AE345" s="24"/>
      <c r="AF345" s="24">
        <f>SUM(AF334:AF344)</f>
        <v>0</v>
      </c>
      <c r="AG345" s="24">
        <f>SUM(AG334:AG344)</f>
        <v>0</v>
      </c>
      <c r="AH345" s="24"/>
      <c r="AI345" s="24">
        <f>SUM(AI334:AI344)</f>
        <v>0</v>
      </c>
      <c r="AJ345" s="24">
        <f>SUM(AJ334:AJ344)</f>
        <v>0</v>
      </c>
      <c r="AK345" s="24"/>
      <c r="AL345" s="24">
        <f>SUM(AL334:AL344)</f>
        <v>0</v>
      </c>
      <c r="AM345" s="24">
        <f>SUM(AM334:AM344)</f>
        <v>0</v>
      </c>
      <c r="AN345" s="24"/>
      <c r="AO345" s="24">
        <f>SUM(AO334:AO344)</f>
        <v>0</v>
      </c>
      <c r="AP345" s="24">
        <f>SUM(AP334:AP344)</f>
        <v>0</v>
      </c>
      <c r="AQ345" s="24"/>
      <c r="AR345" s="24">
        <f>SUM(AR334:AR344)</f>
        <v>0</v>
      </c>
      <c r="AS345" s="24">
        <f>SUM(AS334:AS344)</f>
        <v>0</v>
      </c>
      <c r="AT345" s="24"/>
      <c r="AU345" s="24">
        <f>SUM(AU334:AU344)</f>
        <v>0</v>
      </c>
      <c r="AV345" s="25">
        <f>SUM(AV334:AV344)</f>
        <v>0</v>
      </c>
      <c r="AW345" s="14"/>
      <c r="AX345" s="14"/>
      <c r="AY345" s="14"/>
    </row>
    <row r="346" spans="2:81" ht="15.75" thickBot="1" x14ac:dyDescent="0.3"/>
    <row r="347" spans="2:81" x14ac:dyDescent="0.25">
      <c r="B347" s="333" t="s">
        <v>12</v>
      </c>
      <c r="C347" s="334"/>
      <c r="D347" s="339">
        <v>1</v>
      </c>
      <c r="E347" s="340"/>
      <c r="F347" s="340"/>
      <c r="G347" s="328">
        <v>2</v>
      </c>
      <c r="H347" s="329"/>
      <c r="I347" s="330"/>
      <c r="J347" s="328">
        <v>3</v>
      </c>
      <c r="K347" s="329"/>
      <c r="L347" s="330"/>
      <c r="M347" s="328">
        <v>4</v>
      </c>
      <c r="N347" s="329"/>
      <c r="O347" s="330"/>
      <c r="P347" s="328">
        <v>5</v>
      </c>
      <c r="Q347" s="329"/>
      <c r="R347" s="330"/>
      <c r="S347" s="328">
        <v>6</v>
      </c>
      <c r="T347" s="329"/>
      <c r="U347" s="330"/>
      <c r="V347" s="328">
        <v>7</v>
      </c>
      <c r="W347" s="329"/>
      <c r="X347" s="330"/>
      <c r="Y347" s="328">
        <v>8</v>
      </c>
      <c r="Z347" s="329"/>
      <c r="AA347" s="330"/>
      <c r="AB347" s="328">
        <v>9</v>
      </c>
      <c r="AC347" s="329"/>
      <c r="AD347" s="330"/>
      <c r="AE347" s="328">
        <v>10</v>
      </c>
      <c r="AF347" s="329"/>
      <c r="AG347" s="330"/>
      <c r="AH347" s="328">
        <v>11</v>
      </c>
      <c r="AI347" s="329"/>
      <c r="AJ347" s="330"/>
      <c r="AK347" s="328">
        <v>12</v>
      </c>
      <c r="AL347" s="329"/>
      <c r="AM347" s="330"/>
      <c r="AN347" s="328">
        <v>13</v>
      </c>
      <c r="AO347" s="329"/>
      <c r="AP347" s="330"/>
      <c r="AQ347" s="328">
        <v>14</v>
      </c>
      <c r="AR347" s="329"/>
      <c r="AS347" s="330"/>
      <c r="AT347" s="328">
        <v>15</v>
      </c>
      <c r="AU347" s="329"/>
      <c r="AV347" s="331"/>
      <c r="AW347" s="332"/>
      <c r="AX347" s="319"/>
      <c r="AY347" s="319"/>
      <c r="AZ347" s="319"/>
      <c r="BA347" s="319"/>
      <c r="BB347" s="319"/>
      <c r="BC347" s="319"/>
      <c r="BD347" s="319"/>
      <c r="BE347" s="319"/>
      <c r="BF347" s="319"/>
      <c r="BG347" s="319"/>
      <c r="BH347" s="319"/>
      <c r="BI347" s="319"/>
      <c r="BJ347" s="319"/>
      <c r="BK347" s="319"/>
      <c r="BL347" s="319"/>
      <c r="BM347" s="319"/>
      <c r="BN347" s="319"/>
      <c r="BO347" s="319"/>
      <c r="BP347" s="319"/>
      <c r="BQ347" s="319"/>
      <c r="BR347" s="319"/>
      <c r="BS347" s="319"/>
      <c r="BT347" s="319"/>
      <c r="BU347" s="319"/>
      <c r="BV347" s="319"/>
      <c r="BW347" s="319"/>
      <c r="BX347" s="319"/>
      <c r="BY347" s="319"/>
      <c r="BZ347" s="319"/>
      <c r="CA347" s="319"/>
      <c r="CB347" s="319"/>
      <c r="CC347" s="319"/>
    </row>
    <row r="348" spans="2:81" x14ac:dyDescent="0.25">
      <c r="B348" s="335"/>
      <c r="C348" s="336"/>
      <c r="D348" s="15" t="s">
        <v>0</v>
      </c>
      <c r="E348" s="16" t="s">
        <v>1</v>
      </c>
      <c r="F348" s="16" t="s">
        <v>2</v>
      </c>
      <c r="G348" s="16" t="s">
        <v>0</v>
      </c>
      <c r="H348" s="16" t="s">
        <v>1</v>
      </c>
      <c r="I348" s="16" t="s">
        <v>2</v>
      </c>
      <c r="J348" s="16" t="s">
        <v>0</v>
      </c>
      <c r="K348" s="16" t="s">
        <v>1</v>
      </c>
      <c r="L348" s="16" t="s">
        <v>2</v>
      </c>
      <c r="M348" s="16" t="s">
        <v>0</v>
      </c>
      <c r="N348" s="16" t="s">
        <v>1</v>
      </c>
      <c r="O348" s="16" t="s">
        <v>2</v>
      </c>
      <c r="P348" s="16" t="s">
        <v>0</v>
      </c>
      <c r="Q348" s="16" t="s">
        <v>1</v>
      </c>
      <c r="R348" s="16" t="s">
        <v>2</v>
      </c>
      <c r="S348" s="16" t="s">
        <v>0</v>
      </c>
      <c r="T348" s="16" t="s">
        <v>1</v>
      </c>
      <c r="U348" s="16" t="s">
        <v>2</v>
      </c>
      <c r="V348" s="16" t="s">
        <v>0</v>
      </c>
      <c r="W348" s="16" t="s">
        <v>1</v>
      </c>
      <c r="X348" s="16" t="s">
        <v>2</v>
      </c>
      <c r="Y348" s="16" t="s">
        <v>0</v>
      </c>
      <c r="Z348" s="16" t="s">
        <v>1</v>
      </c>
      <c r="AA348" s="16" t="s">
        <v>2</v>
      </c>
      <c r="AB348" s="16" t="s">
        <v>0</v>
      </c>
      <c r="AC348" s="16" t="s">
        <v>1</v>
      </c>
      <c r="AD348" s="16" t="s">
        <v>2</v>
      </c>
      <c r="AE348" s="16" t="s">
        <v>0</v>
      </c>
      <c r="AF348" s="16" t="s">
        <v>1</v>
      </c>
      <c r="AG348" s="16" t="s">
        <v>2</v>
      </c>
      <c r="AH348" s="16" t="s">
        <v>0</v>
      </c>
      <c r="AI348" s="16" t="s">
        <v>1</v>
      </c>
      <c r="AJ348" s="16" t="s">
        <v>2</v>
      </c>
      <c r="AK348" s="16" t="s">
        <v>0</v>
      </c>
      <c r="AL348" s="16" t="s">
        <v>1</v>
      </c>
      <c r="AM348" s="16" t="s">
        <v>2</v>
      </c>
      <c r="AN348" s="16" t="s">
        <v>0</v>
      </c>
      <c r="AO348" s="16" t="s">
        <v>1</v>
      </c>
      <c r="AP348" s="16" t="s">
        <v>2</v>
      </c>
      <c r="AQ348" s="16" t="s">
        <v>0</v>
      </c>
      <c r="AR348" s="16" t="s">
        <v>1</v>
      </c>
      <c r="AS348" s="16" t="s">
        <v>2</v>
      </c>
      <c r="AT348" s="16" t="s">
        <v>0</v>
      </c>
      <c r="AU348" s="16" t="s">
        <v>1</v>
      </c>
      <c r="AV348" s="17" t="s">
        <v>2</v>
      </c>
      <c r="AW348" s="14"/>
      <c r="AX348" s="14"/>
      <c r="AY348" s="14"/>
    </row>
    <row r="349" spans="2:81" x14ac:dyDescent="0.25">
      <c r="B349" s="335"/>
      <c r="C349" s="336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8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</row>
    <row r="350" spans="2:81" x14ac:dyDescent="0.25">
      <c r="B350" s="335"/>
      <c r="C350" s="336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8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</row>
    <row r="351" spans="2:81" ht="15.75" thickBot="1" x14ac:dyDescent="0.3">
      <c r="B351" s="337"/>
      <c r="C351" s="338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8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</row>
    <row r="352" spans="2:81" x14ac:dyDescent="0.25">
      <c r="B352" s="320" t="s">
        <v>8</v>
      </c>
      <c r="C352" s="321"/>
      <c r="D352" s="11"/>
      <c r="E352" s="1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8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</row>
    <row r="353" spans="2:81" x14ac:dyDescent="0.25">
      <c r="B353" s="18" t="s">
        <v>6</v>
      </c>
      <c r="C353" s="26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8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</row>
    <row r="354" spans="2:81" x14ac:dyDescent="0.25">
      <c r="B354" s="18" t="s">
        <v>3</v>
      </c>
      <c r="C354" s="19">
        <f>SUM(E360,H360,K360,N360,Q360,T360,W360,Z360,AC360,AF360,AI360,AL360,AO360,AR360,AU360)</f>
        <v>0</v>
      </c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8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</row>
    <row r="355" spans="2:81" x14ac:dyDescent="0.25">
      <c r="B355" s="18" t="s">
        <v>2</v>
      </c>
      <c r="C355" s="19">
        <f>SUM(F360,I360,L360,O360,R360,U360,X360,AA360,AD360,AG360,AJ360,AM360,AP360,AS360,AV360)</f>
        <v>0</v>
      </c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8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</row>
    <row r="356" spans="2:81" ht="15.75" thickBot="1" x14ac:dyDescent="0.3">
      <c r="B356" s="18" t="s">
        <v>4</v>
      </c>
      <c r="C356" s="20">
        <f>C354-C355</f>
        <v>0</v>
      </c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8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</row>
    <row r="357" spans="2:81" x14ac:dyDescent="0.25">
      <c r="B357" s="322" t="s">
        <v>5</v>
      </c>
      <c r="C357" s="323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8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</row>
    <row r="358" spans="2:81" x14ac:dyDescent="0.25">
      <c r="B358" s="324" t="e">
        <f>C356/C353</f>
        <v>#DIV/0!</v>
      </c>
      <c r="C358" s="325"/>
      <c r="D358" s="1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8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</row>
    <row r="359" spans="2:81" ht="15.75" thickBot="1" x14ac:dyDescent="0.3">
      <c r="B359" s="326"/>
      <c r="C359" s="327"/>
      <c r="D359" s="10"/>
      <c r="E359" s="4"/>
      <c r="F359" s="3"/>
      <c r="G359" s="3"/>
      <c r="H359" s="4"/>
      <c r="I359" s="4"/>
      <c r="J359" s="3"/>
      <c r="K359" s="3"/>
      <c r="L359" s="4"/>
      <c r="M359" s="3"/>
      <c r="N359" s="3"/>
      <c r="O359" s="4"/>
      <c r="P359" s="3"/>
      <c r="Q359" s="3"/>
      <c r="R359" s="4"/>
      <c r="S359" s="3"/>
      <c r="T359" s="3"/>
      <c r="U359" s="4"/>
      <c r="V359" s="3"/>
      <c r="W359" s="3"/>
      <c r="X359" s="4"/>
      <c r="Y359" s="3"/>
      <c r="Z359" s="3"/>
      <c r="AA359" s="4"/>
      <c r="AB359" s="3"/>
      <c r="AC359" s="3"/>
      <c r="AD359" s="4"/>
      <c r="AE359" s="3"/>
      <c r="AF359" s="3"/>
      <c r="AG359" s="4"/>
      <c r="AH359" s="3"/>
      <c r="AI359" s="3"/>
      <c r="AJ359" s="4"/>
      <c r="AK359" s="3"/>
      <c r="AL359" s="3"/>
      <c r="AM359" s="4"/>
      <c r="AN359" s="3"/>
      <c r="AO359" s="3"/>
      <c r="AP359" s="4"/>
      <c r="AQ359" s="3"/>
      <c r="AR359" s="3"/>
      <c r="AS359" s="4"/>
      <c r="AT359" s="3"/>
      <c r="AU359" s="3"/>
      <c r="AV359" s="9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</row>
    <row r="360" spans="2:81" ht="15.75" thickBot="1" x14ac:dyDescent="0.3">
      <c r="B360" s="21"/>
      <c r="C360" s="22"/>
      <c r="D360" s="23"/>
      <c r="E360" s="24">
        <f>SUM(E349:E359)</f>
        <v>0</v>
      </c>
      <c r="F360" s="24">
        <f>SUM(F349:F359)</f>
        <v>0</v>
      </c>
      <c r="G360" s="24"/>
      <c r="H360" s="24">
        <f>SUM(H349:H359)</f>
        <v>0</v>
      </c>
      <c r="I360" s="24">
        <f>SUM(I349:I359)</f>
        <v>0</v>
      </c>
      <c r="J360" s="24"/>
      <c r="K360" s="24">
        <f>SUM(K349:K359)</f>
        <v>0</v>
      </c>
      <c r="L360" s="24">
        <f>SUM(L349:L359)</f>
        <v>0</v>
      </c>
      <c r="M360" s="24"/>
      <c r="N360" s="24">
        <f>SUM(N349:N359)</f>
        <v>0</v>
      </c>
      <c r="O360" s="24">
        <f>SUM(O349:O359)</f>
        <v>0</v>
      </c>
      <c r="P360" s="24"/>
      <c r="Q360" s="24">
        <f>SUM(Q349:Q359)</f>
        <v>0</v>
      </c>
      <c r="R360" s="24">
        <f>SUM(R349:R359)</f>
        <v>0</v>
      </c>
      <c r="S360" s="24"/>
      <c r="T360" s="24">
        <f>SUM(T349:T359)</f>
        <v>0</v>
      </c>
      <c r="U360" s="24">
        <f>SUM(U349:U359)</f>
        <v>0</v>
      </c>
      <c r="V360" s="24"/>
      <c r="W360" s="24">
        <f>SUM(W349:W359)</f>
        <v>0</v>
      </c>
      <c r="X360" s="24">
        <f>SUM(X349:X359)</f>
        <v>0</v>
      </c>
      <c r="Y360" s="24"/>
      <c r="Z360" s="24">
        <f>SUM(Z349:Z359)</f>
        <v>0</v>
      </c>
      <c r="AA360" s="24">
        <f>SUM(AA349:AA359)</f>
        <v>0</v>
      </c>
      <c r="AB360" s="24"/>
      <c r="AC360" s="24">
        <f>SUM(AC349:AC359)</f>
        <v>0</v>
      </c>
      <c r="AD360" s="24">
        <f>SUM(AD349:AD359)</f>
        <v>0</v>
      </c>
      <c r="AE360" s="24"/>
      <c r="AF360" s="24">
        <f>SUM(AF349:AF359)</f>
        <v>0</v>
      </c>
      <c r="AG360" s="24">
        <f>SUM(AG349:AG359)</f>
        <v>0</v>
      </c>
      <c r="AH360" s="24"/>
      <c r="AI360" s="24">
        <f>SUM(AI349:AI359)</f>
        <v>0</v>
      </c>
      <c r="AJ360" s="24">
        <f>SUM(AJ349:AJ359)</f>
        <v>0</v>
      </c>
      <c r="AK360" s="24"/>
      <c r="AL360" s="24">
        <f>SUM(AL349:AL359)</f>
        <v>0</v>
      </c>
      <c r="AM360" s="24">
        <f>SUM(AM349:AM359)</f>
        <v>0</v>
      </c>
      <c r="AN360" s="24"/>
      <c r="AO360" s="24">
        <f>SUM(AO349:AO359)</f>
        <v>0</v>
      </c>
      <c r="AP360" s="24">
        <f>SUM(AP349:AP359)</f>
        <v>0</v>
      </c>
      <c r="AQ360" s="24"/>
      <c r="AR360" s="24">
        <f>SUM(AR349:AR359)</f>
        <v>0</v>
      </c>
      <c r="AS360" s="24">
        <f>SUM(AS349:AS359)</f>
        <v>0</v>
      </c>
      <c r="AT360" s="24"/>
      <c r="AU360" s="24">
        <f>SUM(AU349:AU359)</f>
        <v>0</v>
      </c>
      <c r="AV360" s="25">
        <f>SUM(AV349:AV359)</f>
        <v>0</v>
      </c>
      <c r="AW360" s="14"/>
      <c r="AX360" s="14"/>
      <c r="AY360" s="14"/>
    </row>
    <row r="361" spans="2:81" ht="15.75" thickBot="1" x14ac:dyDescent="0.3"/>
    <row r="362" spans="2:81" x14ac:dyDescent="0.25">
      <c r="B362" s="333" t="s">
        <v>13</v>
      </c>
      <c r="C362" s="334"/>
      <c r="D362" s="339">
        <v>1</v>
      </c>
      <c r="E362" s="340"/>
      <c r="F362" s="340"/>
      <c r="G362" s="328">
        <v>2</v>
      </c>
      <c r="H362" s="329"/>
      <c r="I362" s="330"/>
      <c r="J362" s="328">
        <v>3</v>
      </c>
      <c r="K362" s="329"/>
      <c r="L362" s="330"/>
      <c r="M362" s="328">
        <v>4</v>
      </c>
      <c r="N362" s="329"/>
      <c r="O362" s="330"/>
      <c r="P362" s="328">
        <v>5</v>
      </c>
      <c r="Q362" s="329"/>
      <c r="R362" s="330"/>
      <c r="S362" s="328">
        <v>6</v>
      </c>
      <c r="T362" s="329"/>
      <c r="U362" s="330"/>
      <c r="V362" s="328">
        <v>7</v>
      </c>
      <c r="W362" s="329"/>
      <c r="X362" s="330"/>
      <c r="Y362" s="328">
        <v>8</v>
      </c>
      <c r="Z362" s="329"/>
      <c r="AA362" s="330"/>
      <c r="AB362" s="328">
        <v>9</v>
      </c>
      <c r="AC362" s="329"/>
      <c r="AD362" s="330"/>
      <c r="AE362" s="328">
        <v>10</v>
      </c>
      <c r="AF362" s="329"/>
      <c r="AG362" s="330"/>
      <c r="AH362" s="328">
        <v>11</v>
      </c>
      <c r="AI362" s="329"/>
      <c r="AJ362" s="330"/>
      <c r="AK362" s="328">
        <v>12</v>
      </c>
      <c r="AL362" s="329"/>
      <c r="AM362" s="330"/>
      <c r="AN362" s="328">
        <v>13</v>
      </c>
      <c r="AO362" s="329"/>
      <c r="AP362" s="330"/>
      <c r="AQ362" s="328">
        <v>14</v>
      </c>
      <c r="AR362" s="329"/>
      <c r="AS362" s="330"/>
      <c r="AT362" s="328">
        <v>15</v>
      </c>
      <c r="AU362" s="329"/>
      <c r="AV362" s="331"/>
      <c r="AW362" s="332"/>
      <c r="AX362" s="319"/>
      <c r="AY362" s="319"/>
      <c r="AZ362" s="319"/>
      <c r="BA362" s="319"/>
      <c r="BB362" s="319"/>
      <c r="BC362" s="319"/>
      <c r="BD362" s="319"/>
      <c r="BE362" s="319"/>
      <c r="BF362" s="319"/>
      <c r="BG362" s="319"/>
      <c r="BH362" s="319"/>
      <c r="BI362" s="319"/>
      <c r="BJ362" s="319"/>
      <c r="BK362" s="319"/>
      <c r="BL362" s="319"/>
      <c r="BM362" s="319"/>
      <c r="BN362" s="319"/>
      <c r="BO362" s="319"/>
      <c r="BP362" s="319"/>
      <c r="BQ362" s="319"/>
      <c r="BR362" s="319"/>
      <c r="BS362" s="319"/>
      <c r="BT362" s="319"/>
      <c r="BU362" s="319"/>
      <c r="BV362" s="319"/>
      <c r="BW362" s="319"/>
      <c r="BX362" s="319"/>
      <c r="BY362" s="319"/>
      <c r="BZ362" s="319"/>
      <c r="CA362" s="319"/>
      <c r="CB362" s="319"/>
      <c r="CC362" s="319"/>
    </row>
    <row r="363" spans="2:81" x14ac:dyDescent="0.25">
      <c r="B363" s="335"/>
      <c r="C363" s="336"/>
      <c r="D363" s="15" t="s">
        <v>0</v>
      </c>
      <c r="E363" s="16" t="s">
        <v>1</v>
      </c>
      <c r="F363" s="16" t="s">
        <v>2</v>
      </c>
      <c r="G363" s="16" t="s">
        <v>0</v>
      </c>
      <c r="H363" s="16" t="s">
        <v>1</v>
      </c>
      <c r="I363" s="16" t="s">
        <v>2</v>
      </c>
      <c r="J363" s="16" t="s">
        <v>0</v>
      </c>
      <c r="K363" s="16" t="s">
        <v>1</v>
      </c>
      <c r="L363" s="16" t="s">
        <v>2</v>
      </c>
      <c r="M363" s="16" t="s">
        <v>0</v>
      </c>
      <c r="N363" s="16" t="s">
        <v>1</v>
      </c>
      <c r="O363" s="16" t="s">
        <v>2</v>
      </c>
      <c r="P363" s="16" t="s">
        <v>0</v>
      </c>
      <c r="Q363" s="16" t="s">
        <v>1</v>
      </c>
      <c r="R363" s="16" t="s">
        <v>2</v>
      </c>
      <c r="S363" s="16" t="s">
        <v>0</v>
      </c>
      <c r="T363" s="16" t="s">
        <v>1</v>
      </c>
      <c r="U363" s="16" t="s">
        <v>2</v>
      </c>
      <c r="V363" s="16" t="s">
        <v>0</v>
      </c>
      <c r="W363" s="16" t="s">
        <v>1</v>
      </c>
      <c r="X363" s="16" t="s">
        <v>2</v>
      </c>
      <c r="Y363" s="16" t="s">
        <v>0</v>
      </c>
      <c r="Z363" s="16" t="s">
        <v>1</v>
      </c>
      <c r="AA363" s="16" t="s">
        <v>2</v>
      </c>
      <c r="AB363" s="16" t="s">
        <v>0</v>
      </c>
      <c r="AC363" s="16" t="s">
        <v>1</v>
      </c>
      <c r="AD363" s="16" t="s">
        <v>2</v>
      </c>
      <c r="AE363" s="16" t="s">
        <v>0</v>
      </c>
      <c r="AF363" s="16" t="s">
        <v>1</v>
      </c>
      <c r="AG363" s="16" t="s">
        <v>2</v>
      </c>
      <c r="AH363" s="16" t="s">
        <v>0</v>
      </c>
      <c r="AI363" s="16" t="s">
        <v>1</v>
      </c>
      <c r="AJ363" s="16" t="s">
        <v>2</v>
      </c>
      <c r="AK363" s="16" t="s">
        <v>0</v>
      </c>
      <c r="AL363" s="16" t="s">
        <v>1</v>
      </c>
      <c r="AM363" s="16" t="s">
        <v>2</v>
      </c>
      <c r="AN363" s="16" t="s">
        <v>0</v>
      </c>
      <c r="AO363" s="16" t="s">
        <v>1</v>
      </c>
      <c r="AP363" s="16" t="s">
        <v>2</v>
      </c>
      <c r="AQ363" s="16" t="s">
        <v>0</v>
      </c>
      <c r="AR363" s="16" t="s">
        <v>1</v>
      </c>
      <c r="AS363" s="16" t="s">
        <v>2</v>
      </c>
      <c r="AT363" s="16" t="s">
        <v>0</v>
      </c>
      <c r="AU363" s="16" t="s">
        <v>1</v>
      </c>
      <c r="AV363" s="17" t="s">
        <v>2</v>
      </c>
      <c r="AW363" s="14"/>
      <c r="AX363" s="14"/>
      <c r="AY363" s="14"/>
    </row>
    <row r="364" spans="2:81" x14ac:dyDescent="0.25">
      <c r="B364" s="335"/>
      <c r="C364" s="336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8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</row>
    <row r="365" spans="2:81" x14ac:dyDescent="0.25">
      <c r="B365" s="335"/>
      <c r="C365" s="336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8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</row>
    <row r="366" spans="2:81" ht="15.75" thickBot="1" x14ac:dyDescent="0.3">
      <c r="B366" s="337"/>
      <c r="C366" s="338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8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</row>
    <row r="367" spans="2:81" x14ac:dyDescent="0.25">
      <c r="B367" s="320" t="s">
        <v>8</v>
      </c>
      <c r="C367" s="321"/>
      <c r="D367" s="11"/>
      <c r="E367" s="1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8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</row>
    <row r="368" spans="2:81" x14ac:dyDescent="0.25">
      <c r="B368" s="18" t="s">
        <v>6</v>
      </c>
      <c r="C368" s="26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8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</row>
    <row r="369" spans="2:81" x14ac:dyDescent="0.25">
      <c r="B369" s="18" t="s">
        <v>3</v>
      </c>
      <c r="C369" s="19">
        <f>SUM(E375,H375,K375,N375,Q375,T375,W375,Z375,AC375,AF375,AI375,AL375,AO375,AR375,AU375)</f>
        <v>0</v>
      </c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8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</row>
    <row r="370" spans="2:81" x14ac:dyDescent="0.25">
      <c r="B370" s="18" t="s">
        <v>2</v>
      </c>
      <c r="C370" s="19">
        <f>SUM(F375,I375,L375,O375,R375,U375,X375,AA375,AD375,AG375,AJ375,AM375,AP375,AS375,AV375)</f>
        <v>0</v>
      </c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8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</row>
    <row r="371" spans="2:81" ht="15.75" thickBot="1" x14ac:dyDescent="0.3">
      <c r="B371" s="18" t="s">
        <v>4</v>
      </c>
      <c r="C371" s="20">
        <f>C369-C370</f>
        <v>0</v>
      </c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8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</row>
    <row r="372" spans="2:81" x14ac:dyDescent="0.25">
      <c r="B372" s="322" t="s">
        <v>5</v>
      </c>
      <c r="C372" s="323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8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</row>
    <row r="373" spans="2:81" x14ac:dyDescent="0.25">
      <c r="B373" s="324" t="e">
        <f>C371/C368</f>
        <v>#DIV/0!</v>
      </c>
      <c r="C373" s="325"/>
      <c r="D373" s="1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8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</row>
    <row r="374" spans="2:81" ht="15.75" thickBot="1" x14ac:dyDescent="0.3">
      <c r="B374" s="326"/>
      <c r="C374" s="327"/>
      <c r="D374" s="10"/>
      <c r="E374" s="4"/>
      <c r="F374" s="3"/>
      <c r="G374" s="3"/>
      <c r="H374" s="4"/>
      <c r="I374" s="4"/>
      <c r="J374" s="3"/>
      <c r="K374" s="3"/>
      <c r="L374" s="4"/>
      <c r="M374" s="3"/>
      <c r="N374" s="3"/>
      <c r="O374" s="4"/>
      <c r="P374" s="3"/>
      <c r="Q374" s="3"/>
      <c r="R374" s="4"/>
      <c r="S374" s="3"/>
      <c r="T374" s="3"/>
      <c r="U374" s="4"/>
      <c r="V374" s="3"/>
      <c r="W374" s="3"/>
      <c r="X374" s="4"/>
      <c r="Y374" s="3"/>
      <c r="Z374" s="3"/>
      <c r="AA374" s="4"/>
      <c r="AB374" s="3"/>
      <c r="AC374" s="3"/>
      <c r="AD374" s="4"/>
      <c r="AE374" s="3"/>
      <c r="AF374" s="3"/>
      <c r="AG374" s="4"/>
      <c r="AH374" s="3"/>
      <c r="AI374" s="3"/>
      <c r="AJ374" s="4"/>
      <c r="AK374" s="3"/>
      <c r="AL374" s="3"/>
      <c r="AM374" s="4"/>
      <c r="AN374" s="3"/>
      <c r="AO374" s="3"/>
      <c r="AP374" s="4"/>
      <c r="AQ374" s="3"/>
      <c r="AR374" s="3"/>
      <c r="AS374" s="4"/>
      <c r="AT374" s="3"/>
      <c r="AU374" s="3"/>
      <c r="AV374" s="9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</row>
    <row r="375" spans="2:81" ht="15.75" thickBot="1" x14ac:dyDescent="0.3">
      <c r="B375" s="21"/>
      <c r="C375" s="22"/>
      <c r="D375" s="23"/>
      <c r="E375" s="24">
        <f>SUM(E364:E374)</f>
        <v>0</v>
      </c>
      <c r="F375" s="24">
        <f>SUM(F364:F374)</f>
        <v>0</v>
      </c>
      <c r="G375" s="24"/>
      <c r="H375" s="24">
        <f>SUM(H364:H374)</f>
        <v>0</v>
      </c>
      <c r="I375" s="24">
        <f>SUM(I364:I374)</f>
        <v>0</v>
      </c>
      <c r="J375" s="24"/>
      <c r="K375" s="24">
        <f>SUM(K364:K374)</f>
        <v>0</v>
      </c>
      <c r="L375" s="24">
        <f>SUM(L364:L374)</f>
        <v>0</v>
      </c>
      <c r="M375" s="24"/>
      <c r="N375" s="24">
        <f>SUM(N364:N374)</f>
        <v>0</v>
      </c>
      <c r="O375" s="24">
        <f>SUM(O364:O374)</f>
        <v>0</v>
      </c>
      <c r="P375" s="24"/>
      <c r="Q375" s="24">
        <f>SUM(Q364:Q374)</f>
        <v>0</v>
      </c>
      <c r="R375" s="24">
        <f>SUM(R364:R374)</f>
        <v>0</v>
      </c>
      <c r="S375" s="24"/>
      <c r="T375" s="24">
        <f>SUM(T364:T374)</f>
        <v>0</v>
      </c>
      <c r="U375" s="24">
        <f>SUM(U364:U374)</f>
        <v>0</v>
      </c>
      <c r="V375" s="24"/>
      <c r="W375" s="24">
        <f>SUM(W364:W374)</f>
        <v>0</v>
      </c>
      <c r="X375" s="24">
        <f>SUM(X364:X374)</f>
        <v>0</v>
      </c>
      <c r="Y375" s="24"/>
      <c r="Z375" s="24">
        <f>SUM(Z364:Z374)</f>
        <v>0</v>
      </c>
      <c r="AA375" s="24">
        <f>SUM(AA364:AA374)</f>
        <v>0</v>
      </c>
      <c r="AB375" s="24"/>
      <c r="AC375" s="24">
        <f>SUM(AC364:AC374)</f>
        <v>0</v>
      </c>
      <c r="AD375" s="24">
        <f>SUM(AD364:AD374)</f>
        <v>0</v>
      </c>
      <c r="AE375" s="24"/>
      <c r="AF375" s="24">
        <f>SUM(AF364:AF374)</f>
        <v>0</v>
      </c>
      <c r="AG375" s="24">
        <f>SUM(AG364:AG374)</f>
        <v>0</v>
      </c>
      <c r="AH375" s="24"/>
      <c r="AI375" s="24">
        <f>SUM(AI364:AI374)</f>
        <v>0</v>
      </c>
      <c r="AJ375" s="24">
        <f>SUM(AJ364:AJ374)</f>
        <v>0</v>
      </c>
      <c r="AK375" s="24"/>
      <c r="AL375" s="24">
        <f>SUM(AL364:AL374)</f>
        <v>0</v>
      </c>
      <c r="AM375" s="24">
        <f>SUM(AM364:AM374)</f>
        <v>0</v>
      </c>
      <c r="AN375" s="24"/>
      <c r="AO375" s="24">
        <f>SUM(AO364:AO374)</f>
        <v>0</v>
      </c>
      <c r="AP375" s="24">
        <f>SUM(AP364:AP374)</f>
        <v>0</v>
      </c>
      <c r="AQ375" s="24"/>
      <c r="AR375" s="24">
        <f>SUM(AR364:AR374)</f>
        <v>0</v>
      </c>
      <c r="AS375" s="24">
        <f>SUM(AS364:AS374)</f>
        <v>0</v>
      </c>
      <c r="AT375" s="24"/>
      <c r="AU375" s="24">
        <f>SUM(AU364:AU374)</f>
        <v>0</v>
      </c>
      <c r="AV375" s="25">
        <f>SUM(AV364:AV374)</f>
        <v>0</v>
      </c>
      <c r="AW375" s="14"/>
      <c r="AX375" s="14"/>
      <c r="AY375" s="14"/>
    </row>
    <row r="376" spans="2:81" ht="15.75" thickBot="1" x14ac:dyDescent="0.3"/>
    <row r="377" spans="2:81" x14ac:dyDescent="0.25">
      <c r="B377" s="333" t="s">
        <v>14</v>
      </c>
      <c r="C377" s="334"/>
      <c r="D377" s="347">
        <v>1</v>
      </c>
      <c r="E377" s="329"/>
      <c r="F377" s="330"/>
      <c r="G377" s="328">
        <v>2</v>
      </c>
      <c r="H377" s="329"/>
      <c r="I377" s="330"/>
      <c r="J377" s="328">
        <v>3</v>
      </c>
      <c r="K377" s="329"/>
      <c r="L377" s="330"/>
      <c r="M377" s="328">
        <v>4</v>
      </c>
      <c r="N377" s="329"/>
      <c r="O377" s="330"/>
      <c r="P377" s="328">
        <v>5</v>
      </c>
      <c r="Q377" s="329"/>
      <c r="R377" s="330"/>
      <c r="S377" s="328">
        <v>6</v>
      </c>
      <c r="T377" s="329"/>
      <c r="U377" s="330"/>
      <c r="V377" s="328">
        <v>7</v>
      </c>
      <c r="W377" s="329"/>
      <c r="X377" s="330"/>
      <c r="Y377" s="328">
        <v>8</v>
      </c>
      <c r="Z377" s="329"/>
      <c r="AA377" s="330"/>
      <c r="AB377" s="328">
        <v>9</v>
      </c>
      <c r="AC377" s="329"/>
      <c r="AD377" s="330"/>
      <c r="AE377" s="328">
        <v>10</v>
      </c>
      <c r="AF377" s="329"/>
      <c r="AG377" s="330"/>
      <c r="AH377" s="328">
        <v>11</v>
      </c>
      <c r="AI377" s="329"/>
      <c r="AJ377" s="330"/>
      <c r="AK377" s="328">
        <v>12</v>
      </c>
      <c r="AL377" s="329"/>
      <c r="AM377" s="330"/>
      <c r="AN377" s="328">
        <v>13</v>
      </c>
      <c r="AO377" s="329"/>
      <c r="AP377" s="330"/>
      <c r="AQ377" s="328">
        <v>14</v>
      </c>
      <c r="AR377" s="329"/>
      <c r="AS377" s="330"/>
      <c r="AT377" s="328">
        <v>15</v>
      </c>
      <c r="AU377" s="329"/>
      <c r="AV377" s="331"/>
      <c r="AW377" s="332"/>
      <c r="AX377" s="319"/>
      <c r="AY377" s="319"/>
      <c r="AZ377" s="319"/>
      <c r="BA377" s="319"/>
      <c r="BB377" s="319"/>
      <c r="BC377" s="319"/>
      <c r="BD377" s="319"/>
      <c r="BE377" s="319"/>
      <c r="BF377" s="319"/>
      <c r="BG377" s="319"/>
      <c r="BH377" s="319"/>
      <c r="BI377" s="319"/>
      <c r="BJ377" s="319"/>
      <c r="BK377" s="319"/>
      <c r="BL377" s="319"/>
      <c r="BM377" s="319"/>
      <c r="BN377" s="319"/>
      <c r="BO377" s="319"/>
      <c r="BP377" s="319"/>
      <c r="BQ377" s="319"/>
      <c r="BR377" s="319"/>
      <c r="BS377" s="319"/>
      <c r="BT377" s="319"/>
      <c r="BU377" s="319"/>
      <c r="BV377" s="319"/>
      <c r="BW377" s="319"/>
      <c r="BX377" s="319"/>
      <c r="BY377" s="319"/>
      <c r="BZ377" s="319"/>
      <c r="CA377" s="319"/>
      <c r="CB377" s="319"/>
      <c r="CC377" s="319"/>
    </row>
    <row r="378" spans="2:81" x14ac:dyDescent="0.25">
      <c r="B378" s="335"/>
      <c r="C378" s="336"/>
      <c r="D378" s="15" t="s">
        <v>0</v>
      </c>
      <c r="E378" s="16" t="s">
        <v>1</v>
      </c>
      <c r="F378" s="16" t="s">
        <v>2</v>
      </c>
      <c r="G378" s="16" t="s">
        <v>0</v>
      </c>
      <c r="H378" s="16" t="s">
        <v>1</v>
      </c>
      <c r="I378" s="16" t="s">
        <v>2</v>
      </c>
      <c r="J378" s="16" t="s">
        <v>0</v>
      </c>
      <c r="K378" s="16" t="s">
        <v>1</v>
      </c>
      <c r="L378" s="16" t="s">
        <v>2</v>
      </c>
      <c r="M378" s="16" t="s">
        <v>0</v>
      </c>
      <c r="N378" s="16" t="s">
        <v>1</v>
      </c>
      <c r="O378" s="16" t="s">
        <v>2</v>
      </c>
      <c r="P378" s="16" t="s">
        <v>0</v>
      </c>
      <c r="Q378" s="16" t="s">
        <v>1</v>
      </c>
      <c r="R378" s="16" t="s">
        <v>2</v>
      </c>
      <c r="S378" s="16" t="s">
        <v>0</v>
      </c>
      <c r="T378" s="16" t="s">
        <v>1</v>
      </c>
      <c r="U378" s="16" t="s">
        <v>2</v>
      </c>
      <c r="V378" s="16" t="s">
        <v>0</v>
      </c>
      <c r="W378" s="16" t="s">
        <v>1</v>
      </c>
      <c r="X378" s="16" t="s">
        <v>2</v>
      </c>
      <c r="Y378" s="16" t="s">
        <v>0</v>
      </c>
      <c r="Z378" s="16" t="s">
        <v>1</v>
      </c>
      <c r="AA378" s="16" t="s">
        <v>2</v>
      </c>
      <c r="AB378" s="16" t="s">
        <v>0</v>
      </c>
      <c r="AC378" s="16" t="s">
        <v>1</v>
      </c>
      <c r="AD378" s="16" t="s">
        <v>2</v>
      </c>
      <c r="AE378" s="16" t="s">
        <v>0</v>
      </c>
      <c r="AF378" s="16" t="s">
        <v>1</v>
      </c>
      <c r="AG378" s="16" t="s">
        <v>2</v>
      </c>
      <c r="AH378" s="16" t="s">
        <v>0</v>
      </c>
      <c r="AI378" s="16" t="s">
        <v>1</v>
      </c>
      <c r="AJ378" s="16" t="s">
        <v>2</v>
      </c>
      <c r="AK378" s="16" t="s">
        <v>0</v>
      </c>
      <c r="AL378" s="16" t="s">
        <v>1</v>
      </c>
      <c r="AM378" s="16" t="s">
        <v>2</v>
      </c>
      <c r="AN378" s="16" t="s">
        <v>0</v>
      </c>
      <c r="AO378" s="16" t="s">
        <v>1</v>
      </c>
      <c r="AP378" s="16" t="s">
        <v>2</v>
      </c>
      <c r="AQ378" s="16" t="s">
        <v>0</v>
      </c>
      <c r="AR378" s="16" t="s">
        <v>1</v>
      </c>
      <c r="AS378" s="16" t="s">
        <v>2</v>
      </c>
      <c r="AT378" s="16" t="s">
        <v>0</v>
      </c>
      <c r="AU378" s="16" t="s">
        <v>1</v>
      </c>
      <c r="AV378" s="17" t="s">
        <v>2</v>
      </c>
      <c r="AW378" s="14"/>
      <c r="AX378" s="14"/>
      <c r="AY378" s="14"/>
    </row>
    <row r="379" spans="2:81" x14ac:dyDescent="0.25">
      <c r="B379" s="335"/>
      <c r="C379" s="336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8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</row>
    <row r="380" spans="2:81" x14ac:dyDescent="0.25">
      <c r="B380" s="335"/>
      <c r="C380" s="336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8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</row>
    <row r="381" spans="2:81" ht="15.75" thickBot="1" x14ac:dyDescent="0.3">
      <c r="B381" s="337"/>
      <c r="C381" s="338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8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</row>
    <row r="382" spans="2:81" x14ac:dyDescent="0.25">
      <c r="B382" s="341" t="s">
        <v>8</v>
      </c>
      <c r="C382" s="342"/>
      <c r="D382" s="11"/>
      <c r="E382" s="1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8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</row>
    <row r="383" spans="2:81" x14ac:dyDescent="0.25">
      <c r="B383" s="18" t="s">
        <v>6</v>
      </c>
      <c r="C383" s="26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8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</row>
    <row r="384" spans="2:81" x14ac:dyDescent="0.25">
      <c r="B384" s="18" t="s">
        <v>3</v>
      </c>
      <c r="C384" s="19">
        <f>SUM(E390,H390,K390,N390,Q390,T390,W390,Z390,AC390,AF390,AI390,AL390,AO390,AR390,AU390)</f>
        <v>0</v>
      </c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8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</row>
    <row r="385" spans="2:81" x14ac:dyDescent="0.25">
      <c r="B385" s="18" t="s">
        <v>2</v>
      </c>
      <c r="C385" s="19">
        <f>SUM(F390,I390,L390,O390,R390,U390,X390,AA390,AD390,AG390,AJ390,AM390,AP390,AS390,AV390)</f>
        <v>0</v>
      </c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8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</row>
    <row r="386" spans="2:81" ht="15.75" thickBot="1" x14ac:dyDescent="0.3">
      <c r="B386" s="18" t="s">
        <v>4</v>
      </c>
      <c r="C386" s="20">
        <f>C384-C385</f>
        <v>0</v>
      </c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8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</row>
    <row r="387" spans="2:81" x14ac:dyDescent="0.25">
      <c r="B387" s="343" t="s">
        <v>5</v>
      </c>
      <c r="C387" s="344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8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</row>
    <row r="388" spans="2:81" x14ac:dyDescent="0.25">
      <c r="B388" s="324" t="e">
        <f>C386/C383</f>
        <v>#DIV/0!</v>
      </c>
      <c r="C388" s="345"/>
      <c r="D388" s="1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8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</row>
    <row r="389" spans="2:81" ht="15.75" thickBot="1" x14ac:dyDescent="0.3">
      <c r="B389" s="326"/>
      <c r="C389" s="346"/>
      <c r="D389" s="10"/>
      <c r="E389" s="4"/>
      <c r="F389" s="3"/>
      <c r="G389" s="3"/>
      <c r="H389" s="4"/>
      <c r="I389" s="4"/>
      <c r="J389" s="3"/>
      <c r="K389" s="3"/>
      <c r="L389" s="4"/>
      <c r="M389" s="3"/>
      <c r="N389" s="3"/>
      <c r="O389" s="4"/>
      <c r="P389" s="3"/>
      <c r="Q389" s="3"/>
      <c r="R389" s="4"/>
      <c r="S389" s="3"/>
      <c r="T389" s="3"/>
      <c r="U389" s="4"/>
      <c r="V389" s="3"/>
      <c r="W389" s="3"/>
      <c r="X389" s="4"/>
      <c r="Y389" s="3"/>
      <c r="Z389" s="3"/>
      <c r="AA389" s="4"/>
      <c r="AB389" s="3"/>
      <c r="AC389" s="3"/>
      <c r="AD389" s="4"/>
      <c r="AE389" s="3"/>
      <c r="AF389" s="3"/>
      <c r="AG389" s="4"/>
      <c r="AH389" s="3"/>
      <c r="AI389" s="3"/>
      <c r="AJ389" s="4"/>
      <c r="AK389" s="3"/>
      <c r="AL389" s="3"/>
      <c r="AM389" s="4"/>
      <c r="AN389" s="3"/>
      <c r="AO389" s="3"/>
      <c r="AP389" s="4"/>
      <c r="AQ389" s="3"/>
      <c r="AR389" s="3"/>
      <c r="AS389" s="4"/>
      <c r="AT389" s="3"/>
      <c r="AU389" s="3"/>
      <c r="AV389" s="9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</row>
    <row r="390" spans="2:81" ht="15.75" thickBot="1" x14ac:dyDescent="0.3">
      <c r="B390" s="21"/>
      <c r="C390" s="22"/>
      <c r="D390" s="23"/>
      <c r="E390" s="24">
        <f>SUM(E379:E389)</f>
        <v>0</v>
      </c>
      <c r="F390" s="24">
        <f>SUM(F379:F389)</f>
        <v>0</v>
      </c>
      <c r="G390" s="24"/>
      <c r="H390" s="24">
        <f>SUM(H379:H389)</f>
        <v>0</v>
      </c>
      <c r="I390" s="24">
        <f>SUM(I379:I389)</f>
        <v>0</v>
      </c>
      <c r="J390" s="24"/>
      <c r="K390" s="24">
        <f>SUM(K379:K389)</f>
        <v>0</v>
      </c>
      <c r="L390" s="24">
        <f>SUM(L379:L389)</f>
        <v>0</v>
      </c>
      <c r="M390" s="24"/>
      <c r="N390" s="24">
        <f>SUM(N379:N389)</f>
        <v>0</v>
      </c>
      <c r="O390" s="24">
        <f>SUM(O379:O389)</f>
        <v>0</v>
      </c>
      <c r="P390" s="24"/>
      <c r="Q390" s="24">
        <f>SUM(Q379:Q389)</f>
        <v>0</v>
      </c>
      <c r="R390" s="24">
        <f>SUM(R379:R389)</f>
        <v>0</v>
      </c>
      <c r="S390" s="24"/>
      <c r="T390" s="24">
        <f>SUM(T379:T389)</f>
        <v>0</v>
      </c>
      <c r="U390" s="24">
        <f>SUM(U379:U389)</f>
        <v>0</v>
      </c>
      <c r="V390" s="24"/>
      <c r="W390" s="24">
        <f>SUM(W379:W389)</f>
        <v>0</v>
      </c>
      <c r="X390" s="24">
        <f>SUM(X379:X389)</f>
        <v>0</v>
      </c>
      <c r="Y390" s="24"/>
      <c r="Z390" s="24">
        <f>SUM(Z379:Z389)</f>
        <v>0</v>
      </c>
      <c r="AA390" s="24">
        <f>SUM(AA379:AA389)</f>
        <v>0</v>
      </c>
      <c r="AB390" s="24"/>
      <c r="AC390" s="24">
        <f>SUM(AC379:AC389)</f>
        <v>0</v>
      </c>
      <c r="AD390" s="24">
        <f>SUM(AD379:AD389)</f>
        <v>0</v>
      </c>
      <c r="AE390" s="24"/>
      <c r="AF390" s="24">
        <f>SUM(AF379:AF389)</f>
        <v>0</v>
      </c>
      <c r="AG390" s="24">
        <f>SUM(AG379:AG389)</f>
        <v>0</v>
      </c>
      <c r="AH390" s="24"/>
      <c r="AI390" s="24">
        <f>SUM(AI379:AI389)</f>
        <v>0</v>
      </c>
      <c r="AJ390" s="24">
        <f>SUM(AJ379:AJ389)</f>
        <v>0</v>
      </c>
      <c r="AK390" s="24"/>
      <c r="AL390" s="24">
        <f>SUM(AL379:AL389)</f>
        <v>0</v>
      </c>
      <c r="AM390" s="24">
        <f>SUM(AM379:AM389)</f>
        <v>0</v>
      </c>
      <c r="AN390" s="24"/>
      <c r="AO390" s="24">
        <f>SUM(AO379:AO389)</f>
        <v>0</v>
      </c>
      <c r="AP390" s="24">
        <f>SUM(AP379:AP389)</f>
        <v>0</v>
      </c>
      <c r="AQ390" s="24"/>
      <c r="AR390" s="24">
        <f>SUM(AR379:AR389)</f>
        <v>0</v>
      </c>
      <c r="AS390" s="24">
        <f>SUM(AS379:AS389)</f>
        <v>0</v>
      </c>
      <c r="AT390" s="24"/>
      <c r="AU390" s="24">
        <f>SUM(AU379:AU389)</f>
        <v>0</v>
      </c>
      <c r="AV390" s="25">
        <f>SUM(AV379:AV389)</f>
        <v>0</v>
      </c>
      <c r="AW390" s="14"/>
      <c r="AX390" s="14"/>
      <c r="AY390" s="14"/>
    </row>
    <row r="391" spans="2:81" ht="15.75" thickBot="1" x14ac:dyDescent="0.3"/>
    <row r="392" spans="2:81" x14ac:dyDescent="0.25">
      <c r="B392" s="333" t="s">
        <v>15</v>
      </c>
      <c r="C392" s="334"/>
      <c r="D392" s="347">
        <v>1</v>
      </c>
      <c r="E392" s="329"/>
      <c r="F392" s="330"/>
      <c r="G392" s="328">
        <v>2</v>
      </c>
      <c r="H392" s="329"/>
      <c r="I392" s="330"/>
      <c r="J392" s="328">
        <v>3</v>
      </c>
      <c r="K392" s="329"/>
      <c r="L392" s="330"/>
      <c r="M392" s="328">
        <v>4</v>
      </c>
      <c r="N392" s="329"/>
      <c r="O392" s="330"/>
      <c r="P392" s="328">
        <v>5</v>
      </c>
      <c r="Q392" s="329"/>
      <c r="R392" s="330"/>
      <c r="S392" s="328">
        <v>6</v>
      </c>
      <c r="T392" s="329"/>
      <c r="U392" s="330"/>
      <c r="V392" s="328">
        <v>7</v>
      </c>
      <c r="W392" s="329"/>
      <c r="X392" s="330"/>
      <c r="Y392" s="328">
        <v>8</v>
      </c>
      <c r="Z392" s="329"/>
      <c r="AA392" s="330"/>
      <c r="AB392" s="328">
        <v>9</v>
      </c>
      <c r="AC392" s="329"/>
      <c r="AD392" s="330"/>
      <c r="AE392" s="328">
        <v>10</v>
      </c>
      <c r="AF392" s="329"/>
      <c r="AG392" s="330"/>
      <c r="AH392" s="328">
        <v>11</v>
      </c>
      <c r="AI392" s="329"/>
      <c r="AJ392" s="330"/>
      <c r="AK392" s="328">
        <v>12</v>
      </c>
      <c r="AL392" s="329"/>
      <c r="AM392" s="330"/>
      <c r="AN392" s="328">
        <v>13</v>
      </c>
      <c r="AO392" s="329"/>
      <c r="AP392" s="330"/>
      <c r="AQ392" s="328">
        <v>14</v>
      </c>
      <c r="AR392" s="329"/>
      <c r="AS392" s="330"/>
      <c r="AT392" s="328">
        <v>15</v>
      </c>
      <c r="AU392" s="329"/>
      <c r="AV392" s="331"/>
      <c r="AW392" s="332"/>
      <c r="AX392" s="319"/>
      <c r="AY392" s="319"/>
      <c r="AZ392" s="319"/>
      <c r="BA392" s="319"/>
      <c r="BB392" s="319"/>
      <c r="BC392" s="319"/>
      <c r="BD392" s="319"/>
      <c r="BE392" s="319"/>
      <c r="BF392" s="319"/>
      <c r="BG392" s="319"/>
      <c r="BH392" s="319"/>
      <c r="BI392" s="319"/>
      <c r="BJ392" s="319"/>
      <c r="BK392" s="319"/>
      <c r="BL392" s="319"/>
      <c r="BM392" s="319"/>
      <c r="BN392" s="319"/>
      <c r="BO392" s="319"/>
      <c r="BP392" s="319"/>
      <c r="BQ392" s="319"/>
      <c r="BR392" s="319"/>
      <c r="BS392" s="319"/>
      <c r="BT392" s="319"/>
      <c r="BU392" s="319"/>
      <c r="BV392" s="319"/>
      <c r="BW392" s="319"/>
      <c r="BX392" s="319"/>
      <c r="BY392" s="319"/>
      <c r="BZ392" s="319"/>
      <c r="CA392" s="319"/>
      <c r="CB392" s="319"/>
      <c r="CC392" s="319"/>
    </row>
    <row r="393" spans="2:81" x14ac:dyDescent="0.25">
      <c r="B393" s="335"/>
      <c r="C393" s="336"/>
      <c r="D393" s="15" t="s">
        <v>0</v>
      </c>
      <c r="E393" s="16" t="s">
        <v>1</v>
      </c>
      <c r="F393" s="16" t="s">
        <v>2</v>
      </c>
      <c r="G393" s="16" t="s">
        <v>0</v>
      </c>
      <c r="H393" s="16" t="s">
        <v>1</v>
      </c>
      <c r="I393" s="16" t="s">
        <v>2</v>
      </c>
      <c r="J393" s="16" t="s">
        <v>0</v>
      </c>
      <c r="K393" s="16" t="s">
        <v>1</v>
      </c>
      <c r="L393" s="16" t="s">
        <v>2</v>
      </c>
      <c r="M393" s="16" t="s">
        <v>0</v>
      </c>
      <c r="N393" s="16" t="s">
        <v>1</v>
      </c>
      <c r="O393" s="16" t="s">
        <v>2</v>
      </c>
      <c r="P393" s="16" t="s">
        <v>0</v>
      </c>
      <c r="Q393" s="16" t="s">
        <v>1</v>
      </c>
      <c r="R393" s="16" t="s">
        <v>2</v>
      </c>
      <c r="S393" s="16" t="s">
        <v>0</v>
      </c>
      <c r="T393" s="16" t="s">
        <v>1</v>
      </c>
      <c r="U393" s="16" t="s">
        <v>2</v>
      </c>
      <c r="V393" s="16" t="s">
        <v>0</v>
      </c>
      <c r="W393" s="16" t="s">
        <v>1</v>
      </c>
      <c r="X393" s="16" t="s">
        <v>2</v>
      </c>
      <c r="Y393" s="16" t="s">
        <v>0</v>
      </c>
      <c r="Z393" s="16" t="s">
        <v>1</v>
      </c>
      <c r="AA393" s="16" t="s">
        <v>2</v>
      </c>
      <c r="AB393" s="16" t="s">
        <v>0</v>
      </c>
      <c r="AC393" s="16" t="s">
        <v>1</v>
      </c>
      <c r="AD393" s="16" t="s">
        <v>2</v>
      </c>
      <c r="AE393" s="16" t="s">
        <v>0</v>
      </c>
      <c r="AF393" s="16" t="s">
        <v>1</v>
      </c>
      <c r="AG393" s="16" t="s">
        <v>2</v>
      </c>
      <c r="AH393" s="16" t="s">
        <v>0</v>
      </c>
      <c r="AI393" s="16" t="s">
        <v>1</v>
      </c>
      <c r="AJ393" s="16" t="s">
        <v>2</v>
      </c>
      <c r="AK393" s="16" t="s">
        <v>0</v>
      </c>
      <c r="AL393" s="16" t="s">
        <v>1</v>
      </c>
      <c r="AM393" s="16" t="s">
        <v>2</v>
      </c>
      <c r="AN393" s="16" t="s">
        <v>0</v>
      </c>
      <c r="AO393" s="16" t="s">
        <v>1</v>
      </c>
      <c r="AP393" s="16" t="s">
        <v>2</v>
      </c>
      <c r="AQ393" s="16" t="s">
        <v>0</v>
      </c>
      <c r="AR393" s="16" t="s">
        <v>1</v>
      </c>
      <c r="AS393" s="16" t="s">
        <v>2</v>
      </c>
      <c r="AT393" s="16" t="s">
        <v>0</v>
      </c>
      <c r="AU393" s="16" t="s">
        <v>1</v>
      </c>
      <c r="AV393" s="17" t="s">
        <v>2</v>
      </c>
      <c r="AW393" s="14"/>
      <c r="AX393" s="14"/>
      <c r="AY393" s="14"/>
    </row>
    <row r="394" spans="2:81" x14ac:dyDescent="0.25">
      <c r="B394" s="335"/>
      <c r="C394" s="336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8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</row>
    <row r="395" spans="2:81" x14ac:dyDescent="0.25">
      <c r="B395" s="335"/>
      <c r="C395" s="336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8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</row>
    <row r="396" spans="2:81" ht="15.75" thickBot="1" x14ac:dyDescent="0.3">
      <c r="B396" s="337"/>
      <c r="C396" s="338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8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</row>
    <row r="397" spans="2:81" x14ac:dyDescent="0.25">
      <c r="B397" s="341" t="s">
        <v>8</v>
      </c>
      <c r="C397" s="342"/>
      <c r="D397" s="11"/>
      <c r="E397" s="1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8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</row>
    <row r="398" spans="2:81" x14ac:dyDescent="0.25">
      <c r="B398" s="18" t="s">
        <v>6</v>
      </c>
      <c r="C398" s="26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8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</row>
    <row r="399" spans="2:81" x14ac:dyDescent="0.25">
      <c r="B399" s="18" t="s">
        <v>3</v>
      </c>
      <c r="C399" s="19">
        <f>SUM(E405,H405,K405,N405,Q405,T405,W405,Z405,AC405,AF405,AI405,AL405,AO405,AR405,AU405)</f>
        <v>0</v>
      </c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8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</row>
    <row r="400" spans="2:81" x14ac:dyDescent="0.25">
      <c r="B400" s="18" t="s">
        <v>2</v>
      </c>
      <c r="C400" s="19">
        <f>SUM(F405,I405,L405,O405,R405,U405,X405,AA405,AD405,AG405,AJ405,AM405,AP405,AS405,AV405)</f>
        <v>0</v>
      </c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8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</row>
    <row r="401" spans="2:81" ht="15.75" thickBot="1" x14ac:dyDescent="0.3">
      <c r="B401" s="18" t="s">
        <v>4</v>
      </c>
      <c r="C401" s="20">
        <f>C399-C400</f>
        <v>0</v>
      </c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8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</row>
    <row r="402" spans="2:81" x14ac:dyDescent="0.25">
      <c r="B402" s="343" t="s">
        <v>5</v>
      </c>
      <c r="C402" s="344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8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</row>
    <row r="403" spans="2:81" x14ac:dyDescent="0.25">
      <c r="B403" s="324" t="e">
        <f>C401/C398</f>
        <v>#DIV/0!</v>
      </c>
      <c r="C403" s="345"/>
      <c r="D403" s="1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8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</row>
    <row r="404" spans="2:81" ht="15.75" thickBot="1" x14ac:dyDescent="0.3">
      <c r="B404" s="326"/>
      <c r="C404" s="346"/>
      <c r="D404" s="10"/>
      <c r="E404" s="4"/>
      <c r="F404" s="3"/>
      <c r="G404" s="3"/>
      <c r="H404" s="4"/>
      <c r="I404" s="4"/>
      <c r="J404" s="3"/>
      <c r="K404" s="3"/>
      <c r="L404" s="4"/>
      <c r="M404" s="3"/>
      <c r="N404" s="3"/>
      <c r="O404" s="4"/>
      <c r="P404" s="3"/>
      <c r="Q404" s="3"/>
      <c r="R404" s="4"/>
      <c r="S404" s="3"/>
      <c r="T404" s="3"/>
      <c r="U404" s="4"/>
      <c r="V404" s="3"/>
      <c r="W404" s="3"/>
      <c r="X404" s="4"/>
      <c r="Y404" s="3"/>
      <c r="Z404" s="3"/>
      <c r="AA404" s="4"/>
      <c r="AB404" s="3"/>
      <c r="AC404" s="3"/>
      <c r="AD404" s="4"/>
      <c r="AE404" s="3"/>
      <c r="AF404" s="3"/>
      <c r="AG404" s="4"/>
      <c r="AH404" s="3"/>
      <c r="AI404" s="3"/>
      <c r="AJ404" s="4"/>
      <c r="AK404" s="3"/>
      <c r="AL404" s="3"/>
      <c r="AM404" s="4"/>
      <c r="AN404" s="3"/>
      <c r="AO404" s="3"/>
      <c r="AP404" s="4"/>
      <c r="AQ404" s="3"/>
      <c r="AR404" s="3"/>
      <c r="AS404" s="4"/>
      <c r="AT404" s="3"/>
      <c r="AU404" s="3"/>
      <c r="AV404" s="9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</row>
    <row r="405" spans="2:81" ht="15.75" thickBot="1" x14ac:dyDescent="0.3">
      <c r="B405" s="21"/>
      <c r="C405" s="22"/>
      <c r="D405" s="23"/>
      <c r="E405" s="24">
        <f>SUM(E394:E404)</f>
        <v>0</v>
      </c>
      <c r="F405" s="24">
        <f>SUM(F394:F404)</f>
        <v>0</v>
      </c>
      <c r="G405" s="24"/>
      <c r="H405" s="24">
        <f>SUM(H394:H404)</f>
        <v>0</v>
      </c>
      <c r="I405" s="24">
        <f>SUM(I394:I404)</f>
        <v>0</v>
      </c>
      <c r="J405" s="24"/>
      <c r="K405" s="24">
        <f>SUM(K394:K404)</f>
        <v>0</v>
      </c>
      <c r="L405" s="24">
        <f>SUM(L394:L404)</f>
        <v>0</v>
      </c>
      <c r="M405" s="24"/>
      <c r="N405" s="24">
        <f>SUM(N394:N404)</f>
        <v>0</v>
      </c>
      <c r="O405" s="24">
        <f>SUM(O394:O404)</f>
        <v>0</v>
      </c>
      <c r="P405" s="24"/>
      <c r="Q405" s="24">
        <f>SUM(Q394:Q404)</f>
        <v>0</v>
      </c>
      <c r="R405" s="24">
        <f>SUM(R394:R404)</f>
        <v>0</v>
      </c>
      <c r="S405" s="24"/>
      <c r="T405" s="24">
        <f>SUM(T394:T404)</f>
        <v>0</v>
      </c>
      <c r="U405" s="24">
        <f>SUM(U394:U404)</f>
        <v>0</v>
      </c>
      <c r="V405" s="24"/>
      <c r="W405" s="24">
        <f>SUM(W394:W404)</f>
        <v>0</v>
      </c>
      <c r="X405" s="24">
        <f>SUM(X394:X404)</f>
        <v>0</v>
      </c>
      <c r="Y405" s="24"/>
      <c r="Z405" s="24">
        <f>SUM(Z394:Z404)</f>
        <v>0</v>
      </c>
      <c r="AA405" s="24">
        <f>SUM(AA394:AA404)</f>
        <v>0</v>
      </c>
      <c r="AB405" s="24"/>
      <c r="AC405" s="24">
        <f>SUM(AC394:AC404)</f>
        <v>0</v>
      </c>
      <c r="AD405" s="24">
        <f>SUM(AD394:AD404)</f>
        <v>0</v>
      </c>
      <c r="AE405" s="24"/>
      <c r="AF405" s="24">
        <f>SUM(AF394:AF404)</f>
        <v>0</v>
      </c>
      <c r="AG405" s="24">
        <f>SUM(AG394:AG404)</f>
        <v>0</v>
      </c>
      <c r="AH405" s="24"/>
      <c r="AI405" s="24">
        <f>SUM(AI394:AI404)</f>
        <v>0</v>
      </c>
      <c r="AJ405" s="24">
        <f>SUM(AJ394:AJ404)</f>
        <v>0</v>
      </c>
      <c r="AK405" s="24"/>
      <c r="AL405" s="24">
        <f>SUM(AL394:AL404)</f>
        <v>0</v>
      </c>
      <c r="AM405" s="24">
        <f>SUM(AM394:AM404)</f>
        <v>0</v>
      </c>
      <c r="AN405" s="24"/>
      <c r="AO405" s="24">
        <f>SUM(AO394:AO404)</f>
        <v>0</v>
      </c>
      <c r="AP405" s="24">
        <f>SUM(AP394:AP404)</f>
        <v>0</v>
      </c>
      <c r="AQ405" s="24"/>
      <c r="AR405" s="24">
        <f>SUM(AR394:AR404)</f>
        <v>0</v>
      </c>
      <c r="AS405" s="24">
        <f>SUM(AS394:AS404)</f>
        <v>0</v>
      </c>
      <c r="AT405" s="24"/>
      <c r="AU405" s="24">
        <f>SUM(AU394:AU404)</f>
        <v>0</v>
      </c>
      <c r="AV405" s="25">
        <f>SUM(AV394:AV404)</f>
        <v>0</v>
      </c>
      <c r="AW405" s="14"/>
      <c r="AX405" s="14"/>
      <c r="AY405" s="14"/>
    </row>
    <row r="406" spans="2:81" ht="15.75" thickBot="1" x14ac:dyDescent="0.3"/>
    <row r="407" spans="2:81" x14ac:dyDescent="0.25">
      <c r="B407" s="333" t="s">
        <v>16</v>
      </c>
      <c r="C407" s="334"/>
      <c r="D407" s="339">
        <v>1</v>
      </c>
      <c r="E407" s="340"/>
      <c r="F407" s="340"/>
      <c r="G407" s="328">
        <v>2</v>
      </c>
      <c r="H407" s="329"/>
      <c r="I407" s="330"/>
      <c r="J407" s="328">
        <v>3</v>
      </c>
      <c r="K407" s="329"/>
      <c r="L407" s="330"/>
      <c r="M407" s="328">
        <v>4</v>
      </c>
      <c r="N407" s="329"/>
      <c r="O407" s="330"/>
      <c r="P407" s="328">
        <v>5</v>
      </c>
      <c r="Q407" s="329"/>
      <c r="R407" s="330"/>
      <c r="S407" s="328">
        <v>6</v>
      </c>
      <c r="T407" s="329"/>
      <c r="U407" s="330"/>
      <c r="V407" s="328">
        <v>7</v>
      </c>
      <c r="W407" s="329"/>
      <c r="X407" s="330"/>
      <c r="Y407" s="328">
        <v>8</v>
      </c>
      <c r="Z407" s="329"/>
      <c r="AA407" s="330"/>
      <c r="AB407" s="328">
        <v>9</v>
      </c>
      <c r="AC407" s="329"/>
      <c r="AD407" s="330"/>
      <c r="AE407" s="328">
        <v>10</v>
      </c>
      <c r="AF407" s="329"/>
      <c r="AG407" s="330"/>
      <c r="AH407" s="328">
        <v>11</v>
      </c>
      <c r="AI407" s="329"/>
      <c r="AJ407" s="330"/>
      <c r="AK407" s="328">
        <v>12</v>
      </c>
      <c r="AL407" s="329"/>
      <c r="AM407" s="330"/>
      <c r="AN407" s="328">
        <v>13</v>
      </c>
      <c r="AO407" s="329"/>
      <c r="AP407" s="330"/>
      <c r="AQ407" s="328">
        <v>14</v>
      </c>
      <c r="AR407" s="329"/>
      <c r="AS407" s="330"/>
      <c r="AT407" s="328">
        <v>15</v>
      </c>
      <c r="AU407" s="329"/>
      <c r="AV407" s="331"/>
      <c r="AW407" s="332"/>
      <c r="AX407" s="319"/>
      <c r="AY407" s="319"/>
      <c r="AZ407" s="319"/>
      <c r="BA407" s="319"/>
      <c r="BB407" s="319"/>
      <c r="BC407" s="319"/>
      <c r="BD407" s="319"/>
      <c r="BE407" s="319"/>
      <c r="BF407" s="319"/>
      <c r="BG407" s="319"/>
      <c r="BH407" s="319"/>
      <c r="BI407" s="319"/>
      <c r="BJ407" s="319"/>
      <c r="BK407" s="319"/>
      <c r="BL407" s="319"/>
      <c r="BM407" s="319"/>
      <c r="BN407" s="319"/>
      <c r="BO407" s="319"/>
      <c r="BP407" s="319"/>
      <c r="BQ407" s="319"/>
      <c r="BR407" s="319"/>
      <c r="BS407" s="319"/>
      <c r="BT407" s="319"/>
      <c r="BU407" s="319"/>
      <c r="BV407" s="319"/>
      <c r="BW407" s="319"/>
      <c r="BX407" s="319"/>
      <c r="BY407" s="319"/>
      <c r="BZ407" s="319"/>
      <c r="CA407" s="319"/>
      <c r="CB407" s="319"/>
      <c r="CC407" s="319"/>
    </row>
    <row r="408" spans="2:81" x14ac:dyDescent="0.25">
      <c r="B408" s="335"/>
      <c r="C408" s="336"/>
      <c r="D408" s="15" t="s">
        <v>0</v>
      </c>
      <c r="E408" s="16" t="s">
        <v>1</v>
      </c>
      <c r="F408" s="16" t="s">
        <v>2</v>
      </c>
      <c r="G408" s="16" t="s">
        <v>0</v>
      </c>
      <c r="H408" s="16" t="s">
        <v>1</v>
      </c>
      <c r="I408" s="16" t="s">
        <v>2</v>
      </c>
      <c r="J408" s="16" t="s">
        <v>0</v>
      </c>
      <c r="K408" s="16" t="s">
        <v>1</v>
      </c>
      <c r="L408" s="16" t="s">
        <v>2</v>
      </c>
      <c r="M408" s="16" t="s">
        <v>0</v>
      </c>
      <c r="N408" s="16" t="s">
        <v>1</v>
      </c>
      <c r="O408" s="16" t="s">
        <v>2</v>
      </c>
      <c r="P408" s="16" t="s">
        <v>0</v>
      </c>
      <c r="Q408" s="16" t="s">
        <v>1</v>
      </c>
      <c r="R408" s="16" t="s">
        <v>2</v>
      </c>
      <c r="S408" s="16" t="s">
        <v>0</v>
      </c>
      <c r="T408" s="16" t="s">
        <v>1</v>
      </c>
      <c r="U408" s="16" t="s">
        <v>2</v>
      </c>
      <c r="V408" s="16" t="s">
        <v>0</v>
      </c>
      <c r="W408" s="16" t="s">
        <v>1</v>
      </c>
      <c r="X408" s="16" t="s">
        <v>2</v>
      </c>
      <c r="Y408" s="16" t="s">
        <v>0</v>
      </c>
      <c r="Z408" s="16" t="s">
        <v>1</v>
      </c>
      <c r="AA408" s="16" t="s">
        <v>2</v>
      </c>
      <c r="AB408" s="16" t="s">
        <v>0</v>
      </c>
      <c r="AC408" s="16" t="s">
        <v>1</v>
      </c>
      <c r="AD408" s="16" t="s">
        <v>2</v>
      </c>
      <c r="AE408" s="16" t="s">
        <v>0</v>
      </c>
      <c r="AF408" s="16" t="s">
        <v>1</v>
      </c>
      <c r="AG408" s="16" t="s">
        <v>2</v>
      </c>
      <c r="AH408" s="16" t="s">
        <v>0</v>
      </c>
      <c r="AI408" s="16" t="s">
        <v>1</v>
      </c>
      <c r="AJ408" s="16" t="s">
        <v>2</v>
      </c>
      <c r="AK408" s="16" t="s">
        <v>0</v>
      </c>
      <c r="AL408" s="16" t="s">
        <v>1</v>
      </c>
      <c r="AM408" s="16" t="s">
        <v>2</v>
      </c>
      <c r="AN408" s="16" t="s">
        <v>0</v>
      </c>
      <c r="AO408" s="16" t="s">
        <v>1</v>
      </c>
      <c r="AP408" s="16" t="s">
        <v>2</v>
      </c>
      <c r="AQ408" s="16" t="s">
        <v>0</v>
      </c>
      <c r="AR408" s="16" t="s">
        <v>1</v>
      </c>
      <c r="AS408" s="16" t="s">
        <v>2</v>
      </c>
      <c r="AT408" s="16" t="s">
        <v>0</v>
      </c>
      <c r="AU408" s="16" t="s">
        <v>1</v>
      </c>
      <c r="AV408" s="17" t="s">
        <v>2</v>
      </c>
      <c r="AW408" s="14"/>
      <c r="AX408" s="14"/>
      <c r="AY408" s="14"/>
    </row>
    <row r="409" spans="2:81" x14ac:dyDescent="0.25">
      <c r="B409" s="335"/>
      <c r="C409" s="336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8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</row>
    <row r="410" spans="2:81" x14ac:dyDescent="0.25">
      <c r="B410" s="335"/>
      <c r="C410" s="336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8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</row>
    <row r="411" spans="2:81" ht="15.75" thickBot="1" x14ac:dyDescent="0.3">
      <c r="B411" s="337"/>
      <c r="C411" s="338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8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</row>
    <row r="412" spans="2:81" x14ac:dyDescent="0.25">
      <c r="B412" s="320" t="s">
        <v>8</v>
      </c>
      <c r="C412" s="321"/>
      <c r="D412" s="11"/>
      <c r="E412" s="1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8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</row>
    <row r="413" spans="2:81" x14ac:dyDescent="0.25">
      <c r="B413" s="18" t="s">
        <v>6</v>
      </c>
      <c r="C413" s="26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8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</row>
    <row r="414" spans="2:81" x14ac:dyDescent="0.25">
      <c r="B414" s="18" t="s">
        <v>3</v>
      </c>
      <c r="C414" s="19">
        <f>SUM(E420,H420,K420,N420,Q420,T420,W420,Z420,AC420,AF420,AI420,AL420,AO420,AR420,AU420)</f>
        <v>0</v>
      </c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8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</row>
    <row r="415" spans="2:81" x14ac:dyDescent="0.25">
      <c r="B415" s="18" t="s">
        <v>2</v>
      </c>
      <c r="C415" s="19">
        <f>SUM(F420,I420,L420,O420,R420,U420,X420,AA420,AD420,AG420,AJ420,AM420,AP420,AS420,AV420)</f>
        <v>0</v>
      </c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8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</row>
    <row r="416" spans="2:81" ht="15.75" thickBot="1" x14ac:dyDescent="0.3">
      <c r="B416" s="18" t="s">
        <v>4</v>
      </c>
      <c r="C416" s="20">
        <f>C414-C415</f>
        <v>0</v>
      </c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8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</row>
    <row r="417" spans="2:81" x14ac:dyDescent="0.25">
      <c r="B417" s="322" t="s">
        <v>5</v>
      </c>
      <c r="C417" s="323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8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</row>
    <row r="418" spans="2:81" x14ac:dyDescent="0.25">
      <c r="B418" s="324" t="e">
        <f>C416/C413</f>
        <v>#DIV/0!</v>
      </c>
      <c r="C418" s="325"/>
      <c r="D418" s="1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8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</row>
    <row r="419" spans="2:81" ht="15.75" thickBot="1" x14ac:dyDescent="0.3">
      <c r="B419" s="326"/>
      <c r="C419" s="327"/>
      <c r="D419" s="10"/>
      <c r="E419" s="4"/>
      <c r="F419" s="3"/>
      <c r="G419" s="3"/>
      <c r="H419" s="4"/>
      <c r="I419" s="4"/>
      <c r="J419" s="3"/>
      <c r="K419" s="3"/>
      <c r="L419" s="4"/>
      <c r="M419" s="3"/>
      <c r="N419" s="3"/>
      <c r="O419" s="4"/>
      <c r="P419" s="3"/>
      <c r="Q419" s="3"/>
      <c r="R419" s="4"/>
      <c r="S419" s="3"/>
      <c r="T419" s="3"/>
      <c r="U419" s="4"/>
      <c r="V419" s="3"/>
      <c r="W419" s="3"/>
      <c r="X419" s="4"/>
      <c r="Y419" s="3"/>
      <c r="Z419" s="3"/>
      <c r="AA419" s="4"/>
      <c r="AB419" s="3"/>
      <c r="AC419" s="3"/>
      <c r="AD419" s="4"/>
      <c r="AE419" s="3"/>
      <c r="AF419" s="3"/>
      <c r="AG419" s="4"/>
      <c r="AH419" s="3"/>
      <c r="AI419" s="3"/>
      <c r="AJ419" s="4"/>
      <c r="AK419" s="3"/>
      <c r="AL419" s="3"/>
      <c r="AM419" s="4"/>
      <c r="AN419" s="3"/>
      <c r="AO419" s="3"/>
      <c r="AP419" s="4"/>
      <c r="AQ419" s="3"/>
      <c r="AR419" s="3"/>
      <c r="AS419" s="4"/>
      <c r="AT419" s="3"/>
      <c r="AU419" s="3"/>
      <c r="AV419" s="9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</row>
    <row r="420" spans="2:81" ht="15.75" thickBot="1" x14ac:dyDescent="0.3">
      <c r="B420" s="21"/>
      <c r="C420" s="22"/>
      <c r="D420" s="23"/>
      <c r="E420" s="24">
        <f>SUM(E409:E419)</f>
        <v>0</v>
      </c>
      <c r="F420" s="24">
        <f>SUM(F409:F419)</f>
        <v>0</v>
      </c>
      <c r="G420" s="24"/>
      <c r="H420" s="24">
        <f>SUM(H409:H419)</f>
        <v>0</v>
      </c>
      <c r="I420" s="24">
        <f>SUM(I409:I419)</f>
        <v>0</v>
      </c>
      <c r="J420" s="24"/>
      <c r="K420" s="24">
        <f>SUM(K409:K419)</f>
        <v>0</v>
      </c>
      <c r="L420" s="24">
        <f>SUM(L409:L419)</f>
        <v>0</v>
      </c>
      <c r="M420" s="24"/>
      <c r="N420" s="24">
        <f>SUM(N409:N419)</f>
        <v>0</v>
      </c>
      <c r="O420" s="24">
        <f>SUM(O409:O419)</f>
        <v>0</v>
      </c>
      <c r="P420" s="24"/>
      <c r="Q420" s="24">
        <f>SUM(Q409:Q419)</f>
        <v>0</v>
      </c>
      <c r="R420" s="24">
        <f>SUM(R409:R419)</f>
        <v>0</v>
      </c>
      <c r="S420" s="24"/>
      <c r="T420" s="24">
        <f>SUM(T409:T419)</f>
        <v>0</v>
      </c>
      <c r="U420" s="24">
        <f>SUM(U409:U419)</f>
        <v>0</v>
      </c>
      <c r="V420" s="24"/>
      <c r="W420" s="24">
        <f>SUM(W409:W419)</f>
        <v>0</v>
      </c>
      <c r="X420" s="24">
        <f>SUM(X409:X419)</f>
        <v>0</v>
      </c>
      <c r="Y420" s="24"/>
      <c r="Z420" s="24">
        <f>SUM(Z409:Z419)</f>
        <v>0</v>
      </c>
      <c r="AA420" s="24">
        <f>SUM(AA409:AA419)</f>
        <v>0</v>
      </c>
      <c r="AB420" s="24"/>
      <c r="AC420" s="24">
        <f>SUM(AC409:AC419)</f>
        <v>0</v>
      </c>
      <c r="AD420" s="24">
        <f>SUM(AD409:AD419)</f>
        <v>0</v>
      </c>
      <c r="AE420" s="24"/>
      <c r="AF420" s="24">
        <f>SUM(AF409:AF419)</f>
        <v>0</v>
      </c>
      <c r="AG420" s="24">
        <f>SUM(AG409:AG419)</f>
        <v>0</v>
      </c>
      <c r="AH420" s="24"/>
      <c r="AI420" s="24">
        <f>SUM(AI409:AI419)</f>
        <v>0</v>
      </c>
      <c r="AJ420" s="24">
        <f>SUM(AJ409:AJ419)</f>
        <v>0</v>
      </c>
      <c r="AK420" s="24"/>
      <c r="AL420" s="24">
        <f>SUM(AL409:AL419)</f>
        <v>0</v>
      </c>
      <c r="AM420" s="24">
        <f>SUM(AM409:AM419)</f>
        <v>0</v>
      </c>
      <c r="AN420" s="24"/>
      <c r="AO420" s="24">
        <f>SUM(AO409:AO419)</f>
        <v>0</v>
      </c>
      <c r="AP420" s="24">
        <f>SUM(AP409:AP419)</f>
        <v>0</v>
      </c>
      <c r="AQ420" s="24"/>
      <c r="AR420" s="24">
        <f>SUM(AR409:AR419)</f>
        <v>0</v>
      </c>
      <c r="AS420" s="24">
        <f>SUM(AS409:AS419)</f>
        <v>0</v>
      </c>
      <c r="AT420" s="24"/>
      <c r="AU420" s="24">
        <f>SUM(AU409:AU419)</f>
        <v>0</v>
      </c>
      <c r="AV420" s="25">
        <f>SUM(AV409:AV419)</f>
        <v>0</v>
      </c>
      <c r="AW420" s="14"/>
      <c r="AX420" s="14"/>
      <c r="AY420" s="14"/>
    </row>
    <row r="421" spans="2:81" ht="15.75" thickBot="1" x14ac:dyDescent="0.3"/>
    <row r="422" spans="2:81" x14ac:dyDescent="0.25">
      <c r="B422" s="333" t="s">
        <v>17</v>
      </c>
      <c r="C422" s="334"/>
      <c r="D422" s="339">
        <v>1</v>
      </c>
      <c r="E422" s="340"/>
      <c r="F422" s="340"/>
      <c r="G422" s="328">
        <v>2</v>
      </c>
      <c r="H422" s="329"/>
      <c r="I422" s="330"/>
      <c r="J422" s="328">
        <v>3</v>
      </c>
      <c r="K422" s="329"/>
      <c r="L422" s="330"/>
      <c r="M422" s="328">
        <v>4</v>
      </c>
      <c r="N422" s="329"/>
      <c r="O422" s="330"/>
      <c r="P422" s="328">
        <v>5</v>
      </c>
      <c r="Q422" s="329"/>
      <c r="R422" s="330"/>
      <c r="S422" s="328">
        <v>6</v>
      </c>
      <c r="T422" s="329"/>
      <c r="U422" s="330"/>
      <c r="V422" s="328">
        <v>7</v>
      </c>
      <c r="W422" s="329"/>
      <c r="X422" s="330"/>
      <c r="Y422" s="328">
        <v>8</v>
      </c>
      <c r="Z422" s="329"/>
      <c r="AA422" s="330"/>
      <c r="AB422" s="328">
        <v>9</v>
      </c>
      <c r="AC422" s="329"/>
      <c r="AD422" s="330"/>
      <c r="AE422" s="328">
        <v>10</v>
      </c>
      <c r="AF422" s="329"/>
      <c r="AG422" s="330"/>
      <c r="AH422" s="328">
        <v>11</v>
      </c>
      <c r="AI422" s="329"/>
      <c r="AJ422" s="330"/>
      <c r="AK422" s="328">
        <v>12</v>
      </c>
      <c r="AL422" s="329"/>
      <c r="AM422" s="330"/>
      <c r="AN422" s="328">
        <v>13</v>
      </c>
      <c r="AO422" s="329"/>
      <c r="AP422" s="330"/>
      <c r="AQ422" s="328">
        <v>14</v>
      </c>
      <c r="AR422" s="329"/>
      <c r="AS422" s="330"/>
      <c r="AT422" s="328">
        <v>15</v>
      </c>
      <c r="AU422" s="329"/>
      <c r="AV422" s="331"/>
      <c r="AW422" s="332"/>
      <c r="AX422" s="319"/>
      <c r="AY422" s="319"/>
      <c r="AZ422" s="319"/>
      <c r="BA422" s="319"/>
      <c r="BB422" s="319"/>
      <c r="BC422" s="319"/>
      <c r="BD422" s="319"/>
      <c r="BE422" s="319"/>
      <c r="BF422" s="319"/>
      <c r="BG422" s="319"/>
      <c r="BH422" s="319"/>
      <c r="BI422" s="319"/>
      <c r="BJ422" s="319"/>
      <c r="BK422" s="319"/>
      <c r="BL422" s="319"/>
      <c r="BM422" s="319"/>
      <c r="BN422" s="319"/>
      <c r="BO422" s="319"/>
      <c r="BP422" s="319"/>
      <c r="BQ422" s="319"/>
      <c r="BR422" s="319"/>
      <c r="BS422" s="319"/>
      <c r="BT422" s="319"/>
      <c r="BU422" s="319"/>
      <c r="BV422" s="319"/>
      <c r="BW422" s="319"/>
      <c r="BX422" s="319"/>
      <c r="BY422" s="319"/>
      <c r="BZ422" s="319"/>
      <c r="CA422" s="319"/>
      <c r="CB422" s="319"/>
      <c r="CC422" s="319"/>
    </row>
    <row r="423" spans="2:81" x14ac:dyDescent="0.25">
      <c r="B423" s="335"/>
      <c r="C423" s="336"/>
      <c r="D423" s="15" t="s">
        <v>0</v>
      </c>
      <c r="E423" s="16" t="s">
        <v>1</v>
      </c>
      <c r="F423" s="16" t="s">
        <v>2</v>
      </c>
      <c r="G423" s="16" t="s">
        <v>0</v>
      </c>
      <c r="H423" s="16" t="s">
        <v>1</v>
      </c>
      <c r="I423" s="16" t="s">
        <v>2</v>
      </c>
      <c r="J423" s="16" t="s">
        <v>0</v>
      </c>
      <c r="K423" s="16" t="s">
        <v>1</v>
      </c>
      <c r="L423" s="16" t="s">
        <v>2</v>
      </c>
      <c r="M423" s="16" t="s">
        <v>0</v>
      </c>
      <c r="N423" s="16" t="s">
        <v>1</v>
      </c>
      <c r="O423" s="16" t="s">
        <v>2</v>
      </c>
      <c r="P423" s="16" t="s">
        <v>0</v>
      </c>
      <c r="Q423" s="16" t="s">
        <v>1</v>
      </c>
      <c r="R423" s="16" t="s">
        <v>2</v>
      </c>
      <c r="S423" s="16" t="s">
        <v>0</v>
      </c>
      <c r="T423" s="16" t="s">
        <v>1</v>
      </c>
      <c r="U423" s="16" t="s">
        <v>2</v>
      </c>
      <c r="V423" s="16" t="s">
        <v>0</v>
      </c>
      <c r="W423" s="16" t="s">
        <v>1</v>
      </c>
      <c r="X423" s="16" t="s">
        <v>2</v>
      </c>
      <c r="Y423" s="16" t="s">
        <v>0</v>
      </c>
      <c r="Z423" s="16" t="s">
        <v>1</v>
      </c>
      <c r="AA423" s="16" t="s">
        <v>2</v>
      </c>
      <c r="AB423" s="16" t="s">
        <v>0</v>
      </c>
      <c r="AC423" s="16" t="s">
        <v>1</v>
      </c>
      <c r="AD423" s="16" t="s">
        <v>2</v>
      </c>
      <c r="AE423" s="16" t="s">
        <v>0</v>
      </c>
      <c r="AF423" s="16" t="s">
        <v>1</v>
      </c>
      <c r="AG423" s="16" t="s">
        <v>2</v>
      </c>
      <c r="AH423" s="16" t="s">
        <v>0</v>
      </c>
      <c r="AI423" s="16" t="s">
        <v>1</v>
      </c>
      <c r="AJ423" s="16" t="s">
        <v>2</v>
      </c>
      <c r="AK423" s="16" t="s">
        <v>0</v>
      </c>
      <c r="AL423" s="16" t="s">
        <v>1</v>
      </c>
      <c r="AM423" s="16" t="s">
        <v>2</v>
      </c>
      <c r="AN423" s="16" t="s">
        <v>0</v>
      </c>
      <c r="AO423" s="16" t="s">
        <v>1</v>
      </c>
      <c r="AP423" s="16" t="s">
        <v>2</v>
      </c>
      <c r="AQ423" s="16" t="s">
        <v>0</v>
      </c>
      <c r="AR423" s="16" t="s">
        <v>1</v>
      </c>
      <c r="AS423" s="16" t="s">
        <v>2</v>
      </c>
      <c r="AT423" s="16" t="s">
        <v>0</v>
      </c>
      <c r="AU423" s="16" t="s">
        <v>1</v>
      </c>
      <c r="AV423" s="17" t="s">
        <v>2</v>
      </c>
      <c r="AW423" s="14"/>
      <c r="AX423" s="14"/>
      <c r="AY423" s="14"/>
    </row>
    <row r="424" spans="2:81" x14ac:dyDescent="0.25">
      <c r="B424" s="335"/>
      <c r="C424" s="336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8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</row>
    <row r="425" spans="2:81" x14ac:dyDescent="0.25">
      <c r="B425" s="335"/>
      <c r="C425" s="336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8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</row>
    <row r="426" spans="2:81" ht="15.75" thickBot="1" x14ac:dyDescent="0.3">
      <c r="B426" s="337"/>
      <c r="C426" s="338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8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</row>
    <row r="427" spans="2:81" x14ac:dyDescent="0.25">
      <c r="B427" s="320" t="s">
        <v>8</v>
      </c>
      <c r="C427" s="321"/>
      <c r="D427" s="11"/>
      <c r="E427" s="1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8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</row>
    <row r="428" spans="2:81" x14ac:dyDescent="0.25">
      <c r="B428" s="18" t="s">
        <v>6</v>
      </c>
      <c r="C428" s="26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8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</row>
    <row r="429" spans="2:81" x14ac:dyDescent="0.25">
      <c r="B429" s="18" t="s">
        <v>3</v>
      </c>
      <c r="C429" s="19">
        <f>SUM(E435,H435,K435,N435,Q435,T435,W435,Z435,AC435,AF435,AI435,AL435,AO435,AR435,AU435)</f>
        <v>0</v>
      </c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8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</row>
    <row r="430" spans="2:81" x14ac:dyDescent="0.25">
      <c r="B430" s="18" t="s">
        <v>2</v>
      </c>
      <c r="C430" s="19">
        <f>SUM(F435,I435,L435,O435,R435,U435,X435,AA435,AD435,AG435,AJ435,AM435,AP435,AS435,AV435)</f>
        <v>0</v>
      </c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8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</row>
    <row r="431" spans="2:81" ht="15.75" thickBot="1" x14ac:dyDescent="0.3">
      <c r="B431" s="18" t="s">
        <v>4</v>
      </c>
      <c r="C431" s="20">
        <f>C429-C430</f>
        <v>0</v>
      </c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8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</row>
    <row r="432" spans="2:81" x14ac:dyDescent="0.25">
      <c r="B432" s="322" t="s">
        <v>5</v>
      </c>
      <c r="C432" s="323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8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</row>
    <row r="433" spans="2:81" x14ac:dyDescent="0.25">
      <c r="B433" s="324" t="e">
        <f>C431/C428</f>
        <v>#DIV/0!</v>
      </c>
      <c r="C433" s="325"/>
      <c r="D433" s="1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8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</row>
    <row r="434" spans="2:81" ht="15.75" thickBot="1" x14ac:dyDescent="0.3">
      <c r="B434" s="326"/>
      <c r="C434" s="327"/>
      <c r="D434" s="10"/>
      <c r="E434" s="4"/>
      <c r="F434" s="3"/>
      <c r="G434" s="3"/>
      <c r="H434" s="4"/>
      <c r="I434" s="4"/>
      <c r="J434" s="3"/>
      <c r="K434" s="3"/>
      <c r="L434" s="4"/>
      <c r="M434" s="3"/>
      <c r="N434" s="3"/>
      <c r="O434" s="4"/>
      <c r="P434" s="3"/>
      <c r="Q434" s="3"/>
      <c r="R434" s="4"/>
      <c r="S434" s="3"/>
      <c r="T434" s="3"/>
      <c r="U434" s="4"/>
      <c r="V434" s="3"/>
      <c r="W434" s="3"/>
      <c r="X434" s="4"/>
      <c r="Y434" s="3"/>
      <c r="Z434" s="3"/>
      <c r="AA434" s="4"/>
      <c r="AB434" s="3"/>
      <c r="AC434" s="3"/>
      <c r="AD434" s="4"/>
      <c r="AE434" s="3"/>
      <c r="AF434" s="3"/>
      <c r="AG434" s="4"/>
      <c r="AH434" s="3"/>
      <c r="AI434" s="3"/>
      <c r="AJ434" s="4"/>
      <c r="AK434" s="3"/>
      <c r="AL434" s="3"/>
      <c r="AM434" s="4"/>
      <c r="AN434" s="3"/>
      <c r="AO434" s="3"/>
      <c r="AP434" s="4"/>
      <c r="AQ434" s="3"/>
      <c r="AR434" s="3"/>
      <c r="AS434" s="4"/>
      <c r="AT434" s="3"/>
      <c r="AU434" s="3"/>
      <c r="AV434" s="9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</row>
    <row r="435" spans="2:81" ht="15.75" thickBot="1" x14ac:dyDescent="0.3">
      <c r="B435" s="21"/>
      <c r="C435" s="22"/>
      <c r="D435" s="23"/>
      <c r="E435" s="24">
        <f>SUM(E424:E434)</f>
        <v>0</v>
      </c>
      <c r="F435" s="24">
        <f>SUM(F424:F434)</f>
        <v>0</v>
      </c>
      <c r="G435" s="24"/>
      <c r="H435" s="24">
        <f>SUM(H424:H434)</f>
        <v>0</v>
      </c>
      <c r="I435" s="24">
        <f>SUM(I424:I434)</f>
        <v>0</v>
      </c>
      <c r="J435" s="24"/>
      <c r="K435" s="24">
        <f>SUM(K424:K434)</f>
        <v>0</v>
      </c>
      <c r="L435" s="24">
        <f>SUM(L424:L434)</f>
        <v>0</v>
      </c>
      <c r="M435" s="24"/>
      <c r="N435" s="24">
        <f>SUM(N424:N434)</f>
        <v>0</v>
      </c>
      <c r="O435" s="24">
        <f>SUM(O424:O434)</f>
        <v>0</v>
      </c>
      <c r="P435" s="24"/>
      <c r="Q435" s="24">
        <f>SUM(Q424:Q434)</f>
        <v>0</v>
      </c>
      <c r="R435" s="24">
        <f>SUM(R424:R434)</f>
        <v>0</v>
      </c>
      <c r="S435" s="24"/>
      <c r="T435" s="24">
        <f>SUM(T424:T434)</f>
        <v>0</v>
      </c>
      <c r="U435" s="24">
        <f>SUM(U424:U434)</f>
        <v>0</v>
      </c>
      <c r="V435" s="24"/>
      <c r="W435" s="24">
        <f>SUM(W424:W434)</f>
        <v>0</v>
      </c>
      <c r="X435" s="24">
        <f>SUM(X424:X434)</f>
        <v>0</v>
      </c>
      <c r="Y435" s="24"/>
      <c r="Z435" s="24">
        <f>SUM(Z424:Z434)</f>
        <v>0</v>
      </c>
      <c r="AA435" s="24">
        <f>SUM(AA424:AA434)</f>
        <v>0</v>
      </c>
      <c r="AB435" s="24"/>
      <c r="AC435" s="24">
        <f>SUM(AC424:AC434)</f>
        <v>0</v>
      </c>
      <c r="AD435" s="24">
        <f>SUM(AD424:AD434)</f>
        <v>0</v>
      </c>
      <c r="AE435" s="24"/>
      <c r="AF435" s="24">
        <f>SUM(AF424:AF434)</f>
        <v>0</v>
      </c>
      <c r="AG435" s="24">
        <f>SUM(AG424:AG434)</f>
        <v>0</v>
      </c>
      <c r="AH435" s="24"/>
      <c r="AI435" s="24">
        <f>SUM(AI424:AI434)</f>
        <v>0</v>
      </c>
      <c r="AJ435" s="24">
        <f>SUM(AJ424:AJ434)</f>
        <v>0</v>
      </c>
      <c r="AK435" s="24"/>
      <c r="AL435" s="24">
        <f>SUM(AL424:AL434)</f>
        <v>0</v>
      </c>
      <c r="AM435" s="24">
        <f>SUM(AM424:AM434)</f>
        <v>0</v>
      </c>
      <c r="AN435" s="24"/>
      <c r="AO435" s="24">
        <f>SUM(AO424:AO434)</f>
        <v>0</v>
      </c>
      <c r="AP435" s="24">
        <f>SUM(AP424:AP434)</f>
        <v>0</v>
      </c>
      <c r="AQ435" s="24"/>
      <c r="AR435" s="24">
        <f>SUM(AR424:AR434)</f>
        <v>0</v>
      </c>
      <c r="AS435" s="24">
        <f>SUM(AS424:AS434)</f>
        <v>0</v>
      </c>
      <c r="AT435" s="24"/>
      <c r="AU435" s="24">
        <f>SUM(AU424:AU434)</f>
        <v>0</v>
      </c>
      <c r="AV435" s="25">
        <f>SUM(AV424:AV434)</f>
        <v>0</v>
      </c>
      <c r="AW435" s="14"/>
      <c r="AX435" s="14"/>
      <c r="AY435" s="14"/>
    </row>
    <row r="436" spans="2:81" ht="15.75" thickBot="1" x14ac:dyDescent="0.3"/>
    <row r="437" spans="2:81" x14ac:dyDescent="0.25">
      <c r="B437" s="333" t="s">
        <v>18</v>
      </c>
      <c r="C437" s="334"/>
      <c r="D437" s="339">
        <v>1</v>
      </c>
      <c r="E437" s="340"/>
      <c r="F437" s="340"/>
      <c r="G437" s="328">
        <v>2</v>
      </c>
      <c r="H437" s="329"/>
      <c r="I437" s="330"/>
      <c r="J437" s="328">
        <v>3</v>
      </c>
      <c r="K437" s="329"/>
      <c r="L437" s="330"/>
      <c r="M437" s="328">
        <v>4</v>
      </c>
      <c r="N437" s="329"/>
      <c r="O437" s="330"/>
      <c r="P437" s="328">
        <v>5</v>
      </c>
      <c r="Q437" s="329"/>
      <c r="R437" s="330"/>
      <c r="S437" s="328">
        <v>6</v>
      </c>
      <c r="T437" s="329"/>
      <c r="U437" s="330"/>
      <c r="V437" s="328">
        <v>7</v>
      </c>
      <c r="W437" s="329"/>
      <c r="X437" s="330"/>
      <c r="Y437" s="328">
        <v>8</v>
      </c>
      <c r="Z437" s="329"/>
      <c r="AA437" s="330"/>
      <c r="AB437" s="328">
        <v>9</v>
      </c>
      <c r="AC437" s="329"/>
      <c r="AD437" s="330"/>
      <c r="AE437" s="328">
        <v>10</v>
      </c>
      <c r="AF437" s="329"/>
      <c r="AG437" s="330"/>
      <c r="AH437" s="328">
        <v>11</v>
      </c>
      <c r="AI437" s="329"/>
      <c r="AJ437" s="330"/>
      <c r="AK437" s="328">
        <v>12</v>
      </c>
      <c r="AL437" s="329"/>
      <c r="AM437" s="330"/>
      <c r="AN437" s="328">
        <v>13</v>
      </c>
      <c r="AO437" s="329"/>
      <c r="AP437" s="330"/>
      <c r="AQ437" s="328">
        <v>14</v>
      </c>
      <c r="AR437" s="329"/>
      <c r="AS437" s="330"/>
      <c r="AT437" s="328">
        <v>15</v>
      </c>
      <c r="AU437" s="329"/>
      <c r="AV437" s="331"/>
      <c r="AW437" s="332"/>
      <c r="AX437" s="319"/>
      <c r="AY437" s="319"/>
      <c r="AZ437" s="319"/>
      <c r="BA437" s="319"/>
      <c r="BB437" s="319"/>
      <c r="BC437" s="319"/>
      <c r="BD437" s="319"/>
      <c r="BE437" s="319"/>
      <c r="BF437" s="319"/>
      <c r="BG437" s="319"/>
      <c r="BH437" s="319"/>
      <c r="BI437" s="319"/>
      <c r="BJ437" s="319"/>
      <c r="BK437" s="319"/>
      <c r="BL437" s="319"/>
      <c r="BM437" s="319"/>
      <c r="BN437" s="319"/>
      <c r="BO437" s="319"/>
      <c r="BP437" s="319"/>
      <c r="BQ437" s="319"/>
      <c r="BR437" s="319"/>
      <c r="BS437" s="319"/>
      <c r="BT437" s="319"/>
      <c r="BU437" s="319"/>
      <c r="BV437" s="319"/>
      <c r="BW437" s="319"/>
      <c r="BX437" s="319"/>
      <c r="BY437" s="319"/>
      <c r="BZ437" s="319"/>
      <c r="CA437" s="319"/>
      <c r="CB437" s="319"/>
      <c r="CC437" s="319"/>
    </row>
    <row r="438" spans="2:81" x14ac:dyDescent="0.25">
      <c r="B438" s="335"/>
      <c r="C438" s="336"/>
      <c r="D438" s="15" t="s">
        <v>0</v>
      </c>
      <c r="E438" s="16" t="s">
        <v>1</v>
      </c>
      <c r="F438" s="16" t="s">
        <v>2</v>
      </c>
      <c r="G438" s="16" t="s">
        <v>0</v>
      </c>
      <c r="H438" s="16" t="s">
        <v>1</v>
      </c>
      <c r="I438" s="16" t="s">
        <v>2</v>
      </c>
      <c r="J438" s="16" t="s">
        <v>0</v>
      </c>
      <c r="K438" s="16" t="s">
        <v>1</v>
      </c>
      <c r="L438" s="16" t="s">
        <v>2</v>
      </c>
      <c r="M438" s="16" t="s">
        <v>0</v>
      </c>
      <c r="N438" s="16" t="s">
        <v>1</v>
      </c>
      <c r="O438" s="16" t="s">
        <v>2</v>
      </c>
      <c r="P438" s="16" t="s">
        <v>0</v>
      </c>
      <c r="Q438" s="16" t="s">
        <v>1</v>
      </c>
      <c r="R438" s="16" t="s">
        <v>2</v>
      </c>
      <c r="S438" s="16" t="s">
        <v>0</v>
      </c>
      <c r="T438" s="16" t="s">
        <v>1</v>
      </c>
      <c r="U438" s="16" t="s">
        <v>2</v>
      </c>
      <c r="V438" s="16" t="s">
        <v>0</v>
      </c>
      <c r="W438" s="16" t="s">
        <v>1</v>
      </c>
      <c r="X438" s="16" t="s">
        <v>2</v>
      </c>
      <c r="Y438" s="16" t="s">
        <v>0</v>
      </c>
      <c r="Z438" s="16" t="s">
        <v>1</v>
      </c>
      <c r="AA438" s="16" t="s">
        <v>2</v>
      </c>
      <c r="AB438" s="16" t="s">
        <v>0</v>
      </c>
      <c r="AC438" s="16" t="s">
        <v>1</v>
      </c>
      <c r="AD438" s="16" t="s">
        <v>2</v>
      </c>
      <c r="AE438" s="16" t="s">
        <v>0</v>
      </c>
      <c r="AF438" s="16" t="s">
        <v>1</v>
      </c>
      <c r="AG438" s="16" t="s">
        <v>2</v>
      </c>
      <c r="AH438" s="16" t="s">
        <v>0</v>
      </c>
      <c r="AI438" s="16" t="s">
        <v>1</v>
      </c>
      <c r="AJ438" s="16" t="s">
        <v>2</v>
      </c>
      <c r="AK438" s="16" t="s">
        <v>0</v>
      </c>
      <c r="AL438" s="16" t="s">
        <v>1</v>
      </c>
      <c r="AM438" s="16" t="s">
        <v>2</v>
      </c>
      <c r="AN438" s="16" t="s">
        <v>0</v>
      </c>
      <c r="AO438" s="16" t="s">
        <v>1</v>
      </c>
      <c r="AP438" s="16" t="s">
        <v>2</v>
      </c>
      <c r="AQ438" s="16" t="s">
        <v>0</v>
      </c>
      <c r="AR438" s="16" t="s">
        <v>1</v>
      </c>
      <c r="AS438" s="16" t="s">
        <v>2</v>
      </c>
      <c r="AT438" s="16" t="s">
        <v>0</v>
      </c>
      <c r="AU438" s="16" t="s">
        <v>1</v>
      </c>
      <c r="AV438" s="17" t="s">
        <v>2</v>
      </c>
      <c r="AW438" s="14"/>
      <c r="AX438" s="14"/>
      <c r="AY438" s="14"/>
    </row>
    <row r="439" spans="2:81" x14ac:dyDescent="0.25">
      <c r="B439" s="335"/>
      <c r="C439" s="336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8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</row>
    <row r="440" spans="2:81" x14ac:dyDescent="0.25">
      <c r="B440" s="335"/>
      <c r="C440" s="336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8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</row>
    <row r="441" spans="2:81" ht="15.75" thickBot="1" x14ac:dyDescent="0.3">
      <c r="B441" s="337"/>
      <c r="C441" s="338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8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</row>
    <row r="442" spans="2:81" x14ac:dyDescent="0.25">
      <c r="B442" s="320" t="s">
        <v>8</v>
      </c>
      <c r="C442" s="321"/>
      <c r="D442" s="11"/>
      <c r="E442" s="1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8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</row>
    <row r="443" spans="2:81" x14ac:dyDescent="0.25">
      <c r="B443" s="18" t="s">
        <v>6</v>
      </c>
      <c r="C443" s="26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8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</row>
    <row r="444" spans="2:81" x14ac:dyDescent="0.25">
      <c r="B444" s="18" t="s">
        <v>3</v>
      </c>
      <c r="C444" s="19">
        <f>SUM(E450,H450,K450,N450,Q450,T450,W450,Z450,AC450,AF450,AI450,AL450,AO450,AR450,AU450)</f>
        <v>0</v>
      </c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8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</row>
    <row r="445" spans="2:81" x14ac:dyDescent="0.25">
      <c r="B445" s="18" t="s">
        <v>2</v>
      </c>
      <c r="C445" s="19">
        <f>SUM(F450,I450,L450,O450,R450,U450,X450,AA450,AD450,AG450,AJ450,AM450,AP450,AS450,AV450)</f>
        <v>0</v>
      </c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8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</row>
    <row r="446" spans="2:81" ht="15.75" thickBot="1" x14ac:dyDescent="0.3">
      <c r="B446" s="18" t="s">
        <v>4</v>
      </c>
      <c r="C446" s="20">
        <f>C444-C445</f>
        <v>0</v>
      </c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8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</row>
    <row r="447" spans="2:81" x14ac:dyDescent="0.25">
      <c r="B447" s="322" t="s">
        <v>5</v>
      </c>
      <c r="C447" s="323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8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</row>
    <row r="448" spans="2:81" x14ac:dyDescent="0.25">
      <c r="B448" s="324" t="e">
        <f>C446/C443</f>
        <v>#DIV/0!</v>
      </c>
      <c r="C448" s="325"/>
      <c r="D448" s="1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8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</row>
    <row r="449" spans="2:81" ht="15.75" thickBot="1" x14ac:dyDescent="0.3">
      <c r="B449" s="326"/>
      <c r="C449" s="327"/>
      <c r="D449" s="10"/>
      <c r="E449" s="4"/>
      <c r="F449" s="3"/>
      <c r="G449" s="3"/>
      <c r="H449" s="4"/>
      <c r="I449" s="4"/>
      <c r="J449" s="3"/>
      <c r="K449" s="3"/>
      <c r="L449" s="4"/>
      <c r="M449" s="3"/>
      <c r="N449" s="3"/>
      <c r="O449" s="4"/>
      <c r="P449" s="3"/>
      <c r="Q449" s="3"/>
      <c r="R449" s="4"/>
      <c r="S449" s="3"/>
      <c r="T449" s="3"/>
      <c r="U449" s="4"/>
      <c r="V449" s="3"/>
      <c r="W449" s="3"/>
      <c r="X449" s="4"/>
      <c r="Y449" s="3"/>
      <c r="Z449" s="3"/>
      <c r="AA449" s="4"/>
      <c r="AB449" s="3"/>
      <c r="AC449" s="3"/>
      <c r="AD449" s="4"/>
      <c r="AE449" s="3"/>
      <c r="AF449" s="3"/>
      <c r="AG449" s="4"/>
      <c r="AH449" s="3"/>
      <c r="AI449" s="3"/>
      <c r="AJ449" s="4"/>
      <c r="AK449" s="3"/>
      <c r="AL449" s="3"/>
      <c r="AM449" s="4"/>
      <c r="AN449" s="3"/>
      <c r="AO449" s="3"/>
      <c r="AP449" s="4"/>
      <c r="AQ449" s="3"/>
      <c r="AR449" s="3"/>
      <c r="AS449" s="4"/>
      <c r="AT449" s="3"/>
      <c r="AU449" s="3"/>
      <c r="AV449" s="9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</row>
    <row r="450" spans="2:81" ht="15.75" thickBot="1" x14ac:dyDescent="0.3">
      <c r="B450" s="21"/>
      <c r="C450" s="22"/>
      <c r="D450" s="23"/>
      <c r="E450" s="24">
        <f>SUM(E439:E449)</f>
        <v>0</v>
      </c>
      <c r="F450" s="24">
        <f>SUM(F439:F449)</f>
        <v>0</v>
      </c>
      <c r="G450" s="24"/>
      <c r="H450" s="24">
        <f>SUM(H439:H449)</f>
        <v>0</v>
      </c>
      <c r="I450" s="24">
        <f>SUM(I439:I449)</f>
        <v>0</v>
      </c>
      <c r="J450" s="24"/>
      <c r="K450" s="24">
        <f>SUM(K439:K449)</f>
        <v>0</v>
      </c>
      <c r="L450" s="24">
        <f>SUM(L439:L449)</f>
        <v>0</v>
      </c>
      <c r="M450" s="24"/>
      <c r="N450" s="24">
        <f>SUM(N439:N449)</f>
        <v>0</v>
      </c>
      <c r="O450" s="24">
        <f>SUM(O439:O449)</f>
        <v>0</v>
      </c>
      <c r="P450" s="24"/>
      <c r="Q450" s="24">
        <f>SUM(Q439:Q449)</f>
        <v>0</v>
      </c>
      <c r="R450" s="24">
        <f>SUM(R439:R449)</f>
        <v>0</v>
      </c>
      <c r="S450" s="24"/>
      <c r="T450" s="24">
        <f>SUM(T439:T449)</f>
        <v>0</v>
      </c>
      <c r="U450" s="24">
        <f>SUM(U439:U449)</f>
        <v>0</v>
      </c>
      <c r="V450" s="24"/>
      <c r="W450" s="24">
        <f>SUM(W439:W449)</f>
        <v>0</v>
      </c>
      <c r="X450" s="24">
        <f>SUM(X439:X449)</f>
        <v>0</v>
      </c>
      <c r="Y450" s="24"/>
      <c r="Z450" s="24">
        <f>SUM(Z439:Z449)</f>
        <v>0</v>
      </c>
      <c r="AA450" s="24">
        <f>SUM(AA439:AA449)</f>
        <v>0</v>
      </c>
      <c r="AB450" s="24"/>
      <c r="AC450" s="24">
        <f>SUM(AC439:AC449)</f>
        <v>0</v>
      </c>
      <c r="AD450" s="24">
        <f>SUM(AD439:AD449)</f>
        <v>0</v>
      </c>
      <c r="AE450" s="24"/>
      <c r="AF450" s="24">
        <f>SUM(AF439:AF449)</f>
        <v>0</v>
      </c>
      <c r="AG450" s="24">
        <f>SUM(AG439:AG449)</f>
        <v>0</v>
      </c>
      <c r="AH450" s="24"/>
      <c r="AI450" s="24">
        <f>SUM(AI439:AI449)</f>
        <v>0</v>
      </c>
      <c r="AJ450" s="24">
        <f>SUM(AJ439:AJ449)</f>
        <v>0</v>
      </c>
      <c r="AK450" s="24"/>
      <c r="AL450" s="24">
        <f>SUM(AL439:AL449)</f>
        <v>0</v>
      </c>
      <c r="AM450" s="24">
        <f>SUM(AM439:AM449)</f>
        <v>0</v>
      </c>
      <c r="AN450" s="24"/>
      <c r="AO450" s="24">
        <f>SUM(AO439:AO449)</f>
        <v>0</v>
      </c>
      <c r="AP450" s="24">
        <f>SUM(AP439:AP449)</f>
        <v>0</v>
      </c>
      <c r="AQ450" s="24"/>
      <c r="AR450" s="24">
        <f>SUM(AR439:AR449)</f>
        <v>0</v>
      </c>
      <c r="AS450" s="24">
        <f>SUM(AS439:AS449)</f>
        <v>0</v>
      </c>
      <c r="AT450" s="24"/>
      <c r="AU450" s="24">
        <f>SUM(AU439:AU449)</f>
        <v>0</v>
      </c>
      <c r="AV450" s="25">
        <f>SUM(AV439:AV449)</f>
        <v>0</v>
      </c>
      <c r="AW450" s="14"/>
      <c r="AX450" s="14"/>
      <c r="AY450" s="14"/>
    </row>
    <row r="451" spans="2:81" ht="15.75" thickBot="1" x14ac:dyDescent="0.3"/>
    <row r="452" spans="2:81" x14ac:dyDescent="0.25">
      <c r="B452" s="333" t="s">
        <v>19</v>
      </c>
      <c r="C452" s="334"/>
      <c r="D452" s="339">
        <v>1</v>
      </c>
      <c r="E452" s="340"/>
      <c r="F452" s="340"/>
      <c r="G452" s="328">
        <v>2</v>
      </c>
      <c r="H452" s="329"/>
      <c r="I452" s="330"/>
      <c r="J452" s="328">
        <v>3</v>
      </c>
      <c r="K452" s="329"/>
      <c r="L452" s="330"/>
      <c r="M452" s="328">
        <v>4</v>
      </c>
      <c r="N452" s="329"/>
      <c r="O452" s="330"/>
      <c r="P452" s="328">
        <v>5</v>
      </c>
      <c r="Q452" s="329"/>
      <c r="R452" s="330"/>
      <c r="S452" s="328">
        <v>6</v>
      </c>
      <c r="T452" s="329"/>
      <c r="U452" s="330"/>
      <c r="V452" s="328">
        <v>7</v>
      </c>
      <c r="W452" s="329"/>
      <c r="X452" s="330"/>
      <c r="Y452" s="328">
        <v>8</v>
      </c>
      <c r="Z452" s="329"/>
      <c r="AA452" s="330"/>
      <c r="AB452" s="328">
        <v>9</v>
      </c>
      <c r="AC452" s="329"/>
      <c r="AD452" s="330"/>
      <c r="AE452" s="328">
        <v>10</v>
      </c>
      <c r="AF452" s="329"/>
      <c r="AG452" s="330"/>
      <c r="AH452" s="328">
        <v>11</v>
      </c>
      <c r="AI452" s="329"/>
      <c r="AJ452" s="330"/>
      <c r="AK452" s="328">
        <v>12</v>
      </c>
      <c r="AL452" s="329"/>
      <c r="AM452" s="330"/>
      <c r="AN452" s="328">
        <v>13</v>
      </c>
      <c r="AO452" s="329"/>
      <c r="AP452" s="330"/>
      <c r="AQ452" s="328">
        <v>14</v>
      </c>
      <c r="AR452" s="329"/>
      <c r="AS452" s="330"/>
      <c r="AT452" s="328">
        <v>15</v>
      </c>
      <c r="AU452" s="329"/>
      <c r="AV452" s="331"/>
      <c r="AW452" s="332"/>
      <c r="AX452" s="319"/>
      <c r="AY452" s="319"/>
      <c r="AZ452" s="319"/>
      <c r="BA452" s="319"/>
      <c r="BB452" s="319"/>
      <c r="BC452" s="319"/>
      <c r="BD452" s="319"/>
      <c r="BE452" s="319"/>
      <c r="BF452" s="319"/>
      <c r="BG452" s="319"/>
      <c r="BH452" s="319"/>
      <c r="BI452" s="319"/>
      <c r="BJ452" s="319"/>
      <c r="BK452" s="319"/>
      <c r="BL452" s="319"/>
      <c r="BM452" s="319"/>
      <c r="BN452" s="319"/>
      <c r="BO452" s="319"/>
      <c r="BP452" s="319"/>
      <c r="BQ452" s="319"/>
      <c r="BR452" s="319"/>
      <c r="BS452" s="319"/>
      <c r="BT452" s="319"/>
      <c r="BU452" s="319"/>
      <c r="BV452" s="319"/>
      <c r="BW452" s="319"/>
      <c r="BX452" s="319"/>
      <c r="BY452" s="319"/>
      <c r="BZ452" s="319"/>
      <c r="CA452" s="319"/>
      <c r="CB452" s="319"/>
      <c r="CC452" s="319"/>
    </row>
    <row r="453" spans="2:81" x14ac:dyDescent="0.25">
      <c r="B453" s="335"/>
      <c r="C453" s="336"/>
      <c r="D453" s="15" t="s">
        <v>0</v>
      </c>
      <c r="E453" s="16" t="s">
        <v>1</v>
      </c>
      <c r="F453" s="16" t="s">
        <v>2</v>
      </c>
      <c r="G453" s="16" t="s">
        <v>0</v>
      </c>
      <c r="H453" s="16" t="s">
        <v>1</v>
      </c>
      <c r="I453" s="16" t="s">
        <v>2</v>
      </c>
      <c r="J453" s="16" t="s">
        <v>0</v>
      </c>
      <c r="K453" s="16" t="s">
        <v>1</v>
      </c>
      <c r="L453" s="16" t="s">
        <v>2</v>
      </c>
      <c r="M453" s="16" t="s">
        <v>0</v>
      </c>
      <c r="N453" s="16" t="s">
        <v>1</v>
      </c>
      <c r="O453" s="16" t="s">
        <v>2</v>
      </c>
      <c r="P453" s="16" t="s">
        <v>0</v>
      </c>
      <c r="Q453" s="16" t="s">
        <v>1</v>
      </c>
      <c r="R453" s="16" t="s">
        <v>2</v>
      </c>
      <c r="S453" s="16" t="s">
        <v>0</v>
      </c>
      <c r="T453" s="16" t="s">
        <v>1</v>
      </c>
      <c r="U453" s="16" t="s">
        <v>2</v>
      </c>
      <c r="V453" s="16" t="s">
        <v>0</v>
      </c>
      <c r="W453" s="16" t="s">
        <v>1</v>
      </c>
      <c r="X453" s="16" t="s">
        <v>2</v>
      </c>
      <c r="Y453" s="16" t="s">
        <v>0</v>
      </c>
      <c r="Z453" s="16" t="s">
        <v>1</v>
      </c>
      <c r="AA453" s="16" t="s">
        <v>2</v>
      </c>
      <c r="AB453" s="16" t="s">
        <v>0</v>
      </c>
      <c r="AC453" s="16" t="s">
        <v>1</v>
      </c>
      <c r="AD453" s="16" t="s">
        <v>2</v>
      </c>
      <c r="AE453" s="16" t="s">
        <v>0</v>
      </c>
      <c r="AF453" s="16" t="s">
        <v>1</v>
      </c>
      <c r="AG453" s="16" t="s">
        <v>2</v>
      </c>
      <c r="AH453" s="16" t="s">
        <v>0</v>
      </c>
      <c r="AI453" s="16" t="s">
        <v>1</v>
      </c>
      <c r="AJ453" s="16" t="s">
        <v>2</v>
      </c>
      <c r="AK453" s="16" t="s">
        <v>0</v>
      </c>
      <c r="AL453" s="16" t="s">
        <v>1</v>
      </c>
      <c r="AM453" s="16" t="s">
        <v>2</v>
      </c>
      <c r="AN453" s="16" t="s">
        <v>0</v>
      </c>
      <c r="AO453" s="16" t="s">
        <v>1</v>
      </c>
      <c r="AP453" s="16" t="s">
        <v>2</v>
      </c>
      <c r="AQ453" s="16" t="s">
        <v>0</v>
      </c>
      <c r="AR453" s="16" t="s">
        <v>1</v>
      </c>
      <c r="AS453" s="16" t="s">
        <v>2</v>
      </c>
      <c r="AT453" s="16" t="s">
        <v>0</v>
      </c>
      <c r="AU453" s="16" t="s">
        <v>1</v>
      </c>
      <c r="AV453" s="17" t="s">
        <v>2</v>
      </c>
      <c r="AW453" s="14"/>
      <c r="AX453" s="14"/>
      <c r="AY453" s="14"/>
    </row>
    <row r="454" spans="2:81" x14ac:dyDescent="0.25">
      <c r="B454" s="335"/>
      <c r="C454" s="336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8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</row>
    <row r="455" spans="2:81" x14ac:dyDescent="0.25">
      <c r="B455" s="335"/>
      <c r="C455" s="336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8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</row>
    <row r="456" spans="2:81" ht="15.75" thickBot="1" x14ac:dyDescent="0.3">
      <c r="B456" s="337"/>
      <c r="C456" s="338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8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</row>
    <row r="457" spans="2:81" x14ac:dyDescent="0.25">
      <c r="B457" s="320" t="s">
        <v>8</v>
      </c>
      <c r="C457" s="321"/>
      <c r="D457" s="11"/>
      <c r="E457" s="1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8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</row>
    <row r="458" spans="2:81" x14ac:dyDescent="0.25">
      <c r="B458" s="18" t="s">
        <v>6</v>
      </c>
      <c r="C458" s="26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8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</row>
    <row r="459" spans="2:81" x14ac:dyDescent="0.25">
      <c r="B459" s="18" t="s">
        <v>3</v>
      </c>
      <c r="C459" s="19">
        <f>SUM(E465,H465,K465,N465,Q465,T465,W465,Z465,AC465,AF465,AI465,AL465,AO465,AR465,AU465)</f>
        <v>0</v>
      </c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8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</row>
    <row r="460" spans="2:81" x14ac:dyDescent="0.25">
      <c r="B460" s="18" t="s">
        <v>2</v>
      </c>
      <c r="C460" s="19">
        <f>SUM(F465,I465,L465,O465,R465,U465,X465,AA465,AD465,AG465,AJ465,AM465,AP465,AS465,AV465)</f>
        <v>0</v>
      </c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8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</row>
    <row r="461" spans="2:81" ht="15.75" thickBot="1" x14ac:dyDescent="0.3">
      <c r="B461" s="18" t="s">
        <v>4</v>
      </c>
      <c r="C461" s="20">
        <f>C459-C460</f>
        <v>0</v>
      </c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8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</row>
    <row r="462" spans="2:81" x14ac:dyDescent="0.25">
      <c r="B462" s="322" t="s">
        <v>5</v>
      </c>
      <c r="C462" s="323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8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</row>
    <row r="463" spans="2:81" x14ac:dyDescent="0.25">
      <c r="B463" s="324" t="e">
        <f>C461/C458</f>
        <v>#DIV/0!</v>
      </c>
      <c r="C463" s="325"/>
      <c r="D463" s="1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8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</row>
    <row r="464" spans="2:81" ht="15.75" thickBot="1" x14ac:dyDescent="0.3">
      <c r="B464" s="326"/>
      <c r="C464" s="327"/>
      <c r="D464" s="10"/>
      <c r="E464" s="4"/>
      <c r="F464" s="3"/>
      <c r="G464" s="3"/>
      <c r="H464" s="4"/>
      <c r="I464" s="4"/>
      <c r="J464" s="3"/>
      <c r="K464" s="3"/>
      <c r="L464" s="4"/>
      <c r="M464" s="3"/>
      <c r="N464" s="3"/>
      <c r="O464" s="4"/>
      <c r="P464" s="3"/>
      <c r="Q464" s="3"/>
      <c r="R464" s="4"/>
      <c r="S464" s="3"/>
      <c r="T464" s="3"/>
      <c r="U464" s="4"/>
      <c r="V464" s="3"/>
      <c r="W464" s="3"/>
      <c r="X464" s="4"/>
      <c r="Y464" s="3"/>
      <c r="Z464" s="3"/>
      <c r="AA464" s="4"/>
      <c r="AB464" s="3"/>
      <c r="AC464" s="3"/>
      <c r="AD464" s="4"/>
      <c r="AE464" s="3"/>
      <c r="AF464" s="3"/>
      <c r="AG464" s="4"/>
      <c r="AH464" s="3"/>
      <c r="AI464" s="3"/>
      <c r="AJ464" s="4"/>
      <c r="AK464" s="3"/>
      <c r="AL464" s="3"/>
      <c r="AM464" s="4"/>
      <c r="AN464" s="3"/>
      <c r="AO464" s="3"/>
      <c r="AP464" s="4"/>
      <c r="AQ464" s="3"/>
      <c r="AR464" s="3"/>
      <c r="AS464" s="4"/>
      <c r="AT464" s="3"/>
      <c r="AU464" s="3"/>
      <c r="AV464" s="9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</row>
    <row r="465" spans="2:81" ht="15.75" thickBot="1" x14ac:dyDescent="0.3">
      <c r="B465" s="21"/>
      <c r="C465" s="22"/>
      <c r="D465" s="23"/>
      <c r="E465" s="24">
        <f>SUM(E454:E464)</f>
        <v>0</v>
      </c>
      <c r="F465" s="24">
        <f>SUM(F454:F464)</f>
        <v>0</v>
      </c>
      <c r="G465" s="24"/>
      <c r="H465" s="24">
        <f>SUM(H454:H464)</f>
        <v>0</v>
      </c>
      <c r="I465" s="24">
        <f>SUM(I454:I464)</f>
        <v>0</v>
      </c>
      <c r="J465" s="24"/>
      <c r="K465" s="24">
        <f>SUM(K454:K464)</f>
        <v>0</v>
      </c>
      <c r="L465" s="24">
        <f>SUM(L454:L464)</f>
        <v>0</v>
      </c>
      <c r="M465" s="24"/>
      <c r="N465" s="24">
        <f>SUM(N454:N464)</f>
        <v>0</v>
      </c>
      <c r="O465" s="24">
        <f>SUM(O454:O464)</f>
        <v>0</v>
      </c>
      <c r="P465" s="24"/>
      <c r="Q465" s="24">
        <f>SUM(Q454:Q464)</f>
        <v>0</v>
      </c>
      <c r="R465" s="24">
        <f>SUM(R454:R464)</f>
        <v>0</v>
      </c>
      <c r="S465" s="24"/>
      <c r="T465" s="24">
        <f>SUM(T454:T464)</f>
        <v>0</v>
      </c>
      <c r="U465" s="24">
        <f>SUM(U454:U464)</f>
        <v>0</v>
      </c>
      <c r="V465" s="24"/>
      <c r="W465" s="24">
        <f>SUM(W454:W464)</f>
        <v>0</v>
      </c>
      <c r="X465" s="24">
        <f>SUM(X454:X464)</f>
        <v>0</v>
      </c>
      <c r="Y465" s="24"/>
      <c r="Z465" s="24">
        <f>SUM(Z454:Z464)</f>
        <v>0</v>
      </c>
      <c r="AA465" s="24">
        <f>SUM(AA454:AA464)</f>
        <v>0</v>
      </c>
      <c r="AB465" s="24"/>
      <c r="AC465" s="24">
        <f>SUM(AC454:AC464)</f>
        <v>0</v>
      </c>
      <c r="AD465" s="24">
        <f>SUM(AD454:AD464)</f>
        <v>0</v>
      </c>
      <c r="AE465" s="24"/>
      <c r="AF465" s="24">
        <f>SUM(AF454:AF464)</f>
        <v>0</v>
      </c>
      <c r="AG465" s="24">
        <f>SUM(AG454:AG464)</f>
        <v>0</v>
      </c>
      <c r="AH465" s="24"/>
      <c r="AI465" s="24">
        <f>SUM(AI454:AI464)</f>
        <v>0</v>
      </c>
      <c r="AJ465" s="24">
        <f>SUM(AJ454:AJ464)</f>
        <v>0</v>
      </c>
      <c r="AK465" s="24"/>
      <c r="AL465" s="24">
        <f>SUM(AL454:AL464)</f>
        <v>0</v>
      </c>
      <c r="AM465" s="24">
        <f>SUM(AM454:AM464)</f>
        <v>0</v>
      </c>
      <c r="AN465" s="24"/>
      <c r="AO465" s="24">
        <f>SUM(AO454:AO464)</f>
        <v>0</v>
      </c>
      <c r="AP465" s="24">
        <f>SUM(AP454:AP464)</f>
        <v>0</v>
      </c>
      <c r="AQ465" s="24"/>
      <c r="AR465" s="24">
        <f>SUM(AR454:AR464)</f>
        <v>0</v>
      </c>
      <c r="AS465" s="24">
        <f>SUM(AS454:AS464)</f>
        <v>0</v>
      </c>
      <c r="AT465" s="24"/>
      <c r="AU465" s="24">
        <f>SUM(AU454:AU464)</f>
        <v>0</v>
      </c>
      <c r="AV465" s="25">
        <f>SUM(AV454:AV464)</f>
        <v>0</v>
      </c>
      <c r="AW465" s="14"/>
      <c r="AX465" s="14"/>
      <c r="AY465" s="14"/>
    </row>
    <row r="466" spans="2:81" ht="15.75" thickBot="1" x14ac:dyDescent="0.3"/>
    <row r="467" spans="2:81" x14ac:dyDescent="0.25">
      <c r="B467" s="333" t="s">
        <v>20</v>
      </c>
      <c r="C467" s="334"/>
      <c r="D467" s="347">
        <v>1</v>
      </c>
      <c r="E467" s="329"/>
      <c r="F467" s="330"/>
      <c r="G467" s="328">
        <v>2</v>
      </c>
      <c r="H467" s="329"/>
      <c r="I467" s="330"/>
      <c r="J467" s="328">
        <v>3</v>
      </c>
      <c r="K467" s="329"/>
      <c r="L467" s="330"/>
      <c r="M467" s="328">
        <v>4</v>
      </c>
      <c r="N467" s="329"/>
      <c r="O467" s="330"/>
      <c r="P467" s="328">
        <v>5</v>
      </c>
      <c r="Q467" s="329"/>
      <c r="R467" s="330"/>
      <c r="S467" s="328">
        <v>6</v>
      </c>
      <c r="T467" s="329"/>
      <c r="U467" s="330"/>
      <c r="V467" s="328">
        <v>7</v>
      </c>
      <c r="W467" s="329"/>
      <c r="X467" s="330"/>
      <c r="Y467" s="328">
        <v>8</v>
      </c>
      <c r="Z467" s="329"/>
      <c r="AA467" s="330"/>
      <c r="AB467" s="328">
        <v>9</v>
      </c>
      <c r="AC467" s="329"/>
      <c r="AD467" s="330"/>
      <c r="AE467" s="328">
        <v>10</v>
      </c>
      <c r="AF467" s="329"/>
      <c r="AG467" s="330"/>
      <c r="AH467" s="328">
        <v>11</v>
      </c>
      <c r="AI467" s="329"/>
      <c r="AJ467" s="330"/>
      <c r="AK467" s="328">
        <v>12</v>
      </c>
      <c r="AL467" s="329"/>
      <c r="AM467" s="330"/>
      <c r="AN467" s="328">
        <v>13</v>
      </c>
      <c r="AO467" s="329"/>
      <c r="AP467" s="330"/>
      <c r="AQ467" s="328">
        <v>14</v>
      </c>
      <c r="AR467" s="329"/>
      <c r="AS467" s="330"/>
      <c r="AT467" s="328">
        <v>15</v>
      </c>
      <c r="AU467" s="329"/>
      <c r="AV467" s="331"/>
      <c r="AW467" s="332"/>
      <c r="AX467" s="319"/>
      <c r="AY467" s="319"/>
      <c r="AZ467" s="319"/>
      <c r="BA467" s="319"/>
      <c r="BB467" s="319"/>
      <c r="BC467" s="319"/>
      <c r="BD467" s="319"/>
      <c r="BE467" s="319"/>
      <c r="BF467" s="319"/>
      <c r="BG467" s="319"/>
      <c r="BH467" s="319"/>
      <c r="BI467" s="319"/>
      <c r="BJ467" s="319"/>
      <c r="BK467" s="319"/>
      <c r="BL467" s="319"/>
      <c r="BM467" s="319"/>
      <c r="BN467" s="319"/>
      <c r="BO467" s="319"/>
      <c r="BP467" s="319"/>
      <c r="BQ467" s="319"/>
      <c r="BR467" s="319"/>
      <c r="BS467" s="319"/>
      <c r="BT467" s="319"/>
      <c r="BU467" s="319"/>
      <c r="BV467" s="319"/>
      <c r="BW467" s="319"/>
      <c r="BX467" s="319"/>
      <c r="BY467" s="319"/>
      <c r="BZ467" s="319"/>
      <c r="CA467" s="319"/>
      <c r="CB467" s="319"/>
      <c r="CC467" s="319"/>
    </row>
    <row r="468" spans="2:81" x14ac:dyDescent="0.25">
      <c r="B468" s="335"/>
      <c r="C468" s="336"/>
      <c r="D468" s="15" t="s">
        <v>0</v>
      </c>
      <c r="E468" s="16" t="s">
        <v>1</v>
      </c>
      <c r="F468" s="16" t="s">
        <v>2</v>
      </c>
      <c r="G468" s="16" t="s">
        <v>0</v>
      </c>
      <c r="H468" s="16" t="s">
        <v>1</v>
      </c>
      <c r="I468" s="16" t="s">
        <v>2</v>
      </c>
      <c r="J468" s="16" t="s">
        <v>0</v>
      </c>
      <c r="K468" s="16" t="s">
        <v>1</v>
      </c>
      <c r="L468" s="16" t="s">
        <v>2</v>
      </c>
      <c r="M468" s="16" t="s">
        <v>0</v>
      </c>
      <c r="N468" s="16" t="s">
        <v>1</v>
      </c>
      <c r="O468" s="16" t="s">
        <v>2</v>
      </c>
      <c r="P468" s="16" t="s">
        <v>0</v>
      </c>
      <c r="Q468" s="16" t="s">
        <v>1</v>
      </c>
      <c r="R468" s="16" t="s">
        <v>2</v>
      </c>
      <c r="S468" s="16" t="s">
        <v>0</v>
      </c>
      <c r="T468" s="16" t="s">
        <v>1</v>
      </c>
      <c r="U468" s="16" t="s">
        <v>2</v>
      </c>
      <c r="V468" s="16" t="s">
        <v>0</v>
      </c>
      <c r="W468" s="16" t="s">
        <v>1</v>
      </c>
      <c r="X468" s="16" t="s">
        <v>2</v>
      </c>
      <c r="Y468" s="16" t="s">
        <v>0</v>
      </c>
      <c r="Z468" s="16" t="s">
        <v>1</v>
      </c>
      <c r="AA468" s="16" t="s">
        <v>2</v>
      </c>
      <c r="AB468" s="16" t="s">
        <v>0</v>
      </c>
      <c r="AC468" s="16" t="s">
        <v>1</v>
      </c>
      <c r="AD468" s="16" t="s">
        <v>2</v>
      </c>
      <c r="AE468" s="16" t="s">
        <v>0</v>
      </c>
      <c r="AF468" s="16" t="s">
        <v>1</v>
      </c>
      <c r="AG468" s="16" t="s">
        <v>2</v>
      </c>
      <c r="AH468" s="16" t="s">
        <v>0</v>
      </c>
      <c r="AI468" s="16" t="s">
        <v>1</v>
      </c>
      <c r="AJ468" s="16" t="s">
        <v>2</v>
      </c>
      <c r="AK468" s="16" t="s">
        <v>0</v>
      </c>
      <c r="AL468" s="16" t="s">
        <v>1</v>
      </c>
      <c r="AM468" s="16" t="s">
        <v>2</v>
      </c>
      <c r="AN468" s="16" t="s">
        <v>0</v>
      </c>
      <c r="AO468" s="16" t="s">
        <v>1</v>
      </c>
      <c r="AP468" s="16" t="s">
        <v>2</v>
      </c>
      <c r="AQ468" s="16" t="s">
        <v>0</v>
      </c>
      <c r="AR468" s="16" t="s">
        <v>1</v>
      </c>
      <c r="AS468" s="16" t="s">
        <v>2</v>
      </c>
      <c r="AT468" s="16" t="s">
        <v>0</v>
      </c>
      <c r="AU468" s="16" t="s">
        <v>1</v>
      </c>
      <c r="AV468" s="17" t="s">
        <v>2</v>
      </c>
      <c r="AW468" s="14"/>
      <c r="AX468" s="14"/>
      <c r="AY468" s="14"/>
    </row>
    <row r="469" spans="2:81" x14ac:dyDescent="0.25">
      <c r="B469" s="335"/>
      <c r="C469" s="336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8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</row>
    <row r="470" spans="2:81" x14ac:dyDescent="0.25">
      <c r="B470" s="335"/>
      <c r="C470" s="336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8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</row>
    <row r="471" spans="2:81" ht="15.75" thickBot="1" x14ac:dyDescent="0.3">
      <c r="B471" s="337"/>
      <c r="C471" s="338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8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</row>
    <row r="472" spans="2:81" x14ac:dyDescent="0.25">
      <c r="B472" s="341" t="s">
        <v>8</v>
      </c>
      <c r="C472" s="342"/>
      <c r="D472" s="11"/>
      <c r="E472" s="1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8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</row>
    <row r="473" spans="2:81" x14ac:dyDescent="0.25">
      <c r="B473" s="18" t="s">
        <v>6</v>
      </c>
      <c r="C473" s="26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8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</row>
    <row r="474" spans="2:81" x14ac:dyDescent="0.25">
      <c r="B474" s="18" t="s">
        <v>3</v>
      </c>
      <c r="C474" s="19">
        <f>SUM(E480,H480,K480,N480,Q480,T480,W480,Z480,AC480,AF480,AI480,AL480,AO480,AR480,AU480)</f>
        <v>0</v>
      </c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8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</row>
    <row r="475" spans="2:81" x14ac:dyDescent="0.25">
      <c r="B475" s="18" t="s">
        <v>2</v>
      </c>
      <c r="C475" s="19">
        <f>SUM(F480,I480,L480,O480,R480,U480,X480,AA480,AD480,AG480,AJ480,AM480,AP480,AS480,AV480)</f>
        <v>0</v>
      </c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8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</row>
    <row r="476" spans="2:81" ht="15.75" thickBot="1" x14ac:dyDescent="0.3">
      <c r="B476" s="18" t="s">
        <v>4</v>
      </c>
      <c r="C476" s="20">
        <f>C474-C475</f>
        <v>0</v>
      </c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8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</row>
    <row r="477" spans="2:81" x14ac:dyDescent="0.25">
      <c r="B477" s="343" t="s">
        <v>5</v>
      </c>
      <c r="C477" s="344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8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</row>
    <row r="478" spans="2:81" x14ac:dyDescent="0.25">
      <c r="B478" s="324" t="e">
        <f>C476/C473</f>
        <v>#DIV/0!</v>
      </c>
      <c r="C478" s="345"/>
      <c r="D478" s="1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8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</row>
    <row r="479" spans="2:81" ht="15.75" thickBot="1" x14ac:dyDescent="0.3">
      <c r="B479" s="326"/>
      <c r="C479" s="346"/>
      <c r="D479" s="10"/>
      <c r="E479" s="4"/>
      <c r="F479" s="3"/>
      <c r="G479" s="3"/>
      <c r="H479" s="4"/>
      <c r="I479" s="4"/>
      <c r="J479" s="3"/>
      <c r="K479" s="3"/>
      <c r="L479" s="4"/>
      <c r="M479" s="3"/>
      <c r="N479" s="3"/>
      <c r="O479" s="4"/>
      <c r="P479" s="3"/>
      <c r="Q479" s="3"/>
      <c r="R479" s="4"/>
      <c r="S479" s="3"/>
      <c r="T479" s="3"/>
      <c r="U479" s="4"/>
      <c r="V479" s="3"/>
      <c r="W479" s="3"/>
      <c r="X479" s="4"/>
      <c r="Y479" s="3"/>
      <c r="Z479" s="3"/>
      <c r="AA479" s="4"/>
      <c r="AB479" s="3"/>
      <c r="AC479" s="3"/>
      <c r="AD479" s="4"/>
      <c r="AE479" s="3"/>
      <c r="AF479" s="3"/>
      <c r="AG479" s="4"/>
      <c r="AH479" s="3"/>
      <c r="AI479" s="3"/>
      <c r="AJ479" s="4"/>
      <c r="AK479" s="3"/>
      <c r="AL479" s="3"/>
      <c r="AM479" s="4"/>
      <c r="AN479" s="3"/>
      <c r="AO479" s="3"/>
      <c r="AP479" s="4"/>
      <c r="AQ479" s="3"/>
      <c r="AR479" s="3"/>
      <c r="AS479" s="4"/>
      <c r="AT479" s="3"/>
      <c r="AU479" s="3"/>
      <c r="AV479" s="9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</row>
    <row r="480" spans="2:81" ht="15.75" thickBot="1" x14ac:dyDescent="0.3">
      <c r="B480" s="21"/>
      <c r="C480" s="22"/>
      <c r="D480" s="23"/>
      <c r="E480" s="24">
        <f>SUM(E469:E479)</f>
        <v>0</v>
      </c>
      <c r="F480" s="24">
        <f>SUM(F469:F479)</f>
        <v>0</v>
      </c>
      <c r="G480" s="24"/>
      <c r="H480" s="24">
        <f>SUM(H469:H479)</f>
        <v>0</v>
      </c>
      <c r="I480" s="24">
        <f>SUM(I469:I479)</f>
        <v>0</v>
      </c>
      <c r="J480" s="24"/>
      <c r="K480" s="24">
        <f>SUM(K469:K479)</f>
        <v>0</v>
      </c>
      <c r="L480" s="24">
        <f>SUM(L469:L479)</f>
        <v>0</v>
      </c>
      <c r="M480" s="24"/>
      <c r="N480" s="24">
        <f>SUM(N469:N479)</f>
        <v>0</v>
      </c>
      <c r="O480" s="24">
        <f>SUM(O469:O479)</f>
        <v>0</v>
      </c>
      <c r="P480" s="24"/>
      <c r="Q480" s="24">
        <f>SUM(Q469:Q479)</f>
        <v>0</v>
      </c>
      <c r="R480" s="24">
        <f>SUM(R469:R479)</f>
        <v>0</v>
      </c>
      <c r="S480" s="24"/>
      <c r="T480" s="24">
        <f>SUM(T469:T479)</f>
        <v>0</v>
      </c>
      <c r="U480" s="24">
        <f>SUM(U469:U479)</f>
        <v>0</v>
      </c>
      <c r="V480" s="24"/>
      <c r="W480" s="24">
        <f>SUM(W469:W479)</f>
        <v>0</v>
      </c>
      <c r="X480" s="24">
        <f>SUM(X469:X479)</f>
        <v>0</v>
      </c>
      <c r="Y480" s="24"/>
      <c r="Z480" s="24">
        <f>SUM(Z469:Z479)</f>
        <v>0</v>
      </c>
      <c r="AA480" s="24">
        <f>SUM(AA469:AA479)</f>
        <v>0</v>
      </c>
      <c r="AB480" s="24"/>
      <c r="AC480" s="24">
        <f>SUM(AC469:AC479)</f>
        <v>0</v>
      </c>
      <c r="AD480" s="24">
        <f>SUM(AD469:AD479)</f>
        <v>0</v>
      </c>
      <c r="AE480" s="24"/>
      <c r="AF480" s="24">
        <f>SUM(AF469:AF479)</f>
        <v>0</v>
      </c>
      <c r="AG480" s="24">
        <f>SUM(AG469:AG479)</f>
        <v>0</v>
      </c>
      <c r="AH480" s="24"/>
      <c r="AI480" s="24">
        <f>SUM(AI469:AI479)</f>
        <v>0</v>
      </c>
      <c r="AJ480" s="24">
        <f>SUM(AJ469:AJ479)</f>
        <v>0</v>
      </c>
      <c r="AK480" s="24"/>
      <c r="AL480" s="24">
        <f>SUM(AL469:AL479)</f>
        <v>0</v>
      </c>
      <c r="AM480" s="24">
        <f>SUM(AM469:AM479)</f>
        <v>0</v>
      </c>
      <c r="AN480" s="24"/>
      <c r="AO480" s="24">
        <f>SUM(AO469:AO479)</f>
        <v>0</v>
      </c>
      <c r="AP480" s="24">
        <f>SUM(AP469:AP479)</f>
        <v>0</v>
      </c>
      <c r="AQ480" s="24"/>
      <c r="AR480" s="24">
        <f>SUM(AR469:AR479)</f>
        <v>0</v>
      </c>
      <c r="AS480" s="24">
        <f>SUM(AS469:AS479)</f>
        <v>0</v>
      </c>
      <c r="AT480" s="24"/>
      <c r="AU480" s="24">
        <f>SUM(AU469:AU479)</f>
        <v>0</v>
      </c>
      <c r="AV480" s="25">
        <f>SUM(AV469:AV479)</f>
        <v>0</v>
      </c>
      <c r="AW480" s="14"/>
      <c r="AX480" s="14"/>
      <c r="AY480" s="14"/>
    </row>
    <row r="481" spans="2:81" ht="15.75" thickBot="1" x14ac:dyDescent="0.3"/>
    <row r="482" spans="2:81" x14ac:dyDescent="0.25">
      <c r="B482" s="333" t="s">
        <v>21</v>
      </c>
      <c r="C482" s="334"/>
      <c r="D482" s="347">
        <v>1</v>
      </c>
      <c r="E482" s="329"/>
      <c r="F482" s="330"/>
      <c r="G482" s="328">
        <v>2</v>
      </c>
      <c r="H482" s="329"/>
      <c r="I482" s="330"/>
      <c r="J482" s="328">
        <v>3</v>
      </c>
      <c r="K482" s="329"/>
      <c r="L482" s="330"/>
      <c r="M482" s="328">
        <v>4</v>
      </c>
      <c r="N482" s="329"/>
      <c r="O482" s="330"/>
      <c r="P482" s="328">
        <v>5</v>
      </c>
      <c r="Q482" s="329"/>
      <c r="R482" s="330"/>
      <c r="S482" s="328">
        <v>6</v>
      </c>
      <c r="T482" s="329"/>
      <c r="U482" s="330"/>
      <c r="V482" s="328">
        <v>7</v>
      </c>
      <c r="W482" s="329"/>
      <c r="X482" s="330"/>
      <c r="Y482" s="328">
        <v>8</v>
      </c>
      <c r="Z482" s="329"/>
      <c r="AA482" s="330"/>
      <c r="AB482" s="328">
        <v>9</v>
      </c>
      <c r="AC482" s="329"/>
      <c r="AD482" s="330"/>
      <c r="AE482" s="328">
        <v>10</v>
      </c>
      <c r="AF482" s="329"/>
      <c r="AG482" s="330"/>
      <c r="AH482" s="328">
        <v>11</v>
      </c>
      <c r="AI482" s="329"/>
      <c r="AJ482" s="330"/>
      <c r="AK482" s="328">
        <v>12</v>
      </c>
      <c r="AL482" s="329"/>
      <c r="AM482" s="330"/>
      <c r="AN482" s="328">
        <v>13</v>
      </c>
      <c r="AO482" s="329"/>
      <c r="AP482" s="330"/>
      <c r="AQ482" s="328">
        <v>14</v>
      </c>
      <c r="AR482" s="329"/>
      <c r="AS482" s="330"/>
      <c r="AT482" s="328">
        <v>15</v>
      </c>
      <c r="AU482" s="329"/>
      <c r="AV482" s="331"/>
      <c r="AW482" s="332"/>
      <c r="AX482" s="319"/>
      <c r="AY482" s="319"/>
      <c r="AZ482" s="319"/>
      <c r="BA482" s="319"/>
      <c r="BB482" s="319"/>
      <c r="BC482" s="319"/>
      <c r="BD482" s="319"/>
      <c r="BE482" s="319"/>
      <c r="BF482" s="319"/>
      <c r="BG482" s="319"/>
      <c r="BH482" s="319"/>
      <c r="BI482" s="319"/>
      <c r="BJ482" s="319"/>
      <c r="BK482" s="319"/>
      <c r="BL482" s="319"/>
      <c r="BM482" s="319"/>
      <c r="BN482" s="319"/>
      <c r="BO482" s="319"/>
      <c r="BP482" s="319"/>
      <c r="BQ482" s="319"/>
      <c r="BR482" s="319"/>
      <c r="BS482" s="319"/>
      <c r="BT482" s="319"/>
      <c r="BU482" s="319"/>
      <c r="BV482" s="319"/>
      <c r="BW482" s="319"/>
      <c r="BX482" s="319"/>
      <c r="BY482" s="319"/>
      <c r="BZ482" s="319"/>
      <c r="CA482" s="319"/>
      <c r="CB482" s="319"/>
      <c r="CC482" s="319"/>
    </row>
    <row r="483" spans="2:81" x14ac:dyDescent="0.25">
      <c r="B483" s="335"/>
      <c r="C483" s="336"/>
      <c r="D483" s="15" t="s">
        <v>0</v>
      </c>
      <c r="E483" s="16" t="s">
        <v>1</v>
      </c>
      <c r="F483" s="16" t="s">
        <v>2</v>
      </c>
      <c r="G483" s="16" t="s">
        <v>0</v>
      </c>
      <c r="H483" s="16" t="s">
        <v>1</v>
      </c>
      <c r="I483" s="16" t="s">
        <v>2</v>
      </c>
      <c r="J483" s="16" t="s">
        <v>0</v>
      </c>
      <c r="K483" s="16" t="s">
        <v>1</v>
      </c>
      <c r="L483" s="16" t="s">
        <v>2</v>
      </c>
      <c r="M483" s="16" t="s">
        <v>0</v>
      </c>
      <c r="N483" s="16" t="s">
        <v>1</v>
      </c>
      <c r="O483" s="16" t="s">
        <v>2</v>
      </c>
      <c r="P483" s="16" t="s">
        <v>0</v>
      </c>
      <c r="Q483" s="16" t="s">
        <v>1</v>
      </c>
      <c r="R483" s="16" t="s">
        <v>2</v>
      </c>
      <c r="S483" s="16" t="s">
        <v>0</v>
      </c>
      <c r="T483" s="16" t="s">
        <v>1</v>
      </c>
      <c r="U483" s="16" t="s">
        <v>2</v>
      </c>
      <c r="V483" s="16" t="s">
        <v>0</v>
      </c>
      <c r="W483" s="16" t="s">
        <v>1</v>
      </c>
      <c r="X483" s="16" t="s">
        <v>2</v>
      </c>
      <c r="Y483" s="16" t="s">
        <v>0</v>
      </c>
      <c r="Z483" s="16" t="s">
        <v>1</v>
      </c>
      <c r="AA483" s="16" t="s">
        <v>2</v>
      </c>
      <c r="AB483" s="16" t="s">
        <v>0</v>
      </c>
      <c r="AC483" s="16" t="s">
        <v>1</v>
      </c>
      <c r="AD483" s="16" t="s">
        <v>2</v>
      </c>
      <c r="AE483" s="16" t="s">
        <v>0</v>
      </c>
      <c r="AF483" s="16" t="s">
        <v>1</v>
      </c>
      <c r="AG483" s="16" t="s">
        <v>2</v>
      </c>
      <c r="AH483" s="16" t="s">
        <v>0</v>
      </c>
      <c r="AI483" s="16" t="s">
        <v>1</v>
      </c>
      <c r="AJ483" s="16" t="s">
        <v>2</v>
      </c>
      <c r="AK483" s="16" t="s">
        <v>0</v>
      </c>
      <c r="AL483" s="16" t="s">
        <v>1</v>
      </c>
      <c r="AM483" s="16" t="s">
        <v>2</v>
      </c>
      <c r="AN483" s="16" t="s">
        <v>0</v>
      </c>
      <c r="AO483" s="16" t="s">
        <v>1</v>
      </c>
      <c r="AP483" s="16" t="s">
        <v>2</v>
      </c>
      <c r="AQ483" s="16" t="s">
        <v>0</v>
      </c>
      <c r="AR483" s="16" t="s">
        <v>1</v>
      </c>
      <c r="AS483" s="16" t="s">
        <v>2</v>
      </c>
      <c r="AT483" s="16" t="s">
        <v>0</v>
      </c>
      <c r="AU483" s="16" t="s">
        <v>1</v>
      </c>
      <c r="AV483" s="17" t="s">
        <v>2</v>
      </c>
      <c r="AW483" s="14"/>
      <c r="AX483" s="14"/>
      <c r="AY483" s="14"/>
    </row>
    <row r="484" spans="2:81" x14ac:dyDescent="0.25">
      <c r="B484" s="335"/>
      <c r="C484" s="336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8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</row>
    <row r="485" spans="2:81" x14ac:dyDescent="0.25">
      <c r="B485" s="335"/>
      <c r="C485" s="336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8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</row>
    <row r="486" spans="2:81" ht="15.75" thickBot="1" x14ac:dyDescent="0.3">
      <c r="B486" s="337"/>
      <c r="C486" s="338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8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</row>
    <row r="487" spans="2:81" x14ac:dyDescent="0.25">
      <c r="B487" s="341" t="s">
        <v>8</v>
      </c>
      <c r="C487" s="342"/>
      <c r="D487" s="11"/>
      <c r="E487" s="1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8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</row>
    <row r="488" spans="2:81" x14ac:dyDescent="0.25">
      <c r="B488" s="18" t="s">
        <v>6</v>
      </c>
      <c r="C488" s="26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8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</row>
    <row r="489" spans="2:81" x14ac:dyDescent="0.25">
      <c r="B489" s="18" t="s">
        <v>3</v>
      </c>
      <c r="C489" s="19">
        <f>SUM(E495,H495,K495,N495,Q495,T495,W495,Z495,AC495,AF495,AI495,AL495,AO495,AR495,AU495)</f>
        <v>0</v>
      </c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8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</row>
    <row r="490" spans="2:81" x14ac:dyDescent="0.25">
      <c r="B490" s="18" t="s">
        <v>2</v>
      </c>
      <c r="C490" s="19">
        <f>SUM(F495,I495,L495,O495,R495,U495,X495,AA495,AD495,AG495,AJ495,AM495,AP495,AS495,AV495)</f>
        <v>0</v>
      </c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8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</row>
    <row r="491" spans="2:81" ht="15.75" thickBot="1" x14ac:dyDescent="0.3">
      <c r="B491" s="18" t="s">
        <v>4</v>
      </c>
      <c r="C491" s="20">
        <f>C489-C490</f>
        <v>0</v>
      </c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8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</row>
    <row r="492" spans="2:81" x14ac:dyDescent="0.25">
      <c r="B492" s="343" t="s">
        <v>5</v>
      </c>
      <c r="C492" s="344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8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</row>
    <row r="493" spans="2:81" x14ac:dyDescent="0.25">
      <c r="B493" s="324" t="e">
        <f>C491/C488</f>
        <v>#DIV/0!</v>
      </c>
      <c r="C493" s="345"/>
      <c r="D493" s="1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8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</row>
    <row r="494" spans="2:81" ht="15.75" thickBot="1" x14ac:dyDescent="0.3">
      <c r="B494" s="326"/>
      <c r="C494" s="346"/>
      <c r="D494" s="10"/>
      <c r="E494" s="4"/>
      <c r="F494" s="3"/>
      <c r="G494" s="3"/>
      <c r="H494" s="4"/>
      <c r="I494" s="4"/>
      <c r="J494" s="3"/>
      <c r="K494" s="3"/>
      <c r="L494" s="4"/>
      <c r="M494" s="3"/>
      <c r="N494" s="3"/>
      <c r="O494" s="4"/>
      <c r="P494" s="3"/>
      <c r="Q494" s="3"/>
      <c r="R494" s="4"/>
      <c r="S494" s="3"/>
      <c r="T494" s="3"/>
      <c r="U494" s="4"/>
      <c r="V494" s="3"/>
      <c r="W494" s="3"/>
      <c r="X494" s="4"/>
      <c r="Y494" s="3"/>
      <c r="Z494" s="3"/>
      <c r="AA494" s="4"/>
      <c r="AB494" s="3"/>
      <c r="AC494" s="3"/>
      <c r="AD494" s="4"/>
      <c r="AE494" s="3"/>
      <c r="AF494" s="3"/>
      <c r="AG494" s="4"/>
      <c r="AH494" s="3"/>
      <c r="AI494" s="3"/>
      <c r="AJ494" s="4"/>
      <c r="AK494" s="3"/>
      <c r="AL494" s="3"/>
      <c r="AM494" s="4"/>
      <c r="AN494" s="3"/>
      <c r="AO494" s="3"/>
      <c r="AP494" s="4"/>
      <c r="AQ494" s="3"/>
      <c r="AR494" s="3"/>
      <c r="AS494" s="4"/>
      <c r="AT494" s="3"/>
      <c r="AU494" s="3"/>
      <c r="AV494" s="9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</row>
    <row r="495" spans="2:81" ht="15.75" thickBot="1" x14ac:dyDescent="0.3">
      <c r="B495" s="21"/>
      <c r="C495" s="22"/>
      <c r="D495" s="23"/>
      <c r="E495" s="24">
        <f>SUM(E484:E494)</f>
        <v>0</v>
      </c>
      <c r="F495" s="24">
        <f>SUM(F484:F494)</f>
        <v>0</v>
      </c>
      <c r="G495" s="24"/>
      <c r="H495" s="24">
        <f>SUM(H484:H494)</f>
        <v>0</v>
      </c>
      <c r="I495" s="24">
        <f>SUM(I484:I494)</f>
        <v>0</v>
      </c>
      <c r="J495" s="24"/>
      <c r="K495" s="24">
        <f>SUM(K484:K494)</f>
        <v>0</v>
      </c>
      <c r="L495" s="24">
        <f>SUM(L484:L494)</f>
        <v>0</v>
      </c>
      <c r="M495" s="24"/>
      <c r="N495" s="24">
        <f>SUM(N484:N494)</f>
        <v>0</v>
      </c>
      <c r="O495" s="24">
        <f>SUM(O484:O494)</f>
        <v>0</v>
      </c>
      <c r="P495" s="24"/>
      <c r="Q495" s="24">
        <f>SUM(Q484:Q494)</f>
        <v>0</v>
      </c>
      <c r="R495" s="24">
        <f>SUM(R484:R494)</f>
        <v>0</v>
      </c>
      <c r="S495" s="24"/>
      <c r="T495" s="24">
        <f>SUM(T484:T494)</f>
        <v>0</v>
      </c>
      <c r="U495" s="24">
        <f>SUM(U484:U494)</f>
        <v>0</v>
      </c>
      <c r="V495" s="24"/>
      <c r="W495" s="24">
        <f>SUM(W484:W494)</f>
        <v>0</v>
      </c>
      <c r="X495" s="24">
        <f>SUM(X484:X494)</f>
        <v>0</v>
      </c>
      <c r="Y495" s="24"/>
      <c r="Z495" s="24">
        <f>SUM(Z484:Z494)</f>
        <v>0</v>
      </c>
      <c r="AA495" s="24">
        <f>SUM(AA484:AA494)</f>
        <v>0</v>
      </c>
      <c r="AB495" s="24"/>
      <c r="AC495" s="24">
        <f>SUM(AC484:AC494)</f>
        <v>0</v>
      </c>
      <c r="AD495" s="24">
        <f>SUM(AD484:AD494)</f>
        <v>0</v>
      </c>
      <c r="AE495" s="24"/>
      <c r="AF495" s="24">
        <f>SUM(AF484:AF494)</f>
        <v>0</v>
      </c>
      <c r="AG495" s="24">
        <f>SUM(AG484:AG494)</f>
        <v>0</v>
      </c>
      <c r="AH495" s="24"/>
      <c r="AI495" s="24">
        <f>SUM(AI484:AI494)</f>
        <v>0</v>
      </c>
      <c r="AJ495" s="24">
        <f>SUM(AJ484:AJ494)</f>
        <v>0</v>
      </c>
      <c r="AK495" s="24"/>
      <c r="AL495" s="24">
        <f>SUM(AL484:AL494)</f>
        <v>0</v>
      </c>
      <c r="AM495" s="24">
        <f>SUM(AM484:AM494)</f>
        <v>0</v>
      </c>
      <c r="AN495" s="24"/>
      <c r="AO495" s="24">
        <f>SUM(AO484:AO494)</f>
        <v>0</v>
      </c>
      <c r="AP495" s="24">
        <f>SUM(AP484:AP494)</f>
        <v>0</v>
      </c>
      <c r="AQ495" s="24"/>
      <c r="AR495" s="24">
        <f>SUM(AR484:AR494)</f>
        <v>0</v>
      </c>
      <c r="AS495" s="24">
        <f>SUM(AS484:AS494)</f>
        <v>0</v>
      </c>
      <c r="AT495" s="24"/>
      <c r="AU495" s="24">
        <f>SUM(AU484:AU494)</f>
        <v>0</v>
      </c>
      <c r="AV495" s="25">
        <f>SUM(AV484:AV494)</f>
        <v>0</v>
      </c>
      <c r="AW495" s="14"/>
      <c r="AX495" s="14"/>
      <c r="AY495" s="14"/>
    </row>
    <row r="496" spans="2:81" ht="15.75" thickBot="1" x14ac:dyDescent="0.3"/>
    <row r="497" spans="2:81" x14ac:dyDescent="0.25">
      <c r="B497" s="333" t="s">
        <v>22</v>
      </c>
      <c r="C497" s="334"/>
      <c r="D497" s="339">
        <v>1</v>
      </c>
      <c r="E497" s="340"/>
      <c r="F497" s="340"/>
      <c r="G497" s="328">
        <v>2</v>
      </c>
      <c r="H497" s="329"/>
      <c r="I497" s="330"/>
      <c r="J497" s="328">
        <v>3</v>
      </c>
      <c r="K497" s="329"/>
      <c r="L497" s="330"/>
      <c r="M497" s="328">
        <v>4</v>
      </c>
      <c r="N497" s="329"/>
      <c r="O497" s="330"/>
      <c r="P497" s="328">
        <v>5</v>
      </c>
      <c r="Q497" s="329"/>
      <c r="R497" s="330"/>
      <c r="S497" s="328">
        <v>6</v>
      </c>
      <c r="T497" s="329"/>
      <c r="U497" s="330"/>
      <c r="V497" s="328">
        <v>7</v>
      </c>
      <c r="W497" s="329"/>
      <c r="X497" s="330"/>
      <c r="Y497" s="328">
        <v>8</v>
      </c>
      <c r="Z497" s="329"/>
      <c r="AA497" s="330"/>
      <c r="AB497" s="328">
        <v>9</v>
      </c>
      <c r="AC497" s="329"/>
      <c r="AD497" s="330"/>
      <c r="AE497" s="328">
        <v>10</v>
      </c>
      <c r="AF497" s="329"/>
      <c r="AG497" s="330"/>
      <c r="AH497" s="328">
        <v>11</v>
      </c>
      <c r="AI497" s="329"/>
      <c r="AJ497" s="330"/>
      <c r="AK497" s="328">
        <v>12</v>
      </c>
      <c r="AL497" s="329"/>
      <c r="AM497" s="330"/>
      <c r="AN497" s="328">
        <v>13</v>
      </c>
      <c r="AO497" s="329"/>
      <c r="AP497" s="330"/>
      <c r="AQ497" s="328">
        <v>14</v>
      </c>
      <c r="AR497" s="329"/>
      <c r="AS497" s="330"/>
      <c r="AT497" s="328">
        <v>15</v>
      </c>
      <c r="AU497" s="329"/>
      <c r="AV497" s="331"/>
      <c r="AW497" s="332"/>
      <c r="AX497" s="319"/>
      <c r="AY497" s="319"/>
      <c r="AZ497" s="319"/>
      <c r="BA497" s="319"/>
      <c r="BB497" s="319"/>
      <c r="BC497" s="319"/>
      <c r="BD497" s="319"/>
      <c r="BE497" s="319"/>
      <c r="BF497" s="319"/>
      <c r="BG497" s="319"/>
      <c r="BH497" s="319"/>
      <c r="BI497" s="319"/>
      <c r="BJ497" s="319"/>
      <c r="BK497" s="319"/>
      <c r="BL497" s="319"/>
      <c r="BM497" s="319"/>
      <c r="BN497" s="319"/>
      <c r="BO497" s="319"/>
      <c r="BP497" s="319"/>
      <c r="BQ497" s="319"/>
      <c r="BR497" s="319"/>
      <c r="BS497" s="319"/>
      <c r="BT497" s="319"/>
      <c r="BU497" s="319"/>
      <c r="BV497" s="319"/>
      <c r="BW497" s="319"/>
      <c r="BX497" s="319"/>
      <c r="BY497" s="319"/>
      <c r="BZ497" s="319"/>
      <c r="CA497" s="319"/>
      <c r="CB497" s="319"/>
      <c r="CC497" s="319"/>
    </row>
    <row r="498" spans="2:81" x14ac:dyDescent="0.25">
      <c r="B498" s="335"/>
      <c r="C498" s="336"/>
      <c r="D498" s="15" t="s">
        <v>0</v>
      </c>
      <c r="E498" s="16" t="s">
        <v>1</v>
      </c>
      <c r="F498" s="16" t="s">
        <v>2</v>
      </c>
      <c r="G498" s="16" t="s">
        <v>0</v>
      </c>
      <c r="H498" s="16" t="s">
        <v>1</v>
      </c>
      <c r="I498" s="16" t="s">
        <v>2</v>
      </c>
      <c r="J498" s="16" t="s">
        <v>0</v>
      </c>
      <c r="K498" s="16" t="s">
        <v>1</v>
      </c>
      <c r="L498" s="16" t="s">
        <v>2</v>
      </c>
      <c r="M498" s="16" t="s">
        <v>0</v>
      </c>
      <c r="N498" s="16" t="s">
        <v>1</v>
      </c>
      <c r="O498" s="16" t="s">
        <v>2</v>
      </c>
      <c r="P498" s="16" t="s">
        <v>0</v>
      </c>
      <c r="Q498" s="16" t="s">
        <v>1</v>
      </c>
      <c r="R498" s="16" t="s">
        <v>2</v>
      </c>
      <c r="S498" s="16" t="s">
        <v>0</v>
      </c>
      <c r="T498" s="16" t="s">
        <v>1</v>
      </c>
      <c r="U498" s="16" t="s">
        <v>2</v>
      </c>
      <c r="V498" s="16" t="s">
        <v>0</v>
      </c>
      <c r="W498" s="16" t="s">
        <v>1</v>
      </c>
      <c r="X498" s="16" t="s">
        <v>2</v>
      </c>
      <c r="Y498" s="16" t="s">
        <v>0</v>
      </c>
      <c r="Z498" s="16" t="s">
        <v>1</v>
      </c>
      <c r="AA498" s="16" t="s">
        <v>2</v>
      </c>
      <c r="AB498" s="16" t="s">
        <v>0</v>
      </c>
      <c r="AC498" s="16" t="s">
        <v>1</v>
      </c>
      <c r="AD498" s="16" t="s">
        <v>2</v>
      </c>
      <c r="AE498" s="16" t="s">
        <v>0</v>
      </c>
      <c r="AF498" s="16" t="s">
        <v>1</v>
      </c>
      <c r="AG498" s="16" t="s">
        <v>2</v>
      </c>
      <c r="AH498" s="16" t="s">
        <v>0</v>
      </c>
      <c r="AI498" s="16" t="s">
        <v>1</v>
      </c>
      <c r="AJ498" s="16" t="s">
        <v>2</v>
      </c>
      <c r="AK498" s="16" t="s">
        <v>0</v>
      </c>
      <c r="AL498" s="16" t="s">
        <v>1</v>
      </c>
      <c r="AM498" s="16" t="s">
        <v>2</v>
      </c>
      <c r="AN498" s="16" t="s">
        <v>0</v>
      </c>
      <c r="AO498" s="16" t="s">
        <v>1</v>
      </c>
      <c r="AP498" s="16" t="s">
        <v>2</v>
      </c>
      <c r="AQ498" s="16" t="s">
        <v>0</v>
      </c>
      <c r="AR498" s="16" t="s">
        <v>1</v>
      </c>
      <c r="AS498" s="16" t="s">
        <v>2</v>
      </c>
      <c r="AT498" s="16" t="s">
        <v>0</v>
      </c>
      <c r="AU498" s="16" t="s">
        <v>1</v>
      </c>
      <c r="AV498" s="17" t="s">
        <v>2</v>
      </c>
      <c r="AW498" s="14"/>
      <c r="AX498" s="14"/>
      <c r="AY498" s="14"/>
    </row>
    <row r="499" spans="2:81" x14ac:dyDescent="0.25">
      <c r="B499" s="335"/>
      <c r="C499" s="336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8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</row>
    <row r="500" spans="2:81" x14ac:dyDescent="0.25">
      <c r="B500" s="335"/>
      <c r="C500" s="336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8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</row>
    <row r="501" spans="2:81" ht="15.75" thickBot="1" x14ac:dyDescent="0.3">
      <c r="B501" s="337"/>
      <c r="C501" s="338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8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</row>
    <row r="502" spans="2:81" x14ac:dyDescent="0.25">
      <c r="B502" s="320" t="s">
        <v>8</v>
      </c>
      <c r="C502" s="321"/>
      <c r="D502" s="11"/>
      <c r="E502" s="1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8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</row>
    <row r="503" spans="2:81" x14ac:dyDescent="0.25">
      <c r="B503" s="18" t="s">
        <v>6</v>
      </c>
      <c r="C503" s="26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8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</row>
    <row r="504" spans="2:81" x14ac:dyDescent="0.25">
      <c r="B504" s="18" t="s">
        <v>3</v>
      </c>
      <c r="C504" s="19">
        <f>SUM(E510,H510,K510,N510,Q510,T510,W510,Z510,AC510,AF510,AI510,AL510,AO510,AR510,AU510)</f>
        <v>0</v>
      </c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8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</row>
    <row r="505" spans="2:81" x14ac:dyDescent="0.25">
      <c r="B505" s="18" t="s">
        <v>2</v>
      </c>
      <c r="C505" s="19">
        <f>SUM(F510,I510,L510,O510,R510,U510,X510,AA510,AD510,AG510,AJ510,AM510,AP510,AS510,AV510)</f>
        <v>0</v>
      </c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8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</row>
    <row r="506" spans="2:81" ht="15.75" thickBot="1" x14ac:dyDescent="0.3">
      <c r="B506" s="18" t="s">
        <v>4</v>
      </c>
      <c r="C506" s="20">
        <f>C504-C505</f>
        <v>0</v>
      </c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8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</row>
    <row r="507" spans="2:81" x14ac:dyDescent="0.25">
      <c r="B507" s="322" t="s">
        <v>5</v>
      </c>
      <c r="C507" s="323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8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</row>
    <row r="508" spans="2:81" x14ac:dyDescent="0.25">
      <c r="B508" s="324" t="e">
        <f>C506/C503</f>
        <v>#DIV/0!</v>
      </c>
      <c r="C508" s="325"/>
      <c r="D508" s="1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8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</row>
    <row r="509" spans="2:81" ht="15.75" thickBot="1" x14ac:dyDescent="0.3">
      <c r="B509" s="326"/>
      <c r="C509" s="327"/>
      <c r="D509" s="10"/>
      <c r="E509" s="4"/>
      <c r="F509" s="3"/>
      <c r="G509" s="3"/>
      <c r="H509" s="4"/>
      <c r="I509" s="4"/>
      <c r="J509" s="3"/>
      <c r="K509" s="3"/>
      <c r="L509" s="4"/>
      <c r="M509" s="3"/>
      <c r="N509" s="3"/>
      <c r="O509" s="4"/>
      <c r="P509" s="3"/>
      <c r="Q509" s="3"/>
      <c r="R509" s="4"/>
      <c r="S509" s="3"/>
      <c r="T509" s="3"/>
      <c r="U509" s="4"/>
      <c r="V509" s="3"/>
      <c r="W509" s="3"/>
      <c r="X509" s="4"/>
      <c r="Y509" s="3"/>
      <c r="Z509" s="3"/>
      <c r="AA509" s="4"/>
      <c r="AB509" s="3"/>
      <c r="AC509" s="3"/>
      <c r="AD509" s="4"/>
      <c r="AE509" s="3"/>
      <c r="AF509" s="3"/>
      <c r="AG509" s="4"/>
      <c r="AH509" s="3"/>
      <c r="AI509" s="3"/>
      <c r="AJ509" s="4"/>
      <c r="AK509" s="3"/>
      <c r="AL509" s="3"/>
      <c r="AM509" s="4"/>
      <c r="AN509" s="3"/>
      <c r="AO509" s="3"/>
      <c r="AP509" s="4"/>
      <c r="AQ509" s="3"/>
      <c r="AR509" s="3"/>
      <c r="AS509" s="4"/>
      <c r="AT509" s="3"/>
      <c r="AU509" s="3"/>
      <c r="AV509" s="9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</row>
    <row r="510" spans="2:81" ht="15.75" thickBot="1" x14ac:dyDescent="0.3">
      <c r="B510" s="21"/>
      <c r="C510" s="22"/>
      <c r="D510" s="23"/>
      <c r="E510" s="24">
        <f>SUM(E499:E509)</f>
        <v>0</v>
      </c>
      <c r="F510" s="24">
        <f>SUM(F499:F509)</f>
        <v>0</v>
      </c>
      <c r="G510" s="24"/>
      <c r="H510" s="24">
        <f>SUM(H499:H509)</f>
        <v>0</v>
      </c>
      <c r="I510" s="24">
        <f>SUM(I499:I509)</f>
        <v>0</v>
      </c>
      <c r="J510" s="24"/>
      <c r="K510" s="24">
        <f>SUM(K499:K509)</f>
        <v>0</v>
      </c>
      <c r="L510" s="24">
        <f>SUM(L499:L509)</f>
        <v>0</v>
      </c>
      <c r="M510" s="24"/>
      <c r="N510" s="24">
        <f>SUM(N499:N509)</f>
        <v>0</v>
      </c>
      <c r="O510" s="24">
        <f>SUM(O499:O509)</f>
        <v>0</v>
      </c>
      <c r="P510" s="24"/>
      <c r="Q510" s="24">
        <f>SUM(Q499:Q509)</f>
        <v>0</v>
      </c>
      <c r="R510" s="24">
        <f>SUM(R499:R509)</f>
        <v>0</v>
      </c>
      <c r="S510" s="24"/>
      <c r="T510" s="24">
        <f>SUM(T499:T509)</f>
        <v>0</v>
      </c>
      <c r="U510" s="24">
        <f>SUM(U499:U509)</f>
        <v>0</v>
      </c>
      <c r="V510" s="24"/>
      <c r="W510" s="24">
        <f>SUM(W499:W509)</f>
        <v>0</v>
      </c>
      <c r="X510" s="24">
        <f>SUM(X499:X509)</f>
        <v>0</v>
      </c>
      <c r="Y510" s="24"/>
      <c r="Z510" s="24">
        <f>SUM(Z499:Z509)</f>
        <v>0</v>
      </c>
      <c r="AA510" s="24">
        <f>SUM(AA499:AA509)</f>
        <v>0</v>
      </c>
      <c r="AB510" s="24"/>
      <c r="AC510" s="24">
        <f>SUM(AC499:AC509)</f>
        <v>0</v>
      </c>
      <c r="AD510" s="24">
        <f>SUM(AD499:AD509)</f>
        <v>0</v>
      </c>
      <c r="AE510" s="24"/>
      <c r="AF510" s="24">
        <f>SUM(AF499:AF509)</f>
        <v>0</v>
      </c>
      <c r="AG510" s="24">
        <f>SUM(AG499:AG509)</f>
        <v>0</v>
      </c>
      <c r="AH510" s="24"/>
      <c r="AI510" s="24">
        <f>SUM(AI499:AI509)</f>
        <v>0</v>
      </c>
      <c r="AJ510" s="24">
        <f>SUM(AJ499:AJ509)</f>
        <v>0</v>
      </c>
      <c r="AK510" s="24"/>
      <c r="AL510" s="24">
        <f>SUM(AL499:AL509)</f>
        <v>0</v>
      </c>
      <c r="AM510" s="24">
        <f>SUM(AM499:AM509)</f>
        <v>0</v>
      </c>
      <c r="AN510" s="24"/>
      <c r="AO510" s="24">
        <f>SUM(AO499:AO509)</f>
        <v>0</v>
      </c>
      <c r="AP510" s="24">
        <f>SUM(AP499:AP509)</f>
        <v>0</v>
      </c>
      <c r="AQ510" s="24"/>
      <c r="AR510" s="24">
        <f>SUM(AR499:AR509)</f>
        <v>0</v>
      </c>
      <c r="AS510" s="24">
        <f>SUM(AS499:AS509)</f>
        <v>0</v>
      </c>
      <c r="AT510" s="24"/>
      <c r="AU510" s="24">
        <f>SUM(AU499:AU509)</f>
        <v>0</v>
      </c>
      <c r="AV510" s="25">
        <f>SUM(AV499:AV509)</f>
        <v>0</v>
      </c>
      <c r="AW510" s="14"/>
      <c r="AX510" s="14"/>
      <c r="AY510" s="14"/>
    </row>
    <row r="511" spans="2:81" ht="15.75" thickBot="1" x14ac:dyDescent="0.3"/>
    <row r="512" spans="2:81" x14ac:dyDescent="0.25">
      <c r="B512" s="333" t="s">
        <v>23</v>
      </c>
      <c r="C512" s="334"/>
      <c r="D512" s="339">
        <v>1</v>
      </c>
      <c r="E512" s="340"/>
      <c r="F512" s="340"/>
      <c r="G512" s="328">
        <v>2</v>
      </c>
      <c r="H512" s="329"/>
      <c r="I512" s="330"/>
      <c r="J512" s="328">
        <v>3</v>
      </c>
      <c r="K512" s="329"/>
      <c r="L512" s="330"/>
      <c r="M512" s="328">
        <v>4</v>
      </c>
      <c r="N512" s="329"/>
      <c r="O512" s="330"/>
      <c r="P512" s="328">
        <v>5</v>
      </c>
      <c r="Q512" s="329"/>
      <c r="R512" s="330"/>
      <c r="S512" s="328">
        <v>6</v>
      </c>
      <c r="T512" s="329"/>
      <c r="U512" s="330"/>
      <c r="V512" s="328">
        <v>7</v>
      </c>
      <c r="W512" s="329"/>
      <c r="X512" s="330"/>
      <c r="Y512" s="328">
        <v>8</v>
      </c>
      <c r="Z512" s="329"/>
      <c r="AA512" s="330"/>
      <c r="AB512" s="328">
        <v>9</v>
      </c>
      <c r="AC512" s="329"/>
      <c r="AD512" s="330"/>
      <c r="AE512" s="328">
        <v>10</v>
      </c>
      <c r="AF512" s="329"/>
      <c r="AG512" s="330"/>
      <c r="AH512" s="328">
        <v>11</v>
      </c>
      <c r="AI512" s="329"/>
      <c r="AJ512" s="330"/>
      <c r="AK512" s="328">
        <v>12</v>
      </c>
      <c r="AL512" s="329"/>
      <c r="AM512" s="330"/>
      <c r="AN512" s="328">
        <v>13</v>
      </c>
      <c r="AO512" s="329"/>
      <c r="AP512" s="330"/>
      <c r="AQ512" s="328">
        <v>14</v>
      </c>
      <c r="AR512" s="329"/>
      <c r="AS512" s="330"/>
      <c r="AT512" s="328">
        <v>15</v>
      </c>
      <c r="AU512" s="329"/>
      <c r="AV512" s="331"/>
      <c r="AW512" s="332"/>
      <c r="AX512" s="319"/>
      <c r="AY512" s="319"/>
      <c r="AZ512" s="319"/>
      <c r="BA512" s="319"/>
      <c r="BB512" s="319"/>
      <c r="BC512" s="319"/>
      <c r="BD512" s="319"/>
      <c r="BE512" s="319"/>
      <c r="BF512" s="319"/>
      <c r="BG512" s="319"/>
      <c r="BH512" s="319"/>
      <c r="BI512" s="319"/>
      <c r="BJ512" s="319"/>
      <c r="BK512" s="319"/>
      <c r="BL512" s="319"/>
      <c r="BM512" s="319"/>
      <c r="BN512" s="319"/>
      <c r="BO512" s="319"/>
      <c r="BP512" s="319"/>
      <c r="BQ512" s="319"/>
      <c r="BR512" s="319"/>
      <c r="BS512" s="319"/>
      <c r="BT512" s="319"/>
      <c r="BU512" s="319"/>
      <c r="BV512" s="319"/>
      <c r="BW512" s="319"/>
      <c r="BX512" s="319"/>
      <c r="BY512" s="319"/>
      <c r="BZ512" s="319"/>
      <c r="CA512" s="319"/>
      <c r="CB512" s="319"/>
      <c r="CC512" s="319"/>
    </row>
    <row r="513" spans="2:81" x14ac:dyDescent="0.25">
      <c r="B513" s="335"/>
      <c r="C513" s="336"/>
      <c r="D513" s="15" t="s">
        <v>0</v>
      </c>
      <c r="E513" s="16" t="s">
        <v>1</v>
      </c>
      <c r="F513" s="16" t="s">
        <v>2</v>
      </c>
      <c r="G513" s="16" t="s">
        <v>0</v>
      </c>
      <c r="H513" s="16" t="s">
        <v>1</v>
      </c>
      <c r="I513" s="16" t="s">
        <v>2</v>
      </c>
      <c r="J513" s="16" t="s">
        <v>0</v>
      </c>
      <c r="K513" s="16" t="s">
        <v>1</v>
      </c>
      <c r="L513" s="16" t="s">
        <v>2</v>
      </c>
      <c r="M513" s="16" t="s">
        <v>0</v>
      </c>
      <c r="N513" s="16" t="s">
        <v>1</v>
      </c>
      <c r="O513" s="16" t="s">
        <v>2</v>
      </c>
      <c r="P513" s="16" t="s">
        <v>0</v>
      </c>
      <c r="Q513" s="16" t="s">
        <v>1</v>
      </c>
      <c r="R513" s="16" t="s">
        <v>2</v>
      </c>
      <c r="S513" s="16" t="s">
        <v>0</v>
      </c>
      <c r="T513" s="16" t="s">
        <v>1</v>
      </c>
      <c r="U513" s="16" t="s">
        <v>2</v>
      </c>
      <c r="V513" s="16" t="s">
        <v>0</v>
      </c>
      <c r="W513" s="16" t="s">
        <v>1</v>
      </c>
      <c r="X513" s="16" t="s">
        <v>2</v>
      </c>
      <c r="Y513" s="16" t="s">
        <v>0</v>
      </c>
      <c r="Z513" s="16" t="s">
        <v>1</v>
      </c>
      <c r="AA513" s="16" t="s">
        <v>2</v>
      </c>
      <c r="AB513" s="16" t="s">
        <v>0</v>
      </c>
      <c r="AC513" s="16" t="s">
        <v>1</v>
      </c>
      <c r="AD513" s="16" t="s">
        <v>2</v>
      </c>
      <c r="AE513" s="16" t="s">
        <v>0</v>
      </c>
      <c r="AF513" s="16" t="s">
        <v>1</v>
      </c>
      <c r="AG513" s="16" t="s">
        <v>2</v>
      </c>
      <c r="AH513" s="16" t="s">
        <v>0</v>
      </c>
      <c r="AI513" s="16" t="s">
        <v>1</v>
      </c>
      <c r="AJ513" s="16" t="s">
        <v>2</v>
      </c>
      <c r="AK513" s="16" t="s">
        <v>0</v>
      </c>
      <c r="AL513" s="16" t="s">
        <v>1</v>
      </c>
      <c r="AM513" s="16" t="s">
        <v>2</v>
      </c>
      <c r="AN513" s="16" t="s">
        <v>0</v>
      </c>
      <c r="AO513" s="16" t="s">
        <v>1</v>
      </c>
      <c r="AP513" s="16" t="s">
        <v>2</v>
      </c>
      <c r="AQ513" s="16" t="s">
        <v>0</v>
      </c>
      <c r="AR513" s="16" t="s">
        <v>1</v>
      </c>
      <c r="AS513" s="16" t="s">
        <v>2</v>
      </c>
      <c r="AT513" s="16" t="s">
        <v>0</v>
      </c>
      <c r="AU513" s="16" t="s">
        <v>1</v>
      </c>
      <c r="AV513" s="17" t="s">
        <v>2</v>
      </c>
      <c r="AW513" s="14"/>
      <c r="AX513" s="14"/>
      <c r="AY513" s="14"/>
    </row>
    <row r="514" spans="2:81" x14ac:dyDescent="0.25">
      <c r="B514" s="335"/>
      <c r="C514" s="336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8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</row>
    <row r="515" spans="2:81" x14ac:dyDescent="0.25">
      <c r="B515" s="335"/>
      <c r="C515" s="336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8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</row>
    <row r="516" spans="2:81" ht="15.75" thickBot="1" x14ac:dyDescent="0.3">
      <c r="B516" s="337"/>
      <c r="C516" s="338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8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</row>
    <row r="517" spans="2:81" x14ac:dyDescent="0.25">
      <c r="B517" s="320" t="s">
        <v>8</v>
      </c>
      <c r="C517" s="321"/>
      <c r="D517" s="11"/>
      <c r="E517" s="1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8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</row>
    <row r="518" spans="2:81" x14ac:dyDescent="0.25">
      <c r="B518" s="18" t="s">
        <v>6</v>
      </c>
      <c r="C518" s="26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8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</row>
    <row r="519" spans="2:81" x14ac:dyDescent="0.25">
      <c r="B519" s="18" t="s">
        <v>3</v>
      </c>
      <c r="C519" s="19">
        <f>SUM(E525,H525,K525,N525,Q525,T525,W525,Z525,AC525,AF525,AI525,AL525,AO525,AR525,AU525)</f>
        <v>0</v>
      </c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8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</row>
    <row r="520" spans="2:81" x14ac:dyDescent="0.25">
      <c r="B520" s="18" t="s">
        <v>2</v>
      </c>
      <c r="C520" s="19">
        <f>SUM(F525,I525,L525,O525,R525,U525,X525,AA525,AD525,AG525,AJ525,AM525,AP525,AS525,AV525)</f>
        <v>0</v>
      </c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8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</row>
    <row r="521" spans="2:81" ht="15.75" thickBot="1" x14ac:dyDescent="0.3">
      <c r="B521" s="18" t="s">
        <v>4</v>
      </c>
      <c r="C521" s="20">
        <f>C519-C520</f>
        <v>0</v>
      </c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8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</row>
    <row r="522" spans="2:81" x14ac:dyDescent="0.25">
      <c r="B522" s="322" t="s">
        <v>5</v>
      </c>
      <c r="C522" s="323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8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</row>
    <row r="523" spans="2:81" x14ac:dyDescent="0.25">
      <c r="B523" s="324" t="e">
        <f>C521/C518</f>
        <v>#DIV/0!</v>
      </c>
      <c r="C523" s="325"/>
      <c r="D523" s="1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8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</row>
    <row r="524" spans="2:81" ht="15.75" thickBot="1" x14ac:dyDescent="0.3">
      <c r="B524" s="326"/>
      <c r="C524" s="327"/>
      <c r="D524" s="10"/>
      <c r="E524" s="4"/>
      <c r="F524" s="3"/>
      <c r="G524" s="3"/>
      <c r="H524" s="4"/>
      <c r="I524" s="4"/>
      <c r="J524" s="3"/>
      <c r="K524" s="3"/>
      <c r="L524" s="4"/>
      <c r="M524" s="3"/>
      <c r="N524" s="3"/>
      <c r="O524" s="4"/>
      <c r="P524" s="3"/>
      <c r="Q524" s="3"/>
      <c r="R524" s="4"/>
      <c r="S524" s="3"/>
      <c r="T524" s="3"/>
      <c r="U524" s="4"/>
      <c r="V524" s="3"/>
      <c r="W524" s="3"/>
      <c r="X524" s="4"/>
      <c r="Y524" s="3"/>
      <c r="Z524" s="3"/>
      <c r="AA524" s="4"/>
      <c r="AB524" s="3"/>
      <c r="AC524" s="3"/>
      <c r="AD524" s="4"/>
      <c r="AE524" s="3"/>
      <c r="AF524" s="3"/>
      <c r="AG524" s="4"/>
      <c r="AH524" s="3"/>
      <c r="AI524" s="3"/>
      <c r="AJ524" s="4"/>
      <c r="AK524" s="3"/>
      <c r="AL524" s="3"/>
      <c r="AM524" s="4"/>
      <c r="AN524" s="3"/>
      <c r="AO524" s="3"/>
      <c r="AP524" s="4"/>
      <c r="AQ524" s="3"/>
      <c r="AR524" s="3"/>
      <c r="AS524" s="4"/>
      <c r="AT524" s="3"/>
      <c r="AU524" s="3"/>
      <c r="AV524" s="9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</row>
    <row r="525" spans="2:81" ht="15.75" thickBot="1" x14ac:dyDescent="0.3">
      <c r="B525" s="21"/>
      <c r="C525" s="22"/>
      <c r="D525" s="23"/>
      <c r="E525" s="24">
        <f>SUM(E514:E524)</f>
        <v>0</v>
      </c>
      <c r="F525" s="24">
        <f>SUM(F514:F524)</f>
        <v>0</v>
      </c>
      <c r="G525" s="24"/>
      <c r="H525" s="24">
        <f>SUM(H514:H524)</f>
        <v>0</v>
      </c>
      <c r="I525" s="24">
        <f>SUM(I514:I524)</f>
        <v>0</v>
      </c>
      <c r="J525" s="24"/>
      <c r="K525" s="24">
        <f>SUM(K514:K524)</f>
        <v>0</v>
      </c>
      <c r="L525" s="24">
        <f>SUM(L514:L524)</f>
        <v>0</v>
      </c>
      <c r="M525" s="24"/>
      <c r="N525" s="24">
        <f>SUM(N514:N524)</f>
        <v>0</v>
      </c>
      <c r="O525" s="24">
        <f>SUM(O514:O524)</f>
        <v>0</v>
      </c>
      <c r="P525" s="24"/>
      <c r="Q525" s="24">
        <f>SUM(Q514:Q524)</f>
        <v>0</v>
      </c>
      <c r="R525" s="24">
        <f>SUM(R514:R524)</f>
        <v>0</v>
      </c>
      <c r="S525" s="24"/>
      <c r="T525" s="24">
        <f>SUM(T514:T524)</f>
        <v>0</v>
      </c>
      <c r="U525" s="24">
        <f>SUM(U514:U524)</f>
        <v>0</v>
      </c>
      <c r="V525" s="24"/>
      <c r="W525" s="24">
        <f>SUM(W514:W524)</f>
        <v>0</v>
      </c>
      <c r="X525" s="24">
        <f>SUM(X514:X524)</f>
        <v>0</v>
      </c>
      <c r="Y525" s="24"/>
      <c r="Z525" s="24">
        <f>SUM(Z514:Z524)</f>
        <v>0</v>
      </c>
      <c r="AA525" s="24">
        <f>SUM(AA514:AA524)</f>
        <v>0</v>
      </c>
      <c r="AB525" s="24"/>
      <c r="AC525" s="24">
        <f>SUM(AC514:AC524)</f>
        <v>0</v>
      </c>
      <c r="AD525" s="24">
        <f>SUM(AD514:AD524)</f>
        <v>0</v>
      </c>
      <c r="AE525" s="24"/>
      <c r="AF525" s="24">
        <f>SUM(AF514:AF524)</f>
        <v>0</v>
      </c>
      <c r="AG525" s="24">
        <f>SUM(AG514:AG524)</f>
        <v>0</v>
      </c>
      <c r="AH525" s="24"/>
      <c r="AI525" s="24">
        <f>SUM(AI514:AI524)</f>
        <v>0</v>
      </c>
      <c r="AJ525" s="24">
        <f>SUM(AJ514:AJ524)</f>
        <v>0</v>
      </c>
      <c r="AK525" s="24"/>
      <c r="AL525" s="24">
        <f>SUM(AL514:AL524)</f>
        <v>0</v>
      </c>
      <c r="AM525" s="24">
        <f>SUM(AM514:AM524)</f>
        <v>0</v>
      </c>
      <c r="AN525" s="24"/>
      <c r="AO525" s="24">
        <f>SUM(AO514:AO524)</f>
        <v>0</v>
      </c>
      <c r="AP525" s="24">
        <f>SUM(AP514:AP524)</f>
        <v>0</v>
      </c>
      <c r="AQ525" s="24"/>
      <c r="AR525" s="24">
        <f>SUM(AR514:AR524)</f>
        <v>0</v>
      </c>
      <c r="AS525" s="24">
        <f>SUM(AS514:AS524)</f>
        <v>0</v>
      </c>
      <c r="AT525" s="24"/>
      <c r="AU525" s="24">
        <f>SUM(AU514:AU524)</f>
        <v>0</v>
      </c>
      <c r="AV525" s="25">
        <f>SUM(AV514:AV524)</f>
        <v>0</v>
      </c>
      <c r="AW525" s="14"/>
      <c r="AX525" s="14"/>
      <c r="AY525" s="14"/>
    </row>
  </sheetData>
  <mergeCells count="1050">
    <mergeCell ref="M2:O2"/>
    <mergeCell ref="P2:R2"/>
    <mergeCell ref="S17:U17"/>
    <mergeCell ref="V17:X17"/>
    <mergeCell ref="B2:C6"/>
    <mergeCell ref="B17:C21"/>
    <mergeCell ref="D17:F17"/>
    <mergeCell ref="BU2:BW2"/>
    <mergeCell ref="BX2:BZ2"/>
    <mergeCell ref="CA2:CC2"/>
    <mergeCell ref="B7:C7"/>
    <mergeCell ref="B12:C12"/>
    <mergeCell ref="B13:C14"/>
    <mergeCell ref="BC2:BE2"/>
    <mergeCell ref="BF2:BH2"/>
    <mergeCell ref="BI2:BK2"/>
    <mergeCell ref="BL2:BN2"/>
    <mergeCell ref="BO2:BQ2"/>
    <mergeCell ref="BR2:BT2"/>
    <mergeCell ref="AK2:AM2"/>
    <mergeCell ref="AN2:AP2"/>
    <mergeCell ref="AQ2:AS2"/>
    <mergeCell ref="AT2:AV2"/>
    <mergeCell ref="AW2:AY2"/>
    <mergeCell ref="AZ2:BB2"/>
    <mergeCell ref="S2:U2"/>
    <mergeCell ref="V2:X2"/>
    <mergeCell ref="Y2:AA2"/>
    <mergeCell ref="AB2:AD2"/>
    <mergeCell ref="AE2:AG2"/>
    <mergeCell ref="AH2:AJ2"/>
    <mergeCell ref="D2:F2"/>
    <mergeCell ref="G2:I2"/>
    <mergeCell ref="J2:L2"/>
    <mergeCell ref="CA17:CC17"/>
    <mergeCell ref="B22:C22"/>
    <mergeCell ref="B27:C27"/>
    <mergeCell ref="B28:C29"/>
    <mergeCell ref="B32:C36"/>
    <mergeCell ref="D32:F32"/>
    <mergeCell ref="G32:I32"/>
    <mergeCell ref="J32:L32"/>
    <mergeCell ref="M32:O32"/>
    <mergeCell ref="P32:R32"/>
    <mergeCell ref="BI17:BK17"/>
    <mergeCell ref="BL17:BN17"/>
    <mergeCell ref="BO17:BQ17"/>
    <mergeCell ref="BR17:BT17"/>
    <mergeCell ref="BU17:BW17"/>
    <mergeCell ref="BX17:BZ17"/>
    <mergeCell ref="AQ17:AS17"/>
    <mergeCell ref="AT17:AV17"/>
    <mergeCell ref="AW17:AY17"/>
    <mergeCell ref="AZ17:BB17"/>
    <mergeCell ref="BC17:BE17"/>
    <mergeCell ref="BF17:BH17"/>
    <mergeCell ref="Y17:AA17"/>
    <mergeCell ref="AB17:AD17"/>
    <mergeCell ref="AE17:AG17"/>
    <mergeCell ref="AH17:AJ17"/>
    <mergeCell ref="AK17:AM17"/>
    <mergeCell ref="AN17:AP17"/>
    <mergeCell ref="G17:I17"/>
    <mergeCell ref="J17:L17"/>
    <mergeCell ref="M17:O17"/>
    <mergeCell ref="P17:R17"/>
    <mergeCell ref="BU32:BW32"/>
    <mergeCell ref="BX32:BZ32"/>
    <mergeCell ref="CA32:CC32"/>
    <mergeCell ref="B37:C37"/>
    <mergeCell ref="B42:C42"/>
    <mergeCell ref="B43:C44"/>
    <mergeCell ref="BC32:BE32"/>
    <mergeCell ref="BF32:BH32"/>
    <mergeCell ref="BI32:BK32"/>
    <mergeCell ref="BL32:BN32"/>
    <mergeCell ref="BO32:BQ32"/>
    <mergeCell ref="BR32:BT32"/>
    <mergeCell ref="AK32:AM32"/>
    <mergeCell ref="AN32:AP32"/>
    <mergeCell ref="AQ32:AS32"/>
    <mergeCell ref="AT32:AV32"/>
    <mergeCell ref="AW32:AY32"/>
    <mergeCell ref="AZ32:BB32"/>
    <mergeCell ref="S32:U32"/>
    <mergeCell ref="V32:X32"/>
    <mergeCell ref="Y32:AA32"/>
    <mergeCell ref="AB32:AD32"/>
    <mergeCell ref="AE32:AG32"/>
    <mergeCell ref="AH32:AJ32"/>
    <mergeCell ref="BU47:BW47"/>
    <mergeCell ref="BX47:BZ47"/>
    <mergeCell ref="CA47:CC47"/>
    <mergeCell ref="B52:C52"/>
    <mergeCell ref="B57:C57"/>
    <mergeCell ref="B58:C59"/>
    <mergeCell ref="BC47:BE47"/>
    <mergeCell ref="BF47:BH47"/>
    <mergeCell ref="BI47:BK47"/>
    <mergeCell ref="BL47:BN47"/>
    <mergeCell ref="BO47:BQ47"/>
    <mergeCell ref="BR47:BT47"/>
    <mergeCell ref="AK47:AM47"/>
    <mergeCell ref="AN47:AP47"/>
    <mergeCell ref="AQ47:AS47"/>
    <mergeCell ref="AT47:AV47"/>
    <mergeCell ref="AW47:AY47"/>
    <mergeCell ref="AZ47:BB47"/>
    <mergeCell ref="S47:U47"/>
    <mergeCell ref="V47:X47"/>
    <mergeCell ref="Y47:AA47"/>
    <mergeCell ref="AB47:AD47"/>
    <mergeCell ref="AE47:AG47"/>
    <mergeCell ref="AH47:AJ47"/>
    <mergeCell ref="B47:C51"/>
    <mergeCell ref="D47:F47"/>
    <mergeCell ref="G47:I47"/>
    <mergeCell ref="J47:L47"/>
    <mergeCell ref="M47:O47"/>
    <mergeCell ref="P47:R47"/>
    <mergeCell ref="BU62:BW62"/>
    <mergeCell ref="BX62:BZ62"/>
    <mergeCell ref="CA62:CC62"/>
    <mergeCell ref="B67:C67"/>
    <mergeCell ref="B72:C72"/>
    <mergeCell ref="B73:C74"/>
    <mergeCell ref="BC62:BE62"/>
    <mergeCell ref="BF62:BH62"/>
    <mergeCell ref="BI62:BK62"/>
    <mergeCell ref="BL62:BN62"/>
    <mergeCell ref="BO62:BQ62"/>
    <mergeCell ref="BR62:BT62"/>
    <mergeCell ref="AK62:AM62"/>
    <mergeCell ref="AN62:AP62"/>
    <mergeCell ref="AQ62:AS62"/>
    <mergeCell ref="AT62:AV62"/>
    <mergeCell ref="AW62:AY62"/>
    <mergeCell ref="AZ62:BB62"/>
    <mergeCell ref="S62:U62"/>
    <mergeCell ref="V62:X62"/>
    <mergeCell ref="Y62:AA62"/>
    <mergeCell ref="AB62:AD62"/>
    <mergeCell ref="AE62:AG62"/>
    <mergeCell ref="AH62:AJ62"/>
    <mergeCell ref="B62:C66"/>
    <mergeCell ref="D62:F62"/>
    <mergeCell ref="G62:I62"/>
    <mergeCell ref="J62:L62"/>
    <mergeCell ref="M62:O62"/>
    <mergeCell ref="P62:R62"/>
    <mergeCell ref="BU77:BW77"/>
    <mergeCell ref="BX77:BZ77"/>
    <mergeCell ref="CA77:CC77"/>
    <mergeCell ref="B82:C82"/>
    <mergeCell ref="B87:C87"/>
    <mergeCell ref="B88:C89"/>
    <mergeCell ref="BC77:BE77"/>
    <mergeCell ref="BF77:BH77"/>
    <mergeCell ref="BI77:BK77"/>
    <mergeCell ref="BL77:BN77"/>
    <mergeCell ref="BO77:BQ77"/>
    <mergeCell ref="BR77:BT77"/>
    <mergeCell ref="AK77:AM77"/>
    <mergeCell ref="AN77:AP77"/>
    <mergeCell ref="AQ77:AS77"/>
    <mergeCell ref="AT77:AV77"/>
    <mergeCell ref="AW77:AY77"/>
    <mergeCell ref="AZ77:BB77"/>
    <mergeCell ref="S77:U77"/>
    <mergeCell ref="V77:X77"/>
    <mergeCell ref="Y77:AA77"/>
    <mergeCell ref="AB77:AD77"/>
    <mergeCell ref="AE77:AG77"/>
    <mergeCell ref="AH77:AJ77"/>
    <mergeCell ref="B77:C81"/>
    <mergeCell ref="D77:F77"/>
    <mergeCell ref="G77:I77"/>
    <mergeCell ref="J77:L77"/>
    <mergeCell ref="M77:O77"/>
    <mergeCell ref="P77:R77"/>
    <mergeCell ref="BU92:BW92"/>
    <mergeCell ref="BX92:BZ92"/>
    <mergeCell ref="CA92:CC92"/>
    <mergeCell ref="B97:C97"/>
    <mergeCell ref="B102:C102"/>
    <mergeCell ref="B103:C104"/>
    <mergeCell ref="BC92:BE92"/>
    <mergeCell ref="BF92:BH92"/>
    <mergeCell ref="BI92:BK92"/>
    <mergeCell ref="BL92:BN92"/>
    <mergeCell ref="BO92:BQ92"/>
    <mergeCell ref="BR92:BT92"/>
    <mergeCell ref="AK92:AM92"/>
    <mergeCell ref="AN92:AP92"/>
    <mergeCell ref="AQ92:AS92"/>
    <mergeCell ref="AT92:AV92"/>
    <mergeCell ref="AW92:AY92"/>
    <mergeCell ref="AZ92:BB92"/>
    <mergeCell ref="S92:U92"/>
    <mergeCell ref="V92:X92"/>
    <mergeCell ref="Y92:AA92"/>
    <mergeCell ref="AB92:AD92"/>
    <mergeCell ref="AE92:AG92"/>
    <mergeCell ref="AH92:AJ92"/>
    <mergeCell ref="B92:C96"/>
    <mergeCell ref="D92:F92"/>
    <mergeCell ref="G92:I92"/>
    <mergeCell ref="J92:L92"/>
    <mergeCell ref="M92:O92"/>
    <mergeCell ref="P92:R92"/>
    <mergeCell ref="BU107:BW107"/>
    <mergeCell ref="BX107:BZ107"/>
    <mergeCell ref="CA107:CC107"/>
    <mergeCell ref="B112:C112"/>
    <mergeCell ref="B117:C117"/>
    <mergeCell ref="B118:C119"/>
    <mergeCell ref="BC107:BE107"/>
    <mergeCell ref="BF107:BH107"/>
    <mergeCell ref="BI107:BK107"/>
    <mergeCell ref="BL107:BN107"/>
    <mergeCell ref="BO107:BQ107"/>
    <mergeCell ref="BR107:BT107"/>
    <mergeCell ref="AK107:AM107"/>
    <mergeCell ref="AN107:AP107"/>
    <mergeCell ref="AQ107:AS107"/>
    <mergeCell ref="AT107:AV107"/>
    <mergeCell ref="AW107:AY107"/>
    <mergeCell ref="AZ107:BB107"/>
    <mergeCell ref="S107:U107"/>
    <mergeCell ref="V107:X107"/>
    <mergeCell ref="Y107:AA107"/>
    <mergeCell ref="AB107:AD107"/>
    <mergeCell ref="AE107:AG107"/>
    <mergeCell ref="AH107:AJ107"/>
    <mergeCell ref="B107:C111"/>
    <mergeCell ref="D107:F107"/>
    <mergeCell ref="G107:I107"/>
    <mergeCell ref="J107:L107"/>
    <mergeCell ref="M107:O107"/>
    <mergeCell ref="P107:R107"/>
    <mergeCell ref="BU122:BW122"/>
    <mergeCell ref="BX122:BZ122"/>
    <mergeCell ref="CA122:CC122"/>
    <mergeCell ref="B127:C127"/>
    <mergeCell ref="B132:C132"/>
    <mergeCell ref="B133:C134"/>
    <mergeCell ref="BC122:BE122"/>
    <mergeCell ref="BF122:BH122"/>
    <mergeCell ref="BI122:BK122"/>
    <mergeCell ref="BL122:BN122"/>
    <mergeCell ref="BO122:BQ122"/>
    <mergeCell ref="BR122:BT122"/>
    <mergeCell ref="AK122:AM122"/>
    <mergeCell ref="AN122:AP122"/>
    <mergeCell ref="AQ122:AS122"/>
    <mergeCell ref="AT122:AV122"/>
    <mergeCell ref="AW122:AY122"/>
    <mergeCell ref="AZ122:BB122"/>
    <mergeCell ref="S122:U122"/>
    <mergeCell ref="V122:X122"/>
    <mergeCell ref="Y122:AA122"/>
    <mergeCell ref="AB122:AD122"/>
    <mergeCell ref="AE122:AG122"/>
    <mergeCell ref="AH122:AJ122"/>
    <mergeCell ref="B122:C126"/>
    <mergeCell ref="D122:F122"/>
    <mergeCell ref="G122:I122"/>
    <mergeCell ref="J122:L122"/>
    <mergeCell ref="M122:O122"/>
    <mergeCell ref="P122:R122"/>
    <mergeCell ref="BU137:BW137"/>
    <mergeCell ref="BX137:BZ137"/>
    <mergeCell ref="CA137:CC137"/>
    <mergeCell ref="B142:C142"/>
    <mergeCell ref="B147:C147"/>
    <mergeCell ref="B148:C149"/>
    <mergeCell ref="BC137:BE137"/>
    <mergeCell ref="BF137:BH137"/>
    <mergeCell ref="BI137:BK137"/>
    <mergeCell ref="BL137:BN137"/>
    <mergeCell ref="BO137:BQ137"/>
    <mergeCell ref="BR137:BT137"/>
    <mergeCell ref="AK137:AM137"/>
    <mergeCell ref="AN137:AP137"/>
    <mergeCell ref="AQ137:AS137"/>
    <mergeCell ref="AT137:AV137"/>
    <mergeCell ref="AW137:AY137"/>
    <mergeCell ref="AZ137:BB137"/>
    <mergeCell ref="S137:U137"/>
    <mergeCell ref="V137:X137"/>
    <mergeCell ref="Y137:AA137"/>
    <mergeCell ref="AB137:AD137"/>
    <mergeCell ref="AE137:AG137"/>
    <mergeCell ref="AH137:AJ137"/>
    <mergeCell ref="B137:C141"/>
    <mergeCell ref="D137:F137"/>
    <mergeCell ref="G137:I137"/>
    <mergeCell ref="J137:L137"/>
    <mergeCell ref="M137:O137"/>
    <mergeCell ref="P137:R137"/>
    <mergeCell ref="BU152:BW152"/>
    <mergeCell ref="BX152:BZ152"/>
    <mergeCell ref="CA152:CC152"/>
    <mergeCell ref="B157:C157"/>
    <mergeCell ref="B162:C162"/>
    <mergeCell ref="B163:C164"/>
    <mergeCell ref="BC152:BE152"/>
    <mergeCell ref="BF152:BH152"/>
    <mergeCell ref="BI152:BK152"/>
    <mergeCell ref="BL152:BN152"/>
    <mergeCell ref="BO152:BQ152"/>
    <mergeCell ref="BR152:BT152"/>
    <mergeCell ref="AK152:AM152"/>
    <mergeCell ref="AN152:AP152"/>
    <mergeCell ref="AQ152:AS152"/>
    <mergeCell ref="AT152:AV152"/>
    <mergeCell ref="AW152:AY152"/>
    <mergeCell ref="AZ152:BB152"/>
    <mergeCell ref="S152:U152"/>
    <mergeCell ref="V152:X152"/>
    <mergeCell ref="Y152:AA152"/>
    <mergeCell ref="AB152:AD152"/>
    <mergeCell ref="AE152:AG152"/>
    <mergeCell ref="AH152:AJ152"/>
    <mergeCell ref="B152:C156"/>
    <mergeCell ref="D152:F152"/>
    <mergeCell ref="G152:I152"/>
    <mergeCell ref="J152:L152"/>
    <mergeCell ref="M152:O152"/>
    <mergeCell ref="P152:R152"/>
    <mergeCell ref="BU167:BW167"/>
    <mergeCell ref="BX167:BZ167"/>
    <mergeCell ref="CA167:CC167"/>
    <mergeCell ref="B172:C172"/>
    <mergeCell ref="B177:C177"/>
    <mergeCell ref="B178:C179"/>
    <mergeCell ref="BC167:BE167"/>
    <mergeCell ref="BF167:BH167"/>
    <mergeCell ref="BI167:BK167"/>
    <mergeCell ref="BL167:BN167"/>
    <mergeCell ref="BO167:BQ167"/>
    <mergeCell ref="BR167:BT167"/>
    <mergeCell ref="AK167:AM167"/>
    <mergeCell ref="AN167:AP167"/>
    <mergeCell ref="AQ167:AS167"/>
    <mergeCell ref="AT167:AV167"/>
    <mergeCell ref="AW167:AY167"/>
    <mergeCell ref="AZ167:BB167"/>
    <mergeCell ref="S167:U167"/>
    <mergeCell ref="V167:X167"/>
    <mergeCell ref="Y167:AA167"/>
    <mergeCell ref="AB167:AD167"/>
    <mergeCell ref="AE167:AG167"/>
    <mergeCell ref="AH167:AJ167"/>
    <mergeCell ref="B167:C171"/>
    <mergeCell ref="D167:F167"/>
    <mergeCell ref="G167:I167"/>
    <mergeCell ref="J167:L167"/>
    <mergeCell ref="M167:O167"/>
    <mergeCell ref="P167:R167"/>
    <mergeCell ref="BU182:BW182"/>
    <mergeCell ref="BX182:BZ182"/>
    <mergeCell ref="CA182:CC182"/>
    <mergeCell ref="B187:C187"/>
    <mergeCell ref="B192:C192"/>
    <mergeCell ref="B193:C194"/>
    <mergeCell ref="BC182:BE182"/>
    <mergeCell ref="BF182:BH182"/>
    <mergeCell ref="BI182:BK182"/>
    <mergeCell ref="BL182:BN182"/>
    <mergeCell ref="BO182:BQ182"/>
    <mergeCell ref="BR182:BT182"/>
    <mergeCell ref="AK182:AM182"/>
    <mergeCell ref="AN182:AP182"/>
    <mergeCell ref="AQ182:AS182"/>
    <mergeCell ref="AT182:AV182"/>
    <mergeCell ref="AW182:AY182"/>
    <mergeCell ref="AZ182:BB182"/>
    <mergeCell ref="S182:U182"/>
    <mergeCell ref="V182:X182"/>
    <mergeCell ref="Y182:AA182"/>
    <mergeCell ref="AB182:AD182"/>
    <mergeCell ref="AE182:AG182"/>
    <mergeCell ref="AH182:AJ182"/>
    <mergeCell ref="B182:C186"/>
    <mergeCell ref="D182:F182"/>
    <mergeCell ref="G182:I182"/>
    <mergeCell ref="J182:L182"/>
    <mergeCell ref="M182:O182"/>
    <mergeCell ref="P182:R182"/>
    <mergeCell ref="BU197:BW197"/>
    <mergeCell ref="BX197:BZ197"/>
    <mergeCell ref="CA197:CC197"/>
    <mergeCell ref="B202:C202"/>
    <mergeCell ref="B207:C207"/>
    <mergeCell ref="B208:C209"/>
    <mergeCell ref="BC197:BE197"/>
    <mergeCell ref="BF197:BH197"/>
    <mergeCell ref="BI197:BK197"/>
    <mergeCell ref="BL197:BN197"/>
    <mergeCell ref="BO197:BQ197"/>
    <mergeCell ref="BR197:BT197"/>
    <mergeCell ref="AK197:AM197"/>
    <mergeCell ref="AN197:AP197"/>
    <mergeCell ref="AQ197:AS197"/>
    <mergeCell ref="AT197:AV197"/>
    <mergeCell ref="AW197:AY197"/>
    <mergeCell ref="AZ197:BB197"/>
    <mergeCell ref="S197:U197"/>
    <mergeCell ref="V197:X197"/>
    <mergeCell ref="Y197:AA197"/>
    <mergeCell ref="AB197:AD197"/>
    <mergeCell ref="AE197:AG197"/>
    <mergeCell ref="AH197:AJ197"/>
    <mergeCell ref="B197:C201"/>
    <mergeCell ref="D197:F197"/>
    <mergeCell ref="G197:I197"/>
    <mergeCell ref="J197:L197"/>
    <mergeCell ref="M197:O197"/>
    <mergeCell ref="P197:R197"/>
    <mergeCell ref="BU212:BW212"/>
    <mergeCell ref="BX212:BZ212"/>
    <mergeCell ref="CA212:CC212"/>
    <mergeCell ref="B217:C217"/>
    <mergeCell ref="B222:C222"/>
    <mergeCell ref="B223:C224"/>
    <mergeCell ref="BC212:BE212"/>
    <mergeCell ref="BF212:BH212"/>
    <mergeCell ref="BI212:BK212"/>
    <mergeCell ref="BL212:BN212"/>
    <mergeCell ref="BO212:BQ212"/>
    <mergeCell ref="BR212:BT212"/>
    <mergeCell ref="AK212:AM212"/>
    <mergeCell ref="AN212:AP212"/>
    <mergeCell ref="AQ212:AS212"/>
    <mergeCell ref="AT212:AV212"/>
    <mergeCell ref="AW212:AY212"/>
    <mergeCell ref="AZ212:BB212"/>
    <mergeCell ref="S212:U212"/>
    <mergeCell ref="V212:X212"/>
    <mergeCell ref="Y212:AA212"/>
    <mergeCell ref="AB212:AD212"/>
    <mergeCell ref="AE212:AG212"/>
    <mergeCell ref="AH212:AJ212"/>
    <mergeCell ref="B212:C216"/>
    <mergeCell ref="D212:F212"/>
    <mergeCell ref="G212:I212"/>
    <mergeCell ref="J212:L212"/>
    <mergeCell ref="M212:O212"/>
    <mergeCell ref="P212:R212"/>
    <mergeCell ref="BU227:BW227"/>
    <mergeCell ref="BX227:BZ227"/>
    <mergeCell ref="CA227:CC227"/>
    <mergeCell ref="B232:C232"/>
    <mergeCell ref="B237:C237"/>
    <mergeCell ref="B238:C239"/>
    <mergeCell ref="BC227:BE227"/>
    <mergeCell ref="BF227:BH227"/>
    <mergeCell ref="BI227:BK227"/>
    <mergeCell ref="BL227:BN227"/>
    <mergeCell ref="BO227:BQ227"/>
    <mergeCell ref="BR227:BT227"/>
    <mergeCell ref="AK227:AM227"/>
    <mergeCell ref="AN227:AP227"/>
    <mergeCell ref="AQ227:AS227"/>
    <mergeCell ref="AT227:AV227"/>
    <mergeCell ref="AW227:AY227"/>
    <mergeCell ref="AZ227:BB227"/>
    <mergeCell ref="S227:U227"/>
    <mergeCell ref="V227:X227"/>
    <mergeCell ref="Y227:AA227"/>
    <mergeCell ref="AB227:AD227"/>
    <mergeCell ref="AE227:AG227"/>
    <mergeCell ref="AH227:AJ227"/>
    <mergeCell ref="B227:C231"/>
    <mergeCell ref="D227:F227"/>
    <mergeCell ref="G227:I227"/>
    <mergeCell ref="J227:L227"/>
    <mergeCell ref="M227:O227"/>
    <mergeCell ref="P227:R227"/>
    <mergeCell ref="BU242:BW242"/>
    <mergeCell ref="BX242:BZ242"/>
    <mergeCell ref="CA242:CC242"/>
    <mergeCell ref="B247:C247"/>
    <mergeCell ref="B252:C252"/>
    <mergeCell ref="B253:C254"/>
    <mergeCell ref="BC242:BE242"/>
    <mergeCell ref="BF242:BH242"/>
    <mergeCell ref="BI242:BK242"/>
    <mergeCell ref="BL242:BN242"/>
    <mergeCell ref="BO242:BQ242"/>
    <mergeCell ref="BR242:BT242"/>
    <mergeCell ref="AK242:AM242"/>
    <mergeCell ref="AN242:AP242"/>
    <mergeCell ref="AQ242:AS242"/>
    <mergeCell ref="AT242:AV242"/>
    <mergeCell ref="AW242:AY242"/>
    <mergeCell ref="AZ242:BB242"/>
    <mergeCell ref="S242:U242"/>
    <mergeCell ref="V242:X242"/>
    <mergeCell ref="Y242:AA242"/>
    <mergeCell ref="AB242:AD242"/>
    <mergeCell ref="AE242:AG242"/>
    <mergeCell ref="AH242:AJ242"/>
    <mergeCell ref="B242:C246"/>
    <mergeCell ref="D242:F242"/>
    <mergeCell ref="G242:I242"/>
    <mergeCell ref="J242:L242"/>
    <mergeCell ref="M242:O242"/>
    <mergeCell ref="P242:R242"/>
    <mergeCell ref="BU257:BW257"/>
    <mergeCell ref="BX257:BZ257"/>
    <mergeCell ref="CA257:CC257"/>
    <mergeCell ref="B262:C262"/>
    <mergeCell ref="B267:C267"/>
    <mergeCell ref="B268:C269"/>
    <mergeCell ref="BC257:BE257"/>
    <mergeCell ref="BF257:BH257"/>
    <mergeCell ref="BI257:BK257"/>
    <mergeCell ref="BL257:BN257"/>
    <mergeCell ref="BO257:BQ257"/>
    <mergeCell ref="BR257:BT257"/>
    <mergeCell ref="AK257:AM257"/>
    <mergeCell ref="AN257:AP257"/>
    <mergeCell ref="AQ257:AS257"/>
    <mergeCell ref="AT257:AV257"/>
    <mergeCell ref="AW257:AY257"/>
    <mergeCell ref="AZ257:BB257"/>
    <mergeCell ref="S257:U257"/>
    <mergeCell ref="V257:X257"/>
    <mergeCell ref="Y257:AA257"/>
    <mergeCell ref="AB257:AD257"/>
    <mergeCell ref="AE257:AG257"/>
    <mergeCell ref="AH257:AJ257"/>
    <mergeCell ref="B257:C261"/>
    <mergeCell ref="D257:F257"/>
    <mergeCell ref="G257:I257"/>
    <mergeCell ref="J257:L257"/>
    <mergeCell ref="M257:O257"/>
    <mergeCell ref="P257:R257"/>
    <mergeCell ref="BU272:BW272"/>
    <mergeCell ref="BX272:BZ272"/>
    <mergeCell ref="CA272:CC272"/>
    <mergeCell ref="B277:C277"/>
    <mergeCell ref="B282:C282"/>
    <mergeCell ref="B283:C284"/>
    <mergeCell ref="BC272:BE272"/>
    <mergeCell ref="BF272:BH272"/>
    <mergeCell ref="BI272:BK272"/>
    <mergeCell ref="BL272:BN272"/>
    <mergeCell ref="BO272:BQ272"/>
    <mergeCell ref="BR272:BT272"/>
    <mergeCell ref="AK272:AM272"/>
    <mergeCell ref="AN272:AP272"/>
    <mergeCell ref="AQ272:AS272"/>
    <mergeCell ref="AT272:AV272"/>
    <mergeCell ref="AW272:AY272"/>
    <mergeCell ref="AZ272:BB272"/>
    <mergeCell ref="S272:U272"/>
    <mergeCell ref="V272:X272"/>
    <mergeCell ref="Y272:AA272"/>
    <mergeCell ref="AB272:AD272"/>
    <mergeCell ref="AE272:AG272"/>
    <mergeCell ref="AH272:AJ272"/>
    <mergeCell ref="B272:C276"/>
    <mergeCell ref="D272:F272"/>
    <mergeCell ref="G272:I272"/>
    <mergeCell ref="J272:L272"/>
    <mergeCell ref="M272:O272"/>
    <mergeCell ref="P272:R272"/>
    <mergeCell ref="BU287:BW287"/>
    <mergeCell ref="BX287:BZ287"/>
    <mergeCell ref="CA287:CC287"/>
    <mergeCell ref="B292:C292"/>
    <mergeCell ref="B297:C297"/>
    <mergeCell ref="B298:C299"/>
    <mergeCell ref="BC287:BE287"/>
    <mergeCell ref="BF287:BH287"/>
    <mergeCell ref="BI287:BK287"/>
    <mergeCell ref="BL287:BN287"/>
    <mergeCell ref="BO287:BQ287"/>
    <mergeCell ref="BR287:BT287"/>
    <mergeCell ref="AK287:AM287"/>
    <mergeCell ref="AN287:AP287"/>
    <mergeCell ref="AQ287:AS287"/>
    <mergeCell ref="AT287:AV287"/>
    <mergeCell ref="AW287:AY287"/>
    <mergeCell ref="AZ287:BB287"/>
    <mergeCell ref="S287:U287"/>
    <mergeCell ref="V287:X287"/>
    <mergeCell ref="Y287:AA287"/>
    <mergeCell ref="AB287:AD287"/>
    <mergeCell ref="AE287:AG287"/>
    <mergeCell ref="AH287:AJ287"/>
    <mergeCell ref="B287:C291"/>
    <mergeCell ref="D287:F287"/>
    <mergeCell ref="G287:I287"/>
    <mergeCell ref="J287:L287"/>
    <mergeCell ref="M287:O287"/>
    <mergeCell ref="P287:R287"/>
    <mergeCell ref="BU302:BW302"/>
    <mergeCell ref="BX302:BZ302"/>
    <mergeCell ref="CA302:CC302"/>
    <mergeCell ref="B307:C307"/>
    <mergeCell ref="B312:C312"/>
    <mergeCell ref="B313:C314"/>
    <mergeCell ref="BC302:BE302"/>
    <mergeCell ref="BF302:BH302"/>
    <mergeCell ref="BI302:BK302"/>
    <mergeCell ref="BL302:BN302"/>
    <mergeCell ref="BO302:BQ302"/>
    <mergeCell ref="BR302:BT302"/>
    <mergeCell ref="AK302:AM302"/>
    <mergeCell ref="AN302:AP302"/>
    <mergeCell ref="AQ302:AS302"/>
    <mergeCell ref="AT302:AV302"/>
    <mergeCell ref="AW302:AY302"/>
    <mergeCell ref="AZ302:BB302"/>
    <mergeCell ref="S302:U302"/>
    <mergeCell ref="V302:X302"/>
    <mergeCell ref="Y302:AA302"/>
    <mergeCell ref="AB302:AD302"/>
    <mergeCell ref="AE302:AG302"/>
    <mergeCell ref="AH302:AJ302"/>
    <mergeCell ref="B302:C306"/>
    <mergeCell ref="D302:F302"/>
    <mergeCell ref="G302:I302"/>
    <mergeCell ref="J302:L302"/>
    <mergeCell ref="M302:O302"/>
    <mergeCell ref="P302:R302"/>
    <mergeCell ref="BU317:BW317"/>
    <mergeCell ref="BX317:BZ317"/>
    <mergeCell ref="CA317:CC317"/>
    <mergeCell ref="B322:C322"/>
    <mergeCell ref="B327:C327"/>
    <mergeCell ref="B328:C329"/>
    <mergeCell ref="BC317:BE317"/>
    <mergeCell ref="BF317:BH317"/>
    <mergeCell ref="BI317:BK317"/>
    <mergeCell ref="BL317:BN317"/>
    <mergeCell ref="BO317:BQ317"/>
    <mergeCell ref="BR317:BT317"/>
    <mergeCell ref="AK317:AM317"/>
    <mergeCell ref="AN317:AP317"/>
    <mergeCell ref="AQ317:AS317"/>
    <mergeCell ref="AT317:AV317"/>
    <mergeCell ref="AW317:AY317"/>
    <mergeCell ref="AZ317:BB317"/>
    <mergeCell ref="S317:U317"/>
    <mergeCell ref="V317:X317"/>
    <mergeCell ref="Y317:AA317"/>
    <mergeCell ref="AB317:AD317"/>
    <mergeCell ref="AE317:AG317"/>
    <mergeCell ref="AH317:AJ317"/>
    <mergeCell ref="B317:C321"/>
    <mergeCell ref="D317:F317"/>
    <mergeCell ref="G317:I317"/>
    <mergeCell ref="J317:L317"/>
    <mergeCell ref="M317:O317"/>
    <mergeCell ref="P317:R317"/>
    <mergeCell ref="BU332:BW332"/>
    <mergeCell ref="BX332:BZ332"/>
    <mergeCell ref="CA332:CC332"/>
    <mergeCell ref="B337:C337"/>
    <mergeCell ref="B342:C342"/>
    <mergeCell ref="B343:C344"/>
    <mergeCell ref="BC332:BE332"/>
    <mergeCell ref="BF332:BH332"/>
    <mergeCell ref="BI332:BK332"/>
    <mergeCell ref="BL332:BN332"/>
    <mergeCell ref="BO332:BQ332"/>
    <mergeCell ref="BR332:BT332"/>
    <mergeCell ref="AK332:AM332"/>
    <mergeCell ref="AN332:AP332"/>
    <mergeCell ref="AQ332:AS332"/>
    <mergeCell ref="AT332:AV332"/>
    <mergeCell ref="AW332:AY332"/>
    <mergeCell ref="AZ332:BB332"/>
    <mergeCell ref="S332:U332"/>
    <mergeCell ref="V332:X332"/>
    <mergeCell ref="Y332:AA332"/>
    <mergeCell ref="AB332:AD332"/>
    <mergeCell ref="AE332:AG332"/>
    <mergeCell ref="AH332:AJ332"/>
    <mergeCell ref="B332:C336"/>
    <mergeCell ref="D332:F332"/>
    <mergeCell ref="G332:I332"/>
    <mergeCell ref="J332:L332"/>
    <mergeCell ref="M332:O332"/>
    <mergeCell ref="P332:R332"/>
    <mergeCell ref="BU347:BW347"/>
    <mergeCell ref="BX347:BZ347"/>
    <mergeCell ref="CA347:CC347"/>
    <mergeCell ref="B352:C352"/>
    <mergeCell ref="B357:C357"/>
    <mergeCell ref="B358:C359"/>
    <mergeCell ref="BC347:BE347"/>
    <mergeCell ref="BF347:BH347"/>
    <mergeCell ref="BI347:BK347"/>
    <mergeCell ref="BL347:BN347"/>
    <mergeCell ref="BO347:BQ347"/>
    <mergeCell ref="BR347:BT347"/>
    <mergeCell ref="AK347:AM347"/>
    <mergeCell ref="AN347:AP347"/>
    <mergeCell ref="AQ347:AS347"/>
    <mergeCell ref="AT347:AV347"/>
    <mergeCell ref="AW347:AY347"/>
    <mergeCell ref="AZ347:BB347"/>
    <mergeCell ref="S347:U347"/>
    <mergeCell ref="V347:X347"/>
    <mergeCell ref="Y347:AA347"/>
    <mergeCell ref="AB347:AD347"/>
    <mergeCell ref="AE347:AG347"/>
    <mergeCell ref="AH347:AJ347"/>
    <mergeCell ref="B347:C351"/>
    <mergeCell ref="D347:F347"/>
    <mergeCell ref="G347:I347"/>
    <mergeCell ref="J347:L347"/>
    <mergeCell ref="M347:O347"/>
    <mergeCell ref="P347:R347"/>
    <mergeCell ref="BU362:BW362"/>
    <mergeCell ref="BX362:BZ362"/>
    <mergeCell ref="CA362:CC362"/>
    <mergeCell ref="B367:C367"/>
    <mergeCell ref="B372:C372"/>
    <mergeCell ref="B373:C374"/>
    <mergeCell ref="BC362:BE362"/>
    <mergeCell ref="BF362:BH362"/>
    <mergeCell ref="BI362:BK362"/>
    <mergeCell ref="BL362:BN362"/>
    <mergeCell ref="BO362:BQ362"/>
    <mergeCell ref="BR362:BT362"/>
    <mergeCell ref="AK362:AM362"/>
    <mergeCell ref="AN362:AP362"/>
    <mergeCell ref="AQ362:AS362"/>
    <mergeCell ref="AT362:AV362"/>
    <mergeCell ref="AW362:AY362"/>
    <mergeCell ref="AZ362:BB362"/>
    <mergeCell ref="S362:U362"/>
    <mergeCell ref="V362:X362"/>
    <mergeCell ref="Y362:AA362"/>
    <mergeCell ref="AB362:AD362"/>
    <mergeCell ref="AE362:AG362"/>
    <mergeCell ref="AH362:AJ362"/>
    <mergeCell ref="B362:C366"/>
    <mergeCell ref="D362:F362"/>
    <mergeCell ref="G362:I362"/>
    <mergeCell ref="J362:L362"/>
    <mergeCell ref="M362:O362"/>
    <mergeCell ref="P362:R362"/>
    <mergeCell ref="BU377:BW377"/>
    <mergeCell ref="BX377:BZ377"/>
    <mergeCell ref="CA377:CC377"/>
    <mergeCell ref="B382:C382"/>
    <mergeCell ref="B387:C387"/>
    <mergeCell ref="B388:C389"/>
    <mergeCell ref="BC377:BE377"/>
    <mergeCell ref="BF377:BH377"/>
    <mergeCell ref="BI377:BK377"/>
    <mergeCell ref="BL377:BN377"/>
    <mergeCell ref="BO377:BQ377"/>
    <mergeCell ref="BR377:BT377"/>
    <mergeCell ref="AK377:AM377"/>
    <mergeCell ref="AN377:AP377"/>
    <mergeCell ref="AQ377:AS377"/>
    <mergeCell ref="AT377:AV377"/>
    <mergeCell ref="AW377:AY377"/>
    <mergeCell ref="AZ377:BB377"/>
    <mergeCell ref="S377:U377"/>
    <mergeCell ref="V377:X377"/>
    <mergeCell ref="Y377:AA377"/>
    <mergeCell ref="AB377:AD377"/>
    <mergeCell ref="AE377:AG377"/>
    <mergeCell ref="AH377:AJ377"/>
    <mergeCell ref="B377:C381"/>
    <mergeCell ref="D377:F377"/>
    <mergeCell ref="G377:I377"/>
    <mergeCell ref="J377:L377"/>
    <mergeCell ref="M377:O377"/>
    <mergeCell ref="P377:R377"/>
    <mergeCell ref="BU392:BW392"/>
    <mergeCell ref="BX392:BZ392"/>
    <mergeCell ref="CA392:CC392"/>
    <mergeCell ref="B397:C397"/>
    <mergeCell ref="B402:C402"/>
    <mergeCell ref="B403:C404"/>
    <mergeCell ref="BC392:BE392"/>
    <mergeCell ref="BF392:BH392"/>
    <mergeCell ref="BI392:BK392"/>
    <mergeCell ref="BL392:BN392"/>
    <mergeCell ref="BO392:BQ392"/>
    <mergeCell ref="BR392:BT392"/>
    <mergeCell ref="AK392:AM392"/>
    <mergeCell ref="AN392:AP392"/>
    <mergeCell ref="AQ392:AS392"/>
    <mergeCell ref="AT392:AV392"/>
    <mergeCell ref="AW392:AY392"/>
    <mergeCell ref="AZ392:BB392"/>
    <mergeCell ref="S392:U392"/>
    <mergeCell ref="V392:X392"/>
    <mergeCell ref="Y392:AA392"/>
    <mergeCell ref="AB392:AD392"/>
    <mergeCell ref="AE392:AG392"/>
    <mergeCell ref="AH392:AJ392"/>
    <mergeCell ref="B392:C396"/>
    <mergeCell ref="D392:F392"/>
    <mergeCell ref="G392:I392"/>
    <mergeCell ref="J392:L392"/>
    <mergeCell ref="M392:O392"/>
    <mergeCell ref="P392:R392"/>
    <mergeCell ref="BU407:BW407"/>
    <mergeCell ref="BX407:BZ407"/>
    <mergeCell ref="CA407:CC407"/>
    <mergeCell ref="B412:C412"/>
    <mergeCell ref="B417:C417"/>
    <mergeCell ref="B418:C419"/>
    <mergeCell ref="BC407:BE407"/>
    <mergeCell ref="BF407:BH407"/>
    <mergeCell ref="BI407:BK407"/>
    <mergeCell ref="BL407:BN407"/>
    <mergeCell ref="BO407:BQ407"/>
    <mergeCell ref="BR407:BT407"/>
    <mergeCell ref="AK407:AM407"/>
    <mergeCell ref="AN407:AP407"/>
    <mergeCell ref="AQ407:AS407"/>
    <mergeCell ref="AT407:AV407"/>
    <mergeCell ref="AW407:AY407"/>
    <mergeCell ref="AZ407:BB407"/>
    <mergeCell ref="S407:U407"/>
    <mergeCell ref="V407:X407"/>
    <mergeCell ref="Y407:AA407"/>
    <mergeCell ref="AB407:AD407"/>
    <mergeCell ref="AE407:AG407"/>
    <mergeCell ref="AH407:AJ407"/>
    <mergeCell ref="B407:C411"/>
    <mergeCell ref="D407:F407"/>
    <mergeCell ref="G407:I407"/>
    <mergeCell ref="J407:L407"/>
    <mergeCell ref="M407:O407"/>
    <mergeCell ref="P407:R407"/>
    <mergeCell ref="BU422:BW422"/>
    <mergeCell ref="BX422:BZ422"/>
    <mergeCell ref="CA422:CC422"/>
    <mergeCell ref="B427:C427"/>
    <mergeCell ref="B432:C432"/>
    <mergeCell ref="B433:C434"/>
    <mergeCell ref="BC422:BE422"/>
    <mergeCell ref="BF422:BH422"/>
    <mergeCell ref="BI422:BK422"/>
    <mergeCell ref="BL422:BN422"/>
    <mergeCell ref="BO422:BQ422"/>
    <mergeCell ref="BR422:BT422"/>
    <mergeCell ref="AK422:AM422"/>
    <mergeCell ref="AN422:AP422"/>
    <mergeCell ref="AQ422:AS422"/>
    <mergeCell ref="AT422:AV422"/>
    <mergeCell ref="AW422:AY422"/>
    <mergeCell ref="AZ422:BB422"/>
    <mergeCell ref="S422:U422"/>
    <mergeCell ref="V422:X422"/>
    <mergeCell ref="Y422:AA422"/>
    <mergeCell ref="AB422:AD422"/>
    <mergeCell ref="AE422:AG422"/>
    <mergeCell ref="AH422:AJ422"/>
    <mergeCell ref="B422:C426"/>
    <mergeCell ref="D422:F422"/>
    <mergeCell ref="G422:I422"/>
    <mergeCell ref="J422:L422"/>
    <mergeCell ref="M422:O422"/>
    <mergeCell ref="P422:R422"/>
    <mergeCell ref="BU437:BW437"/>
    <mergeCell ref="BX437:BZ437"/>
    <mergeCell ref="CA437:CC437"/>
    <mergeCell ref="B442:C442"/>
    <mergeCell ref="B447:C447"/>
    <mergeCell ref="B448:C449"/>
    <mergeCell ref="BC437:BE437"/>
    <mergeCell ref="BF437:BH437"/>
    <mergeCell ref="BI437:BK437"/>
    <mergeCell ref="BL437:BN437"/>
    <mergeCell ref="BO437:BQ437"/>
    <mergeCell ref="BR437:BT437"/>
    <mergeCell ref="AK437:AM437"/>
    <mergeCell ref="AN437:AP437"/>
    <mergeCell ref="AQ437:AS437"/>
    <mergeCell ref="AT437:AV437"/>
    <mergeCell ref="AW437:AY437"/>
    <mergeCell ref="AZ437:BB437"/>
    <mergeCell ref="S437:U437"/>
    <mergeCell ref="V437:X437"/>
    <mergeCell ref="Y437:AA437"/>
    <mergeCell ref="AB437:AD437"/>
    <mergeCell ref="AE437:AG437"/>
    <mergeCell ref="AH437:AJ437"/>
    <mergeCell ref="B437:C441"/>
    <mergeCell ref="D437:F437"/>
    <mergeCell ref="G437:I437"/>
    <mergeCell ref="J437:L437"/>
    <mergeCell ref="M437:O437"/>
    <mergeCell ref="P437:R437"/>
    <mergeCell ref="BU452:BW452"/>
    <mergeCell ref="BX452:BZ452"/>
    <mergeCell ref="CA452:CC452"/>
    <mergeCell ref="B457:C457"/>
    <mergeCell ref="B462:C462"/>
    <mergeCell ref="B463:C464"/>
    <mergeCell ref="BC452:BE452"/>
    <mergeCell ref="BF452:BH452"/>
    <mergeCell ref="BI452:BK452"/>
    <mergeCell ref="BL452:BN452"/>
    <mergeCell ref="BO452:BQ452"/>
    <mergeCell ref="BR452:BT452"/>
    <mergeCell ref="AK452:AM452"/>
    <mergeCell ref="AN452:AP452"/>
    <mergeCell ref="AQ452:AS452"/>
    <mergeCell ref="AT452:AV452"/>
    <mergeCell ref="AW452:AY452"/>
    <mergeCell ref="AZ452:BB452"/>
    <mergeCell ref="S452:U452"/>
    <mergeCell ref="V452:X452"/>
    <mergeCell ref="Y452:AA452"/>
    <mergeCell ref="AB452:AD452"/>
    <mergeCell ref="AE452:AG452"/>
    <mergeCell ref="AH452:AJ452"/>
    <mergeCell ref="B452:C456"/>
    <mergeCell ref="D452:F452"/>
    <mergeCell ref="G452:I452"/>
    <mergeCell ref="J452:L452"/>
    <mergeCell ref="M452:O452"/>
    <mergeCell ref="P452:R452"/>
    <mergeCell ref="BU467:BW467"/>
    <mergeCell ref="BX467:BZ467"/>
    <mergeCell ref="CA467:CC467"/>
    <mergeCell ref="B472:C472"/>
    <mergeCell ref="B477:C477"/>
    <mergeCell ref="B478:C479"/>
    <mergeCell ref="BC467:BE467"/>
    <mergeCell ref="BF467:BH467"/>
    <mergeCell ref="BI467:BK467"/>
    <mergeCell ref="BL467:BN467"/>
    <mergeCell ref="BO467:BQ467"/>
    <mergeCell ref="BR467:BT467"/>
    <mergeCell ref="AK467:AM467"/>
    <mergeCell ref="AN467:AP467"/>
    <mergeCell ref="AQ467:AS467"/>
    <mergeCell ref="AT467:AV467"/>
    <mergeCell ref="AW467:AY467"/>
    <mergeCell ref="AZ467:BB467"/>
    <mergeCell ref="S467:U467"/>
    <mergeCell ref="V467:X467"/>
    <mergeCell ref="Y467:AA467"/>
    <mergeCell ref="AB467:AD467"/>
    <mergeCell ref="AE467:AG467"/>
    <mergeCell ref="AH467:AJ467"/>
    <mergeCell ref="B467:C471"/>
    <mergeCell ref="D467:F467"/>
    <mergeCell ref="G467:I467"/>
    <mergeCell ref="J467:L467"/>
    <mergeCell ref="M467:O467"/>
    <mergeCell ref="P467:R467"/>
    <mergeCell ref="BU482:BW482"/>
    <mergeCell ref="BX482:BZ482"/>
    <mergeCell ref="CA482:CC482"/>
    <mergeCell ref="B487:C487"/>
    <mergeCell ref="B492:C492"/>
    <mergeCell ref="B493:C494"/>
    <mergeCell ref="BC482:BE482"/>
    <mergeCell ref="BF482:BH482"/>
    <mergeCell ref="BI482:BK482"/>
    <mergeCell ref="BL482:BN482"/>
    <mergeCell ref="BO482:BQ482"/>
    <mergeCell ref="BR482:BT482"/>
    <mergeCell ref="AK482:AM482"/>
    <mergeCell ref="AN482:AP482"/>
    <mergeCell ref="AQ482:AS482"/>
    <mergeCell ref="AT482:AV482"/>
    <mergeCell ref="AW482:AY482"/>
    <mergeCell ref="AZ482:BB482"/>
    <mergeCell ref="S482:U482"/>
    <mergeCell ref="V482:X482"/>
    <mergeCell ref="Y482:AA482"/>
    <mergeCell ref="AB482:AD482"/>
    <mergeCell ref="AE482:AG482"/>
    <mergeCell ref="AH482:AJ482"/>
    <mergeCell ref="B482:C486"/>
    <mergeCell ref="D482:F482"/>
    <mergeCell ref="G482:I482"/>
    <mergeCell ref="J482:L482"/>
    <mergeCell ref="M482:O482"/>
    <mergeCell ref="P482:R482"/>
    <mergeCell ref="BU497:BW497"/>
    <mergeCell ref="BX497:BZ497"/>
    <mergeCell ref="CA497:CC497"/>
    <mergeCell ref="B502:C502"/>
    <mergeCell ref="B507:C507"/>
    <mergeCell ref="B508:C509"/>
    <mergeCell ref="BC497:BE497"/>
    <mergeCell ref="BF497:BH497"/>
    <mergeCell ref="BI497:BK497"/>
    <mergeCell ref="BL497:BN497"/>
    <mergeCell ref="BO497:BQ497"/>
    <mergeCell ref="BR497:BT497"/>
    <mergeCell ref="AK497:AM497"/>
    <mergeCell ref="AN497:AP497"/>
    <mergeCell ref="AQ497:AS497"/>
    <mergeCell ref="AT497:AV497"/>
    <mergeCell ref="AW497:AY497"/>
    <mergeCell ref="AZ497:BB497"/>
    <mergeCell ref="S497:U497"/>
    <mergeCell ref="V497:X497"/>
    <mergeCell ref="Y497:AA497"/>
    <mergeCell ref="AB497:AD497"/>
    <mergeCell ref="AE497:AG497"/>
    <mergeCell ref="AH497:AJ497"/>
    <mergeCell ref="B497:C501"/>
    <mergeCell ref="D497:F497"/>
    <mergeCell ref="G497:I497"/>
    <mergeCell ref="J497:L497"/>
    <mergeCell ref="M497:O497"/>
    <mergeCell ref="P497:R497"/>
    <mergeCell ref="BU512:BW512"/>
    <mergeCell ref="BX512:BZ512"/>
    <mergeCell ref="CA512:CC512"/>
    <mergeCell ref="B517:C517"/>
    <mergeCell ref="B522:C522"/>
    <mergeCell ref="B523:C524"/>
    <mergeCell ref="BC512:BE512"/>
    <mergeCell ref="BF512:BH512"/>
    <mergeCell ref="BI512:BK512"/>
    <mergeCell ref="BL512:BN512"/>
    <mergeCell ref="BO512:BQ512"/>
    <mergeCell ref="BR512:BT512"/>
    <mergeCell ref="AK512:AM512"/>
    <mergeCell ref="AN512:AP512"/>
    <mergeCell ref="AQ512:AS512"/>
    <mergeCell ref="AT512:AV512"/>
    <mergeCell ref="AW512:AY512"/>
    <mergeCell ref="AZ512:BB512"/>
    <mergeCell ref="S512:U512"/>
    <mergeCell ref="V512:X512"/>
    <mergeCell ref="Y512:AA512"/>
    <mergeCell ref="AB512:AD512"/>
    <mergeCell ref="AE512:AG512"/>
    <mergeCell ref="AH512:AJ512"/>
    <mergeCell ref="B512:C516"/>
    <mergeCell ref="D512:F512"/>
    <mergeCell ref="G512:I512"/>
    <mergeCell ref="J512:L512"/>
    <mergeCell ref="M512:O512"/>
    <mergeCell ref="P512:R5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M525"/>
  <sheetViews>
    <sheetView workbookViewId="0"/>
  </sheetViews>
  <sheetFormatPr defaultColWidth="9.140625" defaultRowHeight="15" x14ac:dyDescent="0.25"/>
  <cols>
    <col min="1" max="1" width="3.140625" style="13" customWidth="1"/>
    <col min="2" max="2" width="37.42578125" style="13" customWidth="1"/>
    <col min="3" max="3" width="19.7109375" style="13" customWidth="1"/>
    <col min="4" max="48" width="12.7109375" style="13" customWidth="1"/>
    <col min="49" max="49" width="11.42578125" style="13" customWidth="1"/>
    <col min="50" max="50" width="13.85546875" style="13" customWidth="1"/>
    <col min="51" max="51" width="16.140625" style="13" customWidth="1"/>
    <col min="52" max="91" width="9.140625" style="14"/>
    <col min="92" max="16384" width="9.140625" style="13"/>
  </cols>
  <sheetData>
    <row r="1" spans="2:81" ht="15.75" thickBot="1" x14ac:dyDescent="0.3"/>
    <row r="2" spans="2:81" x14ac:dyDescent="0.25">
      <c r="B2" s="333" t="s">
        <v>9</v>
      </c>
      <c r="C2" s="350"/>
      <c r="D2" s="339">
        <v>16</v>
      </c>
      <c r="E2" s="340"/>
      <c r="F2" s="340"/>
      <c r="G2" s="328">
        <v>17</v>
      </c>
      <c r="H2" s="329"/>
      <c r="I2" s="330"/>
      <c r="J2" s="328">
        <v>18</v>
      </c>
      <c r="K2" s="329"/>
      <c r="L2" s="330"/>
      <c r="M2" s="328">
        <v>19</v>
      </c>
      <c r="N2" s="329"/>
      <c r="O2" s="330"/>
      <c r="P2" s="328">
        <v>20</v>
      </c>
      <c r="Q2" s="329"/>
      <c r="R2" s="330"/>
      <c r="S2" s="328">
        <v>21</v>
      </c>
      <c r="T2" s="329"/>
      <c r="U2" s="330"/>
      <c r="V2" s="328">
        <v>22</v>
      </c>
      <c r="W2" s="329"/>
      <c r="X2" s="330"/>
      <c r="Y2" s="328">
        <v>23</v>
      </c>
      <c r="Z2" s="329"/>
      <c r="AA2" s="330"/>
      <c r="AB2" s="328">
        <v>24</v>
      </c>
      <c r="AC2" s="329"/>
      <c r="AD2" s="330"/>
      <c r="AE2" s="328">
        <v>25</v>
      </c>
      <c r="AF2" s="329"/>
      <c r="AG2" s="330"/>
      <c r="AH2" s="328">
        <v>26</v>
      </c>
      <c r="AI2" s="329"/>
      <c r="AJ2" s="330"/>
      <c r="AK2" s="328">
        <v>27</v>
      </c>
      <c r="AL2" s="329"/>
      <c r="AM2" s="330"/>
      <c r="AN2" s="328">
        <v>28</v>
      </c>
      <c r="AO2" s="329"/>
      <c r="AP2" s="330"/>
      <c r="AQ2" s="328">
        <v>29</v>
      </c>
      <c r="AR2" s="329"/>
      <c r="AS2" s="330"/>
      <c r="AT2" s="328">
        <v>30</v>
      </c>
      <c r="AU2" s="329"/>
      <c r="AV2" s="330"/>
      <c r="AW2" s="328">
        <v>31</v>
      </c>
      <c r="AX2" s="329"/>
      <c r="AY2" s="330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</row>
    <row r="3" spans="2:81" x14ac:dyDescent="0.25">
      <c r="B3" s="335"/>
      <c r="C3" s="351"/>
      <c r="D3" s="15" t="s">
        <v>0</v>
      </c>
      <c r="E3" s="16" t="s">
        <v>1</v>
      </c>
      <c r="F3" s="16" t="s">
        <v>2</v>
      </c>
      <c r="G3" s="16" t="s">
        <v>0</v>
      </c>
      <c r="H3" s="16" t="s">
        <v>1</v>
      </c>
      <c r="I3" s="16" t="s">
        <v>2</v>
      </c>
      <c r="J3" s="16" t="s">
        <v>0</v>
      </c>
      <c r="K3" s="16" t="s">
        <v>1</v>
      </c>
      <c r="L3" s="16" t="s">
        <v>2</v>
      </c>
      <c r="M3" s="16" t="s">
        <v>0</v>
      </c>
      <c r="N3" s="16" t="s">
        <v>1</v>
      </c>
      <c r="O3" s="16" t="s">
        <v>2</v>
      </c>
      <c r="P3" s="16" t="s">
        <v>0</v>
      </c>
      <c r="Q3" s="16" t="s">
        <v>1</v>
      </c>
      <c r="R3" s="16" t="s">
        <v>2</v>
      </c>
      <c r="S3" s="16" t="s">
        <v>0</v>
      </c>
      <c r="T3" s="16" t="s">
        <v>1</v>
      </c>
      <c r="U3" s="16" t="s">
        <v>2</v>
      </c>
      <c r="V3" s="16" t="s">
        <v>0</v>
      </c>
      <c r="W3" s="16" t="s">
        <v>1</v>
      </c>
      <c r="X3" s="16" t="s">
        <v>2</v>
      </c>
      <c r="Y3" s="16" t="s">
        <v>0</v>
      </c>
      <c r="Z3" s="16" t="s">
        <v>1</v>
      </c>
      <c r="AA3" s="16" t="s">
        <v>2</v>
      </c>
      <c r="AB3" s="16" t="s">
        <v>0</v>
      </c>
      <c r="AC3" s="16" t="s">
        <v>1</v>
      </c>
      <c r="AD3" s="16" t="s">
        <v>2</v>
      </c>
      <c r="AE3" s="16" t="s">
        <v>0</v>
      </c>
      <c r="AF3" s="16" t="s">
        <v>1</v>
      </c>
      <c r="AG3" s="16" t="s">
        <v>2</v>
      </c>
      <c r="AH3" s="16" t="s">
        <v>0</v>
      </c>
      <c r="AI3" s="16" t="s">
        <v>1</v>
      </c>
      <c r="AJ3" s="16" t="s">
        <v>2</v>
      </c>
      <c r="AK3" s="16" t="s">
        <v>0</v>
      </c>
      <c r="AL3" s="16" t="s">
        <v>1</v>
      </c>
      <c r="AM3" s="16" t="s">
        <v>2</v>
      </c>
      <c r="AN3" s="16" t="s">
        <v>0</v>
      </c>
      <c r="AO3" s="16" t="s">
        <v>1</v>
      </c>
      <c r="AP3" s="16" t="s">
        <v>2</v>
      </c>
      <c r="AQ3" s="16" t="s">
        <v>0</v>
      </c>
      <c r="AR3" s="16" t="s">
        <v>1</v>
      </c>
      <c r="AS3" s="16" t="s">
        <v>2</v>
      </c>
      <c r="AT3" s="16" t="s">
        <v>0</v>
      </c>
      <c r="AU3" s="16" t="s">
        <v>1</v>
      </c>
      <c r="AV3" s="27" t="s">
        <v>2</v>
      </c>
      <c r="AW3" s="16" t="s">
        <v>0</v>
      </c>
      <c r="AX3" s="16" t="s">
        <v>1</v>
      </c>
      <c r="AY3" s="17" t="s">
        <v>2</v>
      </c>
    </row>
    <row r="4" spans="2:81" x14ac:dyDescent="0.25">
      <c r="B4" s="335"/>
      <c r="C4" s="35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5"/>
      <c r="AW4" s="1"/>
      <c r="AX4" s="1"/>
      <c r="AY4" s="8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2:81" x14ac:dyDescent="0.25">
      <c r="B5" s="335"/>
      <c r="C5" s="35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5"/>
      <c r="AW5" s="1"/>
      <c r="AX5" s="1"/>
      <c r="AY5" s="8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2:81" ht="15.75" thickBot="1" x14ac:dyDescent="0.3">
      <c r="B6" s="337"/>
      <c r="C6" s="352"/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5"/>
      <c r="AW6" s="1"/>
      <c r="AX6" s="1"/>
      <c r="AY6" s="8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2:81" x14ac:dyDescent="0.25">
      <c r="B7" s="320" t="s">
        <v>8</v>
      </c>
      <c r="C7" s="321"/>
      <c r="D7" s="11"/>
      <c r="E7" s="1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5"/>
      <c r="AW7" s="1"/>
      <c r="AX7" s="1"/>
      <c r="AY7" s="8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2:81" x14ac:dyDescent="0.25">
      <c r="B8" s="18" t="s">
        <v>6</v>
      </c>
      <c r="C8" s="26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5"/>
      <c r="AW8" s="1"/>
      <c r="AX8" s="1"/>
      <c r="AY8" s="8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2:81" x14ac:dyDescent="0.25">
      <c r="B9" s="18" t="s">
        <v>3</v>
      </c>
      <c r="C9" s="19">
        <f>SUM(E15,H15,K15,N15,Q15,T15,W15,Z15,AC15,AF15,AI15,AL15,AO15,AR15,AU15,AX15)</f>
        <v>0</v>
      </c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5"/>
      <c r="AW9" s="1"/>
      <c r="AX9" s="1"/>
      <c r="AY9" s="8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2:81" x14ac:dyDescent="0.25">
      <c r="B10" s="18" t="s">
        <v>2</v>
      </c>
      <c r="C10" s="19">
        <f>SUM(F15,I15,L15,O15,R15,U15,X15,AA15,AD15,AG15,AJ15,AM15,AP15,AS15,AV15,AY15)</f>
        <v>0</v>
      </c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5"/>
      <c r="AW10" s="1"/>
      <c r="AX10" s="1"/>
      <c r="AY10" s="8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2:81" ht="15.75" thickBot="1" x14ac:dyDescent="0.3">
      <c r="B11" s="18" t="s">
        <v>4</v>
      </c>
      <c r="C11" s="20">
        <f>C9-C10</f>
        <v>0</v>
      </c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5"/>
      <c r="AW11" s="1"/>
      <c r="AX11" s="1"/>
      <c r="AY11" s="8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2:81" x14ac:dyDescent="0.25">
      <c r="B12" s="322" t="s">
        <v>5</v>
      </c>
      <c r="C12" s="323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5"/>
      <c r="AW12" s="1"/>
      <c r="AX12" s="1"/>
      <c r="AY12" s="8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2:81" x14ac:dyDescent="0.25">
      <c r="B13" s="324" t="e">
        <f>C11/C8</f>
        <v>#DIV/0!</v>
      </c>
      <c r="C13" s="325"/>
      <c r="D13" s="1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5"/>
      <c r="AW13" s="1"/>
      <c r="AX13" s="1"/>
      <c r="AY13" s="8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2:81" ht="15.75" thickBot="1" x14ac:dyDescent="0.3">
      <c r="B14" s="326"/>
      <c r="C14" s="327"/>
      <c r="D14" s="10"/>
      <c r="E14" s="4"/>
      <c r="F14" s="3"/>
      <c r="G14" s="3"/>
      <c r="H14" s="4"/>
      <c r="I14" s="4"/>
      <c r="J14" s="3"/>
      <c r="K14" s="3"/>
      <c r="L14" s="4"/>
      <c r="M14" s="3"/>
      <c r="N14" s="3"/>
      <c r="O14" s="4"/>
      <c r="P14" s="3"/>
      <c r="Q14" s="3"/>
      <c r="R14" s="4"/>
      <c r="S14" s="3"/>
      <c r="T14" s="3"/>
      <c r="U14" s="4"/>
      <c r="V14" s="3"/>
      <c r="W14" s="3"/>
      <c r="X14" s="4"/>
      <c r="Y14" s="3"/>
      <c r="Z14" s="3"/>
      <c r="AA14" s="4"/>
      <c r="AB14" s="3"/>
      <c r="AC14" s="3"/>
      <c r="AD14" s="4"/>
      <c r="AE14" s="3"/>
      <c r="AF14" s="3"/>
      <c r="AG14" s="4"/>
      <c r="AH14" s="3"/>
      <c r="AI14" s="3"/>
      <c r="AJ14" s="4"/>
      <c r="AK14" s="3"/>
      <c r="AL14" s="3"/>
      <c r="AM14" s="4"/>
      <c r="AN14" s="3"/>
      <c r="AO14" s="3"/>
      <c r="AP14" s="4"/>
      <c r="AQ14" s="3"/>
      <c r="AR14" s="3"/>
      <c r="AS14" s="4"/>
      <c r="AT14" s="3"/>
      <c r="AU14" s="3"/>
      <c r="AV14" s="6"/>
      <c r="AW14" s="4"/>
      <c r="AX14" s="3"/>
      <c r="AY14" s="9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2:81" ht="15.75" thickBot="1" x14ac:dyDescent="0.3">
      <c r="B15" s="21"/>
      <c r="C15" s="22"/>
      <c r="D15" s="23"/>
      <c r="E15" s="24">
        <f>SUM(E4:E14)</f>
        <v>0</v>
      </c>
      <c r="F15" s="24">
        <f>SUM(F4:F14)</f>
        <v>0</v>
      </c>
      <c r="G15" s="24"/>
      <c r="H15" s="24">
        <f>SUM(H4:H14)</f>
        <v>0</v>
      </c>
      <c r="I15" s="24">
        <f>SUM(I4:I14)</f>
        <v>0</v>
      </c>
      <c r="J15" s="24"/>
      <c r="K15" s="24">
        <f>SUM(K4:K14)</f>
        <v>0</v>
      </c>
      <c r="L15" s="24">
        <f>SUM(L4:L14)</f>
        <v>0</v>
      </c>
      <c r="M15" s="24"/>
      <c r="N15" s="24">
        <f>SUM(N4:N14)</f>
        <v>0</v>
      </c>
      <c r="O15" s="24">
        <f>SUM(O4:O14)</f>
        <v>0</v>
      </c>
      <c r="P15" s="24"/>
      <c r="Q15" s="24">
        <f>SUM(Q4:Q14)</f>
        <v>0</v>
      </c>
      <c r="R15" s="24">
        <f>SUM(R4:R14)</f>
        <v>0</v>
      </c>
      <c r="S15" s="24"/>
      <c r="T15" s="24">
        <f>SUM(T4:T14)</f>
        <v>0</v>
      </c>
      <c r="U15" s="24">
        <f>SUM(U4:U14)</f>
        <v>0</v>
      </c>
      <c r="V15" s="24"/>
      <c r="W15" s="24">
        <f>SUM(W4:W14)</f>
        <v>0</v>
      </c>
      <c r="X15" s="24">
        <f>SUM(X4:X14)</f>
        <v>0</v>
      </c>
      <c r="Y15" s="24"/>
      <c r="Z15" s="24">
        <f>SUM(Z4:Z14)</f>
        <v>0</v>
      </c>
      <c r="AA15" s="24">
        <f>SUM(AA4:AA14)</f>
        <v>0</v>
      </c>
      <c r="AB15" s="24"/>
      <c r="AC15" s="24">
        <f>SUM(AC4:AC14)</f>
        <v>0</v>
      </c>
      <c r="AD15" s="24">
        <f>SUM(AD4:AD14)</f>
        <v>0</v>
      </c>
      <c r="AE15" s="24"/>
      <c r="AF15" s="24">
        <f>SUM(AF4:AF14)</f>
        <v>0</v>
      </c>
      <c r="AG15" s="24">
        <f>SUM(AG4:AG14)</f>
        <v>0</v>
      </c>
      <c r="AH15" s="24"/>
      <c r="AI15" s="24">
        <f>SUM(AI4:AI14)</f>
        <v>0</v>
      </c>
      <c r="AJ15" s="24">
        <f>SUM(AJ4:AJ14)</f>
        <v>0</v>
      </c>
      <c r="AK15" s="24"/>
      <c r="AL15" s="24">
        <f>SUM(AL4:AL14)</f>
        <v>0</v>
      </c>
      <c r="AM15" s="24">
        <f>SUM(AM4:AM14)</f>
        <v>0</v>
      </c>
      <c r="AN15" s="24"/>
      <c r="AO15" s="24">
        <f>SUM(AO4:AO14)</f>
        <v>0</v>
      </c>
      <c r="AP15" s="24">
        <f>SUM(AP4:AP14)</f>
        <v>0</v>
      </c>
      <c r="AQ15" s="24"/>
      <c r="AR15" s="24">
        <f>SUM(AR4:AR14)</f>
        <v>0</v>
      </c>
      <c r="AS15" s="24">
        <f>SUM(AS4:AS14)</f>
        <v>0</v>
      </c>
      <c r="AT15" s="24"/>
      <c r="AU15" s="24">
        <f>SUM(AU4:AU14)</f>
        <v>0</v>
      </c>
      <c r="AV15" s="28">
        <f>SUM(AV4:AV14)</f>
        <v>0</v>
      </c>
      <c r="AW15" s="24"/>
      <c r="AX15" s="24">
        <f>SUM(AX4:AX14)</f>
        <v>0</v>
      </c>
      <c r="AY15" s="25">
        <f>SUM(AY4:AY14)</f>
        <v>0</v>
      </c>
    </row>
    <row r="16" spans="2:81" ht="15.75" thickBot="1" x14ac:dyDescent="0.3"/>
    <row r="17" spans="2:81" x14ac:dyDescent="0.25">
      <c r="B17" s="333" t="s">
        <v>9</v>
      </c>
      <c r="C17" s="350"/>
      <c r="D17" s="339">
        <v>16</v>
      </c>
      <c r="E17" s="340"/>
      <c r="F17" s="340"/>
      <c r="G17" s="328">
        <v>17</v>
      </c>
      <c r="H17" s="329"/>
      <c r="I17" s="330"/>
      <c r="J17" s="328">
        <v>18</v>
      </c>
      <c r="K17" s="329"/>
      <c r="L17" s="330"/>
      <c r="M17" s="328">
        <v>19</v>
      </c>
      <c r="N17" s="329"/>
      <c r="O17" s="330"/>
      <c r="P17" s="328">
        <v>20</v>
      </c>
      <c r="Q17" s="329"/>
      <c r="R17" s="330"/>
      <c r="S17" s="328">
        <v>21</v>
      </c>
      <c r="T17" s="329"/>
      <c r="U17" s="330"/>
      <c r="V17" s="328">
        <v>22</v>
      </c>
      <c r="W17" s="329"/>
      <c r="X17" s="330"/>
      <c r="Y17" s="328">
        <v>23</v>
      </c>
      <c r="Z17" s="329"/>
      <c r="AA17" s="330"/>
      <c r="AB17" s="328">
        <v>24</v>
      </c>
      <c r="AC17" s="329"/>
      <c r="AD17" s="330"/>
      <c r="AE17" s="328">
        <v>25</v>
      </c>
      <c r="AF17" s="329"/>
      <c r="AG17" s="330"/>
      <c r="AH17" s="328">
        <v>26</v>
      </c>
      <c r="AI17" s="329"/>
      <c r="AJ17" s="330"/>
      <c r="AK17" s="328">
        <v>27</v>
      </c>
      <c r="AL17" s="329"/>
      <c r="AM17" s="330"/>
      <c r="AN17" s="328">
        <v>28</v>
      </c>
      <c r="AO17" s="329"/>
      <c r="AP17" s="330"/>
      <c r="AQ17" s="328">
        <v>29</v>
      </c>
      <c r="AR17" s="329"/>
      <c r="AS17" s="330"/>
      <c r="AT17" s="328">
        <v>30</v>
      </c>
      <c r="AU17" s="329"/>
      <c r="AV17" s="330"/>
      <c r="AW17" s="328">
        <v>31</v>
      </c>
      <c r="AX17" s="329"/>
      <c r="AY17" s="330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319"/>
      <c r="BY17" s="319"/>
      <c r="BZ17" s="319"/>
      <c r="CA17" s="319"/>
      <c r="CB17" s="319"/>
      <c r="CC17" s="319"/>
    </row>
    <row r="18" spans="2:81" x14ac:dyDescent="0.25">
      <c r="B18" s="335"/>
      <c r="C18" s="351"/>
      <c r="D18" s="15" t="s">
        <v>0</v>
      </c>
      <c r="E18" s="16" t="s">
        <v>1</v>
      </c>
      <c r="F18" s="16" t="s">
        <v>2</v>
      </c>
      <c r="G18" s="16" t="s">
        <v>0</v>
      </c>
      <c r="H18" s="16" t="s">
        <v>1</v>
      </c>
      <c r="I18" s="16" t="s">
        <v>2</v>
      </c>
      <c r="J18" s="16" t="s">
        <v>0</v>
      </c>
      <c r="K18" s="16" t="s">
        <v>1</v>
      </c>
      <c r="L18" s="16" t="s">
        <v>2</v>
      </c>
      <c r="M18" s="16" t="s">
        <v>0</v>
      </c>
      <c r="N18" s="16" t="s">
        <v>1</v>
      </c>
      <c r="O18" s="16" t="s">
        <v>2</v>
      </c>
      <c r="P18" s="16" t="s">
        <v>0</v>
      </c>
      <c r="Q18" s="16" t="s">
        <v>1</v>
      </c>
      <c r="R18" s="16" t="s">
        <v>2</v>
      </c>
      <c r="S18" s="16" t="s">
        <v>0</v>
      </c>
      <c r="T18" s="16" t="s">
        <v>1</v>
      </c>
      <c r="U18" s="16" t="s">
        <v>2</v>
      </c>
      <c r="V18" s="16" t="s">
        <v>0</v>
      </c>
      <c r="W18" s="16" t="s">
        <v>1</v>
      </c>
      <c r="X18" s="16" t="s">
        <v>2</v>
      </c>
      <c r="Y18" s="16" t="s">
        <v>0</v>
      </c>
      <c r="Z18" s="16" t="s">
        <v>1</v>
      </c>
      <c r="AA18" s="16" t="s">
        <v>2</v>
      </c>
      <c r="AB18" s="16" t="s">
        <v>0</v>
      </c>
      <c r="AC18" s="16" t="s">
        <v>1</v>
      </c>
      <c r="AD18" s="16" t="s">
        <v>2</v>
      </c>
      <c r="AE18" s="16" t="s">
        <v>0</v>
      </c>
      <c r="AF18" s="16" t="s">
        <v>1</v>
      </c>
      <c r="AG18" s="16" t="s">
        <v>2</v>
      </c>
      <c r="AH18" s="16" t="s">
        <v>0</v>
      </c>
      <c r="AI18" s="16" t="s">
        <v>1</v>
      </c>
      <c r="AJ18" s="16" t="s">
        <v>2</v>
      </c>
      <c r="AK18" s="16" t="s">
        <v>0</v>
      </c>
      <c r="AL18" s="16" t="s">
        <v>1</v>
      </c>
      <c r="AM18" s="16" t="s">
        <v>2</v>
      </c>
      <c r="AN18" s="16" t="s">
        <v>0</v>
      </c>
      <c r="AO18" s="16" t="s">
        <v>1</v>
      </c>
      <c r="AP18" s="16" t="s">
        <v>2</v>
      </c>
      <c r="AQ18" s="16" t="s">
        <v>0</v>
      </c>
      <c r="AR18" s="16" t="s">
        <v>1</v>
      </c>
      <c r="AS18" s="16" t="s">
        <v>2</v>
      </c>
      <c r="AT18" s="16" t="s">
        <v>0</v>
      </c>
      <c r="AU18" s="16" t="s">
        <v>1</v>
      </c>
      <c r="AV18" s="27" t="s">
        <v>2</v>
      </c>
      <c r="AW18" s="16" t="s">
        <v>0</v>
      </c>
      <c r="AX18" s="16" t="s">
        <v>1</v>
      </c>
      <c r="AY18" s="17" t="s">
        <v>2</v>
      </c>
    </row>
    <row r="19" spans="2:81" x14ac:dyDescent="0.25">
      <c r="B19" s="335"/>
      <c r="C19" s="351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5"/>
      <c r="AW19" s="1"/>
      <c r="AX19" s="1"/>
      <c r="AY19" s="8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2:81" x14ac:dyDescent="0.25">
      <c r="B20" s="335"/>
      <c r="C20" s="351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5"/>
      <c r="AW20" s="1"/>
      <c r="AX20" s="1"/>
      <c r="AY20" s="8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2:81" ht="15.75" thickBot="1" x14ac:dyDescent="0.3">
      <c r="B21" s="337"/>
      <c r="C21" s="352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5"/>
      <c r="AW21" s="1"/>
      <c r="AX21" s="1"/>
      <c r="AY21" s="8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2:81" x14ac:dyDescent="0.25">
      <c r="B22" s="320" t="s">
        <v>8</v>
      </c>
      <c r="C22" s="321"/>
      <c r="D22" s="11"/>
      <c r="E22" s="1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5"/>
      <c r="AW22" s="1"/>
      <c r="AX22" s="1"/>
      <c r="AY22" s="8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2:81" x14ac:dyDescent="0.25">
      <c r="B23" s="18" t="s">
        <v>6</v>
      </c>
      <c r="C23" s="26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5"/>
      <c r="AW23" s="1"/>
      <c r="AX23" s="1"/>
      <c r="AY23" s="8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2:81" x14ac:dyDescent="0.25">
      <c r="B24" s="18" t="s">
        <v>3</v>
      </c>
      <c r="C24" s="19">
        <f>SUM(E30,H30,K30,N30,Q30,T30,W30,Z30,AC30,AF30,AI30,AL30,AO30,AR30,AU30,AX30)</f>
        <v>0</v>
      </c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5"/>
      <c r="AW24" s="1"/>
      <c r="AX24" s="1"/>
      <c r="AY24" s="8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2:81" x14ac:dyDescent="0.25">
      <c r="B25" s="18" t="s">
        <v>2</v>
      </c>
      <c r="C25" s="19">
        <f>SUM(F30,I30,L30,O30,R30,U30,X30,AA30,AD30,AG30,AJ30,AM30,AP30,AS30,AV30,AY30)</f>
        <v>0</v>
      </c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5"/>
      <c r="AW25" s="1"/>
      <c r="AX25" s="1"/>
      <c r="AY25" s="8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2:81" ht="15.75" thickBot="1" x14ac:dyDescent="0.3">
      <c r="B26" s="18" t="s">
        <v>4</v>
      </c>
      <c r="C26" s="20">
        <f>C24-C25</f>
        <v>0</v>
      </c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5"/>
      <c r="AW26" s="1"/>
      <c r="AX26" s="1"/>
      <c r="AY26" s="8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2:81" x14ac:dyDescent="0.25">
      <c r="B27" s="322" t="s">
        <v>5</v>
      </c>
      <c r="C27" s="323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1"/>
      <c r="AX27" s="1"/>
      <c r="AY27" s="8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2:81" x14ac:dyDescent="0.25">
      <c r="B28" s="324" t="e">
        <f>C26/C23</f>
        <v>#DIV/0!</v>
      </c>
      <c r="C28" s="325"/>
      <c r="D28" s="1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5"/>
      <c r="AW28" s="1"/>
      <c r="AX28" s="1"/>
      <c r="AY28" s="8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2:81" ht="15.75" thickBot="1" x14ac:dyDescent="0.3">
      <c r="B29" s="326"/>
      <c r="C29" s="327"/>
      <c r="D29" s="10"/>
      <c r="E29" s="4"/>
      <c r="F29" s="3"/>
      <c r="G29" s="3"/>
      <c r="H29" s="4"/>
      <c r="I29" s="4"/>
      <c r="J29" s="3"/>
      <c r="K29" s="3"/>
      <c r="L29" s="4"/>
      <c r="M29" s="3"/>
      <c r="N29" s="3"/>
      <c r="O29" s="4"/>
      <c r="P29" s="3"/>
      <c r="Q29" s="3"/>
      <c r="R29" s="4"/>
      <c r="S29" s="3"/>
      <c r="T29" s="3"/>
      <c r="U29" s="4"/>
      <c r="V29" s="3"/>
      <c r="W29" s="3"/>
      <c r="X29" s="4"/>
      <c r="Y29" s="3"/>
      <c r="Z29" s="3"/>
      <c r="AA29" s="4"/>
      <c r="AB29" s="3"/>
      <c r="AC29" s="3"/>
      <c r="AD29" s="4"/>
      <c r="AE29" s="3"/>
      <c r="AF29" s="3"/>
      <c r="AG29" s="4"/>
      <c r="AH29" s="3"/>
      <c r="AI29" s="3"/>
      <c r="AJ29" s="4"/>
      <c r="AK29" s="3"/>
      <c r="AL29" s="3"/>
      <c r="AM29" s="4"/>
      <c r="AN29" s="3"/>
      <c r="AO29" s="3"/>
      <c r="AP29" s="4"/>
      <c r="AQ29" s="3"/>
      <c r="AR29" s="3"/>
      <c r="AS29" s="4"/>
      <c r="AT29" s="3"/>
      <c r="AU29" s="3"/>
      <c r="AV29" s="6"/>
      <c r="AW29" s="4"/>
      <c r="AX29" s="3"/>
      <c r="AY29" s="9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2:81" ht="15.75" thickBot="1" x14ac:dyDescent="0.3">
      <c r="B30" s="21"/>
      <c r="C30" s="22"/>
      <c r="D30" s="23"/>
      <c r="E30" s="24">
        <f>SUM(E19:E29)</f>
        <v>0</v>
      </c>
      <c r="F30" s="24">
        <f>SUM(F19:F29)</f>
        <v>0</v>
      </c>
      <c r="G30" s="24"/>
      <c r="H30" s="24">
        <f>SUM(H19:H29)</f>
        <v>0</v>
      </c>
      <c r="I30" s="24">
        <f>SUM(I19:I29)</f>
        <v>0</v>
      </c>
      <c r="J30" s="24"/>
      <c r="K30" s="24">
        <f>SUM(K19:K29)</f>
        <v>0</v>
      </c>
      <c r="L30" s="24">
        <f>SUM(L19:L29)</f>
        <v>0</v>
      </c>
      <c r="M30" s="24"/>
      <c r="N30" s="24">
        <f>SUM(N19:N29)</f>
        <v>0</v>
      </c>
      <c r="O30" s="24">
        <f>SUM(O19:O29)</f>
        <v>0</v>
      </c>
      <c r="P30" s="24"/>
      <c r="Q30" s="24">
        <f>SUM(Q19:Q29)</f>
        <v>0</v>
      </c>
      <c r="R30" s="24">
        <f>SUM(R19:R29)</f>
        <v>0</v>
      </c>
      <c r="S30" s="24"/>
      <c r="T30" s="24">
        <f>SUM(T19:T29)</f>
        <v>0</v>
      </c>
      <c r="U30" s="24">
        <f>SUM(U19:U29)</f>
        <v>0</v>
      </c>
      <c r="V30" s="24"/>
      <c r="W30" s="24">
        <f>SUM(W19:W29)</f>
        <v>0</v>
      </c>
      <c r="X30" s="24">
        <f>SUM(X19:X29)</f>
        <v>0</v>
      </c>
      <c r="Y30" s="24"/>
      <c r="Z30" s="24">
        <f>SUM(Z19:Z29)</f>
        <v>0</v>
      </c>
      <c r="AA30" s="24">
        <f>SUM(AA19:AA29)</f>
        <v>0</v>
      </c>
      <c r="AB30" s="24"/>
      <c r="AC30" s="24">
        <f>SUM(AC19:AC29)</f>
        <v>0</v>
      </c>
      <c r="AD30" s="24">
        <f>SUM(AD19:AD29)</f>
        <v>0</v>
      </c>
      <c r="AE30" s="24"/>
      <c r="AF30" s="24">
        <f>SUM(AF19:AF29)</f>
        <v>0</v>
      </c>
      <c r="AG30" s="24">
        <f>SUM(AG19:AG29)</f>
        <v>0</v>
      </c>
      <c r="AH30" s="24"/>
      <c r="AI30" s="24">
        <f>SUM(AI19:AI29)</f>
        <v>0</v>
      </c>
      <c r="AJ30" s="24">
        <f>SUM(AJ19:AJ29)</f>
        <v>0</v>
      </c>
      <c r="AK30" s="24"/>
      <c r="AL30" s="24">
        <f>SUM(AL19:AL29)</f>
        <v>0</v>
      </c>
      <c r="AM30" s="24">
        <f>SUM(AM19:AM29)</f>
        <v>0</v>
      </c>
      <c r="AN30" s="24"/>
      <c r="AO30" s="24">
        <f>SUM(AO19:AO29)</f>
        <v>0</v>
      </c>
      <c r="AP30" s="24">
        <f>SUM(AP19:AP29)</f>
        <v>0</v>
      </c>
      <c r="AQ30" s="24"/>
      <c r="AR30" s="24">
        <f>SUM(AR19:AR29)</f>
        <v>0</v>
      </c>
      <c r="AS30" s="24">
        <f>SUM(AS19:AS29)</f>
        <v>0</v>
      </c>
      <c r="AT30" s="24"/>
      <c r="AU30" s="24">
        <f>SUM(AU19:AU29)</f>
        <v>0</v>
      </c>
      <c r="AV30" s="28">
        <f>SUM(AV19:AV29)</f>
        <v>0</v>
      </c>
      <c r="AW30" s="24"/>
      <c r="AX30" s="24">
        <f>SUM(AX19:AX29)</f>
        <v>0</v>
      </c>
      <c r="AY30" s="25">
        <f>SUM(AY19:AY29)</f>
        <v>0</v>
      </c>
    </row>
    <row r="31" spans="2:81" ht="15.75" thickBot="1" x14ac:dyDescent="0.3"/>
    <row r="32" spans="2:81" x14ac:dyDescent="0.25">
      <c r="B32" s="333" t="s">
        <v>9</v>
      </c>
      <c r="C32" s="350"/>
      <c r="D32" s="339">
        <v>16</v>
      </c>
      <c r="E32" s="340"/>
      <c r="F32" s="340"/>
      <c r="G32" s="328">
        <v>17</v>
      </c>
      <c r="H32" s="329"/>
      <c r="I32" s="330"/>
      <c r="J32" s="328">
        <v>18</v>
      </c>
      <c r="K32" s="329"/>
      <c r="L32" s="330"/>
      <c r="M32" s="328">
        <v>19</v>
      </c>
      <c r="N32" s="329"/>
      <c r="O32" s="330"/>
      <c r="P32" s="328">
        <v>20</v>
      </c>
      <c r="Q32" s="329"/>
      <c r="R32" s="330"/>
      <c r="S32" s="328">
        <v>21</v>
      </c>
      <c r="T32" s="329"/>
      <c r="U32" s="330"/>
      <c r="V32" s="328">
        <v>22</v>
      </c>
      <c r="W32" s="329"/>
      <c r="X32" s="330"/>
      <c r="Y32" s="328">
        <v>23</v>
      </c>
      <c r="Z32" s="329"/>
      <c r="AA32" s="330"/>
      <c r="AB32" s="328">
        <v>24</v>
      </c>
      <c r="AC32" s="329"/>
      <c r="AD32" s="330"/>
      <c r="AE32" s="328">
        <v>25</v>
      </c>
      <c r="AF32" s="329"/>
      <c r="AG32" s="330"/>
      <c r="AH32" s="328">
        <v>26</v>
      </c>
      <c r="AI32" s="329"/>
      <c r="AJ32" s="330"/>
      <c r="AK32" s="328">
        <v>27</v>
      </c>
      <c r="AL32" s="329"/>
      <c r="AM32" s="330"/>
      <c r="AN32" s="328">
        <v>28</v>
      </c>
      <c r="AO32" s="329"/>
      <c r="AP32" s="330"/>
      <c r="AQ32" s="328">
        <v>29</v>
      </c>
      <c r="AR32" s="329"/>
      <c r="AS32" s="330"/>
      <c r="AT32" s="328">
        <v>30</v>
      </c>
      <c r="AU32" s="329"/>
      <c r="AV32" s="330"/>
      <c r="AW32" s="328">
        <v>31</v>
      </c>
      <c r="AX32" s="329"/>
      <c r="AY32" s="330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</row>
    <row r="33" spans="2:81" x14ac:dyDescent="0.25">
      <c r="B33" s="335"/>
      <c r="C33" s="351"/>
      <c r="D33" s="15" t="s">
        <v>0</v>
      </c>
      <c r="E33" s="16" t="s">
        <v>1</v>
      </c>
      <c r="F33" s="16" t="s">
        <v>2</v>
      </c>
      <c r="G33" s="16" t="s">
        <v>0</v>
      </c>
      <c r="H33" s="16" t="s">
        <v>1</v>
      </c>
      <c r="I33" s="16" t="s">
        <v>2</v>
      </c>
      <c r="J33" s="16" t="s">
        <v>0</v>
      </c>
      <c r="K33" s="16" t="s">
        <v>1</v>
      </c>
      <c r="L33" s="16" t="s">
        <v>2</v>
      </c>
      <c r="M33" s="16" t="s">
        <v>0</v>
      </c>
      <c r="N33" s="16" t="s">
        <v>1</v>
      </c>
      <c r="O33" s="16" t="s">
        <v>2</v>
      </c>
      <c r="P33" s="16" t="s">
        <v>0</v>
      </c>
      <c r="Q33" s="16" t="s">
        <v>1</v>
      </c>
      <c r="R33" s="16" t="s">
        <v>2</v>
      </c>
      <c r="S33" s="16" t="s">
        <v>0</v>
      </c>
      <c r="T33" s="16" t="s">
        <v>1</v>
      </c>
      <c r="U33" s="16" t="s">
        <v>2</v>
      </c>
      <c r="V33" s="16" t="s">
        <v>0</v>
      </c>
      <c r="W33" s="16" t="s">
        <v>1</v>
      </c>
      <c r="X33" s="16" t="s">
        <v>2</v>
      </c>
      <c r="Y33" s="16" t="s">
        <v>0</v>
      </c>
      <c r="Z33" s="16" t="s">
        <v>1</v>
      </c>
      <c r="AA33" s="16" t="s">
        <v>2</v>
      </c>
      <c r="AB33" s="16" t="s">
        <v>0</v>
      </c>
      <c r="AC33" s="16" t="s">
        <v>1</v>
      </c>
      <c r="AD33" s="16" t="s">
        <v>2</v>
      </c>
      <c r="AE33" s="16" t="s">
        <v>0</v>
      </c>
      <c r="AF33" s="16" t="s">
        <v>1</v>
      </c>
      <c r="AG33" s="16" t="s">
        <v>2</v>
      </c>
      <c r="AH33" s="16" t="s">
        <v>0</v>
      </c>
      <c r="AI33" s="16" t="s">
        <v>1</v>
      </c>
      <c r="AJ33" s="16" t="s">
        <v>2</v>
      </c>
      <c r="AK33" s="16" t="s">
        <v>0</v>
      </c>
      <c r="AL33" s="16" t="s">
        <v>1</v>
      </c>
      <c r="AM33" s="16" t="s">
        <v>2</v>
      </c>
      <c r="AN33" s="16" t="s">
        <v>0</v>
      </c>
      <c r="AO33" s="16" t="s">
        <v>1</v>
      </c>
      <c r="AP33" s="16" t="s">
        <v>2</v>
      </c>
      <c r="AQ33" s="16" t="s">
        <v>0</v>
      </c>
      <c r="AR33" s="16" t="s">
        <v>1</v>
      </c>
      <c r="AS33" s="16" t="s">
        <v>2</v>
      </c>
      <c r="AT33" s="16" t="s">
        <v>0</v>
      </c>
      <c r="AU33" s="16" t="s">
        <v>1</v>
      </c>
      <c r="AV33" s="27" t="s">
        <v>2</v>
      </c>
      <c r="AW33" s="16" t="s">
        <v>0</v>
      </c>
      <c r="AX33" s="16" t="s">
        <v>1</v>
      </c>
      <c r="AY33" s="17" t="s">
        <v>2</v>
      </c>
    </row>
    <row r="34" spans="2:81" x14ac:dyDescent="0.25">
      <c r="B34" s="335"/>
      <c r="C34" s="351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5"/>
      <c r="AW34" s="1"/>
      <c r="AX34" s="1"/>
      <c r="AY34" s="8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2:81" x14ac:dyDescent="0.25">
      <c r="B35" s="335"/>
      <c r="C35" s="351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5"/>
      <c r="AW35" s="1"/>
      <c r="AX35" s="1"/>
      <c r="AY35" s="8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2:81" ht="15.75" thickBot="1" x14ac:dyDescent="0.3">
      <c r="B36" s="337"/>
      <c r="C36" s="352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1"/>
      <c r="AX36" s="1"/>
      <c r="AY36" s="8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2:81" x14ac:dyDescent="0.25">
      <c r="B37" s="320" t="s">
        <v>8</v>
      </c>
      <c r="C37" s="321"/>
      <c r="D37" s="11"/>
      <c r="E37" s="1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5"/>
      <c r="AW37" s="1"/>
      <c r="AX37" s="1"/>
      <c r="AY37" s="8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2:81" x14ac:dyDescent="0.25">
      <c r="B38" s="18" t="s">
        <v>6</v>
      </c>
      <c r="C38" s="26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5"/>
      <c r="AW38" s="1"/>
      <c r="AX38" s="1"/>
      <c r="AY38" s="8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2:81" x14ac:dyDescent="0.25">
      <c r="B39" s="18" t="s">
        <v>3</v>
      </c>
      <c r="C39" s="19">
        <f>SUM(E45,H45,K45,N45,Q45,T45,W45,Z45,AC45,AF45,AI45,AL45,AO45,AR45,AU45,AX45)</f>
        <v>0</v>
      </c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5"/>
      <c r="AW39" s="1"/>
      <c r="AX39" s="1"/>
      <c r="AY39" s="8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2:81" x14ac:dyDescent="0.25">
      <c r="B40" s="18" t="s">
        <v>2</v>
      </c>
      <c r="C40" s="19">
        <f>SUM(F45,I45,L45,O45,R45,U45,X45,AA45,AD45,AG45,AJ45,AM45,AP45,AS45,AV45,AY45)</f>
        <v>0</v>
      </c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5"/>
      <c r="AW40" s="1"/>
      <c r="AX40" s="1"/>
      <c r="AY40" s="8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2:81" ht="15.75" thickBot="1" x14ac:dyDescent="0.3">
      <c r="B41" s="18" t="s">
        <v>4</v>
      </c>
      <c r="C41" s="20">
        <f>C39-C40</f>
        <v>0</v>
      </c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5"/>
      <c r="AW41" s="1"/>
      <c r="AX41" s="1"/>
      <c r="AY41" s="8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2:81" x14ac:dyDescent="0.25">
      <c r="B42" s="322" t="s">
        <v>5</v>
      </c>
      <c r="C42" s="323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5"/>
      <c r="AW42" s="1"/>
      <c r="AX42" s="1"/>
      <c r="AY42" s="8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2:81" x14ac:dyDescent="0.25">
      <c r="B43" s="324" t="e">
        <f>C41/C38</f>
        <v>#DIV/0!</v>
      </c>
      <c r="C43" s="325"/>
      <c r="D43" s="1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5"/>
      <c r="AW43" s="1"/>
      <c r="AX43" s="1"/>
      <c r="AY43" s="8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2:81" ht="15.75" thickBot="1" x14ac:dyDescent="0.3">
      <c r="B44" s="326"/>
      <c r="C44" s="327"/>
      <c r="D44" s="10"/>
      <c r="E44" s="4"/>
      <c r="F44" s="3"/>
      <c r="G44" s="3"/>
      <c r="H44" s="4"/>
      <c r="I44" s="4"/>
      <c r="J44" s="3"/>
      <c r="K44" s="3"/>
      <c r="L44" s="4"/>
      <c r="M44" s="3"/>
      <c r="N44" s="3"/>
      <c r="O44" s="4"/>
      <c r="P44" s="3"/>
      <c r="Q44" s="3"/>
      <c r="R44" s="4"/>
      <c r="S44" s="3"/>
      <c r="T44" s="3"/>
      <c r="U44" s="4"/>
      <c r="V44" s="3"/>
      <c r="W44" s="3"/>
      <c r="X44" s="4"/>
      <c r="Y44" s="3"/>
      <c r="Z44" s="3"/>
      <c r="AA44" s="4"/>
      <c r="AB44" s="3"/>
      <c r="AC44" s="3"/>
      <c r="AD44" s="4"/>
      <c r="AE44" s="3"/>
      <c r="AF44" s="3"/>
      <c r="AG44" s="4"/>
      <c r="AH44" s="3"/>
      <c r="AI44" s="3"/>
      <c r="AJ44" s="4"/>
      <c r="AK44" s="3"/>
      <c r="AL44" s="3"/>
      <c r="AM44" s="4"/>
      <c r="AN44" s="3"/>
      <c r="AO44" s="3"/>
      <c r="AP44" s="4"/>
      <c r="AQ44" s="3"/>
      <c r="AR44" s="3"/>
      <c r="AS44" s="4"/>
      <c r="AT44" s="3"/>
      <c r="AU44" s="3"/>
      <c r="AV44" s="6"/>
      <c r="AW44" s="4"/>
      <c r="AX44" s="3"/>
      <c r="AY44" s="9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2:81" ht="15.75" thickBot="1" x14ac:dyDescent="0.3">
      <c r="B45" s="21"/>
      <c r="C45" s="22"/>
      <c r="D45" s="23"/>
      <c r="E45" s="24">
        <f>SUM(E34:E44)</f>
        <v>0</v>
      </c>
      <c r="F45" s="24">
        <f>SUM(F34:F44)</f>
        <v>0</v>
      </c>
      <c r="G45" s="24"/>
      <c r="H45" s="24">
        <f>SUM(H34:H44)</f>
        <v>0</v>
      </c>
      <c r="I45" s="24">
        <f>SUM(I34:I44)</f>
        <v>0</v>
      </c>
      <c r="J45" s="24"/>
      <c r="K45" s="24">
        <f>SUM(K34:K44)</f>
        <v>0</v>
      </c>
      <c r="L45" s="24">
        <f>SUM(L34:L44)</f>
        <v>0</v>
      </c>
      <c r="M45" s="24"/>
      <c r="N45" s="24">
        <f>SUM(N34:N44)</f>
        <v>0</v>
      </c>
      <c r="O45" s="24">
        <f>SUM(O34:O44)</f>
        <v>0</v>
      </c>
      <c r="P45" s="24"/>
      <c r="Q45" s="24">
        <f>SUM(Q34:Q44)</f>
        <v>0</v>
      </c>
      <c r="R45" s="24">
        <f>SUM(R34:R44)</f>
        <v>0</v>
      </c>
      <c r="S45" s="24"/>
      <c r="T45" s="24">
        <f>SUM(T34:T44)</f>
        <v>0</v>
      </c>
      <c r="U45" s="24">
        <f>SUM(U34:U44)</f>
        <v>0</v>
      </c>
      <c r="V45" s="24"/>
      <c r="W45" s="24">
        <f>SUM(W34:W44)</f>
        <v>0</v>
      </c>
      <c r="X45" s="24">
        <f>SUM(X34:X44)</f>
        <v>0</v>
      </c>
      <c r="Y45" s="24"/>
      <c r="Z45" s="24">
        <f>SUM(Z34:Z44)</f>
        <v>0</v>
      </c>
      <c r="AA45" s="24">
        <f>SUM(AA34:AA44)</f>
        <v>0</v>
      </c>
      <c r="AB45" s="24"/>
      <c r="AC45" s="24">
        <f>SUM(AC34:AC44)</f>
        <v>0</v>
      </c>
      <c r="AD45" s="24">
        <f>SUM(AD34:AD44)</f>
        <v>0</v>
      </c>
      <c r="AE45" s="24"/>
      <c r="AF45" s="24">
        <f>SUM(AF34:AF44)</f>
        <v>0</v>
      </c>
      <c r="AG45" s="24">
        <f>SUM(AG34:AG44)</f>
        <v>0</v>
      </c>
      <c r="AH45" s="24"/>
      <c r="AI45" s="24">
        <f>SUM(AI34:AI44)</f>
        <v>0</v>
      </c>
      <c r="AJ45" s="24">
        <f>SUM(AJ34:AJ44)</f>
        <v>0</v>
      </c>
      <c r="AK45" s="24"/>
      <c r="AL45" s="24">
        <f>SUM(AL34:AL44)</f>
        <v>0</v>
      </c>
      <c r="AM45" s="24">
        <f>SUM(AM34:AM44)</f>
        <v>0</v>
      </c>
      <c r="AN45" s="24"/>
      <c r="AO45" s="24">
        <f>SUM(AO34:AO44)</f>
        <v>0</v>
      </c>
      <c r="AP45" s="24">
        <f>SUM(AP34:AP44)</f>
        <v>0</v>
      </c>
      <c r="AQ45" s="24"/>
      <c r="AR45" s="24">
        <f>SUM(AR34:AR44)</f>
        <v>0</v>
      </c>
      <c r="AS45" s="24">
        <f>SUM(AS34:AS44)</f>
        <v>0</v>
      </c>
      <c r="AT45" s="24"/>
      <c r="AU45" s="24">
        <f>SUM(AU34:AU44)</f>
        <v>0</v>
      </c>
      <c r="AV45" s="28">
        <f>SUM(AV34:AV44)</f>
        <v>0</v>
      </c>
      <c r="AW45" s="24"/>
      <c r="AX45" s="24">
        <f>SUM(AX34:AX44)</f>
        <v>0</v>
      </c>
      <c r="AY45" s="25">
        <f>SUM(AY34:AY44)</f>
        <v>0</v>
      </c>
    </row>
    <row r="46" spans="2:81" ht="15.75" thickBot="1" x14ac:dyDescent="0.3"/>
    <row r="47" spans="2:81" x14ac:dyDescent="0.25">
      <c r="B47" s="333" t="s">
        <v>9</v>
      </c>
      <c r="C47" s="350"/>
      <c r="D47" s="339">
        <v>16</v>
      </c>
      <c r="E47" s="340"/>
      <c r="F47" s="340"/>
      <c r="G47" s="328">
        <v>17</v>
      </c>
      <c r="H47" s="329"/>
      <c r="I47" s="330"/>
      <c r="J47" s="328">
        <v>18</v>
      </c>
      <c r="K47" s="329"/>
      <c r="L47" s="330"/>
      <c r="M47" s="328">
        <v>19</v>
      </c>
      <c r="N47" s="329"/>
      <c r="O47" s="330"/>
      <c r="P47" s="328">
        <v>20</v>
      </c>
      <c r="Q47" s="329"/>
      <c r="R47" s="330"/>
      <c r="S47" s="328">
        <v>21</v>
      </c>
      <c r="T47" s="329"/>
      <c r="U47" s="330"/>
      <c r="V47" s="328">
        <v>22</v>
      </c>
      <c r="W47" s="329"/>
      <c r="X47" s="330"/>
      <c r="Y47" s="328">
        <v>23</v>
      </c>
      <c r="Z47" s="329"/>
      <c r="AA47" s="330"/>
      <c r="AB47" s="328">
        <v>24</v>
      </c>
      <c r="AC47" s="329"/>
      <c r="AD47" s="330"/>
      <c r="AE47" s="328">
        <v>25</v>
      </c>
      <c r="AF47" s="329"/>
      <c r="AG47" s="330"/>
      <c r="AH47" s="328">
        <v>26</v>
      </c>
      <c r="AI47" s="329"/>
      <c r="AJ47" s="330"/>
      <c r="AK47" s="328">
        <v>27</v>
      </c>
      <c r="AL47" s="329"/>
      <c r="AM47" s="330"/>
      <c r="AN47" s="328">
        <v>28</v>
      </c>
      <c r="AO47" s="329"/>
      <c r="AP47" s="330"/>
      <c r="AQ47" s="328">
        <v>29</v>
      </c>
      <c r="AR47" s="329"/>
      <c r="AS47" s="330"/>
      <c r="AT47" s="328">
        <v>30</v>
      </c>
      <c r="AU47" s="329"/>
      <c r="AV47" s="330"/>
      <c r="AW47" s="328">
        <v>31</v>
      </c>
      <c r="AX47" s="329"/>
      <c r="AY47" s="330"/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  <c r="BV47" s="319"/>
      <c r="BW47" s="319"/>
      <c r="BX47" s="319"/>
      <c r="BY47" s="319"/>
      <c r="BZ47" s="319"/>
      <c r="CA47" s="319"/>
      <c r="CB47" s="319"/>
      <c r="CC47" s="319"/>
    </row>
    <row r="48" spans="2:81" x14ac:dyDescent="0.25">
      <c r="B48" s="335"/>
      <c r="C48" s="351"/>
      <c r="D48" s="15" t="s">
        <v>0</v>
      </c>
      <c r="E48" s="16" t="s">
        <v>1</v>
      </c>
      <c r="F48" s="16" t="s">
        <v>2</v>
      </c>
      <c r="G48" s="16" t="s">
        <v>0</v>
      </c>
      <c r="H48" s="16" t="s">
        <v>1</v>
      </c>
      <c r="I48" s="16" t="s">
        <v>2</v>
      </c>
      <c r="J48" s="16" t="s">
        <v>0</v>
      </c>
      <c r="K48" s="16" t="s">
        <v>1</v>
      </c>
      <c r="L48" s="16" t="s">
        <v>2</v>
      </c>
      <c r="M48" s="16" t="s">
        <v>0</v>
      </c>
      <c r="N48" s="16" t="s">
        <v>1</v>
      </c>
      <c r="O48" s="16" t="s">
        <v>2</v>
      </c>
      <c r="P48" s="16" t="s">
        <v>0</v>
      </c>
      <c r="Q48" s="16" t="s">
        <v>1</v>
      </c>
      <c r="R48" s="16" t="s">
        <v>2</v>
      </c>
      <c r="S48" s="16" t="s">
        <v>0</v>
      </c>
      <c r="T48" s="16" t="s">
        <v>1</v>
      </c>
      <c r="U48" s="16" t="s">
        <v>2</v>
      </c>
      <c r="V48" s="16" t="s">
        <v>0</v>
      </c>
      <c r="W48" s="16" t="s">
        <v>1</v>
      </c>
      <c r="X48" s="16" t="s">
        <v>2</v>
      </c>
      <c r="Y48" s="16" t="s">
        <v>0</v>
      </c>
      <c r="Z48" s="16" t="s">
        <v>1</v>
      </c>
      <c r="AA48" s="16" t="s">
        <v>2</v>
      </c>
      <c r="AB48" s="16" t="s">
        <v>0</v>
      </c>
      <c r="AC48" s="16" t="s">
        <v>1</v>
      </c>
      <c r="AD48" s="16" t="s">
        <v>2</v>
      </c>
      <c r="AE48" s="16" t="s">
        <v>0</v>
      </c>
      <c r="AF48" s="16" t="s">
        <v>1</v>
      </c>
      <c r="AG48" s="16" t="s">
        <v>2</v>
      </c>
      <c r="AH48" s="16" t="s">
        <v>0</v>
      </c>
      <c r="AI48" s="16" t="s">
        <v>1</v>
      </c>
      <c r="AJ48" s="16" t="s">
        <v>2</v>
      </c>
      <c r="AK48" s="16" t="s">
        <v>0</v>
      </c>
      <c r="AL48" s="16" t="s">
        <v>1</v>
      </c>
      <c r="AM48" s="16" t="s">
        <v>2</v>
      </c>
      <c r="AN48" s="16" t="s">
        <v>0</v>
      </c>
      <c r="AO48" s="16" t="s">
        <v>1</v>
      </c>
      <c r="AP48" s="16" t="s">
        <v>2</v>
      </c>
      <c r="AQ48" s="16" t="s">
        <v>0</v>
      </c>
      <c r="AR48" s="16" t="s">
        <v>1</v>
      </c>
      <c r="AS48" s="16" t="s">
        <v>2</v>
      </c>
      <c r="AT48" s="16" t="s">
        <v>0</v>
      </c>
      <c r="AU48" s="16" t="s">
        <v>1</v>
      </c>
      <c r="AV48" s="27" t="s">
        <v>2</v>
      </c>
      <c r="AW48" s="16" t="s">
        <v>0</v>
      </c>
      <c r="AX48" s="16" t="s">
        <v>1</v>
      </c>
      <c r="AY48" s="17" t="s">
        <v>2</v>
      </c>
    </row>
    <row r="49" spans="2:81" x14ac:dyDescent="0.25">
      <c r="B49" s="335"/>
      <c r="C49" s="35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5"/>
      <c r="AW49" s="1"/>
      <c r="AX49" s="1"/>
      <c r="AY49" s="8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2:81" x14ac:dyDescent="0.25">
      <c r="B50" s="335"/>
      <c r="C50" s="35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5"/>
      <c r="AW50" s="1"/>
      <c r="AX50" s="1"/>
      <c r="AY50" s="8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2:81" ht="15.75" thickBot="1" x14ac:dyDescent="0.3">
      <c r="B51" s="337"/>
      <c r="C51" s="352"/>
      <c r="D51" s="1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5"/>
      <c r="AW51" s="1"/>
      <c r="AX51" s="1"/>
      <c r="AY51" s="8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2:81" x14ac:dyDescent="0.25">
      <c r="B52" s="320" t="s">
        <v>8</v>
      </c>
      <c r="C52" s="321"/>
      <c r="D52" s="11"/>
      <c r="E52" s="1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5"/>
      <c r="AW52" s="1"/>
      <c r="AX52" s="1"/>
      <c r="AY52" s="8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2:81" x14ac:dyDescent="0.25">
      <c r="B53" s="18" t="s">
        <v>6</v>
      </c>
      <c r="C53" s="26"/>
      <c r="D53" s="1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5"/>
      <c r="AW53" s="1"/>
      <c r="AX53" s="1"/>
      <c r="AY53" s="8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2:81" x14ac:dyDescent="0.25">
      <c r="B54" s="18" t="s">
        <v>3</v>
      </c>
      <c r="C54" s="19">
        <f>SUM(E60,H60,K60,N60,Q60,T60,W60,Z60,AC60,AF60,AI60,AL60,AO60,AR60,AU60,AX60)</f>
        <v>0</v>
      </c>
      <c r="D54" s="1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5"/>
      <c r="AW54" s="1"/>
      <c r="AX54" s="1"/>
      <c r="AY54" s="8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2:81" x14ac:dyDescent="0.25">
      <c r="B55" s="18" t="s">
        <v>2</v>
      </c>
      <c r="C55" s="19">
        <f>SUM(F60,I60,L60,O60,R60,U60,X60,AA60,AD60,AG60,AJ60,AM60,AP60,AS60,AV60,AY60)</f>
        <v>0</v>
      </c>
      <c r="D55" s="1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5"/>
      <c r="AW55" s="1"/>
      <c r="AX55" s="1"/>
      <c r="AY55" s="8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2:81" ht="15.75" thickBot="1" x14ac:dyDescent="0.3">
      <c r="B56" s="18" t="s">
        <v>4</v>
      </c>
      <c r="C56" s="20">
        <f>C54-C55</f>
        <v>0</v>
      </c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5"/>
      <c r="AW56" s="1"/>
      <c r="AX56" s="1"/>
      <c r="AY56" s="8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2:81" x14ac:dyDescent="0.25">
      <c r="B57" s="322" t="s">
        <v>5</v>
      </c>
      <c r="C57" s="323"/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5"/>
      <c r="AW57" s="1"/>
      <c r="AX57" s="1"/>
      <c r="AY57" s="8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2:81" x14ac:dyDescent="0.25">
      <c r="B58" s="324" t="e">
        <f>C56/C53</f>
        <v>#DIV/0!</v>
      </c>
      <c r="C58" s="325"/>
      <c r="D58" s="1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5"/>
      <c r="AW58" s="1"/>
      <c r="AX58" s="1"/>
      <c r="AY58" s="8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2:81" ht="15.75" thickBot="1" x14ac:dyDescent="0.3">
      <c r="B59" s="326"/>
      <c r="C59" s="327"/>
      <c r="D59" s="10"/>
      <c r="E59" s="4"/>
      <c r="F59" s="3"/>
      <c r="G59" s="3"/>
      <c r="H59" s="4"/>
      <c r="I59" s="4"/>
      <c r="J59" s="3"/>
      <c r="K59" s="3"/>
      <c r="L59" s="4"/>
      <c r="M59" s="3"/>
      <c r="N59" s="3"/>
      <c r="O59" s="4"/>
      <c r="P59" s="3"/>
      <c r="Q59" s="3"/>
      <c r="R59" s="4"/>
      <c r="S59" s="3"/>
      <c r="T59" s="3"/>
      <c r="U59" s="4"/>
      <c r="V59" s="3"/>
      <c r="W59" s="3"/>
      <c r="X59" s="4"/>
      <c r="Y59" s="3"/>
      <c r="Z59" s="3"/>
      <c r="AA59" s="4"/>
      <c r="AB59" s="3"/>
      <c r="AC59" s="3"/>
      <c r="AD59" s="4"/>
      <c r="AE59" s="3"/>
      <c r="AF59" s="3"/>
      <c r="AG59" s="4"/>
      <c r="AH59" s="3"/>
      <c r="AI59" s="3"/>
      <c r="AJ59" s="4"/>
      <c r="AK59" s="3"/>
      <c r="AL59" s="3"/>
      <c r="AM59" s="4"/>
      <c r="AN59" s="3"/>
      <c r="AO59" s="3"/>
      <c r="AP59" s="4"/>
      <c r="AQ59" s="3"/>
      <c r="AR59" s="3"/>
      <c r="AS59" s="4"/>
      <c r="AT59" s="3"/>
      <c r="AU59" s="3"/>
      <c r="AV59" s="6"/>
      <c r="AW59" s="4"/>
      <c r="AX59" s="3"/>
      <c r="AY59" s="9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2:81" ht="15.75" thickBot="1" x14ac:dyDescent="0.3">
      <c r="B60" s="21"/>
      <c r="C60" s="22"/>
      <c r="D60" s="23"/>
      <c r="E60" s="24">
        <f>SUM(E49:E59)</f>
        <v>0</v>
      </c>
      <c r="F60" s="24">
        <f>SUM(F49:F59)</f>
        <v>0</v>
      </c>
      <c r="G60" s="24"/>
      <c r="H60" s="24">
        <f>SUM(H49:H59)</f>
        <v>0</v>
      </c>
      <c r="I60" s="24">
        <f>SUM(I49:I59)</f>
        <v>0</v>
      </c>
      <c r="J60" s="24"/>
      <c r="K60" s="24">
        <f>SUM(K49:K59)</f>
        <v>0</v>
      </c>
      <c r="L60" s="24">
        <f>SUM(L49:L59)</f>
        <v>0</v>
      </c>
      <c r="M60" s="24"/>
      <c r="N60" s="24">
        <f>SUM(N49:N59)</f>
        <v>0</v>
      </c>
      <c r="O60" s="24">
        <f>SUM(O49:O59)</f>
        <v>0</v>
      </c>
      <c r="P60" s="24"/>
      <c r="Q60" s="24">
        <f>SUM(Q49:Q59)</f>
        <v>0</v>
      </c>
      <c r="R60" s="24">
        <f>SUM(R49:R59)</f>
        <v>0</v>
      </c>
      <c r="S60" s="24"/>
      <c r="T60" s="24">
        <f>SUM(T49:T59)</f>
        <v>0</v>
      </c>
      <c r="U60" s="24">
        <f>SUM(U49:U59)</f>
        <v>0</v>
      </c>
      <c r="V60" s="24"/>
      <c r="W60" s="24">
        <f>SUM(W49:W59)</f>
        <v>0</v>
      </c>
      <c r="X60" s="24">
        <f>SUM(X49:X59)</f>
        <v>0</v>
      </c>
      <c r="Y60" s="24"/>
      <c r="Z60" s="24">
        <f>SUM(Z49:Z59)</f>
        <v>0</v>
      </c>
      <c r="AA60" s="24">
        <f>SUM(AA49:AA59)</f>
        <v>0</v>
      </c>
      <c r="AB60" s="24"/>
      <c r="AC60" s="24">
        <f>SUM(AC49:AC59)</f>
        <v>0</v>
      </c>
      <c r="AD60" s="24">
        <f>SUM(AD49:AD59)</f>
        <v>0</v>
      </c>
      <c r="AE60" s="24"/>
      <c r="AF60" s="24">
        <f>SUM(AF49:AF59)</f>
        <v>0</v>
      </c>
      <c r="AG60" s="24">
        <f>SUM(AG49:AG59)</f>
        <v>0</v>
      </c>
      <c r="AH60" s="24"/>
      <c r="AI60" s="24">
        <f>SUM(AI49:AI59)</f>
        <v>0</v>
      </c>
      <c r="AJ60" s="24">
        <f>SUM(AJ49:AJ59)</f>
        <v>0</v>
      </c>
      <c r="AK60" s="24"/>
      <c r="AL60" s="24">
        <f>SUM(AL49:AL59)</f>
        <v>0</v>
      </c>
      <c r="AM60" s="24">
        <f>SUM(AM49:AM59)</f>
        <v>0</v>
      </c>
      <c r="AN60" s="24"/>
      <c r="AO60" s="24">
        <f>SUM(AO49:AO59)</f>
        <v>0</v>
      </c>
      <c r="AP60" s="24">
        <f>SUM(AP49:AP59)</f>
        <v>0</v>
      </c>
      <c r="AQ60" s="24"/>
      <c r="AR60" s="24">
        <f>SUM(AR49:AR59)</f>
        <v>0</v>
      </c>
      <c r="AS60" s="24">
        <f>SUM(AS49:AS59)</f>
        <v>0</v>
      </c>
      <c r="AT60" s="24"/>
      <c r="AU60" s="24">
        <f>SUM(AU49:AU59)</f>
        <v>0</v>
      </c>
      <c r="AV60" s="28">
        <f>SUM(AV49:AV59)</f>
        <v>0</v>
      </c>
      <c r="AW60" s="24"/>
      <c r="AX60" s="24">
        <f>SUM(AX49:AX59)</f>
        <v>0</v>
      </c>
      <c r="AY60" s="25">
        <f>SUM(AY49:AY59)</f>
        <v>0</v>
      </c>
    </row>
    <row r="61" spans="2:81" ht="15.75" thickBot="1" x14ac:dyDescent="0.3"/>
    <row r="62" spans="2:81" x14ac:dyDescent="0.25">
      <c r="B62" s="333" t="s">
        <v>9</v>
      </c>
      <c r="C62" s="350"/>
      <c r="D62" s="339">
        <v>16</v>
      </c>
      <c r="E62" s="340"/>
      <c r="F62" s="340"/>
      <c r="G62" s="328">
        <v>17</v>
      </c>
      <c r="H62" s="329"/>
      <c r="I62" s="330"/>
      <c r="J62" s="328">
        <v>18</v>
      </c>
      <c r="K62" s="329"/>
      <c r="L62" s="330"/>
      <c r="M62" s="328">
        <v>19</v>
      </c>
      <c r="N62" s="329"/>
      <c r="O62" s="330"/>
      <c r="P62" s="328">
        <v>20</v>
      </c>
      <c r="Q62" s="329"/>
      <c r="R62" s="330"/>
      <c r="S62" s="328">
        <v>21</v>
      </c>
      <c r="T62" s="329"/>
      <c r="U62" s="330"/>
      <c r="V62" s="328">
        <v>22</v>
      </c>
      <c r="W62" s="329"/>
      <c r="X62" s="330"/>
      <c r="Y62" s="328">
        <v>23</v>
      </c>
      <c r="Z62" s="329"/>
      <c r="AA62" s="330"/>
      <c r="AB62" s="328">
        <v>24</v>
      </c>
      <c r="AC62" s="329"/>
      <c r="AD62" s="330"/>
      <c r="AE62" s="328">
        <v>25</v>
      </c>
      <c r="AF62" s="329"/>
      <c r="AG62" s="330"/>
      <c r="AH62" s="328">
        <v>26</v>
      </c>
      <c r="AI62" s="329"/>
      <c r="AJ62" s="330"/>
      <c r="AK62" s="328">
        <v>27</v>
      </c>
      <c r="AL62" s="329"/>
      <c r="AM62" s="330"/>
      <c r="AN62" s="328">
        <v>28</v>
      </c>
      <c r="AO62" s="329"/>
      <c r="AP62" s="330"/>
      <c r="AQ62" s="328">
        <v>29</v>
      </c>
      <c r="AR62" s="329"/>
      <c r="AS62" s="330"/>
      <c r="AT62" s="328">
        <v>30</v>
      </c>
      <c r="AU62" s="329"/>
      <c r="AV62" s="330"/>
      <c r="AW62" s="328">
        <v>31</v>
      </c>
      <c r="AX62" s="329"/>
      <c r="AY62" s="330"/>
      <c r="AZ62" s="319"/>
      <c r="BA62" s="319"/>
      <c r="BB62" s="319"/>
      <c r="BC62" s="319"/>
      <c r="BD62" s="319"/>
      <c r="BE62" s="319"/>
      <c r="BF62" s="319"/>
      <c r="BG62" s="319"/>
      <c r="BH62" s="319"/>
      <c r="BI62" s="319"/>
      <c r="BJ62" s="319"/>
      <c r="BK62" s="319"/>
      <c r="BL62" s="319"/>
      <c r="BM62" s="319"/>
      <c r="BN62" s="319"/>
      <c r="BO62" s="319"/>
      <c r="BP62" s="319"/>
      <c r="BQ62" s="319"/>
      <c r="BR62" s="319"/>
      <c r="BS62" s="319"/>
      <c r="BT62" s="319"/>
      <c r="BU62" s="319"/>
      <c r="BV62" s="319"/>
      <c r="BW62" s="319"/>
      <c r="BX62" s="319"/>
      <c r="BY62" s="319"/>
      <c r="BZ62" s="319"/>
      <c r="CA62" s="319"/>
      <c r="CB62" s="319"/>
      <c r="CC62" s="319"/>
    </row>
    <row r="63" spans="2:81" x14ac:dyDescent="0.25">
      <c r="B63" s="335"/>
      <c r="C63" s="351"/>
      <c r="D63" s="15" t="s">
        <v>0</v>
      </c>
      <c r="E63" s="16" t="s">
        <v>1</v>
      </c>
      <c r="F63" s="16" t="s">
        <v>2</v>
      </c>
      <c r="G63" s="16" t="s">
        <v>0</v>
      </c>
      <c r="H63" s="16" t="s">
        <v>1</v>
      </c>
      <c r="I63" s="16" t="s">
        <v>2</v>
      </c>
      <c r="J63" s="16" t="s">
        <v>0</v>
      </c>
      <c r="K63" s="16" t="s">
        <v>1</v>
      </c>
      <c r="L63" s="16" t="s">
        <v>2</v>
      </c>
      <c r="M63" s="16" t="s">
        <v>0</v>
      </c>
      <c r="N63" s="16" t="s">
        <v>1</v>
      </c>
      <c r="O63" s="16" t="s">
        <v>2</v>
      </c>
      <c r="P63" s="16" t="s">
        <v>0</v>
      </c>
      <c r="Q63" s="16" t="s">
        <v>1</v>
      </c>
      <c r="R63" s="16" t="s">
        <v>2</v>
      </c>
      <c r="S63" s="16" t="s">
        <v>0</v>
      </c>
      <c r="T63" s="16" t="s">
        <v>1</v>
      </c>
      <c r="U63" s="16" t="s">
        <v>2</v>
      </c>
      <c r="V63" s="16" t="s">
        <v>0</v>
      </c>
      <c r="W63" s="16" t="s">
        <v>1</v>
      </c>
      <c r="X63" s="16" t="s">
        <v>2</v>
      </c>
      <c r="Y63" s="16" t="s">
        <v>0</v>
      </c>
      <c r="Z63" s="16" t="s">
        <v>1</v>
      </c>
      <c r="AA63" s="16" t="s">
        <v>2</v>
      </c>
      <c r="AB63" s="16" t="s">
        <v>0</v>
      </c>
      <c r="AC63" s="16" t="s">
        <v>1</v>
      </c>
      <c r="AD63" s="16" t="s">
        <v>2</v>
      </c>
      <c r="AE63" s="16" t="s">
        <v>0</v>
      </c>
      <c r="AF63" s="16" t="s">
        <v>1</v>
      </c>
      <c r="AG63" s="16" t="s">
        <v>2</v>
      </c>
      <c r="AH63" s="16" t="s">
        <v>0</v>
      </c>
      <c r="AI63" s="16" t="s">
        <v>1</v>
      </c>
      <c r="AJ63" s="16" t="s">
        <v>2</v>
      </c>
      <c r="AK63" s="16" t="s">
        <v>0</v>
      </c>
      <c r="AL63" s="16" t="s">
        <v>1</v>
      </c>
      <c r="AM63" s="16" t="s">
        <v>2</v>
      </c>
      <c r="AN63" s="16" t="s">
        <v>0</v>
      </c>
      <c r="AO63" s="16" t="s">
        <v>1</v>
      </c>
      <c r="AP63" s="16" t="s">
        <v>2</v>
      </c>
      <c r="AQ63" s="16" t="s">
        <v>0</v>
      </c>
      <c r="AR63" s="16" t="s">
        <v>1</v>
      </c>
      <c r="AS63" s="16" t="s">
        <v>2</v>
      </c>
      <c r="AT63" s="16" t="s">
        <v>0</v>
      </c>
      <c r="AU63" s="16" t="s">
        <v>1</v>
      </c>
      <c r="AV63" s="27" t="s">
        <v>2</v>
      </c>
      <c r="AW63" s="16" t="s">
        <v>0</v>
      </c>
      <c r="AX63" s="16" t="s">
        <v>1</v>
      </c>
      <c r="AY63" s="17" t="s">
        <v>2</v>
      </c>
    </row>
    <row r="64" spans="2:81" x14ac:dyDescent="0.25">
      <c r="B64" s="335"/>
      <c r="C64" s="351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5"/>
      <c r="AW64" s="1"/>
      <c r="AX64" s="1"/>
      <c r="AY64" s="8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2:81" x14ac:dyDescent="0.25">
      <c r="B65" s="335"/>
      <c r="C65" s="351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5"/>
      <c r="AW65" s="1"/>
      <c r="AX65" s="1"/>
      <c r="AY65" s="8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2:81" ht="15.75" thickBot="1" x14ac:dyDescent="0.3">
      <c r="B66" s="337"/>
      <c r="C66" s="352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5"/>
      <c r="AW66" s="1"/>
      <c r="AX66" s="1"/>
      <c r="AY66" s="8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2:81" x14ac:dyDescent="0.25">
      <c r="B67" s="320" t="s">
        <v>8</v>
      </c>
      <c r="C67" s="321"/>
      <c r="D67" s="11"/>
      <c r="E67" s="1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5"/>
      <c r="AW67" s="1"/>
      <c r="AX67" s="1"/>
      <c r="AY67" s="8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2:81" x14ac:dyDescent="0.25">
      <c r="B68" s="18" t="s">
        <v>6</v>
      </c>
      <c r="C68" s="26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5"/>
      <c r="AW68" s="1"/>
      <c r="AX68" s="1"/>
      <c r="AY68" s="8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2:81" x14ac:dyDescent="0.25">
      <c r="B69" s="18" t="s">
        <v>3</v>
      </c>
      <c r="C69" s="19">
        <f>SUM(E75,H75,K75,N75,Q75,T75,W75,Z75,AC75,AF75,AI75,AL75,AO75,AR75,AU75,AX75)</f>
        <v>0</v>
      </c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5"/>
      <c r="AW69" s="1"/>
      <c r="AX69" s="1"/>
      <c r="AY69" s="8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2:81" x14ac:dyDescent="0.25">
      <c r="B70" s="18" t="s">
        <v>2</v>
      </c>
      <c r="C70" s="19">
        <f>SUM(F75,I75,L75,O75,R75,U75,X75,AA75,AD75,AG75,AJ75,AM75,AP75,AS75,AV75,AY75)</f>
        <v>0</v>
      </c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5"/>
      <c r="AW70" s="1"/>
      <c r="AX70" s="1"/>
      <c r="AY70" s="8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2:81" ht="15.75" thickBot="1" x14ac:dyDescent="0.3">
      <c r="B71" s="18" t="s">
        <v>4</v>
      </c>
      <c r="C71" s="20">
        <f>C69-C70</f>
        <v>0</v>
      </c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5"/>
      <c r="AW71" s="1"/>
      <c r="AX71" s="1"/>
      <c r="AY71" s="8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2:81" x14ac:dyDescent="0.25">
      <c r="B72" s="322" t="s">
        <v>5</v>
      </c>
      <c r="C72" s="323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5"/>
      <c r="AW72" s="1"/>
      <c r="AX72" s="1"/>
      <c r="AY72" s="8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2:81" x14ac:dyDescent="0.25">
      <c r="B73" s="324" t="e">
        <f>C71/C68</f>
        <v>#DIV/0!</v>
      </c>
      <c r="C73" s="325"/>
      <c r="D73" s="1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5"/>
      <c r="AW73" s="1"/>
      <c r="AX73" s="1"/>
      <c r="AY73" s="8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2:81" ht="15.75" thickBot="1" x14ac:dyDescent="0.3">
      <c r="B74" s="326"/>
      <c r="C74" s="327"/>
      <c r="D74" s="10"/>
      <c r="E74" s="4"/>
      <c r="F74" s="3"/>
      <c r="G74" s="3"/>
      <c r="H74" s="4"/>
      <c r="I74" s="4"/>
      <c r="J74" s="3"/>
      <c r="K74" s="3"/>
      <c r="L74" s="4"/>
      <c r="M74" s="3"/>
      <c r="N74" s="3"/>
      <c r="O74" s="4"/>
      <c r="P74" s="3"/>
      <c r="Q74" s="3"/>
      <c r="R74" s="4"/>
      <c r="S74" s="3"/>
      <c r="T74" s="3"/>
      <c r="U74" s="4"/>
      <c r="V74" s="3"/>
      <c r="W74" s="3"/>
      <c r="X74" s="4"/>
      <c r="Y74" s="3"/>
      <c r="Z74" s="3"/>
      <c r="AA74" s="4"/>
      <c r="AB74" s="3"/>
      <c r="AC74" s="3"/>
      <c r="AD74" s="4"/>
      <c r="AE74" s="3"/>
      <c r="AF74" s="3"/>
      <c r="AG74" s="4"/>
      <c r="AH74" s="3"/>
      <c r="AI74" s="3"/>
      <c r="AJ74" s="4"/>
      <c r="AK74" s="3"/>
      <c r="AL74" s="3"/>
      <c r="AM74" s="4"/>
      <c r="AN74" s="3"/>
      <c r="AO74" s="3"/>
      <c r="AP74" s="4"/>
      <c r="AQ74" s="3"/>
      <c r="AR74" s="3"/>
      <c r="AS74" s="4"/>
      <c r="AT74" s="3"/>
      <c r="AU74" s="3"/>
      <c r="AV74" s="6"/>
      <c r="AW74" s="4"/>
      <c r="AX74" s="3"/>
      <c r="AY74" s="9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2:81" ht="15.75" thickBot="1" x14ac:dyDescent="0.3">
      <c r="B75" s="21"/>
      <c r="C75" s="22"/>
      <c r="D75" s="23"/>
      <c r="E75" s="24">
        <f>SUM(E64:E74)</f>
        <v>0</v>
      </c>
      <c r="F75" s="24">
        <f>SUM(F64:F74)</f>
        <v>0</v>
      </c>
      <c r="G75" s="24"/>
      <c r="H75" s="24">
        <f>SUM(H64:H74)</f>
        <v>0</v>
      </c>
      <c r="I75" s="24">
        <f>SUM(I64:I74)</f>
        <v>0</v>
      </c>
      <c r="J75" s="24"/>
      <c r="K75" s="24">
        <f>SUM(K64:K74)</f>
        <v>0</v>
      </c>
      <c r="L75" s="24">
        <f>SUM(L64:L74)</f>
        <v>0</v>
      </c>
      <c r="M75" s="24"/>
      <c r="N75" s="24">
        <f>SUM(N64:N74)</f>
        <v>0</v>
      </c>
      <c r="O75" s="24">
        <f>SUM(O64:O74)</f>
        <v>0</v>
      </c>
      <c r="P75" s="24"/>
      <c r="Q75" s="24">
        <f>SUM(Q64:Q74)</f>
        <v>0</v>
      </c>
      <c r="R75" s="24">
        <f>SUM(R64:R74)</f>
        <v>0</v>
      </c>
      <c r="S75" s="24"/>
      <c r="T75" s="24">
        <f>SUM(T64:T74)</f>
        <v>0</v>
      </c>
      <c r="U75" s="24">
        <f>SUM(U64:U74)</f>
        <v>0</v>
      </c>
      <c r="V75" s="24"/>
      <c r="W75" s="24">
        <f>SUM(W64:W74)</f>
        <v>0</v>
      </c>
      <c r="X75" s="24">
        <f>SUM(X64:X74)</f>
        <v>0</v>
      </c>
      <c r="Y75" s="24"/>
      <c r="Z75" s="24">
        <f>SUM(Z64:Z74)</f>
        <v>0</v>
      </c>
      <c r="AA75" s="24">
        <f>SUM(AA64:AA74)</f>
        <v>0</v>
      </c>
      <c r="AB75" s="24"/>
      <c r="AC75" s="24">
        <f>SUM(AC64:AC74)</f>
        <v>0</v>
      </c>
      <c r="AD75" s="24">
        <f>SUM(AD64:AD74)</f>
        <v>0</v>
      </c>
      <c r="AE75" s="24"/>
      <c r="AF75" s="24">
        <f>SUM(AF64:AF74)</f>
        <v>0</v>
      </c>
      <c r="AG75" s="24">
        <f>SUM(AG64:AG74)</f>
        <v>0</v>
      </c>
      <c r="AH75" s="24"/>
      <c r="AI75" s="24">
        <f>SUM(AI64:AI74)</f>
        <v>0</v>
      </c>
      <c r="AJ75" s="24">
        <f>SUM(AJ64:AJ74)</f>
        <v>0</v>
      </c>
      <c r="AK75" s="24"/>
      <c r="AL75" s="24">
        <f>SUM(AL64:AL74)</f>
        <v>0</v>
      </c>
      <c r="AM75" s="24">
        <f>SUM(AM64:AM74)</f>
        <v>0</v>
      </c>
      <c r="AN75" s="24"/>
      <c r="AO75" s="24">
        <f>SUM(AO64:AO74)</f>
        <v>0</v>
      </c>
      <c r="AP75" s="24">
        <f>SUM(AP64:AP74)</f>
        <v>0</v>
      </c>
      <c r="AQ75" s="24"/>
      <c r="AR75" s="24">
        <f>SUM(AR64:AR74)</f>
        <v>0</v>
      </c>
      <c r="AS75" s="24">
        <f>SUM(AS64:AS74)</f>
        <v>0</v>
      </c>
      <c r="AT75" s="24"/>
      <c r="AU75" s="24">
        <f>SUM(AU64:AU74)</f>
        <v>0</v>
      </c>
      <c r="AV75" s="28">
        <f>SUM(AV64:AV74)</f>
        <v>0</v>
      </c>
      <c r="AW75" s="24"/>
      <c r="AX75" s="24">
        <f>SUM(AX64:AX74)</f>
        <v>0</v>
      </c>
      <c r="AY75" s="25">
        <f>SUM(AY64:AY74)</f>
        <v>0</v>
      </c>
    </row>
    <row r="76" spans="2:81" ht="15.75" thickBot="1" x14ac:dyDescent="0.3"/>
    <row r="77" spans="2:81" x14ac:dyDescent="0.25">
      <c r="B77" s="333" t="s">
        <v>9</v>
      </c>
      <c r="C77" s="350"/>
      <c r="D77" s="339">
        <v>16</v>
      </c>
      <c r="E77" s="340"/>
      <c r="F77" s="340"/>
      <c r="G77" s="328">
        <v>17</v>
      </c>
      <c r="H77" s="329"/>
      <c r="I77" s="330"/>
      <c r="J77" s="328">
        <v>18</v>
      </c>
      <c r="K77" s="329"/>
      <c r="L77" s="330"/>
      <c r="M77" s="328">
        <v>19</v>
      </c>
      <c r="N77" s="329"/>
      <c r="O77" s="330"/>
      <c r="P77" s="328">
        <v>20</v>
      </c>
      <c r="Q77" s="329"/>
      <c r="R77" s="330"/>
      <c r="S77" s="328">
        <v>21</v>
      </c>
      <c r="T77" s="329"/>
      <c r="U77" s="330"/>
      <c r="V77" s="328">
        <v>22</v>
      </c>
      <c r="W77" s="329"/>
      <c r="X77" s="330"/>
      <c r="Y77" s="328">
        <v>23</v>
      </c>
      <c r="Z77" s="329"/>
      <c r="AA77" s="330"/>
      <c r="AB77" s="328">
        <v>24</v>
      </c>
      <c r="AC77" s="329"/>
      <c r="AD77" s="330"/>
      <c r="AE77" s="328">
        <v>25</v>
      </c>
      <c r="AF77" s="329"/>
      <c r="AG77" s="330"/>
      <c r="AH77" s="328">
        <v>26</v>
      </c>
      <c r="AI77" s="329"/>
      <c r="AJ77" s="330"/>
      <c r="AK77" s="328">
        <v>27</v>
      </c>
      <c r="AL77" s="329"/>
      <c r="AM77" s="330"/>
      <c r="AN77" s="328">
        <v>28</v>
      </c>
      <c r="AO77" s="329"/>
      <c r="AP77" s="330"/>
      <c r="AQ77" s="328">
        <v>29</v>
      </c>
      <c r="AR77" s="329"/>
      <c r="AS77" s="330"/>
      <c r="AT77" s="328">
        <v>30</v>
      </c>
      <c r="AU77" s="329"/>
      <c r="AV77" s="330"/>
      <c r="AW77" s="328">
        <v>31</v>
      </c>
      <c r="AX77" s="329"/>
      <c r="AY77" s="330"/>
      <c r="AZ77" s="319"/>
      <c r="BA77" s="319"/>
      <c r="BB77" s="319"/>
      <c r="BC77" s="319"/>
      <c r="BD77" s="319"/>
      <c r="BE77" s="319"/>
      <c r="BF77" s="319"/>
      <c r="BG77" s="319"/>
      <c r="BH77" s="319"/>
      <c r="BI77" s="319"/>
      <c r="BJ77" s="319"/>
      <c r="BK77" s="319"/>
      <c r="BL77" s="319"/>
      <c r="BM77" s="319"/>
      <c r="BN77" s="319"/>
      <c r="BO77" s="319"/>
      <c r="BP77" s="319"/>
      <c r="BQ77" s="319"/>
      <c r="BR77" s="319"/>
      <c r="BS77" s="319"/>
      <c r="BT77" s="319"/>
      <c r="BU77" s="319"/>
      <c r="BV77" s="319"/>
      <c r="BW77" s="319"/>
      <c r="BX77" s="319"/>
      <c r="BY77" s="319"/>
      <c r="BZ77" s="319"/>
      <c r="CA77" s="319"/>
      <c r="CB77" s="319"/>
      <c r="CC77" s="319"/>
    </row>
    <row r="78" spans="2:81" x14ac:dyDescent="0.25">
      <c r="B78" s="335"/>
      <c r="C78" s="351"/>
      <c r="D78" s="15" t="s">
        <v>0</v>
      </c>
      <c r="E78" s="16" t="s">
        <v>1</v>
      </c>
      <c r="F78" s="16" t="s">
        <v>2</v>
      </c>
      <c r="G78" s="16" t="s">
        <v>0</v>
      </c>
      <c r="H78" s="16" t="s">
        <v>1</v>
      </c>
      <c r="I78" s="16" t="s">
        <v>2</v>
      </c>
      <c r="J78" s="16" t="s">
        <v>0</v>
      </c>
      <c r="K78" s="16" t="s">
        <v>1</v>
      </c>
      <c r="L78" s="16" t="s">
        <v>2</v>
      </c>
      <c r="M78" s="16" t="s">
        <v>0</v>
      </c>
      <c r="N78" s="16" t="s">
        <v>1</v>
      </c>
      <c r="O78" s="16" t="s">
        <v>2</v>
      </c>
      <c r="P78" s="16" t="s">
        <v>0</v>
      </c>
      <c r="Q78" s="16" t="s">
        <v>1</v>
      </c>
      <c r="R78" s="16" t="s">
        <v>2</v>
      </c>
      <c r="S78" s="16" t="s">
        <v>0</v>
      </c>
      <c r="T78" s="16" t="s">
        <v>1</v>
      </c>
      <c r="U78" s="16" t="s">
        <v>2</v>
      </c>
      <c r="V78" s="16" t="s">
        <v>0</v>
      </c>
      <c r="W78" s="16" t="s">
        <v>1</v>
      </c>
      <c r="X78" s="16" t="s">
        <v>2</v>
      </c>
      <c r="Y78" s="16" t="s">
        <v>0</v>
      </c>
      <c r="Z78" s="16" t="s">
        <v>1</v>
      </c>
      <c r="AA78" s="16" t="s">
        <v>2</v>
      </c>
      <c r="AB78" s="16" t="s">
        <v>0</v>
      </c>
      <c r="AC78" s="16" t="s">
        <v>1</v>
      </c>
      <c r="AD78" s="16" t="s">
        <v>2</v>
      </c>
      <c r="AE78" s="16" t="s">
        <v>0</v>
      </c>
      <c r="AF78" s="16" t="s">
        <v>1</v>
      </c>
      <c r="AG78" s="16" t="s">
        <v>2</v>
      </c>
      <c r="AH78" s="16" t="s">
        <v>0</v>
      </c>
      <c r="AI78" s="16" t="s">
        <v>1</v>
      </c>
      <c r="AJ78" s="16" t="s">
        <v>2</v>
      </c>
      <c r="AK78" s="16" t="s">
        <v>0</v>
      </c>
      <c r="AL78" s="16" t="s">
        <v>1</v>
      </c>
      <c r="AM78" s="16" t="s">
        <v>2</v>
      </c>
      <c r="AN78" s="16" t="s">
        <v>0</v>
      </c>
      <c r="AO78" s="16" t="s">
        <v>1</v>
      </c>
      <c r="AP78" s="16" t="s">
        <v>2</v>
      </c>
      <c r="AQ78" s="16" t="s">
        <v>0</v>
      </c>
      <c r="AR78" s="16" t="s">
        <v>1</v>
      </c>
      <c r="AS78" s="16" t="s">
        <v>2</v>
      </c>
      <c r="AT78" s="16" t="s">
        <v>0</v>
      </c>
      <c r="AU78" s="16" t="s">
        <v>1</v>
      </c>
      <c r="AV78" s="27" t="s">
        <v>2</v>
      </c>
      <c r="AW78" s="16" t="s">
        <v>0</v>
      </c>
      <c r="AX78" s="16" t="s">
        <v>1</v>
      </c>
      <c r="AY78" s="17" t="s">
        <v>2</v>
      </c>
    </row>
    <row r="79" spans="2:81" x14ac:dyDescent="0.25">
      <c r="B79" s="335"/>
      <c r="C79" s="351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5"/>
      <c r="AW79" s="1"/>
      <c r="AX79" s="1"/>
      <c r="AY79" s="8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2:81" x14ac:dyDescent="0.25">
      <c r="B80" s="335"/>
      <c r="C80" s="351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5"/>
      <c r="AW80" s="1"/>
      <c r="AX80" s="1"/>
      <c r="AY80" s="8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2:81" ht="15.75" thickBot="1" x14ac:dyDescent="0.3">
      <c r="B81" s="337"/>
      <c r="C81" s="352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5"/>
      <c r="AW81" s="1"/>
      <c r="AX81" s="1"/>
      <c r="AY81" s="8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2:81" x14ac:dyDescent="0.25">
      <c r="B82" s="320" t="s">
        <v>8</v>
      </c>
      <c r="C82" s="321"/>
      <c r="D82" s="11"/>
      <c r="E82" s="1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5"/>
      <c r="AW82" s="1"/>
      <c r="AX82" s="1"/>
      <c r="AY82" s="8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2:81" x14ac:dyDescent="0.25">
      <c r="B83" s="18" t="s">
        <v>6</v>
      </c>
      <c r="C83" s="26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5"/>
      <c r="AW83" s="1"/>
      <c r="AX83" s="1"/>
      <c r="AY83" s="8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2:81" x14ac:dyDescent="0.25">
      <c r="B84" s="18" t="s">
        <v>3</v>
      </c>
      <c r="C84" s="19">
        <f>SUM(E90,H90,K90,N90,Q90,T90,W90,Z90,AC90,AF90,AI90,AL90,AO90,AR90,AU90,AX90)</f>
        <v>0</v>
      </c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5"/>
      <c r="AW84" s="1"/>
      <c r="AX84" s="1"/>
      <c r="AY84" s="8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2:81" x14ac:dyDescent="0.25">
      <c r="B85" s="18" t="s">
        <v>2</v>
      </c>
      <c r="C85" s="19">
        <f>SUM(F90,I90,L90,O90,R90,U90,X90,AA90,AD90,AG90,AJ90,AM90,AP90,AS90,AV90,AY90)</f>
        <v>0</v>
      </c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5"/>
      <c r="AW85" s="1"/>
      <c r="AX85" s="1"/>
      <c r="AY85" s="8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2:81" ht="15.75" thickBot="1" x14ac:dyDescent="0.3">
      <c r="B86" s="18" t="s">
        <v>4</v>
      </c>
      <c r="C86" s="20">
        <f>C84-C85</f>
        <v>0</v>
      </c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5"/>
      <c r="AW86" s="1"/>
      <c r="AX86" s="1"/>
      <c r="AY86" s="8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2:81" x14ac:dyDescent="0.25">
      <c r="B87" s="322" t="s">
        <v>5</v>
      </c>
      <c r="C87" s="323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5"/>
      <c r="AW87" s="1"/>
      <c r="AX87" s="1"/>
      <c r="AY87" s="8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2:81" x14ac:dyDescent="0.25">
      <c r="B88" s="324" t="e">
        <f>C86/C83</f>
        <v>#DIV/0!</v>
      </c>
      <c r="C88" s="325"/>
      <c r="D88" s="1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5"/>
      <c r="AW88" s="1"/>
      <c r="AX88" s="1"/>
      <c r="AY88" s="8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2:81" ht="15.75" thickBot="1" x14ac:dyDescent="0.3">
      <c r="B89" s="326"/>
      <c r="C89" s="327"/>
      <c r="D89" s="10"/>
      <c r="E89" s="4"/>
      <c r="F89" s="3"/>
      <c r="G89" s="3"/>
      <c r="H89" s="4"/>
      <c r="I89" s="4"/>
      <c r="J89" s="3"/>
      <c r="K89" s="3"/>
      <c r="L89" s="4"/>
      <c r="M89" s="3"/>
      <c r="N89" s="3"/>
      <c r="O89" s="4"/>
      <c r="P89" s="3"/>
      <c r="Q89" s="3"/>
      <c r="R89" s="4"/>
      <c r="S89" s="3"/>
      <c r="T89" s="3"/>
      <c r="U89" s="4"/>
      <c r="V89" s="3"/>
      <c r="W89" s="3"/>
      <c r="X89" s="4"/>
      <c r="Y89" s="3"/>
      <c r="Z89" s="3"/>
      <c r="AA89" s="4"/>
      <c r="AB89" s="3"/>
      <c r="AC89" s="3"/>
      <c r="AD89" s="4"/>
      <c r="AE89" s="3"/>
      <c r="AF89" s="3"/>
      <c r="AG89" s="4"/>
      <c r="AH89" s="3"/>
      <c r="AI89" s="3"/>
      <c r="AJ89" s="4"/>
      <c r="AK89" s="3"/>
      <c r="AL89" s="3"/>
      <c r="AM89" s="4"/>
      <c r="AN89" s="3"/>
      <c r="AO89" s="3"/>
      <c r="AP89" s="4"/>
      <c r="AQ89" s="3"/>
      <c r="AR89" s="3"/>
      <c r="AS89" s="4"/>
      <c r="AT89" s="3"/>
      <c r="AU89" s="3"/>
      <c r="AV89" s="6"/>
      <c r="AW89" s="4"/>
      <c r="AX89" s="3"/>
      <c r="AY89" s="9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2:81" ht="15.75" thickBot="1" x14ac:dyDescent="0.3">
      <c r="B90" s="21"/>
      <c r="C90" s="22"/>
      <c r="D90" s="23"/>
      <c r="E90" s="24">
        <f>SUM(E79:E89)</f>
        <v>0</v>
      </c>
      <c r="F90" s="24">
        <f>SUM(F79:F89)</f>
        <v>0</v>
      </c>
      <c r="G90" s="24"/>
      <c r="H90" s="24">
        <f>SUM(H79:H89)</f>
        <v>0</v>
      </c>
      <c r="I90" s="24">
        <f>SUM(I79:I89)</f>
        <v>0</v>
      </c>
      <c r="J90" s="24"/>
      <c r="K90" s="24">
        <f>SUM(K79:K89)</f>
        <v>0</v>
      </c>
      <c r="L90" s="24">
        <f>SUM(L79:L89)</f>
        <v>0</v>
      </c>
      <c r="M90" s="24"/>
      <c r="N90" s="24">
        <f>SUM(N79:N89)</f>
        <v>0</v>
      </c>
      <c r="O90" s="24">
        <f>SUM(O79:O89)</f>
        <v>0</v>
      </c>
      <c r="P90" s="24"/>
      <c r="Q90" s="24">
        <f>SUM(Q79:Q89)</f>
        <v>0</v>
      </c>
      <c r="R90" s="24">
        <f>SUM(R79:R89)</f>
        <v>0</v>
      </c>
      <c r="S90" s="24"/>
      <c r="T90" s="24">
        <f>SUM(T79:T89)</f>
        <v>0</v>
      </c>
      <c r="U90" s="24">
        <f>SUM(U79:U89)</f>
        <v>0</v>
      </c>
      <c r="V90" s="24"/>
      <c r="W90" s="24">
        <f>SUM(W79:W89)</f>
        <v>0</v>
      </c>
      <c r="X90" s="24">
        <f>SUM(X79:X89)</f>
        <v>0</v>
      </c>
      <c r="Y90" s="24"/>
      <c r="Z90" s="24">
        <f>SUM(Z79:Z89)</f>
        <v>0</v>
      </c>
      <c r="AA90" s="24">
        <f>SUM(AA79:AA89)</f>
        <v>0</v>
      </c>
      <c r="AB90" s="24"/>
      <c r="AC90" s="24">
        <f>SUM(AC79:AC89)</f>
        <v>0</v>
      </c>
      <c r="AD90" s="24">
        <f>SUM(AD79:AD89)</f>
        <v>0</v>
      </c>
      <c r="AE90" s="24"/>
      <c r="AF90" s="24">
        <f>SUM(AF79:AF89)</f>
        <v>0</v>
      </c>
      <c r="AG90" s="24">
        <f>SUM(AG79:AG89)</f>
        <v>0</v>
      </c>
      <c r="AH90" s="24"/>
      <c r="AI90" s="24">
        <f>SUM(AI79:AI89)</f>
        <v>0</v>
      </c>
      <c r="AJ90" s="24">
        <f>SUM(AJ79:AJ89)</f>
        <v>0</v>
      </c>
      <c r="AK90" s="24"/>
      <c r="AL90" s="24">
        <f>SUM(AL79:AL89)</f>
        <v>0</v>
      </c>
      <c r="AM90" s="24">
        <f>SUM(AM79:AM89)</f>
        <v>0</v>
      </c>
      <c r="AN90" s="24"/>
      <c r="AO90" s="24">
        <f>SUM(AO79:AO89)</f>
        <v>0</v>
      </c>
      <c r="AP90" s="24">
        <f>SUM(AP79:AP89)</f>
        <v>0</v>
      </c>
      <c r="AQ90" s="24"/>
      <c r="AR90" s="24">
        <f>SUM(AR79:AR89)</f>
        <v>0</v>
      </c>
      <c r="AS90" s="24">
        <f>SUM(AS79:AS89)</f>
        <v>0</v>
      </c>
      <c r="AT90" s="24"/>
      <c r="AU90" s="24">
        <f>SUM(AU79:AU89)</f>
        <v>0</v>
      </c>
      <c r="AV90" s="28">
        <f>SUM(AV79:AV89)</f>
        <v>0</v>
      </c>
      <c r="AW90" s="24"/>
      <c r="AX90" s="24">
        <f>SUM(AX79:AX89)</f>
        <v>0</v>
      </c>
      <c r="AY90" s="25">
        <f>SUM(AY79:AY89)</f>
        <v>0</v>
      </c>
    </row>
    <row r="91" spans="2:81" ht="15.75" thickBot="1" x14ac:dyDescent="0.3"/>
    <row r="92" spans="2:81" x14ac:dyDescent="0.25">
      <c r="B92" s="333" t="s">
        <v>9</v>
      </c>
      <c r="C92" s="350"/>
      <c r="D92" s="339">
        <v>16</v>
      </c>
      <c r="E92" s="340"/>
      <c r="F92" s="340"/>
      <c r="G92" s="328">
        <v>17</v>
      </c>
      <c r="H92" s="329"/>
      <c r="I92" s="330"/>
      <c r="J92" s="328">
        <v>18</v>
      </c>
      <c r="K92" s="329"/>
      <c r="L92" s="330"/>
      <c r="M92" s="328">
        <v>19</v>
      </c>
      <c r="N92" s="329"/>
      <c r="O92" s="330"/>
      <c r="P92" s="328">
        <v>20</v>
      </c>
      <c r="Q92" s="329"/>
      <c r="R92" s="330"/>
      <c r="S92" s="328">
        <v>21</v>
      </c>
      <c r="T92" s="329"/>
      <c r="U92" s="330"/>
      <c r="V92" s="328">
        <v>22</v>
      </c>
      <c r="W92" s="329"/>
      <c r="X92" s="330"/>
      <c r="Y92" s="328">
        <v>23</v>
      </c>
      <c r="Z92" s="329"/>
      <c r="AA92" s="330"/>
      <c r="AB92" s="328">
        <v>24</v>
      </c>
      <c r="AC92" s="329"/>
      <c r="AD92" s="330"/>
      <c r="AE92" s="328">
        <v>25</v>
      </c>
      <c r="AF92" s="329"/>
      <c r="AG92" s="330"/>
      <c r="AH92" s="328">
        <v>26</v>
      </c>
      <c r="AI92" s="329"/>
      <c r="AJ92" s="330"/>
      <c r="AK92" s="328">
        <v>27</v>
      </c>
      <c r="AL92" s="329"/>
      <c r="AM92" s="330"/>
      <c r="AN92" s="328">
        <v>28</v>
      </c>
      <c r="AO92" s="329"/>
      <c r="AP92" s="330"/>
      <c r="AQ92" s="328">
        <v>29</v>
      </c>
      <c r="AR92" s="329"/>
      <c r="AS92" s="330"/>
      <c r="AT92" s="328">
        <v>30</v>
      </c>
      <c r="AU92" s="329"/>
      <c r="AV92" s="330"/>
      <c r="AW92" s="328">
        <v>31</v>
      </c>
      <c r="AX92" s="329"/>
      <c r="AY92" s="330"/>
      <c r="AZ92" s="319"/>
      <c r="BA92" s="319"/>
      <c r="BB92" s="319"/>
      <c r="BC92" s="319"/>
      <c r="BD92" s="319"/>
      <c r="BE92" s="319"/>
      <c r="BF92" s="319"/>
      <c r="BG92" s="319"/>
      <c r="BH92" s="319"/>
      <c r="BI92" s="319"/>
      <c r="BJ92" s="319"/>
      <c r="BK92" s="319"/>
      <c r="BL92" s="319"/>
      <c r="BM92" s="319"/>
      <c r="BN92" s="319"/>
      <c r="BO92" s="319"/>
      <c r="BP92" s="319"/>
      <c r="BQ92" s="319"/>
      <c r="BR92" s="319"/>
      <c r="BS92" s="319"/>
      <c r="BT92" s="319"/>
      <c r="BU92" s="319"/>
      <c r="BV92" s="319"/>
      <c r="BW92" s="319"/>
      <c r="BX92" s="319"/>
      <c r="BY92" s="319"/>
      <c r="BZ92" s="319"/>
      <c r="CA92" s="319"/>
      <c r="CB92" s="319"/>
      <c r="CC92" s="319"/>
    </row>
    <row r="93" spans="2:81" x14ac:dyDescent="0.25">
      <c r="B93" s="335"/>
      <c r="C93" s="351"/>
      <c r="D93" s="15" t="s">
        <v>0</v>
      </c>
      <c r="E93" s="16" t="s">
        <v>1</v>
      </c>
      <c r="F93" s="16" t="s">
        <v>2</v>
      </c>
      <c r="G93" s="16" t="s">
        <v>0</v>
      </c>
      <c r="H93" s="16" t="s">
        <v>1</v>
      </c>
      <c r="I93" s="16" t="s">
        <v>2</v>
      </c>
      <c r="J93" s="16" t="s">
        <v>0</v>
      </c>
      <c r="K93" s="16" t="s">
        <v>1</v>
      </c>
      <c r="L93" s="16" t="s">
        <v>2</v>
      </c>
      <c r="M93" s="16" t="s">
        <v>0</v>
      </c>
      <c r="N93" s="16" t="s">
        <v>1</v>
      </c>
      <c r="O93" s="16" t="s">
        <v>2</v>
      </c>
      <c r="P93" s="16" t="s">
        <v>0</v>
      </c>
      <c r="Q93" s="16" t="s">
        <v>1</v>
      </c>
      <c r="R93" s="16" t="s">
        <v>2</v>
      </c>
      <c r="S93" s="16" t="s">
        <v>0</v>
      </c>
      <c r="T93" s="16" t="s">
        <v>1</v>
      </c>
      <c r="U93" s="16" t="s">
        <v>2</v>
      </c>
      <c r="V93" s="16" t="s">
        <v>0</v>
      </c>
      <c r="W93" s="16" t="s">
        <v>1</v>
      </c>
      <c r="X93" s="16" t="s">
        <v>2</v>
      </c>
      <c r="Y93" s="16" t="s">
        <v>0</v>
      </c>
      <c r="Z93" s="16" t="s">
        <v>1</v>
      </c>
      <c r="AA93" s="16" t="s">
        <v>2</v>
      </c>
      <c r="AB93" s="16" t="s">
        <v>0</v>
      </c>
      <c r="AC93" s="16" t="s">
        <v>1</v>
      </c>
      <c r="AD93" s="16" t="s">
        <v>2</v>
      </c>
      <c r="AE93" s="16" t="s">
        <v>0</v>
      </c>
      <c r="AF93" s="16" t="s">
        <v>1</v>
      </c>
      <c r="AG93" s="16" t="s">
        <v>2</v>
      </c>
      <c r="AH93" s="16" t="s">
        <v>0</v>
      </c>
      <c r="AI93" s="16" t="s">
        <v>1</v>
      </c>
      <c r="AJ93" s="16" t="s">
        <v>2</v>
      </c>
      <c r="AK93" s="16" t="s">
        <v>0</v>
      </c>
      <c r="AL93" s="16" t="s">
        <v>1</v>
      </c>
      <c r="AM93" s="16" t="s">
        <v>2</v>
      </c>
      <c r="AN93" s="16" t="s">
        <v>0</v>
      </c>
      <c r="AO93" s="16" t="s">
        <v>1</v>
      </c>
      <c r="AP93" s="16" t="s">
        <v>2</v>
      </c>
      <c r="AQ93" s="16" t="s">
        <v>0</v>
      </c>
      <c r="AR93" s="16" t="s">
        <v>1</v>
      </c>
      <c r="AS93" s="16" t="s">
        <v>2</v>
      </c>
      <c r="AT93" s="16" t="s">
        <v>0</v>
      </c>
      <c r="AU93" s="16" t="s">
        <v>1</v>
      </c>
      <c r="AV93" s="27" t="s">
        <v>2</v>
      </c>
      <c r="AW93" s="16" t="s">
        <v>0</v>
      </c>
      <c r="AX93" s="16" t="s">
        <v>1</v>
      </c>
      <c r="AY93" s="17" t="s">
        <v>2</v>
      </c>
    </row>
    <row r="94" spans="2:81" x14ac:dyDescent="0.25">
      <c r="B94" s="335"/>
      <c r="C94" s="351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5"/>
      <c r="AW94" s="1"/>
      <c r="AX94" s="1"/>
      <c r="AY94" s="8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2:81" x14ac:dyDescent="0.25">
      <c r="B95" s="335"/>
      <c r="C95" s="351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5"/>
      <c r="AW95" s="1"/>
      <c r="AX95" s="1"/>
      <c r="AY95" s="8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2:81" ht="15.75" thickBot="1" x14ac:dyDescent="0.3">
      <c r="B96" s="337"/>
      <c r="C96" s="352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5"/>
      <c r="AW96" s="1"/>
      <c r="AX96" s="1"/>
      <c r="AY96" s="8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2:81" x14ac:dyDescent="0.25">
      <c r="B97" s="320" t="s">
        <v>8</v>
      </c>
      <c r="C97" s="321"/>
      <c r="D97" s="11"/>
      <c r="E97" s="1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5"/>
      <c r="AW97" s="1"/>
      <c r="AX97" s="1"/>
      <c r="AY97" s="8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2:81" x14ac:dyDescent="0.25">
      <c r="B98" s="18" t="s">
        <v>6</v>
      </c>
      <c r="C98" s="26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5"/>
      <c r="AW98" s="1"/>
      <c r="AX98" s="1"/>
      <c r="AY98" s="8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2:81" x14ac:dyDescent="0.25">
      <c r="B99" s="18" t="s">
        <v>3</v>
      </c>
      <c r="C99" s="19">
        <f>SUM(E105,H105,K105,N105,Q105,T105,W105,Z105,AC105,AF105,AI105,AL105,AO105,AR105,AU105,AX105)</f>
        <v>0</v>
      </c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5"/>
      <c r="AW99" s="1"/>
      <c r="AX99" s="1"/>
      <c r="AY99" s="8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2:81" x14ac:dyDescent="0.25">
      <c r="B100" s="18" t="s">
        <v>2</v>
      </c>
      <c r="C100" s="19">
        <f>SUM(F105,I105,L105,O105,R105,U105,X105,AA105,AD105,AG105,AJ105,AM105,AP105,AS105,AV105,AY105)</f>
        <v>0</v>
      </c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5"/>
      <c r="AW100" s="1"/>
      <c r="AX100" s="1"/>
      <c r="AY100" s="8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2:81" ht="15.75" thickBot="1" x14ac:dyDescent="0.3">
      <c r="B101" s="18" t="s">
        <v>4</v>
      </c>
      <c r="C101" s="20">
        <f>C99-C100</f>
        <v>0</v>
      </c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5"/>
      <c r="AW101" s="1"/>
      <c r="AX101" s="1"/>
      <c r="AY101" s="8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2:81" x14ac:dyDescent="0.25">
      <c r="B102" s="322" t="s">
        <v>5</v>
      </c>
      <c r="C102" s="323"/>
      <c r="D102" s="1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5"/>
      <c r="AW102" s="1"/>
      <c r="AX102" s="1"/>
      <c r="AY102" s="8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2:81" x14ac:dyDescent="0.25">
      <c r="B103" s="324" t="e">
        <f>C101/C98</f>
        <v>#DIV/0!</v>
      </c>
      <c r="C103" s="325"/>
      <c r="D103" s="1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5"/>
      <c r="AW103" s="1"/>
      <c r="AX103" s="1"/>
      <c r="AY103" s="8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2:81" ht="15.75" thickBot="1" x14ac:dyDescent="0.3">
      <c r="B104" s="326"/>
      <c r="C104" s="327"/>
      <c r="D104" s="10"/>
      <c r="E104" s="4"/>
      <c r="F104" s="3"/>
      <c r="G104" s="3"/>
      <c r="H104" s="4"/>
      <c r="I104" s="4"/>
      <c r="J104" s="3"/>
      <c r="K104" s="3"/>
      <c r="L104" s="4"/>
      <c r="M104" s="3"/>
      <c r="N104" s="3"/>
      <c r="O104" s="4"/>
      <c r="P104" s="3"/>
      <c r="Q104" s="3"/>
      <c r="R104" s="4"/>
      <c r="S104" s="3"/>
      <c r="T104" s="3"/>
      <c r="U104" s="4"/>
      <c r="V104" s="3"/>
      <c r="W104" s="3"/>
      <c r="X104" s="4"/>
      <c r="Y104" s="3"/>
      <c r="Z104" s="3"/>
      <c r="AA104" s="4"/>
      <c r="AB104" s="3"/>
      <c r="AC104" s="3"/>
      <c r="AD104" s="4"/>
      <c r="AE104" s="3"/>
      <c r="AF104" s="3"/>
      <c r="AG104" s="4"/>
      <c r="AH104" s="3"/>
      <c r="AI104" s="3"/>
      <c r="AJ104" s="4"/>
      <c r="AK104" s="3"/>
      <c r="AL104" s="3"/>
      <c r="AM104" s="4"/>
      <c r="AN104" s="3"/>
      <c r="AO104" s="3"/>
      <c r="AP104" s="4"/>
      <c r="AQ104" s="3"/>
      <c r="AR104" s="3"/>
      <c r="AS104" s="4"/>
      <c r="AT104" s="3"/>
      <c r="AU104" s="3"/>
      <c r="AV104" s="6"/>
      <c r="AW104" s="4"/>
      <c r="AX104" s="3"/>
      <c r="AY104" s="9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2:81" ht="15.75" thickBot="1" x14ac:dyDescent="0.3">
      <c r="B105" s="21"/>
      <c r="C105" s="22"/>
      <c r="D105" s="23"/>
      <c r="E105" s="24">
        <f>SUM(E94:E104)</f>
        <v>0</v>
      </c>
      <c r="F105" s="24">
        <f>SUM(F94:F104)</f>
        <v>0</v>
      </c>
      <c r="G105" s="24"/>
      <c r="H105" s="24">
        <f>SUM(H94:H104)</f>
        <v>0</v>
      </c>
      <c r="I105" s="24">
        <f>SUM(I94:I104)</f>
        <v>0</v>
      </c>
      <c r="J105" s="24"/>
      <c r="K105" s="24">
        <f>SUM(K94:K104)</f>
        <v>0</v>
      </c>
      <c r="L105" s="24">
        <f>SUM(L94:L104)</f>
        <v>0</v>
      </c>
      <c r="M105" s="24"/>
      <c r="N105" s="24">
        <f>SUM(N94:N104)</f>
        <v>0</v>
      </c>
      <c r="O105" s="24">
        <f>SUM(O94:O104)</f>
        <v>0</v>
      </c>
      <c r="P105" s="24"/>
      <c r="Q105" s="24">
        <f>SUM(Q94:Q104)</f>
        <v>0</v>
      </c>
      <c r="R105" s="24">
        <f>SUM(R94:R104)</f>
        <v>0</v>
      </c>
      <c r="S105" s="24"/>
      <c r="T105" s="24">
        <f>SUM(T94:T104)</f>
        <v>0</v>
      </c>
      <c r="U105" s="24">
        <f>SUM(U94:U104)</f>
        <v>0</v>
      </c>
      <c r="V105" s="24"/>
      <c r="W105" s="24">
        <f>SUM(W94:W104)</f>
        <v>0</v>
      </c>
      <c r="X105" s="24">
        <f>SUM(X94:X104)</f>
        <v>0</v>
      </c>
      <c r="Y105" s="24"/>
      <c r="Z105" s="24">
        <f>SUM(Z94:Z104)</f>
        <v>0</v>
      </c>
      <c r="AA105" s="24">
        <f>SUM(AA94:AA104)</f>
        <v>0</v>
      </c>
      <c r="AB105" s="24"/>
      <c r="AC105" s="24">
        <f>SUM(AC94:AC104)</f>
        <v>0</v>
      </c>
      <c r="AD105" s="24">
        <f>SUM(AD94:AD104)</f>
        <v>0</v>
      </c>
      <c r="AE105" s="24"/>
      <c r="AF105" s="24">
        <f>SUM(AF94:AF104)</f>
        <v>0</v>
      </c>
      <c r="AG105" s="24">
        <f>SUM(AG94:AG104)</f>
        <v>0</v>
      </c>
      <c r="AH105" s="24"/>
      <c r="AI105" s="24">
        <f>SUM(AI94:AI104)</f>
        <v>0</v>
      </c>
      <c r="AJ105" s="24">
        <f>SUM(AJ94:AJ104)</f>
        <v>0</v>
      </c>
      <c r="AK105" s="24"/>
      <c r="AL105" s="24">
        <f>SUM(AL94:AL104)</f>
        <v>0</v>
      </c>
      <c r="AM105" s="24">
        <f>SUM(AM94:AM104)</f>
        <v>0</v>
      </c>
      <c r="AN105" s="24"/>
      <c r="AO105" s="24">
        <f>SUM(AO94:AO104)</f>
        <v>0</v>
      </c>
      <c r="AP105" s="24">
        <f>SUM(AP94:AP104)</f>
        <v>0</v>
      </c>
      <c r="AQ105" s="24"/>
      <c r="AR105" s="24">
        <f>SUM(AR94:AR104)</f>
        <v>0</v>
      </c>
      <c r="AS105" s="24">
        <f>SUM(AS94:AS104)</f>
        <v>0</v>
      </c>
      <c r="AT105" s="24"/>
      <c r="AU105" s="24">
        <f>SUM(AU94:AU104)</f>
        <v>0</v>
      </c>
      <c r="AV105" s="28">
        <f>SUM(AV94:AV104)</f>
        <v>0</v>
      </c>
      <c r="AW105" s="24"/>
      <c r="AX105" s="24">
        <f>SUM(AX94:AX104)</f>
        <v>0</v>
      </c>
      <c r="AY105" s="25">
        <f>SUM(AY94:AY104)</f>
        <v>0</v>
      </c>
    </row>
    <row r="106" spans="2:81" ht="15.75" thickBot="1" x14ac:dyDescent="0.3"/>
    <row r="107" spans="2:81" x14ac:dyDescent="0.25">
      <c r="B107" s="333" t="s">
        <v>9</v>
      </c>
      <c r="C107" s="350"/>
      <c r="D107" s="339">
        <v>16</v>
      </c>
      <c r="E107" s="340"/>
      <c r="F107" s="340"/>
      <c r="G107" s="328">
        <v>17</v>
      </c>
      <c r="H107" s="329"/>
      <c r="I107" s="330"/>
      <c r="J107" s="328">
        <v>18</v>
      </c>
      <c r="K107" s="329"/>
      <c r="L107" s="330"/>
      <c r="M107" s="328">
        <v>19</v>
      </c>
      <c r="N107" s="329"/>
      <c r="O107" s="330"/>
      <c r="P107" s="328">
        <v>20</v>
      </c>
      <c r="Q107" s="329"/>
      <c r="R107" s="330"/>
      <c r="S107" s="328">
        <v>21</v>
      </c>
      <c r="T107" s="329"/>
      <c r="U107" s="330"/>
      <c r="V107" s="328">
        <v>22</v>
      </c>
      <c r="W107" s="329"/>
      <c r="X107" s="330"/>
      <c r="Y107" s="328">
        <v>23</v>
      </c>
      <c r="Z107" s="329"/>
      <c r="AA107" s="330"/>
      <c r="AB107" s="328">
        <v>24</v>
      </c>
      <c r="AC107" s="329"/>
      <c r="AD107" s="330"/>
      <c r="AE107" s="328">
        <v>25</v>
      </c>
      <c r="AF107" s="329"/>
      <c r="AG107" s="330"/>
      <c r="AH107" s="328">
        <v>26</v>
      </c>
      <c r="AI107" s="329"/>
      <c r="AJ107" s="330"/>
      <c r="AK107" s="328">
        <v>27</v>
      </c>
      <c r="AL107" s="329"/>
      <c r="AM107" s="330"/>
      <c r="AN107" s="328">
        <v>28</v>
      </c>
      <c r="AO107" s="329"/>
      <c r="AP107" s="330"/>
      <c r="AQ107" s="328">
        <v>29</v>
      </c>
      <c r="AR107" s="329"/>
      <c r="AS107" s="330"/>
      <c r="AT107" s="328">
        <v>30</v>
      </c>
      <c r="AU107" s="329"/>
      <c r="AV107" s="330"/>
      <c r="AW107" s="328">
        <v>31</v>
      </c>
      <c r="AX107" s="329"/>
      <c r="AY107" s="330"/>
      <c r="AZ107" s="319"/>
      <c r="BA107" s="319"/>
      <c r="BB107" s="319"/>
      <c r="BC107" s="319"/>
      <c r="BD107" s="319"/>
      <c r="BE107" s="319"/>
      <c r="BF107" s="319"/>
      <c r="BG107" s="319"/>
      <c r="BH107" s="319"/>
      <c r="BI107" s="319"/>
      <c r="BJ107" s="319"/>
      <c r="BK107" s="319"/>
      <c r="BL107" s="319"/>
      <c r="BM107" s="319"/>
      <c r="BN107" s="319"/>
      <c r="BO107" s="319"/>
      <c r="BP107" s="319"/>
      <c r="BQ107" s="319"/>
      <c r="BR107" s="319"/>
      <c r="BS107" s="319"/>
      <c r="BT107" s="319"/>
      <c r="BU107" s="319"/>
      <c r="BV107" s="319"/>
      <c r="BW107" s="319"/>
      <c r="BX107" s="319"/>
      <c r="BY107" s="319"/>
      <c r="BZ107" s="319"/>
      <c r="CA107" s="319"/>
      <c r="CB107" s="319"/>
      <c r="CC107" s="319"/>
    </row>
    <row r="108" spans="2:81" x14ac:dyDescent="0.25">
      <c r="B108" s="335"/>
      <c r="C108" s="351"/>
      <c r="D108" s="15" t="s">
        <v>0</v>
      </c>
      <c r="E108" s="16" t="s">
        <v>1</v>
      </c>
      <c r="F108" s="16" t="s">
        <v>2</v>
      </c>
      <c r="G108" s="16" t="s">
        <v>0</v>
      </c>
      <c r="H108" s="16" t="s">
        <v>1</v>
      </c>
      <c r="I108" s="16" t="s">
        <v>2</v>
      </c>
      <c r="J108" s="16" t="s">
        <v>0</v>
      </c>
      <c r="K108" s="16" t="s">
        <v>1</v>
      </c>
      <c r="L108" s="16" t="s">
        <v>2</v>
      </c>
      <c r="M108" s="16" t="s">
        <v>0</v>
      </c>
      <c r="N108" s="16" t="s">
        <v>1</v>
      </c>
      <c r="O108" s="16" t="s">
        <v>2</v>
      </c>
      <c r="P108" s="16" t="s">
        <v>0</v>
      </c>
      <c r="Q108" s="16" t="s">
        <v>1</v>
      </c>
      <c r="R108" s="16" t="s">
        <v>2</v>
      </c>
      <c r="S108" s="16" t="s">
        <v>0</v>
      </c>
      <c r="T108" s="16" t="s">
        <v>1</v>
      </c>
      <c r="U108" s="16" t="s">
        <v>2</v>
      </c>
      <c r="V108" s="16" t="s">
        <v>0</v>
      </c>
      <c r="W108" s="16" t="s">
        <v>1</v>
      </c>
      <c r="X108" s="16" t="s">
        <v>2</v>
      </c>
      <c r="Y108" s="16" t="s">
        <v>0</v>
      </c>
      <c r="Z108" s="16" t="s">
        <v>1</v>
      </c>
      <c r="AA108" s="16" t="s">
        <v>2</v>
      </c>
      <c r="AB108" s="16" t="s">
        <v>0</v>
      </c>
      <c r="AC108" s="16" t="s">
        <v>1</v>
      </c>
      <c r="AD108" s="16" t="s">
        <v>2</v>
      </c>
      <c r="AE108" s="16" t="s">
        <v>0</v>
      </c>
      <c r="AF108" s="16" t="s">
        <v>1</v>
      </c>
      <c r="AG108" s="16" t="s">
        <v>2</v>
      </c>
      <c r="AH108" s="16" t="s">
        <v>0</v>
      </c>
      <c r="AI108" s="16" t="s">
        <v>1</v>
      </c>
      <c r="AJ108" s="16" t="s">
        <v>2</v>
      </c>
      <c r="AK108" s="16" t="s">
        <v>0</v>
      </c>
      <c r="AL108" s="16" t="s">
        <v>1</v>
      </c>
      <c r="AM108" s="16" t="s">
        <v>2</v>
      </c>
      <c r="AN108" s="16" t="s">
        <v>0</v>
      </c>
      <c r="AO108" s="16" t="s">
        <v>1</v>
      </c>
      <c r="AP108" s="16" t="s">
        <v>2</v>
      </c>
      <c r="AQ108" s="16" t="s">
        <v>0</v>
      </c>
      <c r="AR108" s="16" t="s">
        <v>1</v>
      </c>
      <c r="AS108" s="16" t="s">
        <v>2</v>
      </c>
      <c r="AT108" s="16" t="s">
        <v>0</v>
      </c>
      <c r="AU108" s="16" t="s">
        <v>1</v>
      </c>
      <c r="AV108" s="27" t="s">
        <v>2</v>
      </c>
      <c r="AW108" s="16" t="s">
        <v>0</v>
      </c>
      <c r="AX108" s="16" t="s">
        <v>1</v>
      </c>
      <c r="AY108" s="17" t="s">
        <v>2</v>
      </c>
    </row>
    <row r="109" spans="2:81" x14ac:dyDescent="0.25">
      <c r="B109" s="335"/>
      <c r="C109" s="351"/>
      <c r="D109" s="1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5"/>
      <c r="AW109" s="1"/>
      <c r="AX109" s="1"/>
      <c r="AY109" s="8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2:81" x14ac:dyDescent="0.25">
      <c r="B110" s="335"/>
      <c r="C110" s="351"/>
      <c r="D110" s="1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5"/>
      <c r="AW110" s="1"/>
      <c r="AX110" s="1"/>
      <c r="AY110" s="8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2:81" ht="15.75" thickBot="1" x14ac:dyDescent="0.3">
      <c r="B111" s="337"/>
      <c r="C111" s="352"/>
      <c r="D111" s="1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5"/>
      <c r="AW111" s="1"/>
      <c r="AX111" s="1"/>
      <c r="AY111" s="8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2:81" x14ac:dyDescent="0.25">
      <c r="B112" s="320" t="s">
        <v>8</v>
      </c>
      <c r="C112" s="321"/>
      <c r="D112" s="1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5"/>
      <c r="AW112" s="1"/>
      <c r="AX112" s="1"/>
      <c r="AY112" s="8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2:81" x14ac:dyDescent="0.25">
      <c r="B113" s="18" t="s">
        <v>6</v>
      </c>
      <c r="C113" s="26"/>
      <c r="D113" s="1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5"/>
      <c r="AW113" s="1"/>
      <c r="AX113" s="1"/>
      <c r="AY113" s="8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2:81" x14ac:dyDescent="0.25">
      <c r="B114" s="18" t="s">
        <v>3</v>
      </c>
      <c r="C114" s="19">
        <f>SUM(E120,H120,K120,N120,Q120,T120,W120,Z120,AC120,AF120,AI120,AL120,AO120,AR120,AU120,AX120)</f>
        <v>0</v>
      </c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5"/>
      <c r="AW114" s="1"/>
      <c r="AX114" s="1"/>
      <c r="AY114" s="8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2:81" x14ac:dyDescent="0.25">
      <c r="B115" s="18" t="s">
        <v>2</v>
      </c>
      <c r="C115" s="19">
        <f>SUM(F120,I120,L120,O120,R120,U120,X120,AA120,AD120,AG120,AJ120,AM120,AP120,AS120,AV120,AY120)</f>
        <v>0</v>
      </c>
      <c r="D115" s="1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5"/>
      <c r="AW115" s="1"/>
      <c r="AX115" s="1"/>
      <c r="AY115" s="8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2:81" ht="15.75" thickBot="1" x14ac:dyDescent="0.3">
      <c r="B116" s="18" t="s">
        <v>4</v>
      </c>
      <c r="C116" s="20">
        <f>C114-C115</f>
        <v>0</v>
      </c>
      <c r="D116" s="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5"/>
      <c r="AW116" s="1"/>
      <c r="AX116" s="1"/>
      <c r="AY116" s="8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2:81" x14ac:dyDescent="0.25">
      <c r="B117" s="322" t="s">
        <v>5</v>
      </c>
      <c r="C117" s="323"/>
      <c r="D117" s="1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5"/>
      <c r="AW117" s="1"/>
      <c r="AX117" s="1"/>
      <c r="AY117" s="8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2:81" x14ac:dyDescent="0.25">
      <c r="B118" s="324" t="e">
        <f>C116/C113</f>
        <v>#DIV/0!</v>
      </c>
      <c r="C118" s="325"/>
      <c r="D118" s="1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5"/>
      <c r="AW118" s="1"/>
      <c r="AX118" s="1"/>
      <c r="AY118" s="8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2:81" ht="15.75" thickBot="1" x14ac:dyDescent="0.3">
      <c r="B119" s="326"/>
      <c r="C119" s="327"/>
      <c r="D119" s="10"/>
      <c r="E119" s="4"/>
      <c r="F119" s="3"/>
      <c r="G119" s="3"/>
      <c r="H119" s="4"/>
      <c r="I119" s="4"/>
      <c r="J119" s="3"/>
      <c r="K119" s="3"/>
      <c r="L119" s="4"/>
      <c r="M119" s="3"/>
      <c r="N119" s="3"/>
      <c r="O119" s="4"/>
      <c r="P119" s="3"/>
      <c r="Q119" s="3"/>
      <c r="R119" s="4"/>
      <c r="S119" s="3"/>
      <c r="T119" s="3"/>
      <c r="U119" s="4"/>
      <c r="V119" s="3"/>
      <c r="W119" s="3"/>
      <c r="X119" s="4"/>
      <c r="Y119" s="3"/>
      <c r="Z119" s="3"/>
      <c r="AA119" s="4"/>
      <c r="AB119" s="3"/>
      <c r="AC119" s="3"/>
      <c r="AD119" s="4"/>
      <c r="AE119" s="3"/>
      <c r="AF119" s="3"/>
      <c r="AG119" s="4"/>
      <c r="AH119" s="3"/>
      <c r="AI119" s="3"/>
      <c r="AJ119" s="4"/>
      <c r="AK119" s="3"/>
      <c r="AL119" s="3"/>
      <c r="AM119" s="4"/>
      <c r="AN119" s="3"/>
      <c r="AO119" s="3"/>
      <c r="AP119" s="4"/>
      <c r="AQ119" s="3"/>
      <c r="AR119" s="3"/>
      <c r="AS119" s="4"/>
      <c r="AT119" s="3"/>
      <c r="AU119" s="3"/>
      <c r="AV119" s="6"/>
      <c r="AW119" s="4"/>
      <c r="AX119" s="3"/>
      <c r="AY119" s="9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2:81" ht="15.75" thickBot="1" x14ac:dyDescent="0.3">
      <c r="B120" s="21"/>
      <c r="C120" s="22"/>
      <c r="D120" s="23"/>
      <c r="E120" s="24">
        <f>SUM(E109:E119)</f>
        <v>0</v>
      </c>
      <c r="F120" s="24">
        <f>SUM(F109:F119)</f>
        <v>0</v>
      </c>
      <c r="G120" s="24"/>
      <c r="H120" s="24">
        <f>SUM(H109:H119)</f>
        <v>0</v>
      </c>
      <c r="I120" s="24">
        <f>SUM(I109:I119)</f>
        <v>0</v>
      </c>
      <c r="J120" s="24"/>
      <c r="K120" s="24">
        <f>SUM(K109:K119)</f>
        <v>0</v>
      </c>
      <c r="L120" s="24">
        <f>SUM(L109:L119)</f>
        <v>0</v>
      </c>
      <c r="M120" s="24"/>
      <c r="N120" s="24">
        <f>SUM(N109:N119)</f>
        <v>0</v>
      </c>
      <c r="O120" s="24">
        <f>SUM(O109:O119)</f>
        <v>0</v>
      </c>
      <c r="P120" s="24"/>
      <c r="Q120" s="24">
        <f>SUM(Q109:Q119)</f>
        <v>0</v>
      </c>
      <c r="R120" s="24">
        <f>SUM(R109:R119)</f>
        <v>0</v>
      </c>
      <c r="S120" s="24"/>
      <c r="T120" s="24">
        <f>SUM(T109:T119)</f>
        <v>0</v>
      </c>
      <c r="U120" s="24">
        <f>SUM(U109:U119)</f>
        <v>0</v>
      </c>
      <c r="V120" s="24"/>
      <c r="W120" s="24">
        <f>SUM(W109:W119)</f>
        <v>0</v>
      </c>
      <c r="X120" s="24">
        <f>SUM(X109:X119)</f>
        <v>0</v>
      </c>
      <c r="Y120" s="24"/>
      <c r="Z120" s="24">
        <f>SUM(Z109:Z119)</f>
        <v>0</v>
      </c>
      <c r="AA120" s="24">
        <f>SUM(AA109:AA119)</f>
        <v>0</v>
      </c>
      <c r="AB120" s="24"/>
      <c r="AC120" s="24">
        <f>SUM(AC109:AC119)</f>
        <v>0</v>
      </c>
      <c r="AD120" s="24">
        <f>SUM(AD109:AD119)</f>
        <v>0</v>
      </c>
      <c r="AE120" s="24"/>
      <c r="AF120" s="24">
        <f>SUM(AF109:AF119)</f>
        <v>0</v>
      </c>
      <c r="AG120" s="24">
        <f>SUM(AG109:AG119)</f>
        <v>0</v>
      </c>
      <c r="AH120" s="24"/>
      <c r="AI120" s="24">
        <f>SUM(AI109:AI119)</f>
        <v>0</v>
      </c>
      <c r="AJ120" s="24">
        <f>SUM(AJ109:AJ119)</f>
        <v>0</v>
      </c>
      <c r="AK120" s="24"/>
      <c r="AL120" s="24">
        <f>SUM(AL109:AL119)</f>
        <v>0</v>
      </c>
      <c r="AM120" s="24">
        <f>SUM(AM109:AM119)</f>
        <v>0</v>
      </c>
      <c r="AN120" s="24"/>
      <c r="AO120" s="24">
        <f>SUM(AO109:AO119)</f>
        <v>0</v>
      </c>
      <c r="AP120" s="24">
        <f>SUM(AP109:AP119)</f>
        <v>0</v>
      </c>
      <c r="AQ120" s="24"/>
      <c r="AR120" s="24">
        <f>SUM(AR109:AR119)</f>
        <v>0</v>
      </c>
      <c r="AS120" s="24">
        <f>SUM(AS109:AS119)</f>
        <v>0</v>
      </c>
      <c r="AT120" s="24"/>
      <c r="AU120" s="24">
        <f>SUM(AU109:AU119)</f>
        <v>0</v>
      </c>
      <c r="AV120" s="28">
        <f>SUM(AV109:AV119)</f>
        <v>0</v>
      </c>
      <c r="AW120" s="24"/>
      <c r="AX120" s="24">
        <f>SUM(AX109:AX119)</f>
        <v>0</v>
      </c>
      <c r="AY120" s="25">
        <f>SUM(AY109:AY119)</f>
        <v>0</v>
      </c>
    </row>
    <row r="121" spans="2:81" ht="15.75" thickBot="1" x14ac:dyDescent="0.3"/>
    <row r="122" spans="2:81" x14ac:dyDescent="0.25">
      <c r="B122" s="333" t="s">
        <v>9</v>
      </c>
      <c r="C122" s="350"/>
      <c r="D122" s="339">
        <v>16</v>
      </c>
      <c r="E122" s="340"/>
      <c r="F122" s="340"/>
      <c r="G122" s="328">
        <v>17</v>
      </c>
      <c r="H122" s="329"/>
      <c r="I122" s="330"/>
      <c r="J122" s="328">
        <v>18</v>
      </c>
      <c r="K122" s="329"/>
      <c r="L122" s="330"/>
      <c r="M122" s="328">
        <v>19</v>
      </c>
      <c r="N122" s="329"/>
      <c r="O122" s="330"/>
      <c r="P122" s="328">
        <v>20</v>
      </c>
      <c r="Q122" s="329"/>
      <c r="R122" s="330"/>
      <c r="S122" s="328">
        <v>21</v>
      </c>
      <c r="T122" s="329"/>
      <c r="U122" s="330"/>
      <c r="V122" s="328">
        <v>22</v>
      </c>
      <c r="W122" s="329"/>
      <c r="X122" s="330"/>
      <c r="Y122" s="328">
        <v>23</v>
      </c>
      <c r="Z122" s="329"/>
      <c r="AA122" s="330"/>
      <c r="AB122" s="328">
        <v>24</v>
      </c>
      <c r="AC122" s="329"/>
      <c r="AD122" s="330"/>
      <c r="AE122" s="328">
        <v>25</v>
      </c>
      <c r="AF122" s="329"/>
      <c r="AG122" s="330"/>
      <c r="AH122" s="328">
        <v>26</v>
      </c>
      <c r="AI122" s="329"/>
      <c r="AJ122" s="330"/>
      <c r="AK122" s="328">
        <v>27</v>
      </c>
      <c r="AL122" s="329"/>
      <c r="AM122" s="330"/>
      <c r="AN122" s="328">
        <v>28</v>
      </c>
      <c r="AO122" s="329"/>
      <c r="AP122" s="330"/>
      <c r="AQ122" s="328">
        <v>29</v>
      </c>
      <c r="AR122" s="329"/>
      <c r="AS122" s="330"/>
      <c r="AT122" s="328">
        <v>30</v>
      </c>
      <c r="AU122" s="329"/>
      <c r="AV122" s="330"/>
      <c r="AW122" s="328">
        <v>31</v>
      </c>
      <c r="AX122" s="329"/>
      <c r="AY122" s="330"/>
      <c r="AZ122" s="319"/>
      <c r="BA122" s="319"/>
      <c r="BB122" s="319"/>
      <c r="BC122" s="319"/>
      <c r="BD122" s="319"/>
      <c r="BE122" s="319"/>
      <c r="BF122" s="319"/>
      <c r="BG122" s="319"/>
      <c r="BH122" s="319"/>
      <c r="BI122" s="319"/>
      <c r="BJ122" s="319"/>
      <c r="BK122" s="319"/>
      <c r="BL122" s="319"/>
      <c r="BM122" s="319"/>
      <c r="BN122" s="319"/>
      <c r="BO122" s="319"/>
      <c r="BP122" s="319"/>
      <c r="BQ122" s="319"/>
      <c r="BR122" s="319"/>
      <c r="BS122" s="319"/>
      <c r="BT122" s="319"/>
      <c r="BU122" s="319"/>
      <c r="BV122" s="319"/>
      <c r="BW122" s="319"/>
      <c r="BX122" s="319"/>
      <c r="BY122" s="319"/>
      <c r="BZ122" s="319"/>
      <c r="CA122" s="319"/>
      <c r="CB122" s="319"/>
      <c r="CC122" s="319"/>
    </row>
    <row r="123" spans="2:81" x14ac:dyDescent="0.25">
      <c r="B123" s="335"/>
      <c r="C123" s="351"/>
      <c r="D123" s="15" t="s">
        <v>0</v>
      </c>
      <c r="E123" s="16" t="s">
        <v>1</v>
      </c>
      <c r="F123" s="16" t="s">
        <v>2</v>
      </c>
      <c r="G123" s="16" t="s">
        <v>0</v>
      </c>
      <c r="H123" s="16" t="s">
        <v>1</v>
      </c>
      <c r="I123" s="16" t="s">
        <v>2</v>
      </c>
      <c r="J123" s="16" t="s">
        <v>0</v>
      </c>
      <c r="K123" s="16" t="s">
        <v>1</v>
      </c>
      <c r="L123" s="16" t="s">
        <v>2</v>
      </c>
      <c r="M123" s="16" t="s">
        <v>0</v>
      </c>
      <c r="N123" s="16" t="s">
        <v>1</v>
      </c>
      <c r="O123" s="16" t="s">
        <v>2</v>
      </c>
      <c r="P123" s="16" t="s">
        <v>0</v>
      </c>
      <c r="Q123" s="16" t="s">
        <v>1</v>
      </c>
      <c r="R123" s="16" t="s">
        <v>2</v>
      </c>
      <c r="S123" s="16" t="s">
        <v>0</v>
      </c>
      <c r="T123" s="16" t="s">
        <v>1</v>
      </c>
      <c r="U123" s="16" t="s">
        <v>2</v>
      </c>
      <c r="V123" s="16" t="s">
        <v>0</v>
      </c>
      <c r="W123" s="16" t="s">
        <v>1</v>
      </c>
      <c r="X123" s="16" t="s">
        <v>2</v>
      </c>
      <c r="Y123" s="16" t="s">
        <v>0</v>
      </c>
      <c r="Z123" s="16" t="s">
        <v>1</v>
      </c>
      <c r="AA123" s="16" t="s">
        <v>2</v>
      </c>
      <c r="AB123" s="16" t="s">
        <v>0</v>
      </c>
      <c r="AC123" s="16" t="s">
        <v>1</v>
      </c>
      <c r="AD123" s="16" t="s">
        <v>2</v>
      </c>
      <c r="AE123" s="16" t="s">
        <v>0</v>
      </c>
      <c r="AF123" s="16" t="s">
        <v>1</v>
      </c>
      <c r="AG123" s="16" t="s">
        <v>2</v>
      </c>
      <c r="AH123" s="16" t="s">
        <v>0</v>
      </c>
      <c r="AI123" s="16" t="s">
        <v>1</v>
      </c>
      <c r="AJ123" s="16" t="s">
        <v>2</v>
      </c>
      <c r="AK123" s="16" t="s">
        <v>0</v>
      </c>
      <c r="AL123" s="16" t="s">
        <v>1</v>
      </c>
      <c r="AM123" s="16" t="s">
        <v>2</v>
      </c>
      <c r="AN123" s="16" t="s">
        <v>0</v>
      </c>
      <c r="AO123" s="16" t="s">
        <v>1</v>
      </c>
      <c r="AP123" s="16" t="s">
        <v>2</v>
      </c>
      <c r="AQ123" s="16" t="s">
        <v>0</v>
      </c>
      <c r="AR123" s="16" t="s">
        <v>1</v>
      </c>
      <c r="AS123" s="16" t="s">
        <v>2</v>
      </c>
      <c r="AT123" s="16" t="s">
        <v>0</v>
      </c>
      <c r="AU123" s="16" t="s">
        <v>1</v>
      </c>
      <c r="AV123" s="27" t="s">
        <v>2</v>
      </c>
      <c r="AW123" s="16" t="s">
        <v>0</v>
      </c>
      <c r="AX123" s="16" t="s">
        <v>1</v>
      </c>
      <c r="AY123" s="17" t="s">
        <v>2</v>
      </c>
    </row>
    <row r="124" spans="2:81" x14ac:dyDescent="0.25">
      <c r="B124" s="335"/>
      <c r="C124" s="351"/>
      <c r="D124" s="1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5"/>
      <c r="AW124" s="1"/>
      <c r="AX124" s="1"/>
      <c r="AY124" s="8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2:81" x14ac:dyDescent="0.25">
      <c r="B125" s="335"/>
      <c r="C125" s="351"/>
      <c r="D125" s="1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5"/>
      <c r="AW125" s="1"/>
      <c r="AX125" s="1"/>
      <c r="AY125" s="8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2:81" ht="15.75" thickBot="1" x14ac:dyDescent="0.3">
      <c r="B126" s="337"/>
      <c r="C126" s="352"/>
      <c r="D126" s="1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5"/>
      <c r="AW126" s="1"/>
      <c r="AX126" s="1"/>
      <c r="AY126" s="8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2:81" x14ac:dyDescent="0.25">
      <c r="B127" s="320" t="s">
        <v>8</v>
      </c>
      <c r="C127" s="321"/>
      <c r="D127" s="1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5"/>
      <c r="AW127" s="1"/>
      <c r="AX127" s="1"/>
      <c r="AY127" s="8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2:81" x14ac:dyDescent="0.25">
      <c r="B128" s="18" t="s">
        <v>6</v>
      </c>
      <c r="C128" s="26"/>
      <c r="D128" s="1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5"/>
      <c r="AW128" s="1"/>
      <c r="AX128" s="1"/>
      <c r="AY128" s="8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2:81" x14ac:dyDescent="0.25">
      <c r="B129" s="18" t="s">
        <v>3</v>
      </c>
      <c r="C129" s="19">
        <f>SUM(E135,H135,K135,N135,Q135,T135,W135,Z135,AC135,AF135,AI135,AL135,AO135,AR135,AU135,AX135)</f>
        <v>0</v>
      </c>
      <c r="D129" s="1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5"/>
      <c r="AW129" s="1"/>
      <c r="AX129" s="1"/>
      <c r="AY129" s="8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2:81" x14ac:dyDescent="0.25">
      <c r="B130" s="18" t="s">
        <v>2</v>
      </c>
      <c r="C130" s="19">
        <f>SUM(F135,I135,L135,O135,R135,U135,X135,AA135,AD135,AG135,AJ135,AM135,AP135,AS135,AV135,AY135)</f>
        <v>0</v>
      </c>
      <c r="D130" s="1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5"/>
      <c r="AW130" s="1"/>
      <c r="AX130" s="1"/>
      <c r="AY130" s="8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2:81" ht="15.75" thickBot="1" x14ac:dyDescent="0.3">
      <c r="B131" s="18" t="s">
        <v>4</v>
      </c>
      <c r="C131" s="20">
        <f>C129-C130</f>
        <v>0</v>
      </c>
      <c r="D131" s="1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5"/>
      <c r="AW131" s="1"/>
      <c r="AX131" s="1"/>
      <c r="AY131" s="8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2:81" x14ac:dyDescent="0.25">
      <c r="B132" s="322" t="s">
        <v>5</v>
      </c>
      <c r="C132" s="323"/>
      <c r="D132" s="1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5"/>
      <c r="AW132" s="1"/>
      <c r="AX132" s="1"/>
      <c r="AY132" s="8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2:81" x14ac:dyDescent="0.25">
      <c r="B133" s="324" t="e">
        <f>C131/C128</f>
        <v>#DIV/0!</v>
      </c>
      <c r="C133" s="325"/>
      <c r="D133" s="1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5"/>
      <c r="AW133" s="1"/>
      <c r="AX133" s="1"/>
      <c r="AY133" s="8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2:81" ht="15.75" thickBot="1" x14ac:dyDescent="0.3">
      <c r="B134" s="326"/>
      <c r="C134" s="327"/>
      <c r="D134" s="10"/>
      <c r="E134" s="4"/>
      <c r="F134" s="3"/>
      <c r="G134" s="3"/>
      <c r="H134" s="4"/>
      <c r="I134" s="4"/>
      <c r="J134" s="3"/>
      <c r="K134" s="3"/>
      <c r="L134" s="4"/>
      <c r="M134" s="3"/>
      <c r="N134" s="3"/>
      <c r="O134" s="4"/>
      <c r="P134" s="3"/>
      <c r="Q134" s="3"/>
      <c r="R134" s="4"/>
      <c r="S134" s="3"/>
      <c r="T134" s="3"/>
      <c r="U134" s="4"/>
      <c r="V134" s="3"/>
      <c r="W134" s="3"/>
      <c r="X134" s="4"/>
      <c r="Y134" s="3"/>
      <c r="Z134" s="3"/>
      <c r="AA134" s="4"/>
      <c r="AB134" s="3"/>
      <c r="AC134" s="3"/>
      <c r="AD134" s="4"/>
      <c r="AE134" s="3"/>
      <c r="AF134" s="3"/>
      <c r="AG134" s="4"/>
      <c r="AH134" s="3"/>
      <c r="AI134" s="3"/>
      <c r="AJ134" s="4"/>
      <c r="AK134" s="3"/>
      <c r="AL134" s="3"/>
      <c r="AM134" s="4"/>
      <c r="AN134" s="3"/>
      <c r="AO134" s="3"/>
      <c r="AP134" s="4"/>
      <c r="AQ134" s="3"/>
      <c r="AR134" s="3"/>
      <c r="AS134" s="4"/>
      <c r="AT134" s="3"/>
      <c r="AU134" s="3"/>
      <c r="AV134" s="6"/>
      <c r="AW134" s="4"/>
      <c r="AX134" s="3"/>
      <c r="AY134" s="9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2:81" ht="15.75" thickBot="1" x14ac:dyDescent="0.3">
      <c r="B135" s="21"/>
      <c r="C135" s="22"/>
      <c r="D135" s="23"/>
      <c r="E135" s="24">
        <f>SUM(E124:E134)</f>
        <v>0</v>
      </c>
      <c r="F135" s="24">
        <f>SUM(F124:F134)</f>
        <v>0</v>
      </c>
      <c r="G135" s="24"/>
      <c r="H135" s="24">
        <f>SUM(H124:H134)</f>
        <v>0</v>
      </c>
      <c r="I135" s="24">
        <f>SUM(I124:I134)</f>
        <v>0</v>
      </c>
      <c r="J135" s="24"/>
      <c r="K135" s="24">
        <f>SUM(K124:K134)</f>
        <v>0</v>
      </c>
      <c r="L135" s="24">
        <f>SUM(L124:L134)</f>
        <v>0</v>
      </c>
      <c r="M135" s="24"/>
      <c r="N135" s="24">
        <f>SUM(N124:N134)</f>
        <v>0</v>
      </c>
      <c r="O135" s="24">
        <f>SUM(O124:O134)</f>
        <v>0</v>
      </c>
      <c r="P135" s="24"/>
      <c r="Q135" s="24">
        <f>SUM(Q124:Q134)</f>
        <v>0</v>
      </c>
      <c r="R135" s="24">
        <f>SUM(R124:R134)</f>
        <v>0</v>
      </c>
      <c r="S135" s="24"/>
      <c r="T135" s="24">
        <f>SUM(T124:T134)</f>
        <v>0</v>
      </c>
      <c r="U135" s="24">
        <f>SUM(U124:U134)</f>
        <v>0</v>
      </c>
      <c r="V135" s="24"/>
      <c r="W135" s="24">
        <f>SUM(W124:W134)</f>
        <v>0</v>
      </c>
      <c r="X135" s="24">
        <f>SUM(X124:X134)</f>
        <v>0</v>
      </c>
      <c r="Y135" s="24"/>
      <c r="Z135" s="24">
        <f>SUM(Z124:Z134)</f>
        <v>0</v>
      </c>
      <c r="AA135" s="24">
        <f>SUM(AA124:AA134)</f>
        <v>0</v>
      </c>
      <c r="AB135" s="24"/>
      <c r="AC135" s="24">
        <f>SUM(AC124:AC134)</f>
        <v>0</v>
      </c>
      <c r="AD135" s="24">
        <f>SUM(AD124:AD134)</f>
        <v>0</v>
      </c>
      <c r="AE135" s="24"/>
      <c r="AF135" s="24">
        <f>SUM(AF124:AF134)</f>
        <v>0</v>
      </c>
      <c r="AG135" s="24">
        <f>SUM(AG124:AG134)</f>
        <v>0</v>
      </c>
      <c r="AH135" s="24"/>
      <c r="AI135" s="24">
        <f>SUM(AI124:AI134)</f>
        <v>0</v>
      </c>
      <c r="AJ135" s="24">
        <f>SUM(AJ124:AJ134)</f>
        <v>0</v>
      </c>
      <c r="AK135" s="24"/>
      <c r="AL135" s="24">
        <f>SUM(AL124:AL134)</f>
        <v>0</v>
      </c>
      <c r="AM135" s="24">
        <f>SUM(AM124:AM134)</f>
        <v>0</v>
      </c>
      <c r="AN135" s="24"/>
      <c r="AO135" s="24">
        <f>SUM(AO124:AO134)</f>
        <v>0</v>
      </c>
      <c r="AP135" s="24">
        <f>SUM(AP124:AP134)</f>
        <v>0</v>
      </c>
      <c r="AQ135" s="24"/>
      <c r="AR135" s="24">
        <f>SUM(AR124:AR134)</f>
        <v>0</v>
      </c>
      <c r="AS135" s="24">
        <f>SUM(AS124:AS134)</f>
        <v>0</v>
      </c>
      <c r="AT135" s="24"/>
      <c r="AU135" s="24">
        <f>SUM(AU124:AU134)</f>
        <v>0</v>
      </c>
      <c r="AV135" s="28">
        <f>SUM(AV124:AV134)</f>
        <v>0</v>
      </c>
      <c r="AW135" s="24"/>
      <c r="AX135" s="24">
        <f>SUM(AX124:AX134)</f>
        <v>0</v>
      </c>
      <c r="AY135" s="25">
        <f>SUM(AY124:AY134)</f>
        <v>0</v>
      </c>
    </row>
    <row r="136" spans="2:81" ht="15.75" thickBot="1" x14ac:dyDescent="0.3"/>
    <row r="137" spans="2:81" x14ac:dyDescent="0.25">
      <c r="B137" s="333" t="s">
        <v>9</v>
      </c>
      <c r="C137" s="350"/>
      <c r="D137" s="339">
        <v>16</v>
      </c>
      <c r="E137" s="340"/>
      <c r="F137" s="340"/>
      <c r="G137" s="328">
        <v>17</v>
      </c>
      <c r="H137" s="329"/>
      <c r="I137" s="330"/>
      <c r="J137" s="328">
        <v>18</v>
      </c>
      <c r="K137" s="329"/>
      <c r="L137" s="330"/>
      <c r="M137" s="328">
        <v>19</v>
      </c>
      <c r="N137" s="329"/>
      <c r="O137" s="330"/>
      <c r="P137" s="328">
        <v>20</v>
      </c>
      <c r="Q137" s="329"/>
      <c r="R137" s="330"/>
      <c r="S137" s="328">
        <v>21</v>
      </c>
      <c r="T137" s="329"/>
      <c r="U137" s="330"/>
      <c r="V137" s="328">
        <v>22</v>
      </c>
      <c r="W137" s="329"/>
      <c r="X137" s="330"/>
      <c r="Y137" s="328">
        <v>23</v>
      </c>
      <c r="Z137" s="329"/>
      <c r="AA137" s="330"/>
      <c r="AB137" s="328">
        <v>24</v>
      </c>
      <c r="AC137" s="329"/>
      <c r="AD137" s="330"/>
      <c r="AE137" s="328">
        <v>25</v>
      </c>
      <c r="AF137" s="329"/>
      <c r="AG137" s="330"/>
      <c r="AH137" s="328">
        <v>26</v>
      </c>
      <c r="AI137" s="329"/>
      <c r="AJ137" s="330"/>
      <c r="AK137" s="328">
        <v>27</v>
      </c>
      <c r="AL137" s="329"/>
      <c r="AM137" s="330"/>
      <c r="AN137" s="328">
        <v>28</v>
      </c>
      <c r="AO137" s="329"/>
      <c r="AP137" s="330"/>
      <c r="AQ137" s="328">
        <v>29</v>
      </c>
      <c r="AR137" s="329"/>
      <c r="AS137" s="330"/>
      <c r="AT137" s="328">
        <v>30</v>
      </c>
      <c r="AU137" s="329"/>
      <c r="AV137" s="330"/>
      <c r="AW137" s="328">
        <v>31</v>
      </c>
      <c r="AX137" s="329"/>
      <c r="AY137" s="330"/>
      <c r="AZ137" s="319"/>
      <c r="BA137" s="319"/>
      <c r="BB137" s="319"/>
      <c r="BC137" s="319"/>
      <c r="BD137" s="319"/>
      <c r="BE137" s="319"/>
      <c r="BF137" s="319"/>
      <c r="BG137" s="319"/>
      <c r="BH137" s="319"/>
      <c r="BI137" s="319"/>
      <c r="BJ137" s="319"/>
      <c r="BK137" s="319"/>
      <c r="BL137" s="319"/>
      <c r="BM137" s="319"/>
      <c r="BN137" s="319"/>
      <c r="BO137" s="319"/>
      <c r="BP137" s="319"/>
      <c r="BQ137" s="319"/>
      <c r="BR137" s="319"/>
      <c r="BS137" s="319"/>
      <c r="BT137" s="319"/>
      <c r="BU137" s="319"/>
      <c r="BV137" s="319"/>
      <c r="BW137" s="319"/>
      <c r="BX137" s="319"/>
      <c r="BY137" s="319"/>
      <c r="BZ137" s="319"/>
      <c r="CA137" s="319"/>
      <c r="CB137" s="319"/>
      <c r="CC137" s="319"/>
    </row>
    <row r="138" spans="2:81" x14ac:dyDescent="0.25">
      <c r="B138" s="335"/>
      <c r="C138" s="351"/>
      <c r="D138" s="15" t="s">
        <v>0</v>
      </c>
      <c r="E138" s="16" t="s">
        <v>1</v>
      </c>
      <c r="F138" s="16" t="s">
        <v>2</v>
      </c>
      <c r="G138" s="16" t="s">
        <v>0</v>
      </c>
      <c r="H138" s="16" t="s">
        <v>1</v>
      </c>
      <c r="I138" s="16" t="s">
        <v>2</v>
      </c>
      <c r="J138" s="16" t="s">
        <v>0</v>
      </c>
      <c r="K138" s="16" t="s">
        <v>1</v>
      </c>
      <c r="L138" s="16" t="s">
        <v>2</v>
      </c>
      <c r="M138" s="16" t="s">
        <v>0</v>
      </c>
      <c r="N138" s="16" t="s">
        <v>1</v>
      </c>
      <c r="O138" s="16" t="s">
        <v>2</v>
      </c>
      <c r="P138" s="16" t="s">
        <v>0</v>
      </c>
      <c r="Q138" s="16" t="s">
        <v>1</v>
      </c>
      <c r="R138" s="16" t="s">
        <v>2</v>
      </c>
      <c r="S138" s="16" t="s">
        <v>0</v>
      </c>
      <c r="T138" s="16" t="s">
        <v>1</v>
      </c>
      <c r="U138" s="16" t="s">
        <v>2</v>
      </c>
      <c r="V138" s="16" t="s">
        <v>0</v>
      </c>
      <c r="W138" s="16" t="s">
        <v>1</v>
      </c>
      <c r="X138" s="16" t="s">
        <v>2</v>
      </c>
      <c r="Y138" s="16" t="s">
        <v>0</v>
      </c>
      <c r="Z138" s="16" t="s">
        <v>1</v>
      </c>
      <c r="AA138" s="16" t="s">
        <v>2</v>
      </c>
      <c r="AB138" s="16" t="s">
        <v>0</v>
      </c>
      <c r="AC138" s="16" t="s">
        <v>1</v>
      </c>
      <c r="AD138" s="16" t="s">
        <v>2</v>
      </c>
      <c r="AE138" s="16" t="s">
        <v>0</v>
      </c>
      <c r="AF138" s="16" t="s">
        <v>1</v>
      </c>
      <c r="AG138" s="16" t="s">
        <v>2</v>
      </c>
      <c r="AH138" s="16" t="s">
        <v>0</v>
      </c>
      <c r="AI138" s="16" t="s">
        <v>1</v>
      </c>
      <c r="AJ138" s="16" t="s">
        <v>2</v>
      </c>
      <c r="AK138" s="16" t="s">
        <v>0</v>
      </c>
      <c r="AL138" s="16" t="s">
        <v>1</v>
      </c>
      <c r="AM138" s="16" t="s">
        <v>2</v>
      </c>
      <c r="AN138" s="16" t="s">
        <v>0</v>
      </c>
      <c r="AO138" s="16" t="s">
        <v>1</v>
      </c>
      <c r="AP138" s="16" t="s">
        <v>2</v>
      </c>
      <c r="AQ138" s="16" t="s">
        <v>0</v>
      </c>
      <c r="AR138" s="16" t="s">
        <v>1</v>
      </c>
      <c r="AS138" s="16" t="s">
        <v>2</v>
      </c>
      <c r="AT138" s="16" t="s">
        <v>0</v>
      </c>
      <c r="AU138" s="16" t="s">
        <v>1</v>
      </c>
      <c r="AV138" s="27" t="s">
        <v>2</v>
      </c>
      <c r="AW138" s="16" t="s">
        <v>0</v>
      </c>
      <c r="AX138" s="16" t="s">
        <v>1</v>
      </c>
      <c r="AY138" s="17" t="s">
        <v>2</v>
      </c>
    </row>
    <row r="139" spans="2:81" x14ac:dyDescent="0.25">
      <c r="B139" s="335"/>
      <c r="C139" s="351"/>
      <c r="D139" s="1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5"/>
      <c r="AW139" s="1"/>
      <c r="AX139" s="1"/>
      <c r="AY139" s="8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2:81" x14ac:dyDescent="0.25">
      <c r="B140" s="335"/>
      <c r="C140" s="351"/>
      <c r="D140" s="1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5"/>
      <c r="AW140" s="1"/>
      <c r="AX140" s="1"/>
      <c r="AY140" s="8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2:81" ht="15.75" thickBot="1" x14ac:dyDescent="0.3">
      <c r="B141" s="337"/>
      <c r="C141" s="352"/>
      <c r="D141" s="1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5"/>
      <c r="AW141" s="1"/>
      <c r="AX141" s="1"/>
      <c r="AY141" s="8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2:81" x14ac:dyDescent="0.25">
      <c r="B142" s="320" t="s">
        <v>8</v>
      </c>
      <c r="C142" s="321"/>
      <c r="D142" s="1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5"/>
      <c r="AW142" s="1"/>
      <c r="AX142" s="1"/>
      <c r="AY142" s="8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2:81" x14ac:dyDescent="0.25">
      <c r="B143" s="18" t="s">
        <v>6</v>
      </c>
      <c r="C143" s="26"/>
      <c r="D143" s="1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5"/>
      <c r="AW143" s="1"/>
      <c r="AX143" s="1"/>
      <c r="AY143" s="8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2:81" x14ac:dyDescent="0.25">
      <c r="B144" s="18" t="s">
        <v>3</v>
      </c>
      <c r="C144" s="19">
        <f>SUM(E150,H150,K150,N150,Q150,T150,W150,Z150,AC150,AF150,AI150,AL150,AO150,AR150,AU150,AX150)</f>
        <v>0</v>
      </c>
      <c r="D144" s="1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5"/>
      <c r="AW144" s="1"/>
      <c r="AX144" s="1"/>
      <c r="AY144" s="8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2:81" x14ac:dyDescent="0.25">
      <c r="B145" s="18" t="s">
        <v>2</v>
      </c>
      <c r="C145" s="19">
        <f>SUM(F150,I150,L150,O150,R150,U150,X150,AA150,AD150,AG150,AJ150,AM150,AP150,AS150,AV150,AY150)</f>
        <v>0</v>
      </c>
      <c r="D145" s="1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5"/>
      <c r="AW145" s="1"/>
      <c r="AX145" s="1"/>
      <c r="AY145" s="8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2:81" ht="15.75" thickBot="1" x14ac:dyDescent="0.3">
      <c r="B146" s="18" t="s">
        <v>4</v>
      </c>
      <c r="C146" s="20">
        <f>C144-C145</f>
        <v>0</v>
      </c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5"/>
      <c r="AW146" s="1"/>
      <c r="AX146" s="1"/>
      <c r="AY146" s="8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2:81" x14ac:dyDescent="0.25">
      <c r="B147" s="322" t="s">
        <v>5</v>
      </c>
      <c r="C147" s="323"/>
      <c r="D147" s="1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5"/>
      <c r="AW147" s="1"/>
      <c r="AX147" s="1"/>
      <c r="AY147" s="8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2:81" x14ac:dyDescent="0.25">
      <c r="B148" s="324" t="e">
        <f>C146/C143</f>
        <v>#DIV/0!</v>
      </c>
      <c r="C148" s="325"/>
      <c r="D148" s="1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5"/>
      <c r="AW148" s="1"/>
      <c r="AX148" s="1"/>
      <c r="AY148" s="8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2:81" ht="15.75" thickBot="1" x14ac:dyDescent="0.3">
      <c r="B149" s="326"/>
      <c r="C149" s="327"/>
      <c r="D149" s="10"/>
      <c r="E149" s="4"/>
      <c r="F149" s="3"/>
      <c r="G149" s="3"/>
      <c r="H149" s="4"/>
      <c r="I149" s="4"/>
      <c r="J149" s="3"/>
      <c r="K149" s="3"/>
      <c r="L149" s="4"/>
      <c r="M149" s="3"/>
      <c r="N149" s="3"/>
      <c r="O149" s="4"/>
      <c r="P149" s="3"/>
      <c r="Q149" s="3"/>
      <c r="R149" s="4"/>
      <c r="S149" s="3"/>
      <c r="T149" s="3"/>
      <c r="U149" s="4"/>
      <c r="V149" s="3"/>
      <c r="W149" s="3"/>
      <c r="X149" s="4"/>
      <c r="Y149" s="3"/>
      <c r="Z149" s="3"/>
      <c r="AA149" s="4"/>
      <c r="AB149" s="3"/>
      <c r="AC149" s="3"/>
      <c r="AD149" s="4"/>
      <c r="AE149" s="3"/>
      <c r="AF149" s="3"/>
      <c r="AG149" s="4"/>
      <c r="AH149" s="3"/>
      <c r="AI149" s="3"/>
      <c r="AJ149" s="4"/>
      <c r="AK149" s="3"/>
      <c r="AL149" s="3"/>
      <c r="AM149" s="4"/>
      <c r="AN149" s="3"/>
      <c r="AO149" s="3"/>
      <c r="AP149" s="4"/>
      <c r="AQ149" s="3"/>
      <c r="AR149" s="3"/>
      <c r="AS149" s="4"/>
      <c r="AT149" s="3"/>
      <c r="AU149" s="3"/>
      <c r="AV149" s="6"/>
      <c r="AW149" s="4"/>
      <c r="AX149" s="3"/>
      <c r="AY149" s="9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2:81" ht="15.75" thickBot="1" x14ac:dyDescent="0.3">
      <c r="B150" s="21"/>
      <c r="C150" s="22"/>
      <c r="D150" s="23"/>
      <c r="E150" s="24">
        <f>SUM(E139:E149)</f>
        <v>0</v>
      </c>
      <c r="F150" s="24">
        <f>SUM(F139:F149)</f>
        <v>0</v>
      </c>
      <c r="G150" s="24"/>
      <c r="H150" s="24">
        <f>SUM(H139:H149)</f>
        <v>0</v>
      </c>
      <c r="I150" s="24">
        <f>SUM(I139:I149)</f>
        <v>0</v>
      </c>
      <c r="J150" s="24"/>
      <c r="K150" s="24">
        <f>SUM(K139:K149)</f>
        <v>0</v>
      </c>
      <c r="L150" s="24">
        <f>SUM(L139:L149)</f>
        <v>0</v>
      </c>
      <c r="M150" s="24"/>
      <c r="N150" s="24">
        <f>SUM(N139:N149)</f>
        <v>0</v>
      </c>
      <c r="O150" s="24">
        <f>SUM(O139:O149)</f>
        <v>0</v>
      </c>
      <c r="P150" s="24"/>
      <c r="Q150" s="24">
        <f>SUM(Q139:Q149)</f>
        <v>0</v>
      </c>
      <c r="R150" s="24">
        <f>SUM(R139:R149)</f>
        <v>0</v>
      </c>
      <c r="S150" s="24"/>
      <c r="T150" s="24">
        <f>SUM(T139:T149)</f>
        <v>0</v>
      </c>
      <c r="U150" s="24">
        <f>SUM(U139:U149)</f>
        <v>0</v>
      </c>
      <c r="V150" s="24"/>
      <c r="W150" s="24">
        <f>SUM(W139:W149)</f>
        <v>0</v>
      </c>
      <c r="X150" s="24">
        <f>SUM(X139:X149)</f>
        <v>0</v>
      </c>
      <c r="Y150" s="24"/>
      <c r="Z150" s="24">
        <f>SUM(Z139:Z149)</f>
        <v>0</v>
      </c>
      <c r="AA150" s="24">
        <f>SUM(AA139:AA149)</f>
        <v>0</v>
      </c>
      <c r="AB150" s="24"/>
      <c r="AC150" s="24">
        <f>SUM(AC139:AC149)</f>
        <v>0</v>
      </c>
      <c r="AD150" s="24">
        <f>SUM(AD139:AD149)</f>
        <v>0</v>
      </c>
      <c r="AE150" s="24"/>
      <c r="AF150" s="24">
        <f>SUM(AF139:AF149)</f>
        <v>0</v>
      </c>
      <c r="AG150" s="24">
        <f>SUM(AG139:AG149)</f>
        <v>0</v>
      </c>
      <c r="AH150" s="24"/>
      <c r="AI150" s="24">
        <f>SUM(AI139:AI149)</f>
        <v>0</v>
      </c>
      <c r="AJ150" s="24">
        <f>SUM(AJ139:AJ149)</f>
        <v>0</v>
      </c>
      <c r="AK150" s="24"/>
      <c r="AL150" s="24">
        <f>SUM(AL139:AL149)</f>
        <v>0</v>
      </c>
      <c r="AM150" s="24">
        <f>SUM(AM139:AM149)</f>
        <v>0</v>
      </c>
      <c r="AN150" s="24"/>
      <c r="AO150" s="24">
        <f>SUM(AO139:AO149)</f>
        <v>0</v>
      </c>
      <c r="AP150" s="24">
        <f>SUM(AP139:AP149)</f>
        <v>0</v>
      </c>
      <c r="AQ150" s="24"/>
      <c r="AR150" s="24">
        <f>SUM(AR139:AR149)</f>
        <v>0</v>
      </c>
      <c r="AS150" s="24">
        <f>SUM(AS139:AS149)</f>
        <v>0</v>
      </c>
      <c r="AT150" s="24"/>
      <c r="AU150" s="24">
        <f>SUM(AU139:AU149)</f>
        <v>0</v>
      </c>
      <c r="AV150" s="28">
        <f>SUM(AV139:AV149)</f>
        <v>0</v>
      </c>
      <c r="AW150" s="24"/>
      <c r="AX150" s="24">
        <f>SUM(AX139:AX149)</f>
        <v>0</v>
      </c>
      <c r="AY150" s="25">
        <f>SUM(AY139:AY149)</f>
        <v>0</v>
      </c>
    </row>
    <row r="151" spans="2:81" ht="15.75" thickBot="1" x14ac:dyDescent="0.3"/>
    <row r="152" spans="2:81" x14ac:dyDescent="0.25">
      <c r="B152" s="333" t="s">
        <v>9</v>
      </c>
      <c r="C152" s="350"/>
      <c r="D152" s="339">
        <v>16</v>
      </c>
      <c r="E152" s="340"/>
      <c r="F152" s="340"/>
      <c r="G152" s="328">
        <v>17</v>
      </c>
      <c r="H152" s="329"/>
      <c r="I152" s="330"/>
      <c r="J152" s="328">
        <v>18</v>
      </c>
      <c r="K152" s="329"/>
      <c r="L152" s="330"/>
      <c r="M152" s="328">
        <v>19</v>
      </c>
      <c r="N152" s="329"/>
      <c r="O152" s="330"/>
      <c r="P152" s="328">
        <v>20</v>
      </c>
      <c r="Q152" s="329"/>
      <c r="R152" s="330"/>
      <c r="S152" s="328">
        <v>21</v>
      </c>
      <c r="T152" s="329"/>
      <c r="U152" s="330"/>
      <c r="V152" s="328">
        <v>22</v>
      </c>
      <c r="W152" s="329"/>
      <c r="X152" s="330"/>
      <c r="Y152" s="328">
        <v>23</v>
      </c>
      <c r="Z152" s="329"/>
      <c r="AA152" s="330"/>
      <c r="AB152" s="328">
        <v>24</v>
      </c>
      <c r="AC152" s="329"/>
      <c r="AD152" s="330"/>
      <c r="AE152" s="328">
        <v>25</v>
      </c>
      <c r="AF152" s="329"/>
      <c r="AG152" s="330"/>
      <c r="AH152" s="328">
        <v>26</v>
      </c>
      <c r="AI152" s="329"/>
      <c r="AJ152" s="330"/>
      <c r="AK152" s="328">
        <v>27</v>
      </c>
      <c r="AL152" s="329"/>
      <c r="AM152" s="330"/>
      <c r="AN152" s="328">
        <v>28</v>
      </c>
      <c r="AO152" s="329"/>
      <c r="AP152" s="330"/>
      <c r="AQ152" s="328">
        <v>29</v>
      </c>
      <c r="AR152" s="329"/>
      <c r="AS152" s="330"/>
      <c r="AT152" s="328">
        <v>30</v>
      </c>
      <c r="AU152" s="329"/>
      <c r="AV152" s="330"/>
      <c r="AW152" s="328">
        <v>31</v>
      </c>
      <c r="AX152" s="329"/>
      <c r="AY152" s="330"/>
      <c r="AZ152" s="319"/>
      <c r="BA152" s="319"/>
      <c r="BB152" s="319"/>
      <c r="BC152" s="319"/>
      <c r="BD152" s="319"/>
      <c r="BE152" s="319"/>
      <c r="BF152" s="319"/>
      <c r="BG152" s="319"/>
      <c r="BH152" s="319"/>
      <c r="BI152" s="319"/>
      <c r="BJ152" s="319"/>
      <c r="BK152" s="319"/>
      <c r="BL152" s="319"/>
      <c r="BM152" s="319"/>
      <c r="BN152" s="319"/>
      <c r="BO152" s="319"/>
      <c r="BP152" s="319"/>
      <c r="BQ152" s="319"/>
      <c r="BR152" s="319"/>
      <c r="BS152" s="319"/>
      <c r="BT152" s="319"/>
      <c r="BU152" s="319"/>
      <c r="BV152" s="319"/>
      <c r="BW152" s="319"/>
      <c r="BX152" s="319"/>
      <c r="BY152" s="319"/>
      <c r="BZ152" s="319"/>
      <c r="CA152" s="319"/>
      <c r="CB152" s="319"/>
      <c r="CC152" s="319"/>
    </row>
    <row r="153" spans="2:81" x14ac:dyDescent="0.25">
      <c r="B153" s="335"/>
      <c r="C153" s="351"/>
      <c r="D153" s="15" t="s">
        <v>0</v>
      </c>
      <c r="E153" s="16" t="s">
        <v>1</v>
      </c>
      <c r="F153" s="16" t="s">
        <v>2</v>
      </c>
      <c r="G153" s="16" t="s">
        <v>0</v>
      </c>
      <c r="H153" s="16" t="s">
        <v>1</v>
      </c>
      <c r="I153" s="16" t="s">
        <v>2</v>
      </c>
      <c r="J153" s="16" t="s">
        <v>0</v>
      </c>
      <c r="K153" s="16" t="s">
        <v>1</v>
      </c>
      <c r="L153" s="16" t="s">
        <v>2</v>
      </c>
      <c r="M153" s="16" t="s">
        <v>0</v>
      </c>
      <c r="N153" s="16" t="s">
        <v>1</v>
      </c>
      <c r="O153" s="16" t="s">
        <v>2</v>
      </c>
      <c r="P153" s="16" t="s">
        <v>0</v>
      </c>
      <c r="Q153" s="16" t="s">
        <v>1</v>
      </c>
      <c r="R153" s="16" t="s">
        <v>2</v>
      </c>
      <c r="S153" s="16" t="s">
        <v>0</v>
      </c>
      <c r="T153" s="16" t="s">
        <v>1</v>
      </c>
      <c r="U153" s="16" t="s">
        <v>2</v>
      </c>
      <c r="V153" s="16" t="s">
        <v>0</v>
      </c>
      <c r="W153" s="16" t="s">
        <v>1</v>
      </c>
      <c r="X153" s="16" t="s">
        <v>2</v>
      </c>
      <c r="Y153" s="16" t="s">
        <v>0</v>
      </c>
      <c r="Z153" s="16" t="s">
        <v>1</v>
      </c>
      <c r="AA153" s="16" t="s">
        <v>2</v>
      </c>
      <c r="AB153" s="16" t="s">
        <v>0</v>
      </c>
      <c r="AC153" s="16" t="s">
        <v>1</v>
      </c>
      <c r="AD153" s="16" t="s">
        <v>2</v>
      </c>
      <c r="AE153" s="16" t="s">
        <v>0</v>
      </c>
      <c r="AF153" s="16" t="s">
        <v>1</v>
      </c>
      <c r="AG153" s="16" t="s">
        <v>2</v>
      </c>
      <c r="AH153" s="16" t="s">
        <v>0</v>
      </c>
      <c r="AI153" s="16" t="s">
        <v>1</v>
      </c>
      <c r="AJ153" s="16" t="s">
        <v>2</v>
      </c>
      <c r="AK153" s="16" t="s">
        <v>0</v>
      </c>
      <c r="AL153" s="16" t="s">
        <v>1</v>
      </c>
      <c r="AM153" s="16" t="s">
        <v>2</v>
      </c>
      <c r="AN153" s="16" t="s">
        <v>0</v>
      </c>
      <c r="AO153" s="16" t="s">
        <v>1</v>
      </c>
      <c r="AP153" s="16" t="s">
        <v>2</v>
      </c>
      <c r="AQ153" s="16" t="s">
        <v>0</v>
      </c>
      <c r="AR153" s="16" t="s">
        <v>1</v>
      </c>
      <c r="AS153" s="16" t="s">
        <v>2</v>
      </c>
      <c r="AT153" s="16" t="s">
        <v>0</v>
      </c>
      <c r="AU153" s="16" t="s">
        <v>1</v>
      </c>
      <c r="AV153" s="27" t="s">
        <v>2</v>
      </c>
      <c r="AW153" s="16" t="s">
        <v>0</v>
      </c>
      <c r="AX153" s="16" t="s">
        <v>1</v>
      </c>
      <c r="AY153" s="17" t="s">
        <v>2</v>
      </c>
    </row>
    <row r="154" spans="2:81" x14ac:dyDescent="0.25">
      <c r="B154" s="335"/>
      <c r="C154" s="351"/>
      <c r="D154" s="1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5"/>
      <c r="AW154" s="1"/>
      <c r="AX154" s="1"/>
      <c r="AY154" s="8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2:81" x14ac:dyDescent="0.25">
      <c r="B155" s="335"/>
      <c r="C155" s="351"/>
      <c r="D155" s="1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5"/>
      <c r="AW155" s="1"/>
      <c r="AX155" s="1"/>
      <c r="AY155" s="8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2:81" ht="15.75" thickBot="1" x14ac:dyDescent="0.3">
      <c r="B156" s="337"/>
      <c r="C156" s="352"/>
      <c r="D156" s="1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5"/>
      <c r="AW156" s="1"/>
      <c r="AX156" s="1"/>
      <c r="AY156" s="8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2:81" x14ac:dyDescent="0.25">
      <c r="B157" s="320" t="s">
        <v>8</v>
      </c>
      <c r="C157" s="321"/>
      <c r="D157" s="1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5"/>
      <c r="AW157" s="1"/>
      <c r="AX157" s="1"/>
      <c r="AY157" s="8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2:81" x14ac:dyDescent="0.25">
      <c r="B158" s="18" t="s">
        <v>6</v>
      </c>
      <c r="C158" s="26"/>
      <c r="D158" s="1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5"/>
      <c r="AW158" s="1"/>
      <c r="AX158" s="1"/>
      <c r="AY158" s="8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2:81" x14ac:dyDescent="0.25">
      <c r="B159" s="18" t="s">
        <v>3</v>
      </c>
      <c r="C159" s="19">
        <f>SUM(E165,H165,K165,N165,Q165,T165,W165,Z165,AC165,AF165,AI165,AL165,AO165,AR165,AU165,AX165)</f>
        <v>0</v>
      </c>
      <c r="D159" s="1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5"/>
      <c r="AW159" s="1"/>
      <c r="AX159" s="1"/>
      <c r="AY159" s="8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2:81" x14ac:dyDescent="0.25">
      <c r="B160" s="18" t="s">
        <v>2</v>
      </c>
      <c r="C160" s="19">
        <f>SUM(F165,I165,L165,O165,R165,U165,X165,AA165,AD165,AG165,AJ165,AM165,AP165,AS165,AV165,AY165)</f>
        <v>0</v>
      </c>
      <c r="D160" s="1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5"/>
      <c r="AW160" s="1"/>
      <c r="AX160" s="1"/>
      <c r="AY160" s="8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2:81" ht="15.75" thickBot="1" x14ac:dyDescent="0.3">
      <c r="B161" s="18" t="s">
        <v>4</v>
      </c>
      <c r="C161" s="20">
        <f>C159-C160</f>
        <v>0</v>
      </c>
      <c r="D161" s="1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5"/>
      <c r="AW161" s="1"/>
      <c r="AX161" s="1"/>
      <c r="AY161" s="8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2:81" x14ac:dyDescent="0.25">
      <c r="B162" s="322" t="s">
        <v>5</v>
      </c>
      <c r="C162" s="323"/>
      <c r="D162" s="1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5"/>
      <c r="AW162" s="1"/>
      <c r="AX162" s="1"/>
      <c r="AY162" s="8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2:81" x14ac:dyDescent="0.25">
      <c r="B163" s="324" t="e">
        <f>C161/C158</f>
        <v>#DIV/0!</v>
      </c>
      <c r="C163" s="325"/>
      <c r="D163" s="1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5"/>
      <c r="AW163" s="1"/>
      <c r="AX163" s="1"/>
      <c r="AY163" s="8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2:81" ht="15.75" thickBot="1" x14ac:dyDescent="0.3">
      <c r="B164" s="326"/>
      <c r="C164" s="327"/>
      <c r="D164" s="10"/>
      <c r="E164" s="4"/>
      <c r="F164" s="3"/>
      <c r="G164" s="3"/>
      <c r="H164" s="4"/>
      <c r="I164" s="4"/>
      <c r="J164" s="3"/>
      <c r="K164" s="3"/>
      <c r="L164" s="4"/>
      <c r="M164" s="3"/>
      <c r="N164" s="3"/>
      <c r="O164" s="4"/>
      <c r="P164" s="3"/>
      <c r="Q164" s="3"/>
      <c r="R164" s="4"/>
      <c r="S164" s="3"/>
      <c r="T164" s="3"/>
      <c r="U164" s="4"/>
      <c r="V164" s="3"/>
      <c r="W164" s="3"/>
      <c r="X164" s="4"/>
      <c r="Y164" s="3"/>
      <c r="Z164" s="3"/>
      <c r="AA164" s="4"/>
      <c r="AB164" s="3"/>
      <c r="AC164" s="3"/>
      <c r="AD164" s="4"/>
      <c r="AE164" s="3"/>
      <c r="AF164" s="3"/>
      <c r="AG164" s="4"/>
      <c r="AH164" s="3"/>
      <c r="AI164" s="3"/>
      <c r="AJ164" s="4"/>
      <c r="AK164" s="3"/>
      <c r="AL164" s="3"/>
      <c r="AM164" s="4"/>
      <c r="AN164" s="3"/>
      <c r="AO164" s="3"/>
      <c r="AP164" s="4"/>
      <c r="AQ164" s="3"/>
      <c r="AR164" s="3"/>
      <c r="AS164" s="4"/>
      <c r="AT164" s="3"/>
      <c r="AU164" s="3"/>
      <c r="AV164" s="6"/>
      <c r="AW164" s="4"/>
      <c r="AX164" s="3"/>
      <c r="AY164" s="9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2:81" ht="15.75" thickBot="1" x14ac:dyDescent="0.3">
      <c r="B165" s="21"/>
      <c r="C165" s="22"/>
      <c r="D165" s="23"/>
      <c r="E165" s="24">
        <f>SUM(E154:E164)</f>
        <v>0</v>
      </c>
      <c r="F165" s="24">
        <f>SUM(F154:F164)</f>
        <v>0</v>
      </c>
      <c r="G165" s="24"/>
      <c r="H165" s="24">
        <f>SUM(H154:H164)</f>
        <v>0</v>
      </c>
      <c r="I165" s="24">
        <f>SUM(I154:I164)</f>
        <v>0</v>
      </c>
      <c r="J165" s="24"/>
      <c r="K165" s="24">
        <f>SUM(K154:K164)</f>
        <v>0</v>
      </c>
      <c r="L165" s="24">
        <f>SUM(L154:L164)</f>
        <v>0</v>
      </c>
      <c r="M165" s="24"/>
      <c r="N165" s="24">
        <f>SUM(N154:N164)</f>
        <v>0</v>
      </c>
      <c r="O165" s="24">
        <f>SUM(O154:O164)</f>
        <v>0</v>
      </c>
      <c r="P165" s="24"/>
      <c r="Q165" s="24">
        <f>SUM(Q154:Q164)</f>
        <v>0</v>
      </c>
      <c r="R165" s="24">
        <f>SUM(R154:R164)</f>
        <v>0</v>
      </c>
      <c r="S165" s="24"/>
      <c r="T165" s="24">
        <f>SUM(T154:T164)</f>
        <v>0</v>
      </c>
      <c r="U165" s="24">
        <f>SUM(U154:U164)</f>
        <v>0</v>
      </c>
      <c r="V165" s="24"/>
      <c r="W165" s="24">
        <f>SUM(W154:W164)</f>
        <v>0</v>
      </c>
      <c r="X165" s="24">
        <f>SUM(X154:X164)</f>
        <v>0</v>
      </c>
      <c r="Y165" s="24"/>
      <c r="Z165" s="24">
        <f>SUM(Z154:Z164)</f>
        <v>0</v>
      </c>
      <c r="AA165" s="24">
        <f>SUM(AA154:AA164)</f>
        <v>0</v>
      </c>
      <c r="AB165" s="24"/>
      <c r="AC165" s="24">
        <f>SUM(AC154:AC164)</f>
        <v>0</v>
      </c>
      <c r="AD165" s="24">
        <f>SUM(AD154:AD164)</f>
        <v>0</v>
      </c>
      <c r="AE165" s="24"/>
      <c r="AF165" s="24">
        <f>SUM(AF154:AF164)</f>
        <v>0</v>
      </c>
      <c r="AG165" s="24">
        <f>SUM(AG154:AG164)</f>
        <v>0</v>
      </c>
      <c r="AH165" s="24"/>
      <c r="AI165" s="24">
        <f>SUM(AI154:AI164)</f>
        <v>0</v>
      </c>
      <c r="AJ165" s="24">
        <f>SUM(AJ154:AJ164)</f>
        <v>0</v>
      </c>
      <c r="AK165" s="24"/>
      <c r="AL165" s="24">
        <f>SUM(AL154:AL164)</f>
        <v>0</v>
      </c>
      <c r="AM165" s="24">
        <f>SUM(AM154:AM164)</f>
        <v>0</v>
      </c>
      <c r="AN165" s="24"/>
      <c r="AO165" s="24">
        <f>SUM(AO154:AO164)</f>
        <v>0</v>
      </c>
      <c r="AP165" s="24">
        <f>SUM(AP154:AP164)</f>
        <v>0</v>
      </c>
      <c r="AQ165" s="24"/>
      <c r="AR165" s="24">
        <f>SUM(AR154:AR164)</f>
        <v>0</v>
      </c>
      <c r="AS165" s="24">
        <f>SUM(AS154:AS164)</f>
        <v>0</v>
      </c>
      <c r="AT165" s="24"/>
      <c r="AU165" s="24">
        <f>SUM(AU154:AU164)</f>
        <v>0</v>
      </c>
      <c r="AV165" s="28">
        <f>SUM(AV154:AV164)</f>
        <v>0</v>
      </c>
      <c r="AW165" s="24"/>
      <c r="AX165" s="24">
        <f>SUM(AX154:AX164)</f>
        <v>0</v>
      </c>
      <c r="AY165" s="25">
        <f>SUM(AY154:AY164)</f>
        <v>0</v>
      </c>
    </row>
    <row r="166" spans="2:81" ht="15.75" thickBot="1" x14ac:dyDescent="0.3"/>
    <row r="167" spans="2:81" x14ac:dyDescent="0.25">
      <c r="B167" s="333" t="s">
        <v>9</v>
      </c>
      <c r="C167" s="350"/>
      <c r="D167" s="339">
        <v>16</v>
      </c>
      <c r="E167" s="340"/>
      <c r="F167" s="340"/>
      <c r="G167" s="328">
        <v>17</v>
      </c>
      <c r="H167" s="329"/>
      <c r="I167" s="330"/>
      <c r="J167" s="328">
        <v>18</v>
      </c>
      <c r="K167" s="329"/>
      <c r="L167" s="330"/>
      <c r="M167" s="328">
        <v>19</v>
      </c>
      <c r="N167" s="329"/>
      <c r="O167" s="330"/>
      <c r="P167" s="328">
        <v>20</v>
      </c>
      <c r="Q167" s="329"/>
      <c r="R167" s="330"/>
      <c r="S167" s="328">
        <v>21</v>
      </c>
      <c r="T167" s="329"/>
      <c r="U167" s="330"/>
      <c r="V167" s="328">
        <v>22</v>
      </c>
      <c r="W167" s="329"/>
      <c r="X167" s="330"/>
      <c r="Y167" s="328">
        <v>23</v>
      </c>
      <c r="Z167" s="329"/>
      <c r="AA167" s="330"/>
      <c r="AB167" s="328">
        <v>24</v>
      </c>
      <c r="AC167" s="329"/>
      <c r="AD167" s="330"/>
      <c r="AE167" s="328">
        <v>25</v>
      </c>
      <c r="AF167" s="329"/>
      <c r="AG167" s="330"/>
      <c r="AH167" s="328">
        <v>26</v>
      </c>
      <c r="AI167" s="329"/>
      <c r="AJ167" s="330"/>
      <c r="AK167" s="328">
        <v>27</v>
      </c>
      <c r="AL167" s="329"/>
      <c r="AM167" s="330"/>
      <c r="AN167" s="328">
        <v>28</v>
      </c>
      <c r="AO167" s="329"/>
      <c r="AP167" s="330"/>
      <c r="AQ167" s="328">
        <v>29</v>
      </c>
      <c r="AR167" s="329"/>
      <c r="AS167" s="330"/>
      <c r="AT167" s="328">
        <v>30</v>
      </c>
      <c r="AU167" s="329"/>
      <c r="AV167" s="330"/>
      <c r="AW167" s="328">
        <v>31</v>
      </c>
      <c r="AX167" s="329"/>
      <c r="AY167" s="330"/>
      <c r="AZ167" s="319"/>
      <c r="BA167" s="319"/>
      <c r="BB167" s="319"/>
      <c r="BC167" s="319"/>
      <c r="BD167" s="319"/>
      <c r="BE167" s="319"/>
      <c r="BF167" s="319"/>
      <c r="BG167" s="319"/>
      <c r="BH167" s="319"/>
      <c r="BI167" s="319"/>
      <c r="BJ167" s="319"/>
      <c r="BK167" s="319"/>
      <c r="BL167" s="319"/>
      <c r="BM167" s="319"/>
      <c r="BN167" s="319"/>
      <c r="BO167" s="319"/>
      <c r="BP167" s="319"/>
      <c r="BQ167" s="319"/>
      <c r="BR167" s="319"/>
      <c r="BS167" s="319"/>
      <c r="BT167" s="319"/>
      <c r="BU167" s="319"/>
      <c r="BV167" s="319"/>
      <c r="BW167" s="319"/>
      <c r="BX167" s="319"/>
      <c r="BY167" s="319"/>
      <c r="BZ167" s="319"/>
      <c r="CA167" s="319"/>
      <c r="CB167" s="319"/>
      <c r="CC167" s="319"/>
    </row>
    <row r="168" spans="2:81" x14ac:dyDescent="0.25">
      <c r="B168" s="335"/>
      <c r="C168" s="351"/>
      <c r="D168" s="15" t="s">
        <v>0</v>
      </c>
      <c r="E168" s="16" t="s">
        <v>1</v>
      </c>
      <c r="F168" s="16" t="s">
        <v>2</v>
      </c>
      <c r="G168" s="16" t="s">
        <v>0</v>
      </c>
      <c r="H168" s="16" t="s">
        <v>1</v>
      </c>
      <c r="I168" s="16" t="s">
        <v>2</v>
      </c>
      <c r="J168" s="16" t="s">
        <v>0</v>
      </c>
      <c r="K168" s="16" t="s">
        <v>1</v>
      </c>
      <c r="L168" s="16" t="s">
        <v>2</v>
      </c>
      <c r="M168" s="16" t="s">
        <v>0</v>
      </c>
      <c r="N168" s="16" t="s">
        <v>1</v>
      </c>
      <c r="O168" s="16" t="s">
        <v>2</v>
      </c>
      <c r="P168" s="16" t="s">
        <v>0</v>
      </c>
      <c r="Q168" s="16" t="s">
        <v>1</v>
      </c>
      <c r="R168" s="16" t="s">
        <v>2</v>
      </c>
      <c r="S168" s="16" t="s">
        <v>0</v>
      </c>
      <c r="T168" s="16" t="s">
        <v>1</v>
      </c>
      <c r="U168" s="16" t="s">
        <v>2</v>
      </c>
      <c r="V168" s="16" t="s">
        <v>0</v>
      </c>
      <c r="W168" s="16" t="s">
        <v>1</v>
      </c>
      <c r="X168" s="16" t="s">
        <v>2</v>
      </c>
      <c r="Y168" s="16" t="s">
        <v>0</v>
      </c>
      <c r="Z168" s="16" t="s">
        <v>1</v>
      </c>
      <c r="AA168" s="16" t="s">
        <v>2</v>
      </c>
      <c r="AB168" s="16" t="s">
        <v>0</v>
      </c>
      <c r="AC168" s="16" t="s">
        <v>1</v>
      </c>
      <c r="AD168" s="16" t="s">
        <v>2</v>
      </c>
      <c r="AE168" s="16" t="s">
        <v>0</v>
      </c>
      <c r="AF168" s="16" t="s">
        <v>1</v>
      </c>
      <c r="AG168" s="16" t="s">
        <v>2</v>
      </c>
      <c r="AH168" s="16" t="s">
        <v>0</v>
      </c>
      <c r="AI168" s="16" t="s">
        <v>1</v>
      </c>
      <c r="AJ168" s="16" t="s">
        <v>2</v>
      </c>
      <c r="AK168" s="16" t="s">
        <v>0</v>
      </c>
      <c r="AL168" s="16" t="s">
        <v>1</v>
      </c>
      <c r="AM168" s="16" t="s">
        <v>2</v>
      </c>
      <c r="AN168" s="16" t="s">
        <v>0</v>
      </c>
      <c r="AO168" s="16" t="s">
        <v>1</v>
      </c>
      <c r="AP168" s="16" t="s">
        <v>2</v>
      </c>
      <c r="AQ168" s="16" t="s">
        <v>0</v>
      </c>
      <c r="AR168" s="16" t="s">
        <v>1</v>
      </c>
      <c r="AS168" s="16" t="s">
        <v>2</v>
      </c>
      <c r="AT168" s="16" t="s">
        <v>0</v>
      </c>
      <c r="AU168" s="16" t="s">
        <v>1</v>
      </c>
      <c r="AV168" s="27" t="s">
        <v>2</v>
      </c>
      <c r="AW168" s="16" t="s">
        <v>0</v>
      </c>
      <c r="AX168" s="16" t="s">
        <v>1</v>
      </c>
      <c r="AY168" s="17" t="s">
        <v>2</v>
      </c>
    </row>
    <row r="169" spans="2:81" x14ac:dyDescent="0.25">
      <c r="B169" s="335"/>
      <c r="C169" s="351"/>
      <c r="D169" s="1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5"/>
      <c r="AW169" s="1"/>
      <c r="AX169" s="1"/>
      <c r="AY169" s="8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2:81" x14ac:dyDescent="0.25">
      <c r="B170" s="335"/>
      <c r="C170" s="351"/>
      <c r="D170" s="1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5"/>
      <c r="AW170" s="1"/>
      <c r="AX170" s="1"/>
      <c r="AY170" s="8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2:81" ht="15.75" thickBot="1" x14ac:dyDescent="0.3">
      <c r="B171" s="337"/>
      <c r="C171" s="352"/>
      <c r="D171" s="1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5"/>
      <c r="AW171" s="1"/>
      <c r="AX171" s="1"/>
      <c r="AY171" s="8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2:81" x14ac:dyDescent="0.25">
      <c r="B172" s="320" t="s">
        <v>8</v>
      </c>
      <c r="C172" s="321"/>
      <c r="D172" s="1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5"/>
      <c r="AW172" s="1"/>
      <c r="AX172" s="1"/>
      <c r="AY172" s="8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2:81" x14ac:dyDescent="0.25">
      <c r="B173" s="18" t="s">
        <v>6</v>
      </c>
      <c r="C173" s="26"/>
      <c r="D173" s="1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5"/>
      <c r="AW173" s="1"/>
      <c r="AX173" s="1"/>
      <c r="AY173" s="8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2:81" x14ac:dyDescent="0.25">
      <c r="B174" s="18" t="s">
        <v>3</v>
      </c>
      <c r="C174" s="19">
        <f>SUM(E180,H180,K180,N180,Q180,T180,W180,Z180,AC180,AF180,AI180,AL180,AO180,AR180,AU180,AX180)</f>
        <v>0</v>
      </c>
      <c r="D174" s="1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5"/>
      <c r="AW174" s="1"/>
      <c r="AX174" s="1"/>
      <c r="AY174" s="8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2:81" x14ac:dyDescent="0.25">
      <c r="B175" s="18" t="s">
        <v>2</v>
      </c>
      <c r="C175" s="19">
        <f>SUM(F180,I180,L180,O180,R180,U180,X180,AA180,AD180,AG180,AJ180,AM180,AP180,AS180,AV180,AY180)</f>
        <v>0</v>
      </c>
      <c r="D175" s="1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5"/>
      <c r="AW175" s="1"/>
      <c r="AX175" s="1"/>
      <c r="AY175" s="8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2:81" ht="15.75" thickBot="1" x14ac:dyDescent="0.3">
      <c r="B176" s="18" t="s">
        <v>4</v>
      </c>
      <c r="C176" s="20">
        <f>C174-C175</f>
        <v>0</v>
      </c>
      <c r="D176" s="1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5"/>
      <c r="AW176" s="1"/>
      <c r="AX176" s="1"/>
      <c r="AY176" s="8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2:81" x14ac:dyDescent="0.25">
      <c r="B177" s="322" t="s">
        <v>5</v>
      </c>
      <c r="C177" s="323"/>
      <c r="D177" s="1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5"/>
      <c r="AW177" s="1"/>
      <c r="AX177" s="1"/>
      <c r="AY177" s="8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2:81" x14ac:dyDescent="0.25">
      <c r="B178" s="324" t="e">
        <f>C176/C173</f>
        <v>#DIV/0!</v>
      </c>
      <c r="C178" s="325"/>
      <c r="D178" s="1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5"/>
      <c r="AW178" s="1"/>
      <c r="AX178" s="1"/>
      <c r="AY178" s="8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2:81" ht="15.75" thickBot="1" x14ac:dyDescent="0.3">
      <c r="B179" s="326"/>
      <c r="C179" s="327"/>
      <c r="D179" s="10"/>
      <c r="E179" s="4"/>
      <c r="F179" s="3"/>
      <c r="G179" s="3"/>
      <c r="H179" s="4"/>
      <c r="I179" s="4"/>
      <c r="J179" s="3"/>
      <c r="K179" s="3"/>
      <c r="L179" s="4"/>
      <c r="M179" s="3"/>
      <c r="N179" s="3"/>
      <c r="O179" s="4"/>
      <c r="P179" s="3"/>
      <c r="Q179" s="3"/>
      <c r="R179" s="4"/>
      <c r="S179" s="3"/>
      <c r="T179" s="3"/>
      <c r="U179" s="4"/>
      <c r="V179" s="3"/>
      <c r="W179" s="3"/>
      <c r="X179" s="4"/>
      <c r="Y179" s="3"/>
      <c r="Z179" s="3"/>
      <c r="AA179" s="4"/>
      <c r="AB179" s="3"/>
      <c r="AC179" s="3"/>
      <c r="AD179" s="4"/>
      <c r="AE179" s="3"/>
      <c r="AF179" s="3"/>
      <c r="AG179" s="4"/>
      <c r="AH179" s="3"/>
      <c r="AI179" s="3"/>
      <c r="AJ179" s="4"/>
      <c r="AK179" s="3"/>
      <c r="AL179" s="3"/>
      <c r="AM179" s="4"/>
      <c r="AN179" s="3"/>
      <c r="AO179" s="3"/>
      <c r="AP179" s="4"/>
      <c r="AQ179" s="3"/>
      <c r="AR179" s="3"/>
      <c r="AS179" s="4"/>
      <c r="AT179" s="3"/>
      <c r="AU179" s="3"/>
      <c r="AV179" s="6"/>
      <c r="AW179" s="4"/>
      <c r="AX179" s="3"/>
      <c r="AY179" s="9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2:81" ht="15.75" thickBot="1" x14ac:dyDescent="0.3">
      <c r="B180" s="21"/>
      <c r="C180" s="22"/>
      <c r="D180" s="23"/>
      <c r="E180" s="24">
        <f>SUM(E169:E179)</f>
        <v>0</v>
      </c>
      <c r="F180" s="24">
        <f>SUM(F169:F179)</f>
        <v>0</v>
      </c>
      <c r="G180" s="24"/>
      <c r="H180" s="24">
        <f>SUM(H169:H179)</f>
        <v>0</v>
      </c>
      <c r="I180" s="24">
        <f>SUM(I169:I179)</f>
        <v>0</v>
      </c>
      <c r="J180" s="24"/>
      <c r="K180" s="24">
        <f>SUM(K169:K179)</f>
        <v>0</v>
      </c>
      <c r="L180" s="24">
        <f>SUM(L169:L179)</f>
        <v>0</v>
      </c>
      <c r="M180" s="24"/>
      <c r="N180" s="24">
        <f>SUM(N169:N179)</f>
        <v>0</v>
      </c>
      <c r="O180" s="24">
        <f>SUM(O169:O179)</f>
        <v>0</v>
      </c>
      <c r="P180" s="24"/>
      <c r="Q180" s="24">
        <f>SUM(Q169:Q179)</f>
        <v>0</v>
      </c>
      <c r="R180" s="24">
        <f>SUM(R169:R179)</f>
        <v>0</v>
      </c>
      <c r="S180" s="24"/>
      <c r="T180" s="24">
        <f>SUM(T169:T179)</f>
        <v>0</v>
      </c>
      <c r="U180" s="24">
        <f>SUM(U169:U179)</f>
        <v>0</v>
      </c>
      <c r="V180" s="24"/>
      <c r="W180" s="24">
        <f>SUM(W169:W179)</f>
        <v>0</v>
      </c>
      <c r="X180" s="24">
        <f>SUM(X169:X179)</f>
        <v>0</v>
      </c>
      <c r="Y180" s="24"/>
      <c r="Z180" s="24">
        <f>SUM(Z169:Z179)</f>
        <v>0</v>
      </c>
      <c r="AA180" s="24">
        <f>SUM(AA169:AA179)</f>
        <v>0</v>
      </c>
      <c r="AB180" s="24"/>
      <c r="AC180" s="24">
        <f>SUM(AC169:AC179)</f>
        <v>0</v>
      </c>
      <c r="AD180" s="24">
        <f>SUM(AD169:AD179)</f>
        <v>0</v>
      </c>
      <c r="AE180" s="24"/>
      <c r="AF180" s="24">
        <f>SUM(AF169:AF179)</f>
        <v>0</v>
      </c>
      <c r="AG180" s="24">
        <f>SUM(AG169:AG179)</f>
        <v>0</v>
      </c>
      <c r="AH180" s="24"/>
      <c r="AI180" s="24">
        <f>SUM(AI169:AI179)</f>
        <v>0</v>
      </c>
      <c r="AJ180" s="24">
        <f>SUM(AJ169:AJ179)</f>
        <v>0</v>
      </c>
      <c r="AK180" s="24"/>
      <c r="AL180" s="24">
        <f>SUM(AL169:AL179)</f>
        <v>0</v>
      </c>
      <c r="AM180" s="24">
        <f>SUM(AM169:AM179)</f>
        <v>0</v>
      </c>
      <c r="AN180" s="24"/>
      <c r="AO180" s="24">
        <f>SUM(AO169:AO179)</f>
        <v>0</v>
      </c>
      <c r="AP180" s="24">
        <f>SUM(AP169:AP179)</f>
        <v>0</v>
      </c>
      <c r="AQ180" s="24"/>
      <c r="AR180" s="24">
        <f>SUM(AR169:AR179)</f>
        <v>0</v>
      </c>
      <c r="AS180" s="24">
        <f>SUM(AS169:AS179)</f>
        <v>0</v>
      </c>
      <c r="AT180" s="24"/>
      <c r="AU180" s="24">
        <f>SUM(AU169:AU179)</f>
        <v>0</v>
      </c>
      <c r="AV180" s="28">
        <f>SUM(AV169:AV179)</f>
        <v>0</v>
      </c>
      <c r="AW180" s="24"/>
      <c r="AX180" s="24">
        <f>SUM(AX169:AX179)</f>
        <v>0</v>
      </c>
      <c r="AY180" s="25">
        <f>SUM(AY169:AY179)</f>
        <v>0</v>
      </c>
    </row>
    <row r="181" spans="2:81" ht="15.75" thickBot="1" x14ac:dyDescent="0.3"/>
    <row r="182" spans="2:81" x14ac:dyDescent="0.25">
      <c r="B182" s="333" t="s">
        <v>9</v>
      </c>
      <c r="C182" s="350"/>
      <c r="D182" s="339">
        <v>16</v>
      </c>
      <c r="E182" s="340"/>
      <c r="F182" s="340"/>
      <c r="G182" s="328">
        <v>17</v>
      </c>
      <c r="H182" s="329"/>
      <c r="I182" s="330"/>
      <c r="J182" s="328">
        <v>18</v>
      </c>
      <c r="K182" s="329"/>
      <c r="L182" s="330"/>
      <c r="M182" s="328">
        <v>19</v>
      </c>
      <c r="N182" s="329"/>
      <c r="O182" s="330"/>
      <c r="P182" s="328">
        <v>20</v>
      </c>
      <c r="Q182" s="329"/>
      <c r="R182" s="330"/>
      <c r="S182" s="328">
        <v>21</v>
      </c>
      <c r="T182" s="329"/>
      <c r="U182" s="330"/>
      <c r="V182" s="328">
        <v>22</v>
      </c>
      <c r="W182" s="329"/>
      <c r="X182" s="330"/>
      <c r="Y182" s="328">
        <v>23</v>
      </c>
      <c r="Z182" s="329"/>
      <c r="AA182" s="330"/>
      <c r="AB182" s="328">
        <v>24</v>
      </c>
      <c r="AC182" s="329"/>
      <c r="AD182" s="330"/>
      <c r="AE182" s="328">
        <v>25</v>
      </c>
      <c r="AF182" s="329"/>
      <c r="AG182" s="330"/>
      <c r="AH182" s="328">
        <v>26</v>
      </c>
      <c r="AI182" s="329"/>
      <c r="AJ182" s="330"/>
      <c r="AK182" s="328">
        <v>27</v>
      </c>
      <c r="AL182" s="329"/>
      <c r="AM182" s="330"/>
      <c r="AN182" s="328">
        <v>28</v>
      </c>
      <c r="AO182" s="329"/>
      <c r="AP182" s="330"/>
      <c r="AQ182" s="328">
        <v>29</v>
      </c>
      <c r="AR182" s="329"/>
      <c r="AS182" s="330"/>
      <c r="AT182" s="328">
        <v>30</v>
      </c>
      <c r="AU182" s="329"/>
      <c r="AV182" s="330"/>
      <c r="AW182" s="328">
        <v>31</v>
      </c>
      <c r="AX182" s="329"/>
      <c r="AY182" s="330"/>
      <c r="AZ182" s="319"/>
      <c r="BA182" s="319"/>
      <c r="BB182" s="319"/>
      <c r="BC182" s="319"/>
      <c r="BD182" s="319"/>
      <c r="BE182" s="319"/>
      <c r="BF182" s="319"/>
      <c r="BG182" s="319"/>
      <c r="BH182" s="319"/>
      <c r="BI182" s="319"/>
      <c r="BJ182" s="319"/>
      <c r="BK182" s="319"/>
      <c r="BL182" s="319"/>
      <c r="BM182" s="319"/>
      <c r="BN182" s="319"/>
      <c r="BO182" s="319"/>
      <c r="BP182" s="319"/>
      <c r="BQ182" s="319"/>
      <c r="BR182" s="319"/>
      <c r="BS182" s="319"/>
      <c r="BT182" s="319"/>
      <c r="BU182" s="319"/>
      <c r="BV182" s="319"/>
      <c r="BW182" s="319"/>
      <c r="BX182" s="319"/>
      <c r="BY182" s="319"/>
      <c r="BZ182" s="319"/>
      <c r="CA182" s="319"/>
      <c r="CB182" s="319"/>
      <c r="CC182" s="319"/>
    </row>
    <row r="183" spans="2:81" x14ac:dyDescent="0.25">
      <c r="B183" s="335"/>
      <c r="C183" s="351"/>
      <c r="D183" s="15" t="s">
        <v>0</v>
      </c>
      <c r="E183" s="16" t="s">
        <v>1</v>
      </c>
      <c r="F183" s="16" t="s">
        <v>2</v>
      </c>
      <c r="G183" s="16" t="s">
        <v>0</v>
      </c>
      <c r="H183" s="16" t="s">
        <v>1</v>
      </c>
      <c r="I183" s="16" t="s">
        <v>2</v>
      </c>
      <c r="J183" s="16" t="s">
        <v>0</v>
      </c>
      <c r="K183" s="16" t="s">
        <v>1</v>
      </c>
      <c r="L183" s="16" t="s">
        <v>2</v>
      </c>
      <c r="M183" s="16" t="s">
        <v>0</v>
      </c>
      <c r="N183" s="16" t="s">
        <v>1</v>
      </c>
      <c r="O183" s="16" t="s">
        <v>2</v>
      </c>
      <c r="P183" s="16" t="s">
        <v>0</v>
      </c>
      <c r="Q183" s="16" t="s">
        <v>1</v>
      </c>
      <c r="R183" s="16" t="s">
        <v>2</v>
      </c>
      <c r="S183" s="16" t="s">
        <v>0</v>
      </c>
      <c r="T183" s="16" t="s">
        <v>1</v>
      </c>
      <c r="U183" s="16" t="s">
        <v>2</v>
      </c>
      <c r="V183" s="16" t="s">
        <v>0</v>
      </c>
      <c r="W183" s="16" t="s">
        <v>1</v>
      </c>
      <c r="X183" s="16" t="s">
        <v>2</v>
      </c>
      <c r="Y183" s="16" t="s">
        <v>0</v>
      </c>
      <c r="Z183" s="16" t="s">
        <v>1</v>
      </c>
      <c r="AA183" s="16" t="s">
        <v>2</v>
      </c>
      <c r="AB183" s="16" t="s">
        <v>0</v>
      </c>
      <c r="AC183" s="16" t="s">
        <v>1</v>
      </c>
      <c r="AD183" s="16" t="s">
        <v>2</v>
      </c>
      <c r="AE183" s="16" t="s">
        <v>0</v>
      </c>
      <c r="AF183" s="16" t="s">
        <v>1</v>
      </c>
      <c r="AG183" s="16" t="s">
        <v>2</v>
      </c>
      <c r="AH183" s="16" t="s">
        <v>0</v>
      </c>
      <c r="AI183" s="16" t="s">
        <v>1</v>
      </c>
      <c r="AJ183" s="16" t="s">
        <v>2</v>
      </c>
      <c r="AK183" s="16" t="s">
        <v>0</v>
      </c>
      <c r="AL183" s="16" t="s">
        <v>1</v>
      </c>
      <c r="AM183" s="16" t="s">
        <v>2</v>
      </c>
      <c r="AN183" s="16" t="s">
        <v>0</v>
      </c>
      <c r="AO183" s="16" t="s">
        <v>1</v>
      </c>
      <c r="AP183" s="16" t="s">
        <v>2</v>
      </c>
      <c r="AQ183" s="16" t="s">
        <v>0</v>
      </c>
      <c r="AR183" s="16" t="s">
        <v>1</v>
      </c>
      <c r="AS183" s="16" t="s">
        <v>2</v>
      </c>
      <c r="AT183" s="16" t="s">
        <v>0</v>
      </c>
      <c r="AU183" s="16" t="s">
        <v>1</v>
      </c>
      <c r="AV183" s="27" t="s">
        <v>2</v>
      </c>
      <c r="AW183" s="16" t="s">
        <v>0</v>
      </c>
      <c r="AX183" s="16" t="s">
        <v>1</v>
      </c>
      <c r="AY183" s="17" t="s">
        <v>2</v>
      </c>
    </row>
    <row r="184" spans="2:81" x14ac:dyDescent="0.25">
      <c r="B184" s="335"/>
      <c r="C184" s="351"/>
      <c r="D184" s="1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5"/>
      <c r="AW184" s="1"/>
      <c r="AX184" s="1"/>
      <c r="AY184" s="8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2:81" x14ac:dyDescent="0.25">
      <c r="B185" s="335"/>
      <c r="C185" s="351"/>
      <c r="D185" s="1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5"/>
      <c r="AW185" s="1"/>
      <c r="AX185" s="1"/>
      <c r="AY185" s="8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2:81" ht="15.75" thickBot="1" x14ac:dyDescent="0.3">
      <c r="B186" s="337"/>
      <c r="C186" s="352"/>
      <c r="D186" s="1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5"/>
      <c r="AW186" s="1"/>
      <c r="AX186" s="1"/>
      <c r="AY186" s="8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2:81" x14ac:dyDescent="0.25">
      <c r="B187" s="320" t="s">
        <v>8</v>
      </c>
      <c r="C187" s="321"/>
      <c r="D187" s="1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5"/>
      <c r="AW187" s="1"/>
      <c r="AX187" s="1"/>
      <c r="AY187" s="8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2:81" x14ac:dyDescent="0.25">
      <c r="B188" s="18" t="s">
        <v>6</v>
      </c>
      <c r="C188" s="26"/>
      <c r="D188" s="1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5"/>
      <c r="AW188" s="1"/>
      <c r="AX188" s="1"/>
      <c r="AY188" s="8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2:81" x14ac:dyDescent="0.25">
      <c r="B189" s="18" t="s">
        <v>3</v>
      </c>
      <c r="C189" s="19">
        <f>SUM(E195,H195,K195,N195,Q195,T195,W195,Z195,AC195,AF195,AI195,AL195,AO195,AR195,AU195,AX195)</f>
        <v>0</v>
      </c>
      <c r="D189" s="1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5"/>
      <c r="AW189" s="1"/>
      <c r="AX189" s="1"/>
      <c r="AY189" s="8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2:81" x14ac:dyDescent="0.25">
      <c r="B190" s="18" t="s">
        <v>2</v>
      </c>
      <c r="C190" s="19">
        <f>SUM(F195,I195,L195,O195,R195,U195,X195,AA195,AD195,AG195,AJ195,AM195,AP195,AS195,AV195,AY195)</f>
        <v>0</v>
      </c>
      <c r="D190" s="1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5"/>
      <c r="AW190" s="1"/>
      <c r="AX190" s="1"/>
      <c r="AY190" s="8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2:81" ht="15.75" thickBot="1" x14ac:dyDescent="0.3">
      <c r="B191" s="18" t="s">
        <v>4</v>
      </c>
      <c r="C191" s="20">
        <f>C189-C190</f>
        <v>0</v>
      </c>
      <c r="D191" s="1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5"/>
      <c r="AW191" s="1"/>
      <c r="AX191" s="1"/>
      <c r="AY191" s="8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2:81" x14ac:dyDescent="0.25">
      <c r="B192" s="322" t="s">
        <v>5</v>
      </c>
      <c r="C192" s="323"/>
      <c r="D192" s="1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5"/>
      <c r="AW192" s="1"/>
      <c r="AX192" s="1"/>
      <c r="AY192" s="8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2:81" x14ac:dyDescent="0.25">
      <c r="B193" s="324" t="e">
        <f>C191/C188</f>
        <v>#DIV/0!</v>
      </c>
      <c r="C193" s="325"/>
      <c r="D193" s="1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5"/>
      <c r="AW193" s="1"/>
      <c r="AX193" s="1"/>
      <c r="AY193" s="8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2:81" ht="15.75" thickBot="1" x14ac:dyDescent="0.3">
      <c r="B194" s="326"/>
      <c r="C194" s="327"/>
      <c r="D194" s="10"/>
      <c r="E194" s="4"/>
      <c r="F194" s="3"/>
      <c r="G194" s="3"/>
      <c r="H194" s="4"/>
      <c r="I194" s="4"/>
      <c r="J194" s="3"/>
      <c r="K194" s="3"/>
      <c r="L194" s="4"/>
      <c r="M194" s="3"/>
      <c r="N194" s="3"/>
      <c r="O194" s="4"/>
      <c r="P194" s="3"/>
      <c r="Q194" s="3"/>
      <c r="R194" s="4"/>
      <c r="S194" s="3"/>
      <c r="T194" s="3"/>
      <c r="U194" s="4"/>
      <c r="V194" s="3"/>
      <c r="W194" s="3"/>
      <c r="X194" s="4"/>
      <c r="Y194" s="3"/>
      <c r="Z194" s="3"/>
      <c r="AA194" s="4"/>
      <c r="AB194" s="3"/>
      <c r="AC194" s="3"/>
      <c r="AD194" s="4"/>
      <c r="AE194" s="3"/>
      <c r="AF194" s="3"/>
      <c r="AG194" s="4"/>
      <c r="AH194" s="3"/>
      <c r="AI194" s="3"/>
      <c r="AJ194" s="4"/>
      <c r="AK194" s="3"/>
      <c r="AL194" s="3"/>
      <c r="AM194" s="4"/>
      <c r="AN194" s="3"/>
      <c r="AO194" s="3"/>
      <c r="AP194" s="4"/>
      <c r="AQ194" s="3"/>
      <c r="AR194" s="3"/>
      <c r="AS194" s="4"/>
      <c r="AT194" s="3"/>
      <c r="AU194" s="3"/>
      <c r="AV194" s="6"/>
      <c r="AW194" s="4"/>
      <c r="AX194" s="3"/>
      <c r="AY194" s="9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2:81" ht="15.75" thickBot="1" x14ac:dyDescent="0.3">
      <c r="B195" s="21"/>
      <c r="C195" s="22"/>
      <c r="D195" s="23"/>
      <c r="E195" s="24">
        <f>SUM(E184:E194)</f>
        <v>0</v>
      </c>
      <c r="F195" s="24">
        <f>SUM(F184:F194)</f>
        <v>0</v>
      </c>
      <c r="G195" s="24"/>
      <c r="H195" s="24">
        <f>SUM(H184:H194)</f>
        <v>0</v>
      </c>
      <c r="I195" s="24">
        <f>SUM(I184:I194)</f>
        <v>0</v>
      </c>
      <c r="J195" s="24"/>
      <c r="K195" s="24">
        <f>SUM(K184:K194)</f>
        <v>0</v>
      </c>
      <c r="L195" s="24">
        <f>SUM(L184:L194)</f>
        <v>0</v>
      </c>
      <c r="M195" s="24"/>
      <c r="N195" s="24">
        <f>SUM(N184:N194)</f>
        <v>0</v>
      </c>
      <c r="O195" s="24">
        <f>SUM(O184:O194)</f>
        <v>0</v>
      </c>
      <c r="P195" s="24"/>
      <c r="Q195" s="24">
        <f>SUM(Q184:Q194)</f>
        <v>0</v>
      </c>
      <c r="R195" s="24">
        <f>SUM(R184:R194)</f>
        <v>0</v>
      </c>
      <c r="S195" s="24"/>
      <c r="T195" s="24">
        <f>SUM(T184:T194)</f>
        <v>0</v>
      </c>
      <c r="U195" s="24">
        <f>SUM(U184:U194)</f>
        <v>0</v>
      </c>
      <c r="V195" s="24"/>
      <c r="W195" s="24">
        <f>SUM(W184:W194)</f>
        <v>0</v>
      </c>
      <c r="X195" s="24">
        <f>SUM(X184:X194)</f>
        <v>0</v>
      </c>
      <c r="Y195" s="24"/>
      <c r="Z195" s="24">
        <f>SUM(Z184:Z194)</f>
        <v>0</v>
      </c>
      <c r="AA195" s="24">
        <f>SUM(AA184:AA194)</f>
        <v>0</v>
      </c>
      <c r="AB195" s="24"/>
      <c r="AC195" s="24">
        <f>SUM(AC184:AC194)</f>
        <v>0</v>
      </c>
      <c r="AD195" s="24">
        <f>SUM(AD184:AD194)</f>
        <v>0</v>
      </c>
      <c r="AE195" s="24"/>
      <c r="AF195" s="24">
        <f>SUM(AF184:AF194)</f>
        <v>0</v>
      </c>
      <c r="AG195" s="24">
        <f>SUM(AG184:AG194)</f>
        <v>0</v>
      </c>
      <c r="AH195" s="24"/>
      <c r="AI195" s="24">
        <f>SUM(AI184:AI194)</f>
        <v>0</v>
      </c>
      <c r="AJ195" s="24">
        <f>SUM(AJ184:AJ194)</f>
        <v>0</v>
      </c>
      <c r="AK195" s="24"/>
      <c r="AL195" s="24">
        <f>SUM(AL184:AL194)</f>
        <v>0</v>
      </c>
      <c r="AM195" s="24">
        <f>SUM(AM184:AM194)</f>
        <v>0</v>
      </c>
      <c r="AN195" s="24"/>
      <c r="AO195" s="24">
        <f>SUM(AO184:AO194)</f>
        <v>0</v>
      </c>
      <c r="AP195" s="24">
        <f>SUM(AP184:AP194)</f>
        <v>0</v>
      </c>
      <c r="AQ195" s="24"/>
      <c r="AR195" s="24">
        <f>SUM(AR184:AR194)</f>
        <v>0</v>
      </c>
      <c r="AS195" s="24">
        <f>SUM(AS184:AS194)</f>
        <v>0</v>
      </c>
      <c r="AT195" s="24"/>
      <c r="AU195" s="24">
        <f>SUM(AU184:AU194)</f>
        <v>0</v>
      </c>
      <c r="AV195" s="28">
        <f>SUM(AV184:AV194)</f>
        <v>0</v>
      </c>
      <c r="AW195" s="24"/>
      <c r="AX195" s="24">
        <f>SUM(AX184:AX194)</f>
        <v>0</v>
      </c>
      <c r="AY195" s="25">
        <f>SUM(AY184:AY194)</f>
        <v>0</v>
      </c>
    </row>
    <row r="196" spans="2:81" ht="15.75" thickBot="1" x14ac:dyDescent="0.3"/>
    <row r="197" spans="2:81" x14ac:dyDescent="0.25">
      <c r="B197" s="333" t="s">
        <v>9</v>
      </c>
      <c r="C197" s="350"/>
      <c r="D197" s="339">
        <v>16</v>
      </c>
      <c r="E197" s="340"/>
      <c r="F197" s="340"/>
      <c r="G197" s="328">
        <v>17</v>
      </c>
      <c r="H197" s="329"/>
      <c r="I197" s="330"/>
      <c r="J197" s="328">
        <v>18</v>
      </c>
      <c r="K197" s="329"/>
      <c r="L197" s="330"/>
      <c r="M197" s="328">
        <v>19</v>
      </c>
      <c r="N197" s="329"/>
      <c r="O197" s="330"/>
      <c r="P197" s="328">
        <v>20</v>
      </c>
      <c r="Q197" s="329"/>
      <c r="R197" s="330"/>
      <c r="S197" s="328">
        <v>21</v>
      </c>
      <c r="T197" s="329"/>
      <c r="U197" s="330"/>
      <c r="V197" s="328">
        <v>22</v>
      </c>
      <c r="W197" s="329"/>
      <c r="X197" s="330"/>
      <c r="Y197" s="328">
        <v>23</v>
      </c>
      <c r="Z197" s="329"/>
      <c r="AA197" s="330"/>
      <c r="AB197" s="328">
        <v>24</v>
      </c>
      <c r="AC197" s="329"/>
      <c r="AD197" s="330"/>
      <c r="AE197" s="328">
        <v>25</v>
      </c>
      <c r="AF197" s="329"/>
      <c r="AG197" s="330"/>
      <c r="AH197" s="328">
        <v>26</v>
      </c>
      <c r="AI197" s="329"/>
      <c r="AJ197" s="330"/>
      <c r="AK197" s="328">
        <v>27</v>
      </c>
      <c r="AL197" s="329"/>
      <c r="AM197" s="330"/>
      <c r="AN197" s="328">
        <v>28</v>
      </c>
      <c r="AO197" s="329"/>
      <c r="AP197" s="330"/>
      <c r="AQ197" s="328">
        <v>29</v>
      </c>
      <c r="AR197" s="329"/>
      <c r="AS197" s="330"/>
      <c r="AT197" s="328">
        <v>30</v>
      </c>
      <c r="AU197" s="329"/>
      <c r="AV197" s="330"/>
      <c r="AW197" s="328">
        <v>31</v>
      </c>
      <c r="AX197" s="329"/>
      <c r="AY197" s="330"/>
      <c r="AZ197" s="319"/>
      <c r="BA197" s="319"/>
      <c r="BB197" s="319"/>
      <c r="BC197" s="319"/>
      <c r="BD197" s="319"/>
      <c r="BE197" s="319"/>
      <c r="BF197" s="319"/>
      <c r="BG197" s="319"/>
      <c r="BH197" s="319"/>
      <c r="BI197" s="319"/>
      <c r="BJ197" s="319"/>
      <c r="BK197" s="319"/>
      <c r="BL197" s="319"/>
      <c r="BM197" s="319"/>
      <c r="BN197" s="319"/>
      <c r="BO197" s="319"/>
      <c r="BP197" s="319"/>
      <c r="BQ197" s="319"/>
      <c r="BR197" s="319"/>
      <c r="BS197" s="319"/>
      <c r="BT197" s="319"/>
      <c r="BU197" s="319"/>
      <c r="BV197" s="319"/>
      <c r="BW197" s="319"/>
      <c r="BX197" s="319"/>
      <c r="BY197" s="319"/>
      <c r="BZ197" s="319"/>
      <c r="CA197" s="319"/>
      <c r="CB197" s="319"/>
      <c r="CC197" s="319"/>
    </row>
    <row r="198" spans="2:81" x14ac:dyDescent="0.25">
      <c r="B198" s="335"/>
      <c r="C198" s="351"/>
      <c r="D198" s="15" t="s">
        <v>0</v>
      </c>
      <c r="E198" s="16" t="s">
        <v>1</v>
      </c>
      <c r="F198" s="16" t="s">
        <v>2</v>
      </c>
      <c r="G198" s="16" t="s">
        <v>0</v>
      </c>
      <c r="H198" s="16" t="s">
        <v>1</v>
      </c>
      <c r="I198" s="16" t="s">
        <v>2</v>
      </c>
      <c r="J198" s="16" t="s">
        <v>0</v>
      </c>
      <c r="K198" s="16" t="s">
        <v>1</v>
      </c>
      <c r="L198" s="16" t="s">
        <v>2</v>
      </c>
      <c r="M198" s="16" t="s">
        <v>0</v>
      </c>
      <c r="N198" s="16" t="s">
        <v>1</v>
      </c>
      <c r="O198" s="16" t="s">
        <v>2</v>
      </c>
      <c r="P198" s="16" t="s">
        <v>0</v>
      </c>
      <c r="Q198" s="16" t="s">
        <v>1</v>
      </c>
      <c r="R198" s="16" t="s">
        <v>2</v>
      </c>
      <c r="S198" s="16" t="s">
        <v>0</v>
      </c>
      <c r="T198" s="16" t="s">
        <v>1</v>
      </c>
      <c r="U198" s="16" t="s">
        <v>2</v>
      </c>
      <c r="V198" s="16" t="s">
        <v>0</v>
      </c>
      <c r="W198" s="16" t="s">
        <v>1</v>
      </c>
      <c r="X198" s="16" t="s">
        <v>2</v>
      </c>
      <c r="Y198" s="16" t="s">
        <v>0</v>
      </c>
      <c r="Z198" s="16" t="s">
        <v>1</v>
      </c>
      <c r="AA198" s="16" t="s">
        <v>2</v>
      </c>
      <c r="AB198" s="16" t="s">
        <v>0</v>
      </c>
      <c r="AC198" s="16" t="s">
        <v>1</v>
      </c>
      <c r="AD198" s="16" t="s">
        <v>2</v>
      </c>
      <c r="AE198" s="16" t="s">
        <v>0</v>
      </c>
      <c r="AF198" s="16" t="s">
        <v>1</v>
      </c>
      <c r="AG198" s="16" t="s">
        <v>2</v>
      </c>
      <c r="AH198" s="16" t="s">
        <v>0</v>
      </c>
      <c r="AI198" s="16" t="s">
        <v>1</v>
      </c>
      <c r="AJ198" s="16" t="s">
        <v>2</v>
      </c>
      <c r="AK198" s="16" t="s">
        <v>0</v>
      </c>
      <c r="AL198" s="16" t="s">
        <v>1</v>
      </c>
      <c r="AM198" s="16" t="s">
        <v>2</v>
      </c>
      <c r="AN198" s="16" t="s">
        <v>0</v>
      </c>
      <c r="AO198" s="16" t="s">
        <v>1</v>
      </c>
      <c r="AP198" s="16" t="s">
        <v>2</v>
      </c>
      <c r="AQ198" s="16" t="s">
        <v>0</v>
      </c>
      <c r="AR198" s="16" t="s">
        <v>1</v>
      </c>
      <c r="AS198" s="16" t="s">
        <v>2</v>
      </c>
      <c r="AT198" s="16" t="s">
        <v>0</v>
      </c>
      <c r="AU198" s="16" t="s">
        <v>1</v>
      </c>
      <c r="AV198" s="27" t="s">
        <v>2</v>
      </c>
      <c r="AW198" s="16" t="s">
        <v>0</v>
      </c>
      <c r="AX198" s="16" t="s">
        <v>1</v>
      </c>
      <c r="AY198" s="17" t="s">
        <v>2</v>
      </c>
    </row>
    <row r="199" spans="2:81" x14ac:dyDescent="0.25">
      <c r="B199" s="335"/>
      <c r="C199" s="351"/>
      <c r="D199" s="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5"/>
      <c r="AW199" s="1"/>
      <c r="AX199" s="1"/>
      <c r="AY199" s="8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2:81" x14ac:dyDescent="0.25">
      <c r="B200" s="335"/>
      <c r="C200" s="351"/>
      <c r="D200" s="1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5"/>
      <c r="AW200" s="1"/>
      <c r="AX200" s="1"/>
      <c r="AY200" s="8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2:81" ht="15.75" thickBot="1" x14ac:dyDescent="0.3">
      <c r="B201" s="337"/>
      <c r="C201" s="352"/>
      <c r="D201" s="1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5"/>
      <c r="AW201" s="1"/>
      <c r="AX201" s="1"/>
      <c r="AY201" s="8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  <row r="202" spans="2:81" x14ac:dyDescent="0.25">
      <c r="B202" s="320" t="s">
        <v>8</v>
      </c>
      <c r="C202" s="321"/>
      <c r="D202" s="1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5"/>
      <c r="AW202" s="1"/>
      <c r="AX202" s="1"/>
      <c r="AY202" s="8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</row>
    <row r="203" spans="2:81" x14ac:dyDescent="0.25">
      <c r="B203" s="18" t="s">
        <v>6</v>
      </c>
      <c r="C203" s="26"/>
      <c r="D203" s="1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5"/>
      <c r="AW203" s="1"/>
      <c r="AX203" s="1"/>
      <c r="AY203" s="8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</row>
    <row r="204" spans="2:81" x14ac:dyDescent="0.25">
      <c r="B204" s="18" t="s">
        <v>3</v>
      </c>
      <c r="C204" s="19">
        <f>SUM(E210,H210,K210,N210,Q210,T210,W210,Z210,AC210,AF210,AI210,AL210,AO210,AR210,AU210,AX210)</f>
        <v>0</v>
      </c>
      <c r="D204" s="1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5"/>
      <c r="AW204" s="1"/>
      <c r="AX204" s="1"/>
      <c r="AY204" s="8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</row>
    <row r="205" spans="2:81" x14ac:dyDescent="0.25">
      <c r="B205" s="18" t="s">
        <v>2</v>
      </c>
      <c r="C205" s="19">
        <f>SUM(F210,I210,L210,O210,R210,U210,X210,AA210,AD210,AG210,AJ210,AM210,AP210,AS210,AV210,AY210)</f>
        <v>0</v>
      </c>
      <c r="D205" s="1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5"/>
      <c r="AW205" s="1"/>
      <c r="AX205" s="1"/>
      <c r="AY205" s="8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</row>
    <row r="206" spans="2:81" ht="15.75" thickBot="1" x14ac:dyDescent="0.3">
      <c r="B206" s="18" t="s">
        <v>4</v>
      </c>
      <c r="C206" s="20">
        <f>C204-C205</f>
        <v>0</v>
      </c>
      <c r="D206" s="1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5"/>
      <c r="AW206" s="1"/>
      <c r="AX206" s="1"/>
      <c r="AY206" s="8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</row>
    <row r="207" spans="2:81" x14ac:dyDescent="0.25">
      <c r="B207" s="322" t="s">
        <v>5</v>
      </c>
      <c r="C207" s="323"/>
      <c r="D207" s="1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5"/>
      <c r="AW207" s="1"/>
      <c r="AX207" s="1"/>
      <c r="AY207" s="8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</row>
    <row r="208" spans="2:81" x14ac:dyDescent="0.25">
      <c r="B208" s="324" t="e">
        <f>C206/C203</f>
        <v>#DIV/0!</v>
      </c>
      <c r="C208" s="325"/>
      <c r="D208" s="1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5"/>
      <c r="AW208" s="1"/>
      <c r="AX208" s="1"/>
      <c r="AY208" s="8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</row>
    <row r="209" spans="2:81" ht="15.75" thickBot="1" x14ac:dyDescent="0.3">
      <c r="B209" s="326"/>
      <c r="C209" s="327"/>
      <c r="D209" s="10"/>
      <c r="E209" s="4"/>
      <c r="F209" s="3"/>
      <c r="G209" s="3"/>
      <c r="H209" s="4"/>
      <c r="I209" s="4"/>
      <c r="J209" s="3"/>
      <c r="K209" s="3"/>
      <c r="L209" s="4"/>
      <c r="M209" s="3"/>
      <c r="N209" s="3"/>
      <c r="O209" s="4"/>
      <c r="P209" s="3"/>
      <c r="Q209" s="3"/>
      <c r="R209" s="4"/>
      <c r="S209" s="3"/>
      <c r="T209" s="3"/>
      <c r="U209" s="4"/>
      <c r="V209" s="3"/>
      <c r="W209" s="3"/>
      <c r="X209" s="4"/>
      <c r="Y209" s="3"/>
      <c r="Z209" s="3"/>
      <c r="AA209" s="4"/>
      <c r="AB209" s="3"/>
      <c r="AC209" s="3"/>
      <c r="AD209" s="4"/>
      <c r="AE209" s="3"/>
      <c r="AF209" s="3"/>
      <c r="AG209" s="4"/>
      <c r="AH209" s="3"/>
      <c r="AI209" s="3"/>
      <c r="AJ209" s="4"/>
      <c r="AK209" s="3"/>
      <c r="AL209" s="3"/>
      <c r="AM209" s="4"/>
      <c r="AN209" s="3"/>
      <c r="AO209" s="3"/>
      <c r="AP209" s="4"/>
      <c r="AQ209" s="3"/>
      <c r="AR209" s="3"/>
      <c r="AS209" s="4"/>
      <c r="AT209" s="3"/>
      <c r="AU209" s="3"/>
      <c r="AV209" s="6"/>
      <c r="AW209" s="4"/>
      <c r="AX209" s="3"/>
      <c r="AY209" s="9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</row>
    <row r="210" spans="2:81" ht="15.75" thickBot="1" x14ac:dyDescent="0.3">
      <c r="B210" s="21"/>
      <c r="C210" s="22"/>
      <c r="D210" s="23"/>
      <c r="E210" s="24">
        <f>SUM(E199:E209)</f>
        <v>0</v>
      </c>
      <c r="F210" s="24">
        <f>SUM(F199:F209)</f>
        <v>0</v>
      </c>
      <c r="G210" s="24"/>
      <c r="H210" s="24">
        <f>SUM(H199:H209)</f>
        <v>0</v>
      </c>
      <c r="I210" s="24">
        <f>SUM(I199:I209)</f>
        <v>0</v>
      </c>
      <c r="J210" s="24"/>
      <c r="K210" s="24">
        <f>SUM(K199:K209)</f>
        <v>0</v>
      </c>
      <c r="L210" s="24">
        <f>SUM(L199:L209)</f>
        <v>0</v>
      </c>
      <c r="M210" s="24"/>
      <c r="N210" s="24">
        <f>SUM(N199:N209)</f>
        <v>0</v>
      </c>
      <c r="O210" s="24">
        <f>SUM(O199:O209)</f>
        <v>0</v>
      </c>
      <c r="P210" s="24"/>
      <c r="Q210" s="24">
        <f>SUM(Q199:Q209)</f>
        <v>0</v>
      </c>
      <c r="R210" s="24">
        <f>SUM(R199:R209)</f>
        <v>0</v>
      </c>
      <c r="S210" s="24"/>
      <c r="T210" s="24">
        <f>SUM(T199:T209)</f>
        <v>0</v>
      </c>
      <c r="U210" s="24">
        <f>SUM(U199:U209)</f>
        <v>0</v>
      </c>
      <c r="V210" s="24"/>
      <c r="W210" s="24">
        <f>SUM(W199:W209)</f>
        <v>0</v>
      </c>
      <c r="X210" s="24">
        <f>SUM(X199:X209)</f>
        <v>0</v>
      </c>
      <c r="Y210" s="24"/>
      <c r="Z210" s="24">
        <f>SUM(Z199:Z209)</f>
        <v>0</v>
      </c>
      <c r="AA210" s="24">
        <f>SUM(AA199:AA209)</f>
        <v>0</v>
      </c>
      <c r="AB210" s="24"/>
      <c r="AC210" s="24">
        <f>SUM(AC199:AC209)</f>
        <v>0</v>
      </c>
      <c r="AD210" s="24">
        <f>SUM(AD199:AD209)</f>
        <v>0</v>
      </c>
      <c r="AE210" s="24"/>
      <c r="AF210" s="24">
        <f>SUM(AF199:AF209)</f>
        <v>0</v>
      </c>
      <c r="AG210" s="24">
        <f>SUM(AG199:AG209)</f>
        <v>0</v>
      </c>
      <c r="AH210" s="24"/>
      <c r="AI210" s="24">
        <f>SUM(AI199:AI209)</f>
        <v>0</v>
      </c>
      <c r="AJ210" s="24">
        <f>SUM(AJ199:AJ209)</f>
        <v>0</v>
      </c>
      <c r="AK210" s="24"/>
      <c r="AL210" s="24">
        <f>SUM(AL199:AL209)</f>
        <v>0</v>
      </c>
      <c r="AM210" s="24">
        <f>SUM(AM199:AM209)</f>
        <v>0</v>
      </c>
      <c r="AN210" s="24"/>
      <c r="AO210" s="24">
        <f>SUM(AO199:AO209)</f>
        <v>0</v>
      </c>
      <c r="AP210" s="24">
        <f>SUM(AP199:AP209)</f>
        <v>0</v>
      </c>
      <c r="AQ210" s="24"/>
      <c r="AR210" s="24">
        <f>SUM(AR199:AR209)</f>
        <v>0</v>
      </c>
      <c r="AS210" s="24">
        <f>SUM(AS199:AS209)</f>
        <v>0</v>
      </c>
      <c r="AT210" s="24"/>
      <c r="AU210" s="24">
        <f>SUM(AU199:AU209)</f>
        <v>0</v>
      </c>
      <c r="AV210" s="28">
        <f>SUM(AV199:AV209)</f>
        <v>0</v>
      </c>
      <c r="AW210" s="24"/>
      <c r="AX210" s="24">
        <f>SUM(AX199:AX209)</f>
        <v>0</v>
      </c>
      <c r="AY210" s="25">
        <f>SUM(AY199:AY209)</f>
        <v>0</v>
      </c>
    </row>
    <row r="211" spans="2:81" ht="15.75" thickBot="1" x14ac:dyDescent="0.3"/>
    <row r="212" spans="2:81" x14ac:dyDescent="0.25">
      <c r="B212" s="333" t="s">
        <v>9</v>
      </c>
      <c r="C212" s="350"/>
      <c r="D212" s="339">
        <v>16</v>
      </c>
      <c r="E212" s="340"/>
      <c r="F212" s="340"/>
      <c r="G212" s="328">
        <v>17</v>
      </c>
      <c r="H212" s="329"/>
      <c r="I212" s="330"/>
      <c r="J212" s="328">
        <v>18</v>
      </c>
      <c r="K212" s="329"/>
      <c r="L212" s="330"/>
      <c r="M212" s="328">
        <v>19</v>
      </c>
      <c r="N212" s="329"/>
      <c r="O212" s="330"/>
      <c r="P212" s="328">
        <v>20</v>
      </c>
      <c r="Q212" s="329"/>
      <c r="R212" s="330"/>
      <c r="S212" s="328">
        <v>21</v>
      </c>
      <c r="T212" s="329"/>
      <c r="U212" s="330"/>
      <c r="V212" s="328">
        <v>22</v>
      </c>
      <c r="W212" s="329"/>
      <c r="X212" s="330"/>
      <c r="Y212" s="328">
        <v>23</v>
      </c>
      <c r="Z212" s="329"/>
      <c r="AA212" s="330"/>
      <c r="AB212" s="328">
        <v>24</v>
      </c>
      <c r="AC212" s="329"/>
      <c r="AD212" s="330"/>
      <c r="AE212" s="328">
        <v>25</v>
      </c>
      <c r="AF212" s="329"/>
      <c r="AG212" s="330"/>
      <c r="AH212" s="328">
        <v>26</v>
      </c>
      <c r="AI212" s="329"/>
      <c r="AJ212" s="330"/>
      <c r="AK212" s="328">
        <v>27</v>
      </c>
      <c r="AL212" s="329"/>
      <c r="AM212" s="330"/>
      <c r="AN212" s="328">
        <v>28</v>
      </c>
      <c r="AO212" s="329"/>
      <c r="AP212" s="330"/>
      <c r="AQ212" s="328">
        <v>29</v>
      </c>
      <c r="AR212" s="329"/>
      <c r="AS212" s="330"/>
      <c r="AT212" s="328">
        <v>30</v>
      </c>
      <c r="AU212" s="329"/>
      <c r="AV212" s="330"/>
      <c r="AW212" s="328">
        <v>31</v>
      </c>
      <c r="AX212" s="329"/>
      <c r="AY212" s="330"/>
      <c r="AZ212" s="319"/>
      <c r="BA212" s="319"/>
      <c r="BB212" s="319"/>
      <c r="BC212" s="319"/>
      <c r="BD212" s="319"/>
      <c r="BE212" s="319"/>
      <c r="BF212" s="319"/>
      <c r="BG212" s="319"/>
      <c r="BH212" s="319"/>
      <c r="BI212" s="319"/>
      <c r="BJ212" s="319"/>
      <c r="BK212" s="319"/>
      <c r="BL212" s="319"/>
      <c r="BM212" s="319"/>
      <c r="BN212" s="319"/>
      <c r="BO212" s="319"/>
      <c r="BP212" s="319"/>
      <c r="BQ212" s="319"/>
      <c r="BR212" s="319"/>
      <c r="BS212" s="319"/>
      <c r="BT212" s="319"/>
      <c r="BU212" s="319"/>
      <c r="BV212" s="319"/>
      <c r="BW212" s="319"/>
      <c r="BX212" s="319"/>
      <c r="BY212" s="319"/>
      <c r="BZ212" s="319"/>
      <c r="CA212" s="319"/>
      <c r="CB212" s="319"/>
      <c r="CC212" s="319"/>
    </row>
    <row r="213" spans="2:81" x14ac:dyDescent="0.25">
      <c r="B213" s="335"/>
      <c r="C213" s="351"/>
      <c r="D213" s="15" t="s">
        <v>0</v>
      </c>
      <c r="E213" s="16" t="s">
        <v>1</v>
      </c>
      <c r="F213" s="16" t="s">
        <v>2</v>
      </c>
      <c r="G213" s="16" t="s">
        <v>0</v>
      </c>
      <c r="H213" s="16" t="s">
        <v>1</v>
      </c>
      <c r="I213" s="16" t="s">
        <v>2</v>
      </c>
      <c r="J213" s="16" t="s">
        <v>0</v>
      </c>
      <c r="K213" s="16" t="s">
        <v>1</v>
      </c>
      <c r="L213" s="16" t="s">
        <v>2</v>
      </c>
      <c r="M213" s="16" t="s">
        <v>0</v>
      </c>
      <c r="N213" s="16" t="s">
        <v>1</v>
      </c>
      <c r="O213" s="16" t="s">
        <v>2</v>
      </c>
      <c r="P213" s="16" t="s">
        <v>0</v>
      </c>
      <c r="Q213" s="16" t="s">
        <v>1</v>
      </c>
      <c r="R213" s="16" t="s">
        <v>2</v>
      </c>
      <c r="S213" s="16" t="s">
        <v>0</v>
      </c>
      <c r="T213" s="16" t="s">
        <v>1</v>
      </c>
      <c r="U213" s="16" t="s">
        <v>2</v>
      </c>
      <c r="V213" s="16" t="s">
        <v>0</v>
      </c>
      <c r="W213" s="16" t="s">
        <v>1</v>
      </c>
      <c r="X213" s="16" t="s">
        <v>2</v>
      </c>
      <c r="Y213" s="16" t="s">
        <v>0</v>
      </c>
      <c r="Z213" s="16" t="s">
        <v>1</v>
      </c>
      <c r="AA213" s="16" t="s">
        <v>2</v>
      </c>
      <c r="AB213" s="16" t="s">
        <v>0</v>
      </c>
      <c r="AC213" s="16" t="s">
        <v>1</v>
      </c>
      <c r="AD213" s="16" t="s">
        <v>2</v>
      </c>
      <c r="AE213" s="16" t="s">
        <v>0</v>
      </c>
      <c r="AF213" s="16" t="s">
        <v>1</v>
      </c>
      <c r="AG213" s="16" t="s">
        <v>2</v>
      </c>
      <c r="AH213" s="16" t="s">
        <v>0</v>
      </c>
      <c r="AI213" s="16" t="s">
        <v>1</v>
      </c>
      <c r="AJ213" s="16" t="s">
        <v>2</v>
      </c>
      <c r="AK213" s="16" t="s">
        <v>0</v>
      </c>
      <c r="AL213" s="16" t="s">
        <v>1</v>
      </c>
      <c r="AM213" s="16" t="s">
        <v>2</v>
      </c>
      <c r="AN213" s="16" t="s">
        <v>0</v>
      </c>
      <c r="AO213" s="16" t="s">
        <v>1</v>
      </c>
      <c r="AP213" s="16" t="s">
        <v>2</v>
      </c>
      <c r="AQ213" s="16" t="s">
        <v>0</v>
      </c>
      <c r="AR213" s="16" t="s">
        <v>1</v>
      </c>
      <c r="AS213" s="16" t="s">
        <v>2</v>
      </c>
      <c r="AT213" s="16" t="s">
        <v>0</v>
      </c>
      <c r="AU213" s="16" t="s">
        <v>1</v>
      </c>
      <c r="AV213" s="27" t="s">
        <v>2</v>
      </c>
      <c r="AW213" s="16" t="s">
        <v>0</v>
      </c>
      <c r="AX213" s="16" t="s">
        <v>1</v>
      </c>
      <c r="AY213" s="17" t="s">
        <v>2</v>
      </c>
    </row>
    <row r="214" spans="2:81" x14ac:dyDescent="0.25">
      <c r="B214" s="335"/>
      <c r="C214" s="351"/>
      <c r="D214" s="1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5"/>
      <c r="AW214" s="1"/>
      <c r="AX214" s="1"/>
      <c r="AY214" s="8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</row>
    <row r="215" spans="2:81" x14ac:dyDescent="0.25">
      <c r="B215" s="335"/>
      <c r="C215" s="351"/>
      <c r="D215" s="1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5"/>
      <c r="AW215" s="1"/>
      <c r="AX215" s="1"/>
      <c r="AY215" s="8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</row>
    <row r="216" spans="2:81" ht="15.75" thickBot="1" x14ac:dyDescent="0.3">
      <c r="B216" s="337"/>
      <c r="C216" s="352"/>
      <c r="D216" s="1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5"/>
      <c r="AW216" s="1"/>
      <c r="AX216" s="1"/>
      <c r="AY216" s="8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</row>
    <row r="217" spans="2:81" x14ac:dyDescent="0.25">
      <c r="B217" s="320" t="s">
        <v>8</v>
      </c>
      <c r="C217" s="321"/>
      <c r="D217" s="1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5"/>
      <c r="AW217" s="1"/>
      <c r="AX217" s="1"/>
      <c r="AY217" s="8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</row>
    <row r="218" spans="2:81" x14ac:dyDescent="0.25">
      <c r="B218" s="18" t="s">
        <v>6</v>
      </c>
      <c r="C218" s="26"/>
      <c r="D218" s="1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5"/>
      <c r="AW218" s="1"/>
      <c r="AX218" s="1"/>
      <c r="AY218" s="8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</row>
    <row r="219" spans="2:81" x14ac:dyDescent="0.25">
      <c r="B219" s="18" t="s">
        <v>3</v>
      </c>
      <c r="C219" s="19">
        <f>SUM(E225,H225,K225,N225,Q225,T225,W225,Z225,AC225,AF225,AI225,AL225,AO225,AR225,AU225,AX225)</f>
        <v>0</v>
      </c>
      <c r="D219" s="1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5"/>
      <c r="AW219" s="1"/>
      <c r="AX219" s="1"/>
      <c r="AY219" s="8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</row>
    <row r="220" spans="2:81" x14ac:dyDescent="0.25">
      <c r="B220" s="18" t="s">
        <v>2</v>
      </c>
      <c r="C220" s="19">
        <f>SUM(F225,I225,L225,O225,R225,U225,X225,AA225,AD225,AG225,AJ225,AM225,AP225,AS225,AV225,AY225)</f>
        <v>0</v>
      </c>
      <c r="D220" s="1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5"/>
      <c r="AW220" s="1"/>
      <c r="AX220" s="1"/>
      <c r="AY220" s="8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</row>
    <row r="221" spans="2:81" ht="15.75" thickBot="1" x14ac:dyDescent="0.3">
      <c r="B221" s="18" t="s">
        <v>4</v>
      </c>
      <c r="C221" s="20">
        <f>C219-C220</f>
        <v>0</v>
      </c>
      <c r="D221" s="1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5"/>
      <c r="AW221" s="1"/>
      <c r="AX221" s="1"/>
      <c r="AY221" s="8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</row>
    <row r="222" spans="2:81" x14ac:dyDescent="0.25">
      <c r="B222" s="322" t="s">
        <v>5</v>
      </c>
      <c r="C222" s="323"/>
      <c r="D222" s="1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5"/>
      <c r="AW222" s="1"/>
      <c r="AX222" s="1"/>
      <c r="AY222" s="8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</row>
    <row r="223" spans="2:81" x14ac:dyDescent="0.25">
      <c r="B223" s="324" t="e">
        <f>C221/C218</f>
        <v>#DIV/0!</v>
      </c>
      <c r="C223" s="325"/>
      <c r="D223" s="1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5"/>
      <c r="AW223" s="1"/>
      <c r="AX223" s="1"/>
      <c r="AY223" s="8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</row>
    <row r="224" spans="2:81" ht="15.75" thickBot="1" x14ac:dyDescent="0.3">
      <c r="B224" s="326"/>
      <c r="C224" s="327"/>
      <c r="D224" s="10"/>
      <c r="E224" s="4"/>
      <c r="F224" s="3"/>
      <c r="G224" s="3"/>
      <c r="H224" s="4"/>
      <c r="I224" s="4"/>
      <c r="J224" s="3"/>
      <c r="K224" s="3"/>
      <c r="L224" s="4"/>
      <c r="M224" s="3"/>
      <c r="N224" s="3"/>
      <c r="O224" s="4"/>
      <c r="P224" s="3"/>
      <c r="Q224" s="3"/>
      <c r="R224" s="4"/>
      <c r="S224" s="3"/>
      <c r="T224" s="3"/>
      <c r="U224" s="4"/>
      <c r="V224" s="3"/>
      <c r="W224" s="3"/>
      <c r="X224" s="4"/>
      <c r="Y224" s="3"/>
      <c r="Z224" s="3"/>
      <c r="AA224" s="4"/>
      <c r="AB224" s="3"/>
      <c r="AC224" s="3"/>
      <c r="AD224" s="4"/>
      <c r="AE224" s="3"/>
      <c r="AF224" s="3"/>
      <c r="AG224" s="4"/>
      <c r="AH224" s="3"/>
      <c r="AI224" s="3"/>
      <c r="AJ224" s="4"/>
      <c r="AK224" s="3"/>
      <c r="AL224" s="3"/>
      <c r="AM224" s="4"/>
      <c r="AN224" s="3"/>
      <c r="AO224" s="3"/>
      <c r="AP224" s="4"/>
      <c r="AQ224" s="3"/>
      <c r="AR224" s="3"/>
      <c r="AS224" s="4"/>
      <c r="AT224" s="3"/>
      <c r="AU224" s="3"/>
      <c r="AV224" s="6"/>
      <c r="AW224" s="4"/>
      <c r="AX224" s="3"/>
      <c r="AY224" s="9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</row>
    <row r="225" spans="2:81" ht="15.75" thickBot="1" x14ac:dyDescent="0.3">
      <c r="B225" s="21"/>
      <c r="C225" s="22"/>
      <c r="D225" s="23"/>
      <c r="E225" s="24">
        <f>SUM(E214:E224)</f>
        <v>0</v>
      </c>
      <c r="F225" s="24">
        <f>SUM(F214:F224)</f>
        <v>0</v>
      </c>
      <c r="G225" s="24"/>
      <c r="H225" s="24">
        <f>SUM(H214:H224)</f>
        <v>0</v>
      </c>
      <c r="I225" s="24">
        <f>SUM(I214:I224)</f>
        <v>0</v>
      </c>
      <c r="J225" s="24"/>
      <c r="K225" s="24">
        <f>SUM(K214:K224)</f>
        <v>0</v>
      </c>
      <c r="L225" s="24">
        <f>SUM(L214:L224)</f>
        <v>0</v>
      </c>
      <c r="M225" s="24"/>
      <c r="N225" s="24">
        <f>SUM(N214:N224)</f>
        <v>0</v>
      </c>
      <c r="O225" s="24">
        <f>SUM(O214:O224)</f>
        <v>0</v>
      </c>
      <c r="P225" s="24"/>
      <c r="Q225" s="24">
        <f>SUM(Q214:Q224)</f>
        <v>0</v>
      </c>
      <c r="R225" s="24">
        <f>SUM(R214:R224)</f>
        <v>0</v>
      </c>
      <c r="S225" s="24"/>
      <c r="T225" s="24">
        <f>SUM(T214:T224)</f>
        <v>0</v>
      </c>
      <c r="U225" s="24">
        <f>SUM(U214:U224)</f>
        <v>0</v>
      </c>
      <c r="V225" s="24"/>
      <c r="W225" s="24">
        <f>SUM(W214:W224)</f>
        <v>0</v>
      </c>
      <c r="X225" s="24">
        <f>SUM(X214:X224)</f>
        <v>0</v>
      </c>
      <c r="Y225" s="24"/>
      <c r="Z225" s="24">
        <f>SUM(Z214:Z224)</f>
        <v>0</v>
      </c>
      <c r="AA225" s="24">
        <f>SUM(AA214:AA224)</f>
        <v>0</v>
      </c>
      <c r="AB225" s="24"/>
      <c r="AC225" s="24">
        <f>SUM(AC214:AC224)</f>
        <v>0</v>
      </c>
      <c r="AD225" s="24">
        <f>SUM(AD214:AD224)</f>
        <v>0</v>
      </c>
      <c r="AE225" s="24"/>
      <c r="AF225" s="24">
        <f>SUM(AF214:AF224)</f>
        <v>0</v>
      </c>
      <c r="AG225" s="24">
        <f>SUM(AG214:AG224)</f>
        <v>0</v>
      </c>
      <c r="AH225" s="24"/>
      <c r="AI225" s="24">
        <f>SUM(AI214:AI224)</f>
        <v>0</v>
      </c>
      <c r="AJ225" s="24">
        <f>SUM(AJ214:AJ224)</f>
        <v>0</v>
      </c>
      <c r="AK225" s="24"/>
      <c r="AL225" s="24">
        <f>SUM(AL214:AL224)</f>
        <v>0</v>
      </c>
      <c r="AM225" s="24">
        <f>SUM(AM214:AM224)</f>
        <v>0</v>
      </c>
      <c r="AN225" s="24"/>
      <c r="AO225" s="24">
        <f>SUM(AO214:AO224)</f>
        <v>0</v>
      </c>
      <c r="AP225" s="24">
        <f>SUM(AP214:AP224)</f>
        <v>0</v>
      </c>
      <c r="AQ225" s="24"/>
      <c r="AR225" s="24">
        <f>SUM(AR214:AR224)</f>
        <v>0</v>
      </c>
      <c r="AS225" s="24">
        <f>SUM(AS214:AS224)</f>
        <v>0</v>
      </c>
      <c r="AT225" s="24"/>
      <c r="AU225" s="24">
        <f>SUM(AU214:AU224)</f>
        <v>0</v>
      </c>
      <c r="AV225" s="28">
        <f>SUM(AV214:AV224)</f>
        <v>0</v>
      </c>
      <c r="AW225" s="24"/>
      <c r="AX225" s="24">
        <f>SUM(AX214:AX224)</f>
        <v>0</v>
      </c>
      <c r="AY225" s="25">
        <f>SUM(AY214:AY224)</f>
        <v>0</v>
      </c>
    </row>
    <row r="226" spans="2:81" ht="15.75" thickBot="1" x14ac:dyDescent="0.3"/>
    <row r="227" spans="2:81" x14ac:dyDescent="0.25">
      <c r="B227" s="333" t="s">
        <v>9</v>
      </c>
      <c r="C227" s="350"/>
      <c r="D227" s="339">
        <v>16</v>
      </c>
      <c r="E227" s="340"/>
      <c r="F227" s="340"/>
      <c r="G227" s="328">
        <v>17</v>
      </c>
      <c r="H227" s="329"/>
      <c r="I227" s="330"/>
      <c r="J227" s="328">
        <v>18</v>
      </c>
      <c r="K227" s="329"/>
      <c r="L227" s="330"/>
      <c r="M227" s="328">
        <v>19</v>
      </c>
      <c r="N227" s="329"/>
      <c r="O227" s="330"/>
      <c r="P227" s="328">
        <v>20</v>
      </c>
      <c r="Q227" s="329"/>
      <c r="R227" s="330"/>
      <c r="S227" s="328">
        <v>21</v>
      </c>
      <c r="T227" s="329"/>
      <c r="U227" s="330"/>
      <c r="V227" s="328">
        <v>22</v>
      </c>
      <c r="W227" s="329"/>
      <c r="X227" s="330"/>
      <c r="Y227" s="328">
        <v>23</v>
      </c>
      <c r="Z227" s="329"/>
      <c r="AA227" s="330"/>
      <c r="AB227" s="328">
        <v>24</v>
      </c>
      <c r="AC227" s="329"/>
      <c r="AD227" s="330"/>
      <c r="AE227" s="328">
        <v>25</v>
      </c>
      <c r="AF227" s="329"/>
      <c r="AG227" s="330"/>
      <c r="AH227" s="328">
        <v>26</v>
      </c>
      <c r="AI227" s="329"/>
      <c r="AJ227" s="330"/>
      <c r="AK227" s="328">
        <v>27</v>
      </c>
      <c r="AL227" s="329"/>
      <c r="AM227" s="330"/>
      <c r="AN227" s="328">
        <v>28</v>
      </c>
      <c r="AO227" s="329"/>
      <c r="AP227" s="330"/>
      <c r="AQ227" s="328">
        <v>29</v>
      </c>
      <c r="AR227" s="329"/>
      <c r="AS227" s="330"/>
      <c r="AT227" s="328">
        <v>30</v>
      </c>
      <c r="AU227" s="329"/>
      <c r="AV227" s="330"/>
      <c r="AW227" s="328">
        <v>31</v>
      </c>
      <c r="AX227" s="329"/>
      <c r="AY227" s="330"/>
      <c r="AZ227" s="319"/>
      <c r="BA227" s="319"/>
      <c r="BB227" s="319"/>
      <c r="BC227" s="319"/>
      <c r="BD227" s="319"/>
      <c r="BE227" s="319"/>
      <c r="BF227" s="319"/>
      <c r="BG227" s="319"/>
      <c r="BH227" s="319"/>
      <c r="BI227" s="319"/>
      <c r="BJ227" s="319"/>
      <c r="BK227" s="319"/>
      <c r="BL227" s="319"/>
      <c r="BM227" s="319"/>
      <c r="BN227" s="319"/>
      <c r="BO227" s="319"/>
      <c r="BP227" s="319"/>
      <c r="BQ227" s="319"/>
      <c r="BR227" s="319"/>
      <c r="BS227" s="319"/>
      <c r="BT227" s="319"/>
      <c r="BU227" s="319"/>
      <c r="BV227" s="319"/>
      <c r="BW227" s="319"/>
      <c r="BX227" s="319"/>
      <c r="BY227" s="319"/>
      <c r="BZ227" s="319"/>
      <c r="CA227" s="319"/>
      <c r="CB227" s="319"/>
      <c r="CC227" s="319"/>
    </row>
    <row r="228" spans="2:81" x14ac:dyDescent="0.25">
      <c r="B228" s="335"/>
      <c r="C228" s="351"/>
      <c r="D228" s="15" t="s">
        <v>0</v>
      </c>
      <c r="E228" s="16" t="s">
        <v>1</v>
      </c>
      <c r="F228" s="16" t="s">
        <v>2</v>
      </c>
      <c r="G228" s="16" t="s">
        <v>0</v>
      </c>
      <c r="H228" s="16" t="s">
        <v>1</v>
      </c>
      <c r="I228" s="16" t="s">
        <v>2</v>
      </c>
      <c r="J228" s="16" t="s">
        <v>0</v>
      </c>
      <c r="K228" s="16" t="s">
        <v>1</v>
      </c>
      <c r="L228" s="16" t="s">
        <v>2</v>
      </c>
      <c r="M228" s="16" t="s">
        <v>0</v>
      </c>
      <c r="N228" s="16" t="s">
        <v>1</v>
      </c>
      <c r="O228" s="16" t="s">
        <v>2</v>
      </c>
      <c r="P228" s="16" t="s">
        <v>0</v>
      </c>
      <c r="Q228" s="16" t="s">
        <v>1</v>
      </c>
      <c r="R228" s="16" t="s">
        <v>2</v>
      </c>
      <c r="S228" s="16" t="s">
        <v>0</v>
      </c>
      <c r="T228" s="16" t="s">
        <v>1</v>
      </c>
      <c r="U228" s="16" t="s">
        <v>2</v>
      </c>
      <c r="V228" s="16" t="s">
        <v>0</v>
      </c>
      <c r="W228" s="16" t="s">
        <v>1</v>
      </c>
      <c r="X228" s="16" t="s">
        <v>2</v>
      </c>
      <c r="Y228" s="16" t="s">
        <v>0</v>
      </c>
      <c r="Z228" s="16" t="s">
        <v>1</v>
      </c>
      <c r="AA228" s="16" t="s">
        <v>2</v>
      </c>
      <c r="AB228" s="16" t="s">
        <v>0</v>
      </c>
      <c r="AC228" s="16" t="s">
        <v>1</v>
      </c>
      <c r="AD228" s="16" t="s">
        <v>2</v>
      </c>
      <c r="AE228" s="16" t="s">
        <v>0</v>
      </c>
      <c r="AF228" s="16" t="s">
        <v>1</v>
      </c>
      <c r="AG228" s="16" t="s">
        <v>2</v>
      </c>
      <c r="AH228" s="16" t="s">
        <v>0</v>
      </c>
      <c r="AI228" s="16" t="s">
        <v>1</v>
      </c>
      <c r="AJ228" s="16" t="s">
        <v>2</v>
      </c>
      <c r="AK228" s="16" t="s">
        <v>0</v>
      </c>
      <c r="AL228" s="16" t="s">
        <v>1</v>
      </c>
      <c r="AM228" s="16" t="s">
        <v>2</v>
      </c>
      <c r="AN228" s="16" t="s">
        <v>0</v>
      </c>
      <c r="AO228" s="16" t="s">
        <v>1</v>
      </c>
      <c r="AP228" s="16" t="s">
        <v>2</v>
      </c>
      <c r="AQ228" s="16" t="s">
        <v>0</v>
      </c>
      <c r="AR228" s="16" t="s">
        <v>1</v>
      </c>
      <c r="AS228" s="16" t="s">
        <v>2</v>
      </c>
      <c r="AT228" s="16" t="s">
        <v>0</v>
      </c>
      <c r="AU228" s="16" t="s">
        <v>1</v>
      </c>
      <c r="AV228" s="27" t="s">
        <v>2</v>
      </c>
      <c r="AW228" s="16" t="s">
        <v>0</v>
      </c>
      <c r="AX228" s="16" t="s">
        <v>1</v>
      </c>
      <c r="AY228" s="17" t="s">
        <v>2</v>
      </c>
    </row>
    <row r="229" spans="2:81" x14ac:dyDescent="0.25">
      <c r="B229" s="335"/>
      <c r="C229" s="351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5"/>
      <c r="AW229" s="1"/>
      <c r="AX229" s="1"/>
      <c r="AY229" s="8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</row>
    <row r="230" spans="2:81" x14ac:dyDescent="0.25">
      <c r="B230" s="335"/>
      <c r="C230" s="351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5"/>
      <c r="AW230" s="1"/>
      <c r="AX230" s="1"/>
      <c r="AY230" s="8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</row>
    <row r="231" spans="2:81" ht="15.75" thickBot="1" x14ac:dyDescent="0.3">
      <c r="B231" s="337"/>
      <c r="C231" s="352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5"/>
      <c r="AW231" s="1"/>
      <c r="AX231" s="1"/>
      <c r="AY231" s="8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</row>
    <row r="232" spans="2:81" x14ac:dyDescent="0.25">
      <c r="B232" s="320" t="s">
        <v>8</v>
      </c>
      <c r="C232" s="321"/>
      <c r="D232" s="1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5"/>
      <c r="AW232" s="1"/>
      <c r="AX232" s="1"/>
      <c r="AY232" s="8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</row>
    <row r="233" spans="2:81" x14ac:dyDescent="0.25">
      <c r="B233" s="18" t="s">
        <v>6</v>
      </c>
      <c r="C233" s="26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5"/>
      <c r="AW233" s="1"/>
      <c r="AX233" s="1"/>
      <c r="AY233" s="8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</row>
    <row r="234" spans="2:81" x14ac:dyDescent="0.25">
      <c r="B234" s="18" t="s">
        <v>3</v>
      </c>
      <c r="C234" s="19">
        <f>SUM(E240,H240,K240,N240,Q240,T240,W240,Z240,AC240,AF240,AI240,AL240,AO240,AR240,AU240,AX240)</f>
        <v>0</v>
      </c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5"/>
      <c r="AW234" s="1"/>
      <c r="AX234" s="1"/>
      <c r="AY234" s="8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</row>
    <row r="235" spans="2:81" x14ac:dyDescent="0.25">
      <c r="B235" s="18" t="s">
        <v>2</v>
      </c>
      <c r="C235" s="19">
        <f>SUM(F240,I240,L240,O240,R240,U240,X240,AA240,AD240,AG240,AJ240,AM240,AP240,AS240,AV240,AY240)</f>
        <v>0</v>
      </c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5"/>
      <c r="AW235" s="1"/>
      <c r="AX235" s="1"/>
      <c r="AY235" s="8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</row>
    <row r="236" spans="2:81" ht="15.75" thickBot="1" x14ac:dyDescent="0.3">
      <c r="B236" s="18" t="s">
        <v>4</v>
      </c>
      <c r="C236" s="20">
        <f>C234-C235</f>
        <v>0</v>
      </c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5"/>
      <c r="AW236" s="1"/>
      <c r="AX236" s="1"/>
      <c r="AY236" s="8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</row>
    <row r="237" spans="2:81" x14ac:dyDescent="0.25">
      <c r="B237" s="322" t="s">
        <v>5</v>
      </c>
      <c r="C237" s="323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5"/>
      <c r="AW237" s="1"/>
      <c r="AX237" s="1"/>
      <c r="AY237" s="8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</row>
    <row r="238" spans="2:81" x14ac:dyDescent="0.25">
      <c r="B238" s="324" t="e">
        <f>C236/C233</f>
        <v>#DIV/0!</v>
      </c>
      <c r="C238" s="325"/>
      <c r="D238" s="1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5"/>
      <c r="AW238" s="1"/>
      <c r="AX238" s="1"/>
      <c r="AY238" s="8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</row>
    <row r="239" spans="2:81" ht="15.75" thickBot="1" x14ac:dyDescent="0.3">
      <c r="B239" s="326"/>
      <c r="C239" s="327"/>
      <c r="D239" s="10"/>
      <c r="E239" s="4"/>
      <c r="F239" s="3"/>
      <c r="G239" s="3"/>
      <c r="H239" s="4"/>
      <c r="I239" s="4"/>
      <c r="J239" s="3"/>
      <c r="K239" s="3"/>
      <c r="L239" s="4"/>
      <c r="M239" s="3"/>
      <c r="N239" s="3"/>
      <c r="O239" s="4"/>
      <c r="P239" s="3"/>
      <c r="Q239" s="3"/>
      <c r="R239" s="4"/>
      <c r="S239" s="3"/>
      <c r="T239" s="3"/>
      <c r="U239" s="4"/>
      <c r="V239" s="3"/>
      <c r="W239" s="3"/>
      <c r="X239" s="4"/>
      <c r="Y239" s="3"/>
      <c r="Z239" s="3"/>
      <c r="AA239" s="4"/>
      <c r="AB239" s="3"/>
      <c r="AC239" s="3"/>
      <c r="AD239" s="4"/>
      <c r="AE239" s="3"/>
      <c r="AF239" s="3"/>
      <c r="AG239" s="4"/>
      <c r="AH239" s="3"/>
      <c r="AI239" s="3"/>
      <c r="AJ239" s="4"/>
      <c r="AK239" s="3"/>
      <c r="AL239" s="3"/>
      <c r="AM239" s="4"/>
      <c r="AN239" s="3"/>
      <c r="AO239" s="3"/>
      <c r="AP239" s="4"/>
      <c r="AQ239" s="3"/>
      <c r="AR239" s="3"/>
      <c r="AS239" s="4"/>
      <c r="AT239" s="3"/>
      <c r="AU239" s="3"/>
      <c r="AV239" s="6"/>
      <c r="AW239" s="4"/>
      <c r="AX239" s="3"/>
      <c r="AY239" s="9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</row>
    <row r="240" spans="2:81" ht="15.75" thickBot="1" x14ac:dyDescent="0.3">
      <c r="B240" s="21"/>
      <c r="C240" s="22"/>
      <c r="D240" s="23"/>
      <c r="E240" s="24">
        <f>SUM(E229:E239)</f>
        <v>0</v>
      </c>
      <c r="F240" s="24">
        <f>SUM(F229:F239)</f>
        <v>0</v>
      </c>
      <c r="G240" s="24"/>
      <c r="H240" s="24">
        <f>SUM(H229:H239)</f>
        <v>0</v>
      </c>
      <c r="I240" s="24">
        <f>SUM(I229:I239)</f>
        <v>0</v>
      </c>
      <c r="J240" s="24"/>
      <c r="K240" s="24">
        <f>SUM(K229:K239)</f>
        <v>0</v>
      </c>
      <c r="L240" s="24">
        <f>SUM(L229:L239)</f>
        <v>0</v>
      </c>
      <c r="M240" s="24"/>
      <c r="N240" s="24">
        <f>SUM(N229:N239)</f>
        <v>0</v>
      </c>
      <c r="O240" s="24">
        <f>SUM(O229:O239)</f>
        <v>0</v>
      </c>
      <c r="P240" s="24"/>
      <c r="Q240" s="24">
        <f>SUM(Q229:Q239)</f>
        <v>0</v>
      </c>
      <c r="R240" s="24">
        <f>SUM(R229:R239)</f>
        <v>0</v>
      </c>
      <c r="S240" s="24"/>
      <c r="T240" s="24">
        <f>SUM(T229:T239)</f>
        <v>0</v>
      </c>
      <c r="U240" s="24">
        <f>SUM(U229:U239)</f>
        <v>0</v>
      </c>
      <c r="V240" s="24"/>
      <c r="W240" s="24">
        <f>SUM(W229:W239)</f>
        <v>0</v>
      </c>
      <c r="X240" s="24">
        <f>SUM(X229:X239)</f>
        <v>0</v>
      </c>
      <c r="Y240" s="24"/>
      <c r="Z240" s="24">
        <f>SUM(Z229:Z239)</f>
        <v>0</v>
      </c>
      <c r="AA240" s="24">
        <f>SUM(AA229:AA239)</f>
        <v>0</v>
      </c>
      <c r="AB240" s="24"/>
      <c r="AC240" s="24">
        <f>SUM(AC229:AC239)</f>
        <v>0</v>
      </c>
      <c r="AD240" s="24">
        <f>SUM(AD229:AD239)</f>
        <v>0</v>
      </c>
      <c r="AE240" s="24"/>
      <c r="AF240" s="24">
        <f>SUM(AF229:AF239)</f>
        <v>0</v>
      </c>
      <c r="AG240" s="24">
        <f>SUM(AG229:AG239)</f>
        <v>0</v>
      </c>
      <c r="AH240" s="24"/>
      <c r="AI240" s="24">
        <f>SUM(AI229:AI239)</f>
        <v>0</v>
      </c>
      <c r="AJ240" s="24">
        <f>SUM(AJ229:AJ239)</f>
        <v>0</v>
      </c>
      <c r="AK240" s="24"/>
      <c r="AL240" s="24">
        <f>SUM(AL229:AL239)</f>
        <v>0</v>
      </c>
      <c r="AM240" s="24">
        <f>SUM(AM229:AM239)</f>
        <v>0</v>
      </c>
      <c r="AN240" s="24"/>
      <c r="AO240" s="24">
        <f>SUM(AO229:AO239)</f>
        <v>0</v>
      </c>
      <c r="AP240" s="24">
        <f>SUM(AP229:AP239)</f>
        <v>0</v>
      </c>
      <c r="AQ240" s="24"/>
      <c r="AR240" s="24">
        <f>SUM(AR229:AR239)</f>
        <v>0</v>
      </c>
      <c r="AS240" s="24">
        <f>SUM(AS229:AS239)</f>
        <v>0</v>
      </c>
      <c r="AT240" s="24"/>
      <c r="AU240" s="24">
        <f>SUM(AU229:AU239)</f>
        <v>0</v>
      </c>
      <c r="AV240" s="28">
        <f>SUM(AV229:AV239)</f>
        <v>0</v>
      </c>
      <c r="AW240" s="24"/>
      <c r="AX240" s="24">
        <f>SUM(AX229:AX239)</f>
        <v>0</v>
      </c>
      <c r="AY240" s="25">
        <f>SUM(AY229:AY239)</f>
        <v>0</v>
      </c>
    </row>
    <row r="241" spans="2:81" ht="15.75" thickBot="1" x14ac:dyDescent="0.3"/>
    <row r="242" spans="2:81" x14ac:dyDescent="0.25">
      <c r="B242" s="333" t="s">
        <v>9</v>
      </c>
      <c r="C242" s="350"/>
      <c r="D242" s="339">
        <v>16</v>
      </c>
      <c r="E242" s="340"/>
      <c r="F242" s="340"/>
      <c r="G242" s="328">
        <v>17</v>
      </c>
      <c r="H242" s="329"/>
      <c r="I242" s="330"/>
      <c r="J242" s="328">
        <v>18</v>
      </c>
      <c r="K242" s="329"/>
      <c r="L242" s="330"/>
      <c r="M242" s="328">
        <v>19</v>
      </c>
      <c r="N242" s="329"/>
      <c r="O242" s="330"/>
      <c r="P242" s="328">
        <v>20</v>
      </c>
      <c r="Q242" s="329"/>
      <c r="R242" s="330"/>
      <c r="S242" s="328">
        <v>21</v>
      </c>
      <c r="T242" s="329"/>
      <c r="U242" s="330"/>
      <c r="V242" s="328">
        <v>22</v>
      </c>
      <c r="W242" s="329"/>
      <c r="X242" s="330"/>
      <c r="Y242" s="328">
        <v>23</v>
      </c>
      <c r="Z242" s="329"/>
      <c r="AA242" s="330"/>
      <c r="AB242" s="328">
        <v>24</v>
      </c>
      <c r="AC242" s="329"/>
      <c r="AD242" s="330"/>
      <c r="AE242" s="328">
        <v>25</v>
      </c>
      <c r="AF242" s="329"/>
      <c r="AG242" s="330"/>
      <c r="AH242" s="328">
        <v>26</v>
      </c>
      <c r="AI242" s="329"/>
      <c r="AJ242" s="330"/>
      <c r="AK242" s="328">
        <v>27</v>
      </c>
      <c r="AL242" s="329"/>
      <c r="AM242" s="330"/>
      <c r="AN242" s="328">
        <v>28</v>
      </c>
      <c r="AO242" s="329"/>
      <c r="AP242" s="330"/>
      <c r="AQ242" s="328">
        <v>29</v>
      </c>
      <c r="AR242" s="329"/>
      <c r="AS242" s="330"/>
      <c r="AT242" s="328">
        <v>30</v>
      </c>
      <c r="AU242" s="329"/>
      <c r="AV242" s="330"/>
      <c r="AW242" s="328">
        <v>31</v>
      </c>
      <c r="AX242" s="329"/>
      <c r="AY242" s="330"/>
      <c r="AZ242" s="319"/>
      <c r="BA242" s="319"/>
      <c r="BB242" s="319"/>
      <c r="BC242" s="319"/>
      <c r="BD242" s="319"/>
      <c r="BE242" s="319"/>
      <c r="BF242" s="319"/>
      <c r="BG242" s="319"/>
      <c r="BH242" s="319"/>
      <c r="BI242" s="319"/>
      <c r="BJ242" s="319"/>
      <c r="BK242" s="319"/>
      <c r="BL242" s="319"/>
      <c r="BM242" s="319"/>
      <c r="BN242" s="319"/>
      <c r="BO242" s="319"/>
      <c r="BP242" s="319"/>
      <c r="BQ242" s="319"/>
      <c r="BR242" s="319"/>
      <c r="BS242" s="319"/>
      <c r="BT242" s="319"/>
      <c r="BU242" s="319"/>
      <c r="BV242" s="319"/>
      <c r="BW242" s="319"/>
      <c r="BX242" s="319"/>
      <c r="BY242" s="319"/>
      <c r="BZ242" s="319"/>
      <c r="CA242" s="319"/>
      <c r="CB242" s="319"/>
      <c r="CC242" s="319"/>
    </row>
    <row r="243" spans="2:81" x14ac:dyDescent="0.25">
      <c r="B243" s="335"/>
      <c r="C243" s="351"/>
      <c r="D243" s="15" t="s">
        <v>0</v>
      </c>
      <c r="E243" s="16" t="s">
        <v>1</v>
      </c>
      <c r="F243" s="16" t="s">
        <v>2</v>
      </c>
      <c r="G243" s="16" t="s">
        <v>0</v>
      </c>
      <c r="H243" s="16" t="s">
        <v>1</v>
      </c>
      <c r="I243" s="16" t="s">
        <v>2</v>
      </c>
      <c r="J243" s="16" t="s">
        <v>0</v>
      </c>
      <c r="K243" s="16" t="s">
        <v>1</v>
      </c>
      <c r="L243" s="16" t="s">
        <v>2</v>
      </c>
      <c r="M243" s="16" t="s">
        <v>0</v>
      </c>
      <c r="N243" s="16" t="s">
        <v>1</v>
      </c>
      <c r="O243" s="16" t="s">
        <v>2</v>
      </c>
      <c r="P243" s="16" t="s">
        <v>0</v>
      </c>
      <c r="Q243" s="16" t="s">
        <v>1</v>
      </c>
      <c r="R243" s="16" t="s">
        <v>2</v>
      </c>
      <c r="S243" s="16" t="s">
        <v>0</v>
      </c>
      <c r="T243" s="16" t="s">
        <v>1</v>
      </c>
      <c r="U243" s="16" t="s">
        <v>2</v>
      </c>
      <c r="V243" s="16" t="s">
        <v>0</v>
      </c>
      <c r="W243" s="16" t="s">
        <v>1</v>
      </c>
      <c r="X243" s="16" t="s">
        <v>2</v>
      </c>
      <c r="Y243" s="16" t="s">
        <v>0</v>
      </c>
      <c r="Z243" s="16" t="s">
        <v>1</v>
      </c>
      <c r="AA243" s="16" t="s">
        <v>2</v>
      </c>
      <c r="AB243" s="16" t="s">
        <v>0</v>
      </c>
      <c r="AC243" s="16" t="s">
        <v>1</v>
      </c>
      <c r="AD243" s="16" t="s">
        <v>2</v>
      </c>
      <c r="AE243" s="16" t="s">
        <v>0</v>
      </c>
      <c r="AF243" s="16" t="s">
        <v>1</v>
      </c>
      <c r="AG243" s="16" t="s">
        <v>2</v>
      </c>
      <c r="AH243" s="16" t="s">
        <v>0</v>
      </c>
      <c r="AI243" s="16" t="s">
        <v>1</v>
      </c>
      <c r="AJ243" s="16" t="s">
        <v>2</v>
      </c>
      <c r="AK243" s="16" t="s">
        <v>0</v>
      </c>
      <c r="AL243" s="16" t="s">
        <v>1</v>
      </c>
      <c r="AM243" s="16" t="s">
        <v>2</v>
      </c>
      <c r="AN243" s="16" t="s">
        <v>0</v>
      </c>
      <c r="AO243" s="16" t="s">
        <v>1</v>
      </c>
      <c r="AP243" s="16" t="s">
        <v>2</v>
      </c>
      <c r="AQ243" s="16" t="s">
        <v>0</v>
      </c>
      <c r="AR243" s="16" t="s">
        <v>1</v>
      </c>
      <c r="AS243" s="16" t="s">
        <v>2</v>
      </c>
      <c r="AT243" s="16" t="s">
        <v>0</v>
      </c>
      <c r="AU243" s="16" t="s">
        <v>1</v>
      </c>
      <c r="AV243" s="27" t="s">
        <v>2</v>
      </c>
      <c r="AW243" s="16" t="s">
        <v>0</v>
      </c>
      <c r="AX243" s="16" t="s">
        <v>1</v>
      </c>
      <c r="AY243" s="17" t="s">
        <v>2</v>
      </c>
    </row>
    <row r="244" spans="2:81" x14ac:dyDescent="0.25">
      <c r="B244" s="335"/>
      <c r="C244" s="351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5"/>
      <c r="AW244" s="1"/>
      <c r="AX244" s="1"/>
      <c r="AY244" s="8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</row>
    <row r="245" spans="2:81" x14ac:dyDescent="0.25">
      <c r="B245" s="335"/>
      <c r="C245" s="351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5"/>
      <c r="AW245" s="1"/>
      <c r="AX245" s="1"/>
      <c r="AY245" s="8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</row>
    <row r="246" spans="2:81" ht="15.75" thickBot="1" x14ac:dyDescent="0.3">
      <c r="B246" s="337"/>
      <c r="C246" s="352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5"/>
      <c r="AW246" s="1"/>
      <c r="AX246" s="1"/>
      <c r="AY246" s="8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</row>
    <row r="247" spans="2:81" x14ac:dyDescent="0.25">
      <c r="B247" s="320" t="s">
        <v>8</v>
      </c>
      <c r="C247" s="321"/>
      <c r="D247" s="1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5"/>
      <c r="AW247" s="1"/>
      <c r="AX247" s="1"/>
      <c r="AY247" s="8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</row>
    <row r="248" spans="2:81" x14ac:dyDescent="0.25">
      <c r="B248" s="18" t="s">
        <v>6</v>
      </c>
      <c r="C248" s="26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5"/>
      <c r="AW248" s="1"/>
      <c r="AX248" s="1"/>
      <c r="AY248" s="8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</row>
    <row r="249" spans="2:81" x14ac:dyDescent="0.25">
      <c r="B249" s="18" t="s">
        <v>3</v>
      </c>
      <c r="C249" s="19">
        <f>SUM(E255,H255,K255,N255,Q255,T255,W255,Z255,AC255,AF255,AI255,AL255,AO255,AR255,AU255,AX255)</f>
        <v>0</v>
      </c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5"/>
      <c r="AW249" s="1"/>
      <c r="AX249" s="1"/>
      <c r="AY249" s="8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</row>
    <row r="250" spans="2:81" x14ac:dyDescent="0.25">
      <c r="B250" s="18" t="s">
        <v>2</v>
      </c>
      <c r="C250" s="19">
        <f>SUM(F255,I255,L255,O255,R255,U255,X255,AA255,AD255,AG255,AJ255,AM255,AP255,AS255,AV255,AY255)</f>
        <v>0</v>
      </c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5"/>
      <c r="AW250" s="1"/>
      <c r="AX250" s="1"/>
      <c r="AY250" s="8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</row>
    <row r="251" spans="2:81" ht="15.75" thickBot="1" x14ac:dyDescent="0.3">
      <c r="B251" s="18" t="s">
        <v>4</v>
      </c>
      <c r="C251" s="20">
        <f>C249-C250</f>
        <v>0</v>
      </c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5"/>
      <c r="AW251" s="1"/>
      <c r="AX251" s="1"/>
      <c r="AY251" s="8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</row>
    <row r="252" spans="2:81" x14ac:dyDescent="0.25">
      <c r="B252" s="322" t="s">
        <v>5</v>
      </c>
      <c r="C252" s="323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5"/>
      <c r="AW252" s="1"/>
      <c r="AX252" s="1"/>
      <c r="AY252" s="8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</row>
    <row r="253" spans="2:81" x14ac:dyDescent="0.25">
      <c r="B253" s="324" t="e">
        <f>C251/C248</f>
        <v>#DIV/0!</v>
      </c>
      <c r="C253" s="325"/>
      <c r="D253" s="1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5"/>
      <c r="AW253" s="1"/>
      <c r="AX253" s="1"/>
      <c r="AY253" s="8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</row>
    <row r="254" spans="2:81" ht="15.75" thickBot="1" x14ac:dyDescent="0.3">
      <c r="B254" s="326"/>
      <c r="C254" s="327"/>
      <c r="D254" s="10"/>
      <c r="E254" s="4"/>
      <c r="F254" s="3"/>
      <c r="G254" s="3"/>
      <c r="H254" s="4"/>
      <c r="I254" s="4"/>
      <c r="J254" s="3"/>
      <c r="K254" s="3"/>
      <c r="L254" s="4"/>
      <c r="M254" s="3"/>
      <c r="N254" s="3"/>
      <c r="O254" s="4"/>
      <c r="P254" s="3"/>
      <c r="Q254" s="3"/>
      <c r="R254" s="4"/>
      <c r="S254" s="3"/>
      <c r="T254" s="3"/>
      <c r="U254" s="4"/>
      <c r="V254" s="3"/>
      <c r="W254" s="3"/>
      <c r="X254" s="4"/>
      <c r="Y254" s="3"/>
      <c r="Z254" s="3"/>
      <c r="AA254" s="4"/>
      <c r="AB254" s="3"/>
      <c r="AC254" s="3"/>
      <c r="AD254" s="4"/>
      <c r="AE254" s="3"/>
      <c r="AF254" s="3"/>
      <c r="AG254" s="4"/>
      <c r="AH254" s="3"/>
      <c r="AI254" s="3"/>
      <c r="AJ254" s="4"/>
      <c r="AK254" s="3"/>
      <c r="AL254" s="3"/>
      <c r="AM254" s="4"/>
      <c r="AN254" s="3"/>
      <c r="AO254" s="3"/>
      <c r="AP254" s="4"/>
      <c r="AQ254" s="3"/>
      <c r="AR254" s="3"/>
      <c r="AS254" s="4"/>
      <c r="AT254" s="3"/>
      <c r="AU254" s="3"/>
      <c r="AV254" s="6"/>
      <c r="AW254" s="4"/>
      <c r="AX254" s="3"/>
      <c r="AY254" s="9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</row>
    <row r="255" spans="2:81" ht="15.75" thickBot="1" x14ac:dyDescent="0.3">
      <c r="B255" s="21"/>
      <c r="C255" s="22"/>
      <c r="D255" s="23"/>
      <c r="E255" s="24">
        <f>SUM(E244:E254)</f>
        <v>0</v>
      </c>
      <c r="F255" s="24">
        <f>SUM(F244:F254)</f>
        <v>0</v>
      </c>
      <c r="G255" s="24"/>
      <c r="H255" s="24">
        <f>SUM(H244:H254)</f>
        <v>0</v>
      </c>
      <c r="I255" s="24">
        <f>SUM(I244:I254)</f>
        <v>0</v>
      </c>
      <c r="J255" s="24"/>
      <c r="K255" s="24">
        <f>SUM(K244:K254)</f>
        <v>0</v>
      </c>
      <c r="L255" s="24">
        <f>SUM(L244:L254)</f>
        <v>0</v>
      </c>
      <c r="M255" s="24"/>
      <c r="N255" s="24">
        <f>SUM(N244:N254)</f>
        <v>0</v>
      </c>
      <c r="O255" s="24">
        <f>SUM(O244:O254)</f>
        <v>0</v>
      </c>
      <c r="P255" s="24"/>
      <c r="Q255" s="24">
        <f>SUM(Q244:Q254)</f>
        <v>0</v>
      </c>
      <c r="R255" s="24">
        <f>SUM(R244:R254)</f>
        <v>0</v>
      </c>
      <c r="S255" s="24"/>
      <c r="T255" s="24">
        <f>SUM(T244:T254)</f>
        <v>0</v>
      </c>
      <c r="U255" s="24">
        <f>SUM(U244:U254)</f>
        <v>0</v>
      </c>
      <c r="V255" s="24"/>
      <c r="W255" s="24">
        <f>SUM(W244:W254)</f>
        <v>0</v>
      </c>
      <c r="X255" s="24">
        <f>SUM(X244:X254)</f>
        <v>0</v>
      </c>
      <c r="Y255" s="24"/>
      <c r="Z255" s="24">
        <f>SUM(Z244:Z254)</f>
        <v>0</v>
      </c>
      <c r="AA255" s="24">
        <f>SUM(AA244:AA254)</f>
        <v>0</v>
      </c>
      <c r="AB255" s="24"/>
      <c r="AC255" s="24">
        <f>SUM(AC244:AC254)</f>
        <v>0</v>
      </c>
      <c r="AD255" s="24">
        <f>SUM(AD244:AD254)</f>
        <v>0</v>
      </c>
      <c r="AE255" s="24"/>
      <c r="AF255" s="24">
        <f>SUM(AF244:AF254)</f>
        <v>0</v>
      </c>
      <c r="AG255" s="24">
        <f>SUM(AG244:AG254)</f>
        <v>0</v>
      </c>
      <c r="AH255" s="24"/>
      <c r="AI255" s="24">
        <f>SUM(AI244:AI254)</f>
        <v>0</v>
      </c>
      <c r="AJ255" s="24">
        <f>SUM(AJ244:AJ254)</f>
        <v>0</v>
      </c>
      <c r="AK255" s="24"/>
      <c r="AL255" s="24">
        <f>SUM(AL244:AL254)</f>
        <v>0</v>
      </c>
      <c r="AM255" s="24">
        <f>SUM(AM244:AM254)</f>
        <v>0</v>
      </c>
      <c r="AN255" s="24"/>
      <c r="AO255" s="24">
        <f>SUM(AO244:AO254)</f>
        <v>0</v>
      </c>
      <c r="AP255" s="24">
        <f>SUM(AP244:AP254)</f>
        <v>0</v>
      </c>
      <c r="AQ255" s="24"/>
      <c r="AR255" s="24">
        <f>SUM(AR244:AR254)</f>
        <v>0</v>
      </c>
      <c r="AS255" s="24">
        <f>SUM(AS244:AS254)</f>
        <v>0</v>
      </c>
      <c r="AT255" s="24"/>
      <c r="AU255" s="24">
        <f>SUM(AU244:AU254)</f>
        <v>0</v>
      </c>
      <c r="AV255" s="28">
        <f>SUM(AV244:AV254)</f>
        <v>0</v>
      </c>
      <c r="AW255" s="24"/>
      <c r="AX255" s="24">
        <f>SUM(AX244:AX254)</f>
        <v>0</v>
      </c>
      <c r="AY255" s="25">
        <f>SUM(AY244:AY254)</f>
        <v>0</v>
      </c>
    </row>
    <row r="256" spans="2:81" ht="15.75" thickBot="1" x14ac:dyDescent="0.3"/>
    <row r="257" spans="2:81" x14ac:dyDescent="0.25">
      <c r="B257" s="333" t="s">
        <v>9</v>
      </c>
      <c r="C257" s="350"/>
      <c r="D257" s="339">
        <v>16</v>
      </c>
      <c r="E257" s="340"/>
      <c r="F257" s="340"/>
      <c r="G257" s="328">
        <v>17</v>
      </c>
      <c r="H257" s="329"/>
      <c r="I257" s="330"/>
      <c r="J257" s="328">
        <v>18</v>
      </c>
      <c r="K257" s="329"/>
      <c r="L257" s="330"/>
      <c r="M257" s="328">
        <v>19</v>
      </c>
      <c r="N257" s="329"/>
      <c r="O257" s="330"/>
      <c r="P257" s="328">
        <v>20</v>
      </c>
      <c r="Q257" s="329"/>
      <c r="R257" s="330"/>
      <c r="S257" s="328">
        <v>21</v>
      </c>
      <c r="T257" s="329"/>
      <c r="U257" s="330"/>
      <c r="V257" s="328">
        <v>22</v>
      </c>
      <c r="W257" s="329"/>
      <c r="X257" s="330"/>
      <c r="Y257" s="328">
        <v>23</v>
      </c>
      <c r="Z257" s="329"/>
      <c r="AA257" s="330"/>
      <c r="AB257" s="328">
        <v>24</v>
      </c>
      <c r="AC257" s="329"/>
      <c r="AD257" s="330"/>
      <c r="AE257" s="328">
        <v>25</v>
      </c>
      <c r="AF257" s="329"/>
      <c r="AG257" s="330"/>
      <c r="AH257" s="328">
        <v>26</v>
      </c>
      <c r="AI257" s="329"/>
      <c r="AJ257" s="330"/>
      <c r="AK257" s="328">
        <v>27</v>
      </c>
      <c r="AL257" s="329"/>
      <c r="AM257" s="330"/>
      <c r="AN257" s="328">
        <v>28</v>
      </c>
      <c r="AO257" s="329"/>
      <c r="AP257" s="330"/>
      <c r="AQ257" s="328">
        <v>29</v>
      </c>
      <c r="AR257" s="329"/>
      <c r="AS257" s="330"/>
      <c r="AT257" s="328">
        <v>30</v>
      </c>
      <c r="AU257" s="329"/>
      <c r="AV257" s="330"/>
      <c r="AW257" s="328">
        <v>31</v>
      </c>
      <c r="AX257" s="329"/>
      <c r="AY257" s="330"/>
      <c r="AZ257" s="319"/>
      <c r="BA257" s="319"/>
      <c r="BB257" s="319"/>
      <c r="BC257" s="319"/>
      <c r="BD257" s="319"/>
      <c r="BE257" s="319"/>
      <c r="BF257" s="319"/>
      <c r="BG257" s="319"/>
      <c r="BH257" s="319"/>
      <c r="BI257" s="319"/>
      <c r="BJ257" s="319"/>
      <c r="BK257" s="319"/>
      <c r="BL257" s="319"/>
      <c r="BM257" s="319"/>
      <c r="BN257" s="319"/>
      <c r="BO257" s="319"/>
      <c r="BP257" s="319"/>
      <c r="BQ257" s="319"/>
      <c r="BR257" s="319"/>
      <c r="BS257" s="319"/>
      <c r="BT257" s="319"/>
      <c r="BU257" s="319"/>
      <c r="BV257" s="319"/>
      <c r="BW257" s="319"/>
      <c r="BX257" s="319"/>
      <c r="BY257" s="319"/>
      <c r="BZ257" s="319"/>
      <c r="CA257" s="319"/>
      <c r="CB257" s="319"/>
      <c r="CC257" s="319"/>
    </row>
    <row r="258" spans="2:81" x14ac:dyDescent="0.25">
      <c r="B258" s="335"/>
      <c r="C258" s="351"/>
      <c r="D258" s="15" t="s">
        <v>0</v>
      </c>
      <c r="E258" s="16" t="s">
        <v>1</v>
      </c>
      <c r="F258" s="16" t="s">
        <v>2</v>
      </c>
      <c r="G258" s="16" t="s">
        <v>0</v>
      </c>
      <c r="H258" s="16" t="s">
        <v>1</v>
      </c>
      <c r="I258" s="16" t="s">
        <v>2</v>
      </c>
      <c r="J258" s="16" t="s">
        <v>0</v>
      </c>
      <c r="K258" s="16" t="s">
        <v>1</v>
      </c>
      <c r="L258" s="16" t="s">
        <v>2</v>
      </c>
      <c r="M258" s="16" t="s">
        <v>0</v>
      </c>
      <c r="N258" s="16" t="s">
        <v>1</v>
      </c>
      <c r="O258" s="16" t="s">
        <v>2</v>
      </c>
      <c r="P258" s="16" t="s">
        <v>0</v>
      </c>
      <c r="Q258" s="16" t="s">
        <v>1</v>
      </c>
      <c r="R258" s="16" t="s">
        <v>2</v>
      </c>
      <c r="S258" s="16" t="s">
        <v>0</v>
      </c>
      <c r="T258" s="16" t="s">
        <v>1</v>
      </c>
      <c r="U258" s="16" t="s">
        <v>2</v>
      </c>
      <c r="V258" s="16" t="s">
        <v>0</v>
      </c>
      <c r="W258" s="16" t="s">
        <v>1</v>
      </c>
      <c r="X258" s="16" t="s">
        <v>2</v>
      </c>
      <c r="Y258" s="16" t="s">
        <v>0</v>
      </c>
      <c r="Z258" s="16" t="s">
        <v>1</v>
      </c>
      <c r="AA258" s="16" t="s">
        <v>2</v>
      </c>
      <c r="AB258" s="16" t="s">
        <v>0</v>
      </c>
      <c r="AC258" s="16" t="s">
        <v>1</v>
      </c>
      <c r="AD258" s="16" t="s">
        <v>2</v>
      </c>
      <c r="AE258" s="16" t="s">
        <v>0</v>
      </c>
      <c r="AF258" s="16" t="s">
        <v>1</v>
      </c>
      <c r="AG258" s="16" t="s">
        <v>2</v>
      </c>
      <c r="AH258" s="16" t="s">
        <v>0</v>
      </c>
      <c r="AI258" s="16" t="s">
        <v>1</v>
      </c>
      <c r="AJ258" s="16" t="s">
        <v>2</v>
      </c>
      <c r="AK258" s="16" t="s">
        <v>0</v>
      </c>
      <c r="AL258" s="16" t="s">
        <v>1</v>
      </c>
      <c r="AM258" s="16" t="s">
        <v>2</v>
      </c>
      <c r="AN258" s="16" t="s">
        <v>0</v>
      </c>
      <c r="AO258" s="16" t="s">
        <v>1</v>
      </c>
      <c r="AP258" s="16" t="s">
        <v>2</v>
      </c>
      <c r="AQ258" s="16" t="s">
        <v>0</v>
      </c>
      <c r="AR258" s="16" t="s">
        <v>1</v>
      </c>
      <c r="AS258" s="16" t="s">
        <v>2</v>
      </c>
      <c r="AT258" s="16" t="s">
        <v>0</v>
      </c>
      <c r="AU258" s="16" t="s">
        <v>1</v>
      </c>
      <c r="AV258" s="27" t="s">
        <v>2</v>
      </c>
      <c r="AW258" s="16" t="s">
        <v>0</v>
      </c>
      <c r="AX258" s="16" t="s">
        <v>1</v>
      </c>
      <c r="AY258" s="17" t="s">
        <v>2</v>
      </c>
    </row>
    <row r="259" spans="2:81" x14ac:dyDescent="0.25">
      <c r="B259" s="335"/>
      <c r="C259" s="35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5"/>
      <c r="AW259" s="1"/>
      <c r="AX259" s="1"/>
      <c r="AY259" s="8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</row>
    <row r="260" spans="2:81" x14ac:dyDescent="0.25">
      <c r="B260" s="335"/>
      <c r="C260" s="35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5"/>
      <c r="AW260" s="1"/>
      <c r="AX260" s="1"/>
      <c r="AY260" s="8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</row>
    <row r="261" spans="2:81" ht="15.75" thickBot="1" x14ac:dyDescent="0.3">
      <c r="B261" s="337"/>
      <c r="C261" s="352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5"/>
      <c r="AW261" s="1"/>
      <c r="AX261" s="1"/>
      <c r="AY261" s="8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</row>
    <row r="262" spans="2:81" x14ac:dyDescent="0.25">
      <c r="B262" s="320" t="s">
        <v>8</v>
      </c>
      <c r="C262" s="321"/>
      <c r="D262" s="1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5"/>
      <c r="AW262" s="1"/>
      <c r="AX262" s="1"/>
      <c r="AY262" s="8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</row>
    <row r="263" spans="2:81" x14ac:dyDescent="0.25">
      <c r="B263" s="18" t="s">
        <v>6</v>
      </c>
      <c r="C263" s="26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5"/>
      <c r="AW263" s="1"/>
      <c r="AX263" s="1"/>
      <c r="AY263" s="8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</row>
    <row r="264" spans="2:81" x14ac:dyDescent="0.25">
      <c r="B264" s="18" t="s">
        <v>3</v>
      </c>
      <c r="C264" s="19">
        <f>SUM(E270,H270,K270,N270,Q270,T270,W270,Z270,AC270,AF270,AI270,AL270,AO270,AR270,AU270,AX270)</f>
        <v>0</v>
      </c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5"/>
      <c r="AW264" s="1"/>
      <c r="AX264" s="1"/>
      <c r="AY264" s="8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</row>
    <row r="265" spans="2:81" x14ac:dyDescent="0.25">
      <c r="B265" s="18" t="s">
        <v>2</v>
      </c>
      <c r="C265" s="19">
        <f>SUM(F270,I270,L270,O270,R270,U270,X270,AA270,AD270,AG270,AJ270,AM270,AP270,AS270,AV270,AY270)</f>
        <v>0</v>
      </c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5"/>
      <c r="AW265" s="1"/>
      <c r="AX265" s="1"/>
      <c r="AY265" s="8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</row>
    <row r="266" spans="2:81" ht="15.75" thickBot="1" x14ac:dyDescent="0.3">
      <c r="B266" s="18" t="s">
        <v>4</v>
      </c>
      <c r="C266" s="20">
        <f>C264-C265</f>
        <v>0</v>
      </c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5"/>
      <c r="AW266" s="1"/>
      <c r="AX266" s="1"/>
      <c r="AY266" s="8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</row>
    <row r="267" spans="2:81" x14ac:dyDescent="0.25">
      <c r="B267" s="322" t="s">
        <v>5</v>
      </c>
      <c r="C267" s="323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5"/>
      <c r="AW267" s="1"/>
      <c r="AX267" s="1"/>
      <c r="AY267" s="8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</row>
    <row r="268" spans="2:81" x14ac:dyDescent="0.25">
      <c r="B268" s="324" t="e">
        <f>C266/C263</f>
        <v>#DIV/0!</v>
      </c>
      <c r="C268" s="325"/>
      <c r="D268" s="1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5"/>
      <c r="AW268" s="1"/>
      <c r="AX268" s="1"/>
      <c r="AY268" s="8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</row>
    <row r="269" spans="2:81" ht="15.75" thickBot="1" x14ac:dyDescent="0.3">
      <c r="B269" s="326"/>
      <c r="C269" s="327"/>
      <c r="D269" s="10"/>
      <c r="E269" s="4"/>
      <c r="F269" s="3"/>
      <c r="G269" s="3"/>
      <c r="H269" s="4"/>
      <c r="I269" s="4"/>
      <c r="J269" s="3"/>
      <c r="K269" s="3"/>
      <c r="L269" s="4"/>
      <c r="M269" s="3"/>
      <c r="N269" s="3"/>
      <c r="O269" s="4"/>
      <c r="P269" s="3"/>
      <c r="Q269" s="3"/>
      <c r="R269" s="4"/>
      <c r="S269" s="3"/>
      <c r="T269" s="3"/>
      <c r="U269" s="4"/>
      <c r="V269" s="3"/>
      <c r="W269" s="3"/>
      <c r="X269" s="4"/>
      <c r="Y269" s="3"/>
      <c r="Z269" s="3"/>
      <c r="AA269" s="4"/>
      <c r="AB269" s="3"/>
      <c r="AC269" s="3"/>
      <c r="AD269" s="4"/>
      <c r="AE269" s="3"/>
      <c r="AF269" s="3"/>
      <c r="AG269" s="4"/>
      <c r="AH269" s="3"/>
      <c r="AI269" s="3"/>
      <c r="AJ269" s="4"/>
      <c r="AK269" s="3"/>
      <c r="AL269" s="3"/>
      <c r="AM269" s="4"/>
      <c r="AN269" s="3"/>
      <c r="AO269" s="3"/>
      <c r="AP269" s="4"/>
      <c r="AQ269" s="3"/>
      <c r="AR269" s="3"/>
      <c r="AS269" s="4"/>
      <c r="AT269" s="3"/>
      <c r="AU269" s="3"/>
      <c r="AV269" s="6"/>
      <c r="AW269" s="4"/>
      <c r="AX269" s="3"/>
      <c r="AY269" s="9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</row>
    <row r="270" spans="2:81" ht="15.75" thickBot="1" x14ac:dyDescent="0.3">
      <c r="B270" s="21"/>
      <c r="C270" s="22"/>
      <c r="D270" s="23"/>
      <c r="E270" s="24">
        <f>SUM(E259:E269)</f>
        <v>0</v>
      </c>
      <c r="F270" s="24">
        <f>SUM(F259:F269)</f>
        <v>0</v>
      </c>
      <c r="G270" s="24"/>
      <c r="H270" s="24">
        <f>SUM(H259:H269)</f>
        <v>0</v>
      </c>
      <c r="I270" s="24">
        <f>SUM(I259:I269)</f>
        <v>0</v>
      </c>
      <c r="J270" s="24"/>
      <c r="K270" s="24">
        <f>SUM(K259:K269)</f>
        <v>0</v>
      </c>
      <c r="L270" s="24">
        <f>SUM(L259:L269)</f>
        <v>0</v>
      </c>
      <c r="M270" s="24"/>
      <c r="N270" s="24">
        <f>SUM(N259:N269)</f>
        <v>0</v>
      </c>
      <c r="O270" s="24">
        <f>SUM(O259:O269)</f>
        <v>0</v>
      </c>
      <c r="P270" s="24"/>
      <c r="Q270" s="24">
        <f>SUM(Q259:Q269)</f>
        <v>0</v>
      </c>
      <c r="R270" s="24">
        <f>SUM(R259:R269)</f>
        <v>0</v>
      </c>
      <c r="S270" s="24"/>
      <c r="T270" s="24">
        <f>SUM(T259:T269)</f>
        <v>0</v>
      </c>
      <c r="U270" s="24">
        <f>SUM(U259:U269)</f>
        <v>0</v>
      </c>
      <c r="V270" s="24"/>
      <c r="W270" s="24">
        <f>SUM(W259:W269)</f>
        <v>0</v>
      </c>
      <c r="X270" s="24">
        <f>SUM(X259:X269)</f>
        <v>0</v>
      </c>
      <c r="Y270" s="24"/>
      <c r="Z270" s="24">
        <f>SUM(Z259:Z269)</f>
        <v>0</v>
      </c>
      <c r="AA270" s="24">
        <f>SUM(AA259:AA269)</f>
        <v>0</v>
      </c>
      <c r="AB270" s="24"/>
      <c r="AC270" s="24">
        <f>SUM(AC259:AC269)</f>
        <v>0</v>
      </c>
      <c r="AD270" s="24">
        <f>SUM(AD259:AD269)</f>
        <v>0</v>
      </c>
      <c r="AE270" s="24"/>
      <c r="AF270" s="24">
        <f>SUM(AF259:AF269)</f>
        <v>0</v>
      </c>
      <c r="AG270" s="24">
        <f>SUM(AG259:AG269)</f>
        <v>0</v>
      </c>
      <c r="AH270" s="24"/>
      <c r="AI270" s="24">
        <f>SUM(AI259:AI269)</f>
        <v>0</v>
      </c>
      <c r="AJ270" s="24">
        <f>SUM(AJ259:AJ269)</f>
        <v>0</v>
      </c>
      <c r="AK270" s="24"/>
      <c r="AL270" s="24">
        <f>SUM(AL259:AL269)</f>
        <v>0</v>
      </c>
      <c r="AM270" s="24">
        <f>SUM(AM259:AM269)</f>
        <v>0</v>
      </c>
      <c r="AN270" s="24"/>
      <c r="AO270" s="24">
        <f>SUM(AO259:AO269)</f>
        <v>0</v>
      </c>
      <c r="AP270" s="24">
        <f>SUM(AP259:AP269)</f>
        <v>0</v>
      </c>
      <c r="AQ270" s="24"/>
      <c r="AR270" s="24">
        <f>SUM(AR259:AR269)</f>
        <v>0</v>
      </c>
      <c r="AS270" s="24">
        <f>SUM(AS259:AS269)</f>
        <v>0</v>
      </c>
      <c r="AT270" s="24"/>
      <c r="AU270" s="24">
        <f>SUM(AU259:AU269)</f>
        <v>0</v>
      </c>
      <c r="AV270" s="28">
        <f>SUM(AV259:AV269)</f>
        <v>0</v>
      </c>
      <c r="AW270" s="24"/>
      <c r="AX270" s="24">
        <f>SUM(AX259:AX269)</f>
        <v>0</v>
      </c>
      <c r="AY270" s="25">
        <f>SUM(AY259:AY269)</f>
        <v>0</v>
      </c>
    </row>
    <row r="271" spans="2:81" ht="15.75" thickBot="1" x14ac:dyDescent="0.3"/>
    <row r="272" spans="2:81" x14ac:dyDescent="0.25">
      <c r="B272" s="333" t="s">
        <v>9</v>
      </c>
      <c r="C272" s="350"/>
      <c r="D272" s="339">
        <v>16</v>
      </c>
      <c r="E272" s="340"/>
      <c r="F272" s="340"/>
      <c r="G272" s="328">
        <v>17</v>
      </c>
      <c r="H272" s="329"/>
      <c r="I272" s="330"/>
      <c r="J272" s="328">
        <v>18</v>
      </c>
      <c r="K272" s="329"/>
      <c r="L272" s="330"/>
      <c r="M272" s="328">
        <v>19</v>
      </c>
      <c r="N272" s="329"/>
      <c r="O272" s="330"/>
      <c r="P272" s="328">
        <v>20</v>
      </c>
      <c r="Q272" s="329"/>
      <c r="R272" s="330"/>
      <c r="S272" s="328">
        <v>21</v>
      </c>
      <c r="T272" s="329"/>
      <c r="U272" s="330"/>
      <c r="V272" s="328">
        <v>22</v>
      </c>
      <c r="W272" s="329"/>
      <c r="X272" s="330"/>
      <c r="Y272" s="328">
        <v>23</v>
      </c>
      <c r="Z272" s="329"/>
      <c r="AA272" s="330"/>
      <c r="AB272" s="328">
        <v>24</v>
      </c>
      <c r="AC272" s="329"/>
      <c r="AD272" s="330"/>
      <c r="AE272" s="328">
        <v>25</v>
      </c>
      <c r="AF272" s="329"/>
      <c r="AG272" s="330"/>
      <c r="AH272" s="328">
        <v>26</v>
      </c>
      <c r="AI272" s="329"/>
      <c r="AJ272" s="330"/>
      <c r="AK272" s="328">
        <v>27</v>
      </c>
      <c r="AL272" s="329"/>
      <c r="AM272" s="330"/>
      <c r="AN272" s="328">
        <v>28</v>
      </c>
      <c r="AO272" s="329"/>
      <c r="AP272" s="330"/>
      <c r="AQ272" s="328">
        <v>29</v>
      </c>
      <c r="AR272" s="329"/>
      <c r="AS272" s="330"/>
      <c r="AT272" s="328">
        <v>30</v>
      </c>
      <c r="AU272" s="329"/>
      <c r="AV272" s="330"/>
      <c r="AW272" s="328">
        <v>31</v>
      </c>
      <c r="AX272" s="329"/>
      <c r="AY272" s="330"/>
      <c r="AZ272" s="319"/>
      <c r="BA272" s="319"/>
      <c r="BB272" s="319"/>
      <c r="BC272" s="319"/>
      <c r="BD272" s="319"/>
      <c r="BE272" s="319"/>
      <c r="BF272" s="319"/>
      <c r="BG272" s="319"/>
      <c r="BH272" s="319"/>
      <c r="BI272" s="319"/>
      <c r="BJ272" s="319"/>
      <c r="BK272" s="319"/>
      <c r="BL272" s="319"/>
      <c r="BM272" s="319"/>
      <c r="BN272" s="319"/>
      <c r="BO272" s="319"/>
      <c r="BP272" s="319"/>
      <c r="BQ272" s="319"/>
      <c r="BR272" s="319"/>
      <c r="BS272" s="319"/>
      <c r="BT272" s="319"/>
      <c r="BU272" s="319"/>
      <c r="BV272" s="319"/>
      <c r="BW272" s="319"/>
      <c r="BX272" s="319"/>
      <c r="BY272" s="319"/>
      <c r="BZ272" s="319"/>
      <c r="CA272" s="319"/>
      <c r="CB272" s="319"/>
      <c r="CC272" s="319"/>
    </row>
    <row r="273" spans="2:81" x14ac:dyDescent="0.25">
      <c r="B273" s="335"/>
      <c r="C273" s="351"/>
      <c r="D273" s="15" t="s">
        <v>0</v>
      </c>
      <c r="E273" s="16" t="s">
        <v>1</v>
      </c>
      <c r="F273" s="16" t="s">
        <v>2</v>
      </c>
      <c r="G273" s="16" t="s">
        <v>0</v>
      </c>
      <c r="H273" s="16" t="s">
        <v>1</v>
      </c>
      <c r="I273" s="16" t="s">
        <v>2</v>
      </c>
      <c r="J273" s="16" t="s">
        <v>0</v>
      </c>
      <c r="K273" s="16" t="s">
        <v>1</v>
      </c>
      <c r="L273" s="16" t="s">
        <v>2</v>
      </c>
      <c r="M273" s="16" t="s">
        <v>0</v>
      </c>
      <c r="N273" s="16" t="s">
        <v>1</v>
      </c>
      <c r="O273" s="16" t="s">
        <v>2</v>
      </c>
      <c r="P273" s="16" t="s">
        <v>0</v>
      </c>
      <c r="Q273" s="16" t="s">
        <v>1</v>
      </c>
      <c r="R273" s="16" t="s">
        <v>2</v>
      </c>
      <c r="S273" s="16" t="s">
        <v>0</v>
      </c>
      <c r="T273" s="16" t="s">
        <v>1</v>
      </c>
      <c r="U273" s="16" t="s">
        <v>2</v>
      </c>
      <c r="V273" s="16" t="s">
        <v>0</v>
      </c>
      <c r="W273" s="16" t="s">
        <v>1</v>
      </c>
      <c r="X273" s="16" t="s">
        <v>2</v>
      </c>
      <c r="Y273" s="16" t="s">
        <v>0</v>
      </c>
      <c r="Z273" s="16" t="s">
        <v>1</v>
      </c>
      <c r="AA273" s="16" t="s">
        <v>2</v>
      </c>
      <c r="AB273" s="16" t="s">
        <v>0</v>
      </c>
      <c r="AC273" s="16" t="s">
        <v>1</v>
      </c>
      <c r="AD273" s="16" t="s">
        <v>2</v>
      </c>
      <c r="AE273" s="16" t="s">
        <v>0</v>
      </c>
      <c r="AF273" s="16" t="s">
        <v>1</v>
      </c>
      <c r="AG273" s="16" t="s">
        <v>2</v>
      </c>
      <c r="AH273" s="16" t="s">
        <v>0</v>
      </c>
      <c r="AI273" s="16" t="s">
        <v>1</v>
      </c>
      <c r="AJ273" s="16" t="s">
        <v>2</v>
      </c>
      <c r="AK273" s="16" t="s">
        <v>0</v>
      </c>
      <c r="AL273" s="16" t="s">
        <v>1</v>
      </c>
      <c r="AM273" s="16" t="s">
        <v>2</v>
      </c>
      <c r="AN273" s="16" t="s">
        <v>0</v>
      </c>
      <c r="AO273" s="16" t="s">
        <v>1</v>
      </c>
      <c r="AP273" s="16" t="s">
        <v>2</v>
      </c>
      <c r="AQ273" s="16" t="s">
        <v>0</v>
      </c>
      <c r="AR273" s="16" t="s">
        <v>1</v>
      </c>
      <c r="AS273" s="16" t="s">
        <v>2</v>
      </c>
      <c r="AT273" s="16" t="s">
        <v>0</v>
      </c>
      <c r="AU273" s="16" t="s">
        <v>1</v>
      </c>
      <c r="AV273" s="27" t="s">
        <v>2</v>
      </c>
      <c r="AW273" s="16" t="s">
        <v>0</v>
      </c>
      <c r="AX273" s="16" t="s">
        <v>1</v>
      </c>
      <c r="AY273" s="17" t="s">
        <v>2</v>
      </c>
    </row>
    <row r="274" spans="2:81" x14ac:dyDescent="0.25">
      <c r="B274" s="335"/>
      <c r="C274" s="35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5"/>
      <c r="AW274" s="1"/>
      <c r="AX274" s="1"/>
      <c r="AY274" s="8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</row>
    <row r="275" spans="2:81" x14ac:dyDescent="0.25">
      <c r="B275" s="335"/>
      <c r="C275" s="35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5"/>
      <c r="AW275" s="1"/>
      <c r="AX275" s="1"/>
      <c r="AY275" s="8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</row>
    <row r="276" spans="2:81" ht="15.75" thickBot="1" x14ac:dyDescent="0.3">
      <c r="B276" s="337"/>
      <c r="C276" s="352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5"/>
      <c r="AW276" s="1"/>
      <c r="AX276" s="1"/>
      <c r="AY276" s="8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</row>
    <row r="277" spans="2:81" x14ac:dyDescent="0.25">
      <c r="B277" s="320" t="s">
        <v>8</v>
      </c>
      <c r="C277" s="321"/>
      <c r="D277" s="1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5"/>
      <c r="AW277" s="1"/>
      <c r="AX277" s="1"/>
      <c r="AY277" s="8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</row>
    <row r="278" spans="2:81" x14ac:dyDescent="0.25">
      <c r="B278" s="18" t="s">
        <v>6</v>
      </c>
      <c r="C278" s="26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5"/>
      <c r="AW278" s="1"/>
      <c r="AX278" s="1"/>
      <c r="AY278" s="8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</row>
    <row r="279" spans="2:81" x14ac:dyDescent="0.25">
      <c r="B279" s="18" t="s">
        <v>3</v>
      </c>
      <c r="C279" s="19">
        <f>SUM(E285,H285,K285,N285,Q285,T285,W285,Z285,AC285,AF285,AI285,AL285,AO285,AR285,AU285,AX285)</f>
        <v>0</v>
      </c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5"/>
      <c r="AW279" s="1"/>
      <c r="AX279" s="1"/>
      <c r="AY279" s="8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</row>
    <row r="280" spans="2:81" x14ac:dyDescent="0.25">
      <c r="B280" s="18" t="s">
        <v>2</v>
      </c>
      <c r="C280" s="19">
        <f>SUM(F285,I285,L285,O285,R285,U285,X285,AA285,AD285,AG285,AJ285,AM285,AP285,AS285,AV285,AY285)</f>
        <v>0</v>
      </c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5"/>
      <c r="AW280" s="1"/>
      <c r="AX280" s="1"/>
      <c r="AY280" s="8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</row>
    <row r="281" spans="2:81" ht="15.75" thickBot="1" x14ac:dyDescent="0.3">
      <c r="B281" s="18" t="s">
        <v>4</v>
      </c>
      <c r="C281" s="20">
        <f>C279-C280</f>
        <v>0</v>
      </c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5"/>
      <c r="AW281" s="1"/>
      <c r="AX281" s="1"/>
      <c r="AY281" s="8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</row>
    <row r="282" spans="2:81" x14ac:dyDescent="0.25">
      <c r="B282" s="322" t="s">
        <v>5</v>
      </c>
      <c r="C282" s="323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5"/>
      <c r="AW282" s="1"/>
      <c r="AX282" s="1"/>
      <c r="AY282" s="8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</row>
    <row r="283" spans="2:81" x14ac:dyDescent="0.25">
      <c r="B283" s="324" t="e">
        <f>C281/C278</f>
        <v>#DIV/0!</v>
      </c>
      <c r="C283" s="325"/>
      <c r="D283" s="1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5"/>
      <c r="AW283" s="1"/>
      <c r="AX283" s="1"/>
      <c r="AY283" s="8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</row>
    <row r="284" spans="2:81" ht="15.75" thickBot="1" x14ac:dyDescent="0.3">
      <c r="B284" s="326"/>
      <c r="C284" s="327"/>
      <c r="D284" s="10"/>
      <c r="E284" s="4"/>
      <c r="F284" s="3"/>
      <c r="G284" s="3"/>
      <c r="H284" s="4"/>
      <c r="I284" s="4"/>
      <c r="J284" s="3"/>
      <c r="K284" s="3"/>
      <c r="L284" s="4"/>
      <c r="M284" s="3"/>
      <c r="N284" s="3"/>
      <c r="O284" s="4"/>
      <c r="P284" s="3"/>
      <c r="Q284" s="3"/>
      <c r="R284" s="4"/>
      <c r="S284" s="3"/>
      <c r="T284" s="3"/>
      <c r="U284" s="4"/>
      <c r="V284" s="3"/>
      <c r="W284" s="3"/>
      <c r="X284" s="4"/>
      <c r="Y284" s="3"/>
      <c r="Z284" s="3"/>
      <c r="AA284" s="4"/>
      <c r="AB284" s="3"/>
      <c r="AC284" s="3"/>
      <c r="AD284" s="4"/>
      <c r="AE284" s="3"/>
      <c r="AF284" s="3"/>
      <c r="AG284" s="4"/>
      <c r="AH284" s="3"/>
      <c r="AI284" s="3"/>
      <c r="AJ284" s="4"/>
      <c r="AK284" s="3"/>
      <c r="AL284" s="3"/>
      <c r="AM284" s="4"/>
      <c r="AN284" s="3"/>
      <c r="AO284" s="3"/>
      <c r="AP284" s="4"/>
      <c r="AQ284" s="3"/>
      <c r="AR284" s="3"/>
      <c r="AS284" s="4"/>
      <c r="AT284" s="3"/>
      <c r="AU284" s="3"/>
      <c r="AV284" s="6"/>
      <c r="AW284" s="4"/>
      <c r="AX284" s="3"/>
      <c r="AY284" s="9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</row>
    <row r="285" spans="2:81" ht="15.75" thickBot="1" x14ac:dyDescent="0.3">
      <c r="B285" s="21"/>
      <c r="C285" s="22"/>
      <c r="D285" s="23"/>
      <c r="E285" s="24">
        <f>SUM(E274:E284)</f>
        <v>0</v>
      </c>
      <c r="F285" s="24">
        <f>SUM(F274:F284)</f>
        <v>0</v>
      </c>
      <c r="G285" s="24"/>
      <c r="H285" s="24">
        <f>SUM(H274:H284)</f>
        <v>0</v>
      </c>
      <c r="I285" s="24">
        <f>SUM(I274:I284)</f>
        <v>0</v>
      </c>
      <c r="J285" s="24"/>
      <c r="K285" s="24">
        <f>SUM(K274:K284)</f>
        <v>0</v>
      </c>
      <c r="L285" s="24">
        <f>SUM(L274:L284)</f>
        <v>0</v>
      </c>
      <c r="M285" s="24"/>
      <c r="N285" s="24">
        <f>SUM(N274:N284)</f>
        <v>0</v>
      </c>
      <c r="O285" s="24">
        <f>SUM(O274:O284)</f>
        <v>0</v>
      </c>
      <c r="P285" s="24"/>
      <c r="Q285" s="24">
        <f>SUM(Q274:Q284)</f>
        <v>0</v>
      </c>
      <c r="R285" s="24">
        <f>SUM(R274:R284)</f>
        <v>0</v>
      </c>
      <c r="S285" s="24"/>
      <c r="T285" s="24">
        <f>SUM(T274:T284)</f>
        <v>0</v>
      </c>
      <c r="U285" s="24">
        <f>SUM(U274:U284)</f>
        <v>0</v>
      </c>
      <c r="V285" s="24"/>
      <c r="W285" s="24">
        <f>SUM(W274:W284)</f>
        <v>0</v>
      </c>
      <c r="X285" s="24">
        <f>SUM(X274:X284)</f>
        <v>0</v>
      </c>
      <c r="Y285" s="24"/>
      <c r="Z285" s="24">
        <f>SUM(Z274:Z284)</f>
        <v>0</v>
      </c>
      <c r="AA285" s="24">
        <f>SUM(AA274:AA284)</f>
        <v>0</v>
      </c>
      <c r="AB285" s="24"/>
      <c r="AC285" s="24">
        <f>SUM(AC274:AC284)</f>
        <v>0</v>
      </c>
      <c r="AD285" s="24">
        <f>SUM(AD274:AD284)</f>
        <v>0</v>
      </c>
      <c r="AE285" s="24"/>
      <c r="AF285" s="24">
        <f>SUM(AF274:AF284)</f>
        <v>0</v>
      </c>
      <c r="AG285" s="24">
        <f>SUM(AG274:AG284)</f>
        <v>0</v>
      </c>
      <c r="AH285" s="24"/>
      <c r="AI285" s="24">
        <f>SUM(AI274:AI284)</f>
        <v>0</v>
      </c>
      <c r="AJ285" s="24">
        <f>SUM(AJ274:AJ284)</f>
        <v>0</v>
      </c>
      <c r="AK285" s="24"/>
      <c r="AL285" s="24">
        <f>SUM(AL274:AL284)</f>
        <v>0</v>
      </c>
      <c r="AM285" s="24">
        <f>SUM(AM274:AM284)</f>
        <v>0</v>
      </c>
      <c r="AN285" s="24"/>
      <c r="AO285" s="24">
        <f>SUM(AO274:AO284)</f>
        <v>0</v>
      </c>
      <c r="AP285" s="24">
        <f>SUM(AP274:AP284)</f>
        <v>0</v>
      </c>
      <c r="AQ285" s="24"/>
      <c r="AR285" s="24">
        <f>SUM(AR274:AR284)</f>
        <v>0</v>
      </c>
      <c r="AS285" s="24">
        <f>SUM(AS274:AS284)</f>
        <v>0</v>
      </c>
      <c r="AT285" s="24"/>
      <c r="AU285" s="24">
        <f>SUM(AU274:AU284)</f>
        <v>0</v>
      </c>
      <c r="AV285" s="28">
        <f>SUM(AV274:AV284)</f>
        <v>0</v>
      </c>
      <c r="AW285" s="24"/>
      <c r="AX285" s="24">
        <f>SUM(AX274:AX284)</f>
        <v>0</v>
      </c>
      <c r="AY285" s="25">
        <f>SUM(AY274:AY284)</f>
        <v>0</v>
      </c>
    </row>
    <row r="286" spans="2:81" ht="15.75" thickBot="1" x14ac:dyDescent="0.3"/>
    <row r="287" spans="2:81" x14ac:dyDescent="0.25">
      <c r="B287" s="333" t="s">
        <v>9</v>
      </c>
      <c r="C287" s="350"/>
      <c r="D287" s="339">
        <v>16</v>
      </c>
      <c r="E287" s="340"/>
      <c r="F287" s="340"/>
      <c r="G287" s="328">
        <v>17</v>
      </c>
      <c r="H287" s="329"/>
      <c r="I287" s="330"/>
      <c r="J287" s="328">
        <v>18</v>
      </c>
      <c r="K287" s="329"/>
      <c r="L287" s="330"/>
      <c r="M287" s="328">
        <v>19</v>
      </c>
      <c r="N287" s="329"/>
      <c r="O287" s="330"/>
      <c r="P287" s="328">
        <v>20</v>
      </c>
      <c r="Q287" s="329"/>
      <c r="R287" s="330"/>
      <c r="S287" s="328">
        <v>21</v>
      </c>
      <c r="T287" s="329"/>
      <c r="U287" s="330"/>
      <c r="V287" s="328">
        <v>22</v>
      </c>
      <c r="W287" s="329"/>
      <c r="X287" s="330"/>
      <c r="Y287" s="328">
        <v>23</v>
      </c>
      <c r="Z287" s="329"/>
      <c r="AA287" s="330"/>
      <c r="AB287" s="328">
        <v>24</v>
      </c>
      <c r="AC287" s="329"/>
      <c r="AD287" s="330"/>
      <c r="AE287" s="328">
        <v>25</v>
      </c>
      <c r="AF287" s="329"/>
      <c r="AG287" s="330"/>
      <c r="AH287" s="328">
        <v>26</v>
      </c>
      <c r="AI287" s="329"/>
      <c r="AJ287" s="330"/>
      <c r="AK287" s="328">
        <v>27</v>
      </c>
      <c r="AL287" s="329"/>
      <c r="AM287" s="330"/>
      <c r="AN287" s="328">
        <v>28</v>
      </c>
      <c r="AO287" s="329"/>
      <c r="AP287" s="330"/>
      <c r="AQ287" s="328">
        <v>29</v>
      </c>
      <c r="AR287" s="329"/>
      <c r="AS287" s="330"/>
      <c r="AT287" s="328">
        <v>30</v>
      </c>
      <c r="AU287" s="329"/>
      <c r="AV287" s="330"/>
      <c r="AW287" s="328">
        <v>31</v>
      </c>
      <c r="AX287" s="329"/>
      <c r="AY287" s="330"/>
      <c r="AZ287" s="319"/>
      <c r="BA287" s="319"/>
      <c r="BB287" s="319"/>
      <c r="BC287" s="319"/>
      <c r="BD287" s="319"/>
      <c r="BE287" s="319"/>
      <c r="BF287" s="319"/>
      <c r="BG287" s="319"/>
      <c r="BH287" s="319"/>
      <c r="BI287" s="319"/>
      <c r="BJ287" s="319"/>
      <c r="BK287" s="319"/>
      <c r="BL287" s="319"/>
      <c r="BM287" s="319"/>
      <c r="BN287" s="319"/>
      <c r="BO287" s="319"/>
      <c r="BP287" s="319"/>
      <c r="BQ287" s="319"/>
      <c r="BR287" s="319"/>
      <c r="BS287" s="319"/>
      <c r="BT287" s="319"/>
      <c r="BU287" s="319"/>
      <c r="BV287" s="319"/>
      <c r="BW287" s="319"/>
      <c r="BX287" s="319"/>
      <c r="BY287" s="319"/>
      <c r="BZ287" s="319"/>
      <c r="CA287" s="319"/>
      <c r="CB287" s="319"/>
      <c r="CC287" s="319"/>
    </row>
    <row r="288" spans="2:81" x14ac:dyDescent="0.25">
      <c r="B288" s="335"/>
      <c r="C288" s="351"/>
      <c r="D288" s="15" t="s">
        <v>0</v>
      </c>
      <c r="E288" s="16" t="s">
        <v>1</v>
      </c>
      <c r="F288" s="16" t="s">
        <v>2</v>
      </c>
      <c r="G288" s="16" t="s">
        <v>0</v>
      </c>
      <c r="H288" s="16" t="s">
        <v>1</v>
      </c>
      <c r="I288" s="16" t="s">
        <v>2</v>
      </c>
      <c r="J288" s="16" t="s">
        <v>0</v>
      </c>
      <c r="K288" s="16" t="s">
        <v>1</v>
      </c>
      <c r="L288" s="16" t="s">
        <v>2</v>
      </c>
      <c r="M288" s="16" t="s">
        <v>0</v>
      </c>
      <c r="N288" s="16" t="s">
        <v>1</v>
      </c>
      <c r="O288" s="16" t="s">
        <v>2</v>
      </c>
      <c r="P288" s="16" t="s">
        <v>0</v>
      </c>
      <c r="Q288" s="16" t="s">
        <v>1</v>
      </c>
      <c r="R288" s="16" t="s">
        <v>2</v>
      </c>
      <c r="S288" s="16" t="s">
        <v>0</v>
      </c>
      <c r="T288" s="16" t="s">
        <v>1</v>
      </c>
      <c r="U288" s="16" t="s">
        <v>2</v>
      </c>
      <c r="V288" s="16" t="s">
        <v>0</v>
      </c>
      <c r="W288" s="16" t="s">
        <v>1</v>
      </c>
      <c r="X288" s="16" t="s">
        <v>2</v>
      </c>
      <c r="Y288" s="16" t="s">
        <v>0</v>
      </c>
      <c r="Z288" s="16" t="s">
        <v>1</v>
      </c>
      <c r="AA288" s="16" t="s">
        <v>2</v>
      </c>
      <c r="AB288" s="16" t="s">
        <v>0</v>
      </c>
      <c r="AC288" s="16" t="s">
        <v>1</v>
      </c>
      <c r="AD288" s="16" t="s">
        <v>2</v>
      </c>
      <c r="AE288" s="16" t="s">
        <v>0</v>
      </c>
      <c r="AF288" s="16" t="s">
        <v>1</v>
      </c>
      <c r="AG288" s="16" t="s">
        <v>2</v>
      </c>
      <c r="AH288" s="16" t="s">
        <v>0</v>
      </c>
      <c r="AI288" s="16" t="s">
        <v>1</v>
      </c>
      <c r="AJ288" s="16" t="s">
        <v>2</v>
      </c>
      <c r="AK288" s="16" t="s">
        <v>0</v>
      </c>
      <c r="AL288" s="16" t="s">
        <v>1</v>
      </c>
      <c r="AM288" s="16" t="s">
        <v>2</v>
      </c>
      <c r="AN288" s="16" t="s">
        <v>0</v>
      </c>
      <c r="AO288" s="16" t="s">
        <v>1</v>
      </c>
      <c r="AP288" s="16" t="s">
        <v>2</v>
      </c>
      <c r="AQ288" s="16" t="s">
        <v>0</v>
      </c>
      <c r="AR288" s="16" t="s">
        <v>1</v>
      </c>
      <c r="AS288" s="16" t="s">
        <v>2</v>
      </c>
      <c r="AT288" s="16" t="s">
        <v>0</v>
      </c>
      <c r="AU288" s="16" t="s">
        <v>1</v>
      </c>
      <c r="AV288" s="27" t="s">
        <v>2</v>
      </c>
      <c r="AW288" s="16" t="s">
        <v>0</v>
      </c>
      <c r="AX288" s="16" t="s">
        <v>1</v>
      </c>
      <c r="AY288" s="17" t="s">
        <v>2</v>
      </c>
    </row>
    <row r="289" spans="2:81" x14ac:dyDescent="0.25">
      <c r="B289" s="335"/>
      <c r="C289" s="35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5"/>
      <c r="AW289" s="1"/>
      <c r="AX289" s="1"/>
      <c r="AY289" s="8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</row>
    <row r="290" spans="2:81" x14ac:dyDescent="0.25">
      <c r="B290" s="335"/>
      <c r="C290" s="35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5"/>
      <c r="AW290" s="1"/>
      <c r="AX290" s="1"/>
      <c r="AY290" s="8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</row>
    <row r="291" spans="2:81" ht="15.75" thickBot="1" x14ac:dyDescent="0.3">
      <c r="B291" s="337"/>
      <c r="C291" s="352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5"/>
      <c r="AW291" s="1"/>
      <c r="AX291" s="1"/>
      <c r="AY291" s="8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</row>
    <row r="292" spans="2:81" x14ac:dyDescent="0.25">
      <c r="B292" s="320" t="s">
        <v>8</v>
      </c>
      <c r="C292" s="321"/>
      <c r="D292" s="1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5"/>
      <c r="AW292" s="1"/>
      <c r="AX292" s="1"/>
      <c r="AY292" s="8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</row>
    <row r="293" spans="2:81" x14ac:dyDescent="0.25">
      <c r="B293" s="18" t="s">
        <v>6</v>
      </c>
      <c r="C293" s="26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5"/>
      <c r="AW293" s="1"/>
      <c r="AX293" s="1"/>
      <c r="AY293" s="8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</row>
    <row r="294" spans="2:81" x14ac:dyDescent="0.25">
      <c r="B294" s="18" t="s">
        <v>3</v>
      </c>
      <c r="C294" s="19">
        <f>SUM(E300,H300,K300,N300,Q300,T300,W300,Z300,AC300,AF300,AI300,AL300,AO300,AR300,AU300,AX300)</f>
        <v>0</v>
      </c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5"/>
      <c r="AW294" s="1"/>
      <c r="AX294" s="1"/>
      <c r="AY294" s="8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</row>
    <row r="295" spans="2:81" x14ac:dyDescent="0.25">
      <c r="B295" s="18" t="s">
        <v>2</v>
      </c>
      <c r="C295" s="19">
        <f>SUM(F300,I300,L300,O300,R300,U300,X300,AA300,AD300,AG300,AJ300,AM300,AP300,AS300,AV300,AY300)</f>
        <v>0</v>
      </c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5"/>
      <c r="AW295" s="1"/>
      <c r="AX295" s="1"/>
      <c r="AY295" s="8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</row>
    <row r="296" spans="2:81" ht="15.75" thickBot="1" x14ac:dyDescent="0.3">
      <c r="B296" s="18" t="s">
        <v>4</v>
      </c>
      <c r="C296" s="20">
        <f>C294-C295</f>
        <v>0</v>
      </c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5"/>
      <c r="AW296" s="1"/>
      <c r="AX296" s="1"/>
      <c r="AY296" s="8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</row>
    <row r="297" spans="2:81" x14ac:dyDescent="0.25">
      <c r="B297" s="322" t="s">
        <v>5</v>
      </c>
      <c r="C297" s="323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5"/>
      <c r="AW297" s="1"/>
      <c r="AX297" s="1"/>
      <c r="AY297" s="8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</row>
    <row r="298" spans="2:81" x14ac:dyDescent="0.25">
      <c r="B298" s="324" t="e">
        <f>C296/C293</f>
        <v>#DIV/0!</v>
      </c>
      <c r="C298" s="325"/>
      <c r="D298" s="1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5"/>
      <c r="AW298" s="1"/>
      <c r="AX298" s="1"/>
      <c r="AY298" s="8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</row>
    <row r="299" spans="2:81" ht="15.75" thickBot="1" x14ac:dyDescent="0.3">
      <c r="B299" s="326"/>
      <c r="C299" s="327"/>
      <c r="D299" s="10"/>
      <c r="E299" s="4"/>
      <c r="F299" s="3"/>
      <c r="G299" s="3"/>
      <c r="H299" s="4"/>
      <c r="I299" s="4"/>
      <c r="J299" s="3"/>
      <c r="K299" s="3"/>
      <c r="L299" s="4"/>
      <c r="M299" s="3"/>
      <c r="N299" s="3"/>
      <c r="O299" s="4"/>
      <c r="P299" s="3"/>
      <c r="Q299" s="3"/>
      <c r="R299" s="4"/>
      <c r="S299" s="3"/>
      <c r="T299" s="3"/>
      <c r="U299" s="4"/>
      <c r="V299" s="3"/>
      <c r="W299" s="3"/>
      <c r="X299" s="4"/>
      <c r="Y299" s="3"/>
      <c r="Z299" s="3"/>
      <c r="AA299" s="4"/>
      <c r="AB299" s="3"/>
      <c r="AC299" s="3"/>
      <c r="AD299" s="4"/>
      <c r="AE299" s="3"/>
      <c r="AF299" s="3"/>
      <c r="AG299" s="4"/>
      <c r="AH299" s="3"/>
      <c r="AI299" s="3"/>
      <c r="AJ299" s="4"/>
      <c r="AK299" s="3"/>
      <c r="AL299" s="3"/>
      <c r="AM299" s="4"/>
      <c r="AN299" s="3"/>
      <c r="AO299" s="3"/>
      <c r="AP299" s="4"/>
      <c r="AQ299" s="3"/>
      <c r="AR299" s="3"/>
      <c r="AS299" s="4"/>
      <c r="AT299" s="3"/>
      <c r="AU299" s="3"/>
      <c r="AV299" s="6"/>
      <c r="AW299" s="4"/>
      <c r="AX299" s="3"/>
      <c r="AY299" s="9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</row>
    <row r="300" spans="2:81" ht="15.75" thickBot="1" x14ac:dyDescent="0.3">
      <c r="B300" s="21"/>
      <c r="C300" s="22"/>
      <c r="D300" s="23"/>
      <c r="E300" s="24">
        <f>SUM(E289:E299)</f>
        <v>0</v>
      </c>
      <c r="F300" s="24">
        <f>SUM(F289:F299)</f>
        <v>0</v>
      </c>
      <c r="G300" s="24"/>
      <c r="H300" s="24">
        <f>SUM(H289:H299)</f>
        <v>0</v>
      </c>
      <c r="I300" s="24">
        <f>SUM(I289:I299)</f>
        <v>0</v>
      </c>
      <c r="J300" s="24"/>
      <c r="K300" s="24">
        <f>SUM(K289:K299)</f>
        <v>0</v>
      </c>
      <c r="L300" s="24">
        <f>SUM(L289:L299)</f>
        <v>0</v>
      </c>
      <c r="M300" s="24"/>
      <c r="N300" s="24">
        <f>SUM(N289:N299)</f>
        <v>0</v>
      </c>
      <c r="O300" s="24">
        <f>SUM(O289:O299)</f>
        <v>0</v>
      </c>
      <c r="P300" s="24"/>
      <c r="Q300" s="24">
        <f>SUM(Q289:Q299)</f>
        <v>0</v>
      </c>
      <c r="R300" s="24">
        <f>SUM(R289:R299)</f>
        <v>0</v>
      </c>
      <c r="S300" s="24"/>
      <c r="T300" s="24">
        <f>SUM(T289:T299)</f>
        <v>0</v>
      </c>
      <c r="U300" s="24">
        <f>SUM(U289:U299)</f>
        <v>0</v>
      </c>
      <c r="V300" s="24"/>
      <c r="W300" s="24">
        <f>SUM(W289:W299)</f>
        <v>0</v>
      </c>
      <c r="X300" s="24">
        <f>SUM(X289:X299)</f>
        <v>0</v>
      </c>
      <c r="Y300" s="24"/>
      <c r="Z300" s="24">
        <f>SUM(Z289:Z299)</f>
        <v>0</v>
      </c>
      <c r="AA300" s="24">
        <f>SUM(AA289:AA299)</f>
        <v>0</v>
      </c>
      <c r="AB300" s="24"/>
      <c r="AC300" s="24">
        <f>SUM(AC289:AC299)</f>
        <v>0</v>
      </c>
      <c r="AD300" s="24">
        <f>SUM(AD289:AD299)</f>
        <v>0</v>
      </c>
      <c r="AE300" s="24"/>
      <c r="AF300" s="24">
        <f>SUM(AF289:AF299)</f>
        <v>0</v>
      </c>
      <c r="AG300" s="24">
        <f>SUM(AG289:AG299)</f>
        <v>0</v>
      </c>
      <c r="AH300" s="24"/>
      <c r="AI300" s="24">
        <f>SUM(AI289:AI299)</f>
        <v>0</v>
      </c>
      <c r="AJ300" s="24">
        <f>SUM(AJ289:AJ299)</f>
        <v>0</v>
      </c>
      <c r="AK300" s="24"/>
      <c r="AL300" s="24">
        <f>SUM(AL289:AL299)</f>
        <v>0</v>
      </c>
      <c r="AM300" s="24">
        <f>SUM(AM289:AM299)</f>
        <v>0</v>
      </c>
      <c r="AN300" s="24"/>
      <c r="AO300" s="24">
        <f>SUM(AO289:AO299)</f>
        <v>0</v>
      </c>
      <c r="AP300" s="24">
        <f>SUM(AP289:AP299)</f>
        <v>0</v>
      </c>
      <c r="AQ300" s="24"/>
      <c r="AR300" s="24">
        <f>SUM(AR289:AR299)</f>
        <v>0</v>
      </c>
      <c r="AS300" s="24">
        <f>SUM(AS289:AS299)</f>
        <v>0</v>
      </c>
      <c r="AT300" s="24"/>
      <c r="AU300" s="24">
        <f>SUM(AU289:AU299)</f>
        <v>0</v>
      </c>
      <c r="AV300" s="28">
        <f>SUM(AV289:AV299)</f>
        <v>0</v>
      </c>
      <c r="AW300" s="24"/>
      <c r="AX300" s="24">
        <f>SUM(AX289:AX299)</f>
        <v>0</v>
      </c>
      <c r="AY300" s="25">
        <f>SUM(AY289:AY299)</f>
        <v>0</v>
      </c>
    </row>
    <row r="301" spans="2:81" ht="15.75" thickBot="1" x14ac:dyDescent="0.3"/>
    <row r="302" spans="2:81" x14ac:dyDescent="0.25">
      <c r="B302" s="333" t="s">
        <v>9</v>
      </c>
      <c r="C302" s="350"/>
      <c r="D302" s="339">
        <v>16</v>
      </c>
      <c r="E302" s="340"/>
      <c r="F302" s="340"/>
      <c r="G302" s="328">
        <v>17</v>
      </c>
      <c r="H302" s="329"/>
      <c r="I302" s="330"/>
      <c r="J302" s="328">
        <v>18</v>
      </c>
      <c r="K302" s="329"/>
      <c r="L302" s="330"/>
      <c r="M302" s="328">
        <v>19</v>
      </c>
      <c r="N302" s="329"/>
      <c r="O302" s="330"/>
      <c r="P302" s="328">
        <v>20</v>
      </c>
      <c r="Q302" s="329"/>
      <c r="R302" s="330"/>
      <c r="S302" s="328">
        <v>21</v>
      </c>
      <c r="T302" s="329"/>
      <c r="U302" s="330"/>
      <c r="V302" s="328">
        <v>22</v>
      </c>
      <c r="W302" s="329"/>
      <c r="X302" s="330"/>
      <c r="Y302" s="328">
        <v>23</v>
      </c>
      <c r="Z302" s="329"/>
      <c r="AA302" s="330"/>
      <c r="AB302" s="328">
        <v>24</v>
      </c>
      <c r="AC302" s="329"/>
      <c r="AD302" s="330"/>
      <c r="AE302" s="328">
        <v>25</v>
      </c>
      <c r="AF302" s="329"/>
      <c r="AG302" s="330"/>
      <c r="AH302" s="328">
        <v>26</v>
      </c>
      <c r="AI302" s="329"/>
      <c r="AJ302" s="330"/>
      <c r="AK302" s="328">
        <v>27</v>
      </c>
      <c r="AL302" s="329"/>
      <c r="AM302" s="330"/>
      <c r="AN302" s="328">
        <v>28</v>
      </c>
      <c r="AO302" s="329"/>
      <c r="AP302" s="330"/>
      <c r="AQ302" s="328">
        <v>29</v>
      </c>
      <c r="AR302" s="329"/>
      <c r="AS302" s="330"/>
      <c r="AT302" s="328">
        <v>30</v>
      </c>
      <c r="AU302" s="329"/>
      <c r="AV302" s="330"/>
      <c r="AW302" s="328">
        <v>31</v>
      </c>
      <c r="AX302" s="329"/>
      <c r="AY302" s="330"/>
      <c r="AZ302" s="319"/>
      <c r="BA302" s="319"/>
      <c r="BB302" s="319"/>
      <c r="BC302" s="319"/>
      <c r="BD302" s="319"/>
      <c r="BE302" s="319"/>
      <c r="BF302" s="319"/>
      <c r="BG302" s="319"/>
      <c r="BH302" s="319"/>
      <c r="BI302" s="319"/>
      <c r="BJ302" s="319"/>
      <c r="BK302" s="319"/>
      <c r="BL302" s="319"/>
      <c r="BM302" s="319"/>
      <c r="BN302" s="319"/>
      <c r="BO302" s="319"/>
      <c r="BP302" s="319"/>
      <c r="BQ302" s="319"/>
      <c r="BR302" s="319"/>
      <c r="BS302" s="319"/>
      <c r="BT302" s="319"/>
      <c r="BU302" s="319"/>
      <c r="BV302" s="319"/>
      <c r="BW302" s="319"/>
      <c r="BX302" s="319"/>
      <c r="BY302" s="319"/>
      <c r="BZ302" s="319"/>
      <c r="CA302" s="319"/>
      <c r="CB302" s="319"/>
      <c r="CC302" s="319"/>
    </row>
    <row r="303" spans="2:81" x14ac:dyDescent="0.25">
      <c r="B303" s="335"/>
      <c r="C303" s="351"/>
      <c r="D303" s="15" t="s">
        <v>0</v>
      </c>
      <c r="E303" s="16" t="s">
        <v>1</v>
      </c>
      <c r="F303" s="16" t="s">
        <v>2</v>
      </c>
      <c r="G303" s="16" t="s">
        <v>0</v>
      </c>
      <c r="H303" s="16" t="s">
        <v>1</v>
      </c>
      <c r="I303" s="16" t="s">
        <v>2</v>
      </c>
      <c r="J303" s="16" t="s">
        <v>0</v>
      </c>
      <c r="K303" s="16" t="s">
        <v>1</v>
      </c>
      <c r="L303" s="16" t="s">
        <v>2</v>
      </c>
      <c r="M303" s="16" t="s">
        <v>0</v>
      </c>
      <c r="N303" s="16" t="s">
        <v>1</v>
      </c>
      <c r="O303" s="16" t="s">
        <v>2</v>
      </c>
      <c r="P303" s="16" t="s">
        <v>0</v>
      </c>
      <c r="Q303" s="16" t="s">
        <v>1</v>
      </c>
      <c r="R303" s="16" t="s">
        <v>2</v>
      </c>
      <c r="S303" s="16" t="s">
        <v>0</v>
      </c>
      <c r="T303" s="16" t="s">
        <v>1</v>
      </c>
      <c r="U303" s="16" t="s">
        <v>2</v>
      </c>
      <c r="V303" s="16" t="s">
        <v>0</v>
      </c>
      <c r="W303" s="16" t="s">
        <v>1</v>
      </c>
      <c r="X303" s="16" t="s">
        <v>2</v>
      </c>
      <c r="Y303" s="16" t="s">
        <v>0</v>
      </c>
      <c r="Z303" s="16" t="s">
        <v>1</v>
      </c>
      <c r="AA303" s="16" t="s">
        <v>2</v>
      </c>
      <c r="AB303" s="16" t="s">
        <v>0</v>
      </c>
      <c r="AC303" s="16" t="s">
        <v>1</v>
      </c>
      <c r="AD303" s="16" t="s">
        <v>2</v>
      </c>
      <c r="AE303" s="16" t="s">
        <v>0</v>
      </c>
      <c r="AF303" s="16" t="s">
        <v>1</v>
      </c>
      <c r="AG303" s="16" t="s">
        <v>2</v>
      </c>
      <c r="AH303" s="16" t="s">
        <v>0</v>
      </c>
      <c r="AI303" s="16" t="s">
        <v>1</v>
      </c>
      <c r="AJ303" s="16" t="s">
        <v>2</v>
      </c>
      <c r="AK303" s="16" t="s">
        <v>0</v>
      </c>
      <c r="AL303" s="16" t="s">
        <v>1</v>
      </c>
      <c r="AM303" s="16" t="s">
        <v>2</v>
      </c>
      <c r="AN303" s="16" t="s">
        <v>0</v>
      </c>
      <c r="AO303" s="16" t="s">
        <v>1</v>
      </c>
      <c r="AP303" s="16" t="s">
        <v>2</v>
      </c>
      <c r="AQ303" s="16" t="s">
        <v>0</v>
      </c>
      <c r="AR303" s="16" t="s">
        <v>1</v>
      </c>
      <c r="AS303" s="16" t="s">
        <v>2</v>
      </c>
      <c r="AT303" s="16" t="s">
        <v>0</v>
      </c>
      <c r="AU303" s="16" t="s">
        <v>1</v>
      </c>
      <c r="AV303" s="27" t="s">
        <v>2</v>
      </c>
      <c r="AW303" s="16" t="s">
        <v>0</v>
      </c>
      <c r="AX303" s="16" t="s">
        <v>1</v>
      </c>
      <c r="AY303" s="17" t="s">
        <v>2</v>
      </c>
    </row>
    <row r="304" spans="2:81" x14ac:dyDescent="0.25">
      <c r="B304" s="335"/>
      <c r="C304" s="35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5"/>
      <c r="AW304" s="1"/>
      <c r="AX304" s="1"/>
      <c r="AY304" s="8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</row>
    <row r="305" spans="2:81" x14ac:dyDescent="0.25">
      <c r="B305" s="335"/>
      <c r="C305" s="35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5"/>
      <c r="AW305" s="1"/>
      <c r="AX305" s="1"/>
      <c r="AY305" s="8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</row>
    <row r="306" spans="2:81" ht="15.75" thickBot="1" x14ac:dyDescent="0.3">
      <c r="B306" s="337"/>
      <c r="C306" s="352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5"/>
      <c r="AW306" s="1"/>
      <c r="AX306" s="1"/>
      <c r="AY306" s="8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</row>
    <row r="307" spans="2:81" x14ac:dyDescent="0.25">
      <c r="B307" s="320" t="s">
        <v>8</v>
      </c>
      <c r="C307" s="321"/>
      <c r="D307" s="11"/>
      <c r="E307" s="1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5"/>
      <c r="AW307" s="1"/>
      <c r="AX307" s="1"/>
      <c r="AY307" s="8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</row>
    <row r="308" spans="2:81" x14ac:dyDescent="0.25">
      <c r="B308" s="18" t="s">
        <v>6</v>
      </c>
      <c r="C308" s="26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5"/>
      <c r="AW308" s="1"/>
      <c r="AX308" s="1"/>
      <c r="AY308" s="8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</row>
    <row r="309" spans="2:81" x14ac:dyDescent="0.25">
      <c r="B309" s="18" t="s">
        <v>3</v>
      </c>
      <c r="C309" s="19">
        <f>SUM(E315,H315,K315,N315,Q315,T315,W315,Z315,AC315,AF315,AI315,AL315,AO315,AR315,AU315,AX315)</f>
        <v>0</v>
      </c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5"/>
      <c r="AW309" s="1"/>
      <c r="AX309" s="1"/>
      <c r="AY309" s="8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</row>
    <row r="310" spans="2:81" x14ac:dyDescent="0.25">
      <c r="B310" s="18" t="s">
        <v>2</v>
      </c>
      <c r="C310" s="19">
        <f>SUM(F315,I315,L315,O315,R315,U315,X315,AA315,AD315,AG315,AJ315,AM315,AP315,AS315,AV315,AY315)</f>
        <v>0</v>
      </c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5"/>
      <c r="AW310" s="1"/>
      <c r="AX310" s="1"/>
      <c r="AY310" s="8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</row>
    <row r="311" spans="2:81" ht="15.75" thickBot="1" x14ac:dyDescent="0.3">
      <c r="B311" s="18" t="s">
        <v>4</v>
      </c>
      <c r="C311" s="20">
        <f>C309-C310</f>
        <v>0</v>
      </c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5"/>
      <c r="AW311" s="1"/>
      <c r="AX311" s="1"/>
      <c r="AY311" s="8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</row>
    <row r="312" spans="2:81" x14ac:dyDescent="0.25">
      <c r="B312" s="322" t="s">
        <v>5</v>
      </c>
      <c r="C312" s="323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5"/>
      <c r="AW312" s="1"/>
      <c r="AX312" s="1"/>
      <c r="AY312" s="8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</row>
    <row r="313" spans="2:81" x14ac:dyDescent="0.25">
      <c r="B313" s="324" t="e">
        <f>C311/C308</f>
        <v>#DIV/0!</v>
      </c>
      <c r="C313" s="325"/>
      <c r="D313" s="1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5"/>
      <c r="AW313" s="1"/>
      <c r="AX313" s="1"/>
      <c r="AY313" s="8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</row>
    <row r="314" spans="2:81" ht="15.75" thickBot="1" x14ac:dyDescent="0.3">
      <c r="B314" s="326"/>
      <c r="C314" s="327"/>
      <c r="D314" s="10"/>
      <c r="E314" s="4"/>
      <c r="F314" s="3"/>
      <c r="G314" s="3"/>
      <c r="H314" s="4"/>
      <c r="I314" s="4"/>
      <c r="J314" s="3"/>
      <c r="K314" s="3"/>
      <c r="L314" s="4"/>
      <c r="M314" s="3"/>
      <c r="N314" s="3"/>
      <c r="O314" s="4"/>
      <c r="P314" s="3"/>
      <c r="Q314" s="3"/>
      <c r="R314" s="4"/>
      <c r="S314" s="3"/>
      <c r="T314" s="3"/>
      <c r="U314" s="4"/>
      <c r="V314" s="3"/>
      <c r="W314" s="3"/>
      <c r="X314" s="4"/>
      <c r="Y314" s="3"/>
      <c r="Z314" s="3"/>
      <c r="AA314" s="4"/>
      <c r="AB314" s="3"/>
      <c r="AC314" s="3"/>
      <c r="AD314" s="4"/>
      <c r="AE314" s="3"/>
      <c r="AF314" s="3"/>
      <c r="AG314" s="4"/>
      <c r="AH314" s="3"/>
      <c r="AI314" s="3"/>
      <c r="AJ314" s="4"/>
      <c r="AK314" s="3"/>
      <c r="AL314" s="3"/>
      <c r="AM314" s="4"/>
      <c r="AN314" s="3"/>
      <c r="AO314" s="3"/>
      <c r="AP314" s="4"/>
      <c r="AQ314" s="3"/>
      <c r="AR314" s="3"/>
      <c r="AS314" s="4"/>
      <c r="AT314" s="3"/>
      <c r="AU314" s="3"/>
      <c r="AV314" s="6"/>
      <c r="AW314" s="4"/>
      <c r="AX314" s="3"/>
      <c r="AY314" s="9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</row>
    <row r="315" spans="2:81" ht="15.75" thickBot="1" x14ac:dyDescent="0.3">
      <c r="B315" s="21"/>
      <c r="C315" s="22"/>
      <c r="D315" s="23"/>
      <c r="E315" s="24">
        <f>SUM(E304:E314)</f>
        <v>0</v>
      </c>
      <c r="F315" s="24">
        <f>SUM(F304:F314)</f>
        <v>0</v>
      </c>
      <c r="G315" s="24"/>
      <c r="H315" s="24">
        <f>SUM(H304:H314)</f>
        <v>0</v>
      </c>
      <c r="I315" s="24">
        <f>SUM(I304:I314)</f>
        <v>0</v>
      </c>
      <c r="J315" s="24"/>
      <c r="K315" s="24">
        <f>SUM(K304:K314)</f>
        <v>0</v>
      </c>
      <c r="L315" s="24">
        <f>SUM(L304:L314)</f>
        <v>0</v>
      </c>
      <c r="M315" s="24"/>
      <c r="N315" s="24">
        <f>SUM(N304:N314)</f>
        <v>0</v>
      </c>
      <c r="O315" s="24">
        <f>SUM(O304:O314)</f>
        <v>0</v>
      </c>
      <c r="P315" s="24"/>
      <c r="Q315" s="24">
        <f>SUM(Q304:Q314)</f>
        <v>0</v>
      </c>
      <c r="R315" s="24">
        <f>SUM(R304:R314)</f>
        <v>0</v>
      </c>
      <c r="S315" s="24"/>
      <c r="T315" s="24">
        <f>SUM(T304:T314)</f>
        <v>0</v>
      </c>
      <c r="U315" s="24">
        <f>SUM(U304:U314)</f>
        <v>0</v>
      </c>
      <c r="V315" s="24"/>
      <c r="W315" s="24">
        <f>SUM(W304:W314)</f>
        <v>0</v>
      </c>
      <c r="X315" s="24">
        <f>SUM(X304:X314)</f>
        <v>0</v>
      </c>
      <c r="Y315" s="24"/>
      <c r="Z315" s="24">
        <f>SUM(Z304:Z314)</f>
        <v>0</v>
      </c>
      <c r="AA315" s="24">
        <f>SUM(AA304:AA314)</f>
        <v>0</v>
      </c>
      <c r="AB315" s="24"/>
      <c r="AC315" s="24">
        <f>SUM(AC304:AC314)</f>
        <v>0</v>
      </c>
      <c r="AD315" s="24">
        <f>SUM(AD304:AD314)</f>
        <v>0</v>
      </c>
      <c r="AE315" s="24"/>
      <c r="AF315" s="24">
        <f>SUM(AF304:AF314)</f>
        <v>0</v>
      </c>
      <c r="AG315" s="24">
        <f>SUM(AG304:AG314)</f>
        <v>0</v>
      </c>
      <c r="AH315" s="24"/>
      <c r="AI315" s="24">
        <f>SUM(AI304:AI314)</f>
        <v>0</v>
      </c>
      <c r="AJ315" s="24">
        <f>SUM(AJ304:AJ314)</f>
        <v>0</v>
      </c>
      <c r="AK315" s="24"/>
      <c r="AL315" s="24">
        <f>SUM(AL304:AL314)</f>
        <v>0</v>
      </c>
      <c r="AM315" s="24">
        <f>SUM(AM304:AM314)</f>
        <v>0</v>
      </c>
      <c r="AN315" s="24"/>
      <c r="AO315" s="24">
        <f>SUM(AO304:AO314)</f>
        <v>0</v>
      </c>
      <c r="AP315" s="24">
        <f>SUM(AP304:AP314)</f>
        <v>0</v>
      </c>
      <c r="AQ315" s="24"/>
      <c r="AR315" s="24">
        <f>SUM(AR304:AR314)</f>
        <v>0</v>
      </c>
      <c r="AS315" s="24">
        <f>SUM(AS304:AS314)</f>
        <v>0</v>
      </c>
      <c r="AT315" s="24"/>
      <c r="AU315" s="24">
        <f>SUM(AU304:AU314)</f>
        <v>0</v>
      </c>
      <c r="AV315" s="28">
        <f>SUM(AV304:AV314)</f>
        <v>0</v>
      </c>
      <c r="AW315" s="24"/>
      <c r="AX315" s="24">
        <f>SUM(AX304:AX314)</f>
        <v>0</v>
      </c>
      <c r="AY315" s="25">
        <f>SUM(AY304:AY314)</f>
        <v>0</v>
      </c>
    </row>
    <row r="316" spans="2:81" ht="15.75" thickBot="1" x14ac:dyDescent="0.3"/>
    <row r="317" spans="2:81" x14ac:dyDescent="0.25">
      <c r="B317" s="333" t="s">
        <v>9</v>
      </c>
      <c r="C317" s="350"/>
      <c r="D317" s="339">
        <v>16</v>
      </c>
      <c r="E317" s="340"/>
      <c r="F317" s="340"/>
      <c r="G317" s="328">
        <v>17</v>
      </c>
      <c r="H317" s="329"/>
      <c r="I317" s="330"/>
      <c r="J317" s="328">
        <v>18</v>
      </c>
      <c r="K317" s="329"/>
      <c r="L317" s="330"/>
      <c r="M317" s="328">
        <v>19</v>
      </c>
      <c r="N317" s="329"/>
      <c r="O317" s="330"/>
      <c r="P317" s="328">
        <v>20</v>
      </c>
      <c r="Q317" s="329"/>
      <c r="R317" s="330"/>
      <c r="S317" s="328">
        <v>21</v>
      </c>
      <c r="T317" s="329"/>
      <c r="U317" s="330"/>
      <c r="V317" s="328">
        <v>22</v>
      </c>
      <c r="W317" s="329"/>
      <c r="X317" s="330"/>
      <c r="Y317" s="328">
        <v>23</v>
      </c>
      <c r="Z317" s="329"/>
      <c r="AA317" s="330"/>
      <c r="AB317" s="328">
        <v>24</v>
      </c>
      <c r="AC317" s="329"/>
      <c r="AD317" s="330"/>
      <c r="AE317" s="328">
        <v>25</v>
      </c>
      <c r="AF317" s="329"/>
      <c r="AG317" s="330"/>
      <c r="AH317" s="328">
        <v>26</v>
      </c>
      <c r="AI317" s="329"/>
      <c r="AJ317" s="330"/>
      <c r="AK317" s="328">
        <v>27</v>
      </c>
      <c r="AL317" s="329"/>
      <c r="AM317" s="330"/>
      <c r="AN317" s="328">
        <v>28</v>
      </c>
      <c r="AO317" s="329"/>
      <c r="AP317" s="330"/>
      <c r="AQ317" s="328">
        <v>29</v>
      </c>
      <c r="AR317" s="329"/>
      <c r="AS317" s="330"/>
      <c r="AT317" s="328">
        <v>30</v>
      </c>
      <c r="AU317" s="329"/>
      <c r="AV317" s="330"/>
      <c r="AW317" s="328">
        <v>31</v>
      </c>
      <c r="AX317" s="329"/>
      <c r="AY317" s="330"/>
      <c r="AZ317" s="319"/>
      <c r="BA317" s="319"/>
      <c r="BB317" s="319"/>
      <c r="BC317" s="319"/>
      <c r="BD317" s="319"/>
      <c r="BE317" s="319"/>
      <c r="BF317" s="319"/>
      <c r="BG317" s="319"/>
      <c r="BH317" s="319"/>
      <c r="BI317" s="319"/>
      <c r="BJ317" s="319"/>
      <c r="BK317" s="319"/>
      <c r="BL317" s="319"/>
      <c r="BM317" s="319"/>
      <c r="BN317" s="319"/>
      <c r="BO317" s="319"/>
      <c r="BP317" s="319"/>
      <c r="BQ317" s="319"/>
      <c r="BR317" s="319"/>
      <c r="BS317" s="319"/>
      <c r="BT317" s="319"/>
      <c r="BU317" s="319"/>
      <c r="BV317" s="319"/>
      <c r="BW317" s="319"/>
      <c r="BX317" s="319"/>
      <c r="BY317" s="319"/>
      <c r="BZ317" s="319"/>
      <c r="CA317" s="319"/>
      <c r="CB317" s="319"/>
      <c r="CC317" s="319"/>
    </row>
    <row r="318" spans="2:81" x14ac:dyDescent="0.25">
      <c r="B318" s="335"/>
      <c r="C318" s="351"/>
      <c r="D318" s="15" t="s">
        <v>0</v>
      </c>
      <c r="E318" s="16" t="s">
        <v>1</v>
      </c>
      <c r="F318" s="16" t="s">
        <v>2</v>
      </c>
      <c r="G318" s="16" t="s">
        <v>0</v>
      </c>
      <c r="H318" s="16" t="s">
        <v>1</v>
      </c>
      <c r="I318" s="16" t="s">
        <v>2</v>
      </c>
      <c r="J318" s="16" t="s">
        <v>0</v>
      </c>
      <c r="K318" s="16" t="s">
        <v>1</v>
      </c>
      <c r="L318" s="16" t="s">
        <v>2</v>
      </c>
      <c r="M318" s="16" t="s">
        <v>0</v>
      </c>
      <c r="N318" s="16" t="s">
        <v>1</v>
      </c>
      <c r="O318" s="16" t="s">
        <v>2</v>
      </c>
      <c r="P318" s="16" t="s">
        <v>0</v>
      </c>
      <c r="Q318" s="16" t="s">
        <v>1</v>
      </c>
      <c r="R318" s="16" t="s">
        <v>2</v>
      </c>
      <c r="S318" s="16" t="s">
        <v>0</v>
      </c>
      <c r="T318" s="16" t="s">
        <v>1</v>
      </c>
      <c r="U318" s="16" t="s">
        <v>2</v>
      </c>
      <c r="V318" s="16" t="s">
        <v>0</v>
      </c>
      <c r="W318" s="16" t="s">
        <v>1</v>
      </c>
      <c r="X318" s="16" t="s">
        <v>2</v>
      </c>
      <c r="Y318" s="16" t="s">
        <v>0</v>
      </c>
      <c r="Z318" s="16" t="s">
        <v>1</v>
      </c>
      <c r="AA318" s="16" t="s">
        <v>2</v>
      </c>
      <c r="AB318" s="16" t="s">
        <v>0</v>
      </c>
      <c r="AC318" s="16" t="s">
        <v>1</v>
      </c>
      <c r="AD318" s="16" t="s">
        <v>2</v>
      </c>
      <c r="AE318" s="16" t="s">
        <v>0</v>
      </c>
      <c r="AF318" s="16" t="s">
        <v>1</v>
      </c>
      <c r="AG318" s="16" t="s">
        <v>2</v>
      </c>
      <c r="AH318" s="16" t="s">
        <v>0</v>
      </c>
      <c r="AI318" s="16" t="s">
        <v>1</v>
      </c>
      <c r="AJ318" s="16" t="s">
        <v>2</v>
      </c>
      <c r="AK318" s="16" t="s">
        <v>0</v>
      </c>
      <c r="AL318" s="16" t="s">
        <v>1</v>
      </c>
      <c r="AM318" s="16" t="s">
        <v>2</v>
      </c>
      <c r="AN318" s="16" t="s">
        <v>0</v>
      </c>
      <c r="AO318" s="16" t="s">
        <v>1</v>
      </c>
      <c r="AP318" s="16" t="s">
        <v>2</v>
      </c>
      <c r="AQ318" s="16" t="s">
        <v>0</v>
      </c>
      <c r="AR318" s="16" t="s">
        <v>1</v>
      </c>
      <c r="AS318" s="16" t="s">
        <v>2</v>
      </c>
      <c r="AT318" s="16" t="s">
        <v>0</v>
      </c>
      <c r="AU318" s="16" t="s">
        <v>1</v>
      </c>
      <c r="AV318" s="27" t="s">
        <v>2</v>
      </c>
      <c r="AW318" s="16" t="s">
        <v>0</v>
      </c>
      <c r="AX318" s="16" t="s">
        <v>1</v>
      </c>
      <c r="AY318" s="17" t="s">
        <v>2</v>
      </c>
    </row>
    <row r="319" spans="2:81" x14ac:dyDescent="0.25">
      <c r="B319" s="335"/>
      <c r="C319" s="35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5"/>
      <c r="AW319" s="1"/>
      <c r="AX319" s="1"/>
      <c r="AY319" s="8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</row>
    <row r="320" spans="2:81" x14ac:dyDescent="0.25">
      <c r="B320" s="335"/>
      <c r="C320" s="35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5"/>
      <c r="AW320" s="1"/>
      <c r="AX320" s="1"/>
      <c r="AY320" s="8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</row>
    <row r="321" spans="2:81" ht="15.75" thickBot="1" x14ac:dyDescent="0.3">
      <c r="B321" s="337"/>
      <c r="C321" s="352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5"/>
      <c r="AW321" s="1"/>
      <c r="AX321" s="1"/>
      <c r="AY321" s="8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</row>
    <row r="322" spans="2:81" x14ac:dyDescent="0.25">
      <c r="B322" s="320" t="s">
        <v>8</v>
      </c>
      <c r="C322" s="321"/>
      <c r="D322" s="11"/>
      <c r="E322" s="1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5"/>
      <c r="AW322" s="1"/>
      <c r="AX322" s="1"/>
      <c r="AY322" s="8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</row>
    <row r="323" spans="2:81" x14ac:dyDescent="0.25">
      <c r="B323" s="18" t="s">
        <v>6</v>
      </c>
      <c r="C323" s="26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5"/>
      <c r="AW323" s="1"/>
      <c r="AX323" s="1"/>
      <c r="AY323" s="8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</row>
    <row r="324" spans="2:81" x14ac:dyDescent="0.25">
      <c r="B324" s="18" t="s">
        <v>3</v>
      </c>
      <c r="C324" s="19">
        <f>SUM(E330,H330,K330,N330,Q330,T330,W330,Z330,AC330,AF330,AI330,AL330,AO330,AR330,AU330,AX330)</f>
        <v>0</v>
      </c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5"/>
      <c r="AW324" s="1"/>
      <c r="AX324" s="1"/>
      <c r="AY324" s="8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</row>
    <row r="325" spans="2:81" x14ac:dyDescent="0.25">
      <c r="B325" s="18" t="s">
        <v>2</v>
      </c>
      <c r="C325" s="19">
        <f>SUM(F330,I330,L330,O330,R330,U330,X330,AA330,AD330,AG330,AJ330,AM330,AP330,AS330,AV330,AY330)</f>
        <v>0</v>
      </c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5"/>
      <c r="AW325" s="1"/>
      <c r="AX325" s="1"/>
      <c r="AY325" s="8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</row>
    <row r="326" spans="2:81" ht="15.75" thickBot="1" x14ac:dyDescent="0.3">
      <c r="B326" s="18" t="s">
        <v>4</v>
      </c>
      <c r="C326" s="20">
        <f>C324-C325</f>
        <v>0</v>
      </c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5"/>
      <c r="AW326" s="1"/>
      <c r="AX326" s="1"/>
      <c r="AY326" s="8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</row>
    <row r="327" spans="2:81" x14ac:dyDescent="0.25">
      <c r="B327" s="322" t="s">
        <v>5</v>
      </c>
      <c r="C327" s="323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5"/>
      <c r="AW327" s="1"/>
      <c r="AX327" s="1"/>
      <c r="AY327" s="8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</row>
    <row r="328" spans="2:81" x14ac:dyDescent="0.25">
      <c r="B328" s="324" t="e">
        <f>C326/C323</f>
        <v>#DIV/0!</v>
      </c>
      <c r="C328" s="325"/>
      <c r="D328" s="1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5"/>
      <c r="AW328" s="1"/>
      <c r="AX328" s="1"/>
      <c r="AY328" s="8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</row>
    <row r="329" spans="2:81" ht="15.75" thickBot="1" x14ac:dyDescent="0.3">
      <c r="B329" s="326"/>
      <c r="C329" s="327"/>
      <c r="D329" s="10"/>
      <c r="E329" s="4"/>
      <c r="F329" s="3"/>
      <c r="G329" s="3"/>
      <c r="H329" s="4"/>
      <c r="I329" s="4"/>
      <c r="J329" s="3"/>
      <c r="K329" s="3"/>
      <c r="L329" s="4"/>
      <c r="M329" s="3"/>
      <c r="N329" s="3"/>
      <c r="O329" s="4"/>
      <c r="P329" s="3"/>
      <c r="Q329" s="3"/>
      <c r="R329" s="4"/>
      <c r="S329" s="3"/>
      <c r="T329" s="3"/>
      <c r="U329" s="4"/>
      <c r="V329" s="3"/>
      <c r="W329" s="3"/>
      <c r="X329" s="4"/>
      <c r="Y329" s="3"/>
      <c r="Z329" s="3"/>
      <c r="AA329" s="4"/>
      <c r="AB329" s="3"/>
      <c r="AC329" s="3"/>
      <c r="AD329" s="4"/>
      <c r="AE329" s="3"/>
      <c r="AF329" s="3"/>
      <c r="AG329" s="4"/>
      <c r="AH329" s="3"/>
      <c r="AI329" s="3"/>
      <c r="AJ329" s="4"/>
      <c r="AK329" s="3"/>
      <c r="AL329" s="3"/>
      <c r="AM329" s="4"/>
      <c r="AN329" s="3"/>
      <c r="AO329" s="3"/>
      <c r="AP329" s="4"/>
      <c r="AQ329" s="3"/>
      <c r="AR329" s="3"/>
      <c r="AS329" s="4"/>
      <c r="AT329" s="3"/>
      <c r="AU329" s="3"/>
      <c r="AV329" s="6"/>
      <c r="AW329" s="4"/>
      <c r="AX329" s="3"/>
      <c r="AY329" s="9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</row>
    <row r="330" spans="2:81" ht="15.75" thickBot="1" x14ac:dyDescent="0.3">
      <c r="B330" s="21"/>
      <c r="C330" s="22"/>
      <c r="D330" s="23"/>
      <c r="E330" s="24">
        <f>SUM(E319:E329)</f>
        <v>0</v>
      </c>
      <c r="F330" s="24">
        <f>SUM(F319:F329)</f>
        <v>0</v>
      </c>
      <c r="G330" s="24"/>
      <c r="H330" s="24">
        <f>SUM(H319:H329)</f>
        <v>0</v>
      </c>
      <c r="I330" s="24">
        <f>SUM(I319:I329)</f>
        <v>0</v>
      </c>
      <c r="J330" s="24"/>
      <c r="K330" s="24">
        <f>SUM(K319:K329)</f>
        <v>0</v>
      </c>
      <c r="L330" s="24">
        <f>SUM(L319:L329)</f>
        <v>0</v>
      </c>
      <c r="M330" s="24"/>
      <c r="N330" s="24">
        <f>SUM(N319:N329)</f>
        <v>0</v>
      </c>
      <c r="O330" s="24">
        <f>SUM(O319:O329)</f>
        <v>0</v>
      </c>
      <c r="P330" s="24"/>
      <c r="Q330" s="24">
        <f>SUM(Q319:Q329)</f>
        <v>0</v>
      </c>
      <c r="R330" s="24">
        <f>SUM(R319:R329)</f>
        <v>0</v>
      </c>
      <c r="S330" s="24"/>
      <c r="T330" s="24">
        <f>SUM(T319:T329)</f>
        <v>0</v>
      </c>
      <c r="U330" s="24">
        <f>SUM(U319:U329)</f>
        <v>0</v>
      </c>
      <c r="V330" s="24"/>
      <c r="W330" s="24">
        <f>SUM(W319:W329)</f>
        <v>0</v>
      </c>
      <c r="X330" s="24">
        <f>SUM(X319:X329)</f>
        <v>0</v>
      </c>
      <c r="Y330" s="24"/>
      <c r="Z330" s="24">
        <f>SUM(Z319:Z329)</f>
        <v>0</v>
      </c>
      <c r="AA330" s="24">
        <f>SUM(AA319:AA329)</f>
        <v>0</v>
      </c>
      <c r="AB330" s="24"/>
      <c r="AC330" s="24">
        <f>SUM(AC319:AC329)</f>
        <v>0</v>
      </c>
      <c r="AD330" s="24">
        <f>SUM(AD319:AD329)</f>
        <v>0</v>
      </c>
      <c r="AE330" s="24"/>
      <c r="AF330" s="24">
        <f>SUM(AF319:AF329)</f>
        <v>0</v>
      </c>
      <c r="AG330" s="24">
        <f>SUM(AG319:AG329)</f>
        <v>0</v>
      </c>
      <c r="AH330" s="24"/>
      <c r="AI330" s="24">
        <f>SUM(AI319:AI329)</f>
        <v>0</v>
      </c>
      <c r="AJ330" s="24">
        <f>SUM(AJ319:AJ329)</f>
        <v>0</v>
      </c>
      <c r="AK330" s="24"/>
      <c r="AL330" s="24">
        <f>SUM(AL319:AL329)</f>
        <v>0</v>
      </c>
      <c r="AM330" s="24">
        <f>SUM(AM319:AM329)</f>
        <v>0</v>
      </c>
      <c r="AN330" s="24"/>
      <c r="AO330" s="24">
        <f>SUM(AO319:AO329)</f>
        <v>0</v>
      </c>
      <c r="AP330" s="24">
        <f>SUM(AP319:AP329)</f>
        <v>0</v>
      </c>
      <c r="AQ330" s="24"/>
      <c r="AR330" s="24">
        <f>SUM(AR319:AR329)</f>
        <v>0</v>
      </c>
      <c r="AS330" s="24">
        <f>SUM(AS319:AS329)</f>
        <v>0</v>
      </c>
      <c r="AT330" s="24"/>
      <c r="AU330" s="24">
        <f>SUM(AU319:AU329)</f>
        <v>0</v>
      </c>
      <c r="AV330" s="28">
        <f>SUM(AV319:AV329)</f>
        <v>0</v>
      </c>
      <c r="AW330" s="24"/>
      <c r="AX330" s="24">
        <f>SUM(AX319:AX329)</f>
        <v>0</v>
      </c>
      <c r="AY330" s="25">
        <f>SUM(AY319:AY329)</f>
        <v>0</v>
      </c>
    </row>
    <row r="331" spans="2:81" ht="15.75" thickBot="1" x14ac:dyDescent="0.3"/>
    <row r="332" spans="2:81" x14ac:dyDescent="0.25">
      <c r="B332" s="333" t="s">
        <v>9</v>
      </c>
      <c r="C332" s="350"/>
      <c r="D332" s="339">
        <v>16</v>
      </c>
      <c r="E332" s="340"/>
      <c r="F332" s="340"/>
      <c r="G332" s="328">
        <v>17</v>
      </c>
      <c r="H332" s="329"/>
      <c r="I332" s="330"/>
      <c r="J332" s="328">
        <v>18</v>
      </c>
      <c r="K332" s="329"/>
      <c r="L332" s="330"/>
      <c r="M332" s="328">
        <v>19</v>
      </c>
      <c r="N332" s="329"/>
      <c r="O332" s="330"/>
      <c r="P332" s="328">
        <v>20</v>
      </c>
      <c r="Q332" s="329"/>
      <c r="R332" s="330"/>
      <c r="S332" s="328">
        <v>21</v>
      </c>
      <c r="T332" s="329"/>
      <c r="U332" s="330"/>
      <c r="V332" s="328">
        <v>22</v>
      </c>
      <c r="W332" s="329"/>
      <c r="X332" s="330"/>
      <c r="Y332" s="328">
        <v>23</v>
      </c>
      <c r="Z332" s="329"/>
      <c r="AA332" s="330"/>
      <c r="AB332" s="328">
        <v>24</v>
      </c>
      <c r="AC332" s="329"/>
      <c r="AD332" s="330"/>
      <c r="AE332" s="328">
        <v>25</v>
      </c>
      <c r="AF332" s="329"/>
      <c r="AG332" s="330"/>
      <c r="AH332" s="328">
        <v>26</v>
      </c>
      <c r="AI332" s="329"/>
      <c r="AJ332" s="330"/>
      <c r="AK332" s="328">
        <v>27</v>
      </c>
      <c r="AL332" s="329"/>
      <c r="AM332" s="330"/>
      <c r="AN332" s="328">
        <v>28</v>
      </c>
      <c r="AO332" s="329"/>
      <c r="AP332" s="330"/>
      <c r="AQ332" s="328">
        <v>29</v>
      </c>
      <c r="AR332" s="329"/>
      <c r="AS332" s="330"/>
      <c r="AT332" s="328">
        <v>30</v>
      </c>
      <c r="AU332" s="329"/>
      <c r="AV332" s="330"/>
      <c r="AW332" s="328">
        <v>31</v>
      </c>
      <c r="AX332" s="329"/>
      <c r="AY332" s="330"/>
      <c r="AZ332" s="319"/>
      <c r="BA332" s="319"/>
      <c r="BB332" s="319"/>
      <c r="BC332" s="319"/>
      <c r="BD332" s="319"/>
      <c r="BE332" s="319"/>
      <c r="BF332" s="319"/>
      <c r="BG332" s="319"/>
      <c r="BH332" s="319"/>
      <c r="BI332" s="319"/>
      <c r="BJ332" s="319"/>
      <c r="BK332" s="319"/>
      <c r="BL332" s="319"/>
      <c r="BM332" s="319"/>
      <c r="BN332" s="319"/>
      <c r="BO332" s="319"/>
      <c r="BP332" s="319"/>
      <c r="BQ332" s="319"/>
      <c r="BR332" s="319"/>
      <c r="BS332" s="319"/>
      <c r="BT332" s="319"/>
      <c r="BU332" s="319"/>
      <c r="BV332" s="319"/>
      <c r="BW332" s="319"/>
      <c r="BX332" s="319"/>
      <c r="BY332" s="319"/>
      <c r="BZ332" s="319"/>
      <c r="CA332" s="319"/>
      <c r="CB332" s="319"/>
      <c r="CC332" s="319"/>
    </row>
    <row r="333" spans="2:81" x14ac:dyDescent="0.25">
      <c r="B333" s="335"/>
      <c r="C333" s="351"/>
      <c r="D333" s="15" t="s">
        <v>0</v>
      </c>
      <c r="E333" s="16" t="s">
        <v>1</v>
      </c>
      <c r="F333" s="16" t="s">
        <v>2</v>
      </c>
      <c r="G333" s="16" t="s">
        <v>0</v>
      </c>
      <c r="H333" s="16" t="s">
        <v>1</v>
      </c>
      <c r="I333" s="16" t="s">
        <v>2</v>
      </c>
      <c r="J333" s="16" t="s">
        <v>0</v>
      </c>
      <c r="K333" s="16" t="s">
        <v>1</v>
      </c>
      <c r="L333" s="16" t="s">
        <v>2</v>
      </c>
      <c r="M333" s="16" t="s">
        <v>0</v>
      </c>
      <c r="N333" s="16" t="s">
        <v>1</v>
      </c>
      <c r="O333" s="16" t="s">
        <v>2</v>
      </c>
      <c r="P333" s="16" t="s">
        <v>0</v>
      </c>
      <c r="Q333" s="16" t="s">
        <v>1</v>
      </c>
      <c r="R333" s="16" t="s">
        <v>2</v>
      </c>
      <c r="S333" s="16" t="s">
        <v>0</v>
      </c>
      <c r="T333" s="16" t="s">
        <v>1</v>
      </c>
      <c r="U333" s="16" t="s">
        <v>2</v>
      </c>
      <c r="V333" s="16" t="s">
        <v>0</v>
      </c>
      <c r="W333" s="16" t="s">
        <v>1</v>
      </c>
      <c r="X333" s="16" t="s">
        <v>2</v>
      </c>
      <c r="Y333" s="16" t="s">
        <v>0</v>
      </c>
      <c r="Z333" s="16" t="s">
        <v>1</v>
      </c>
      <c r="AA333" s="16" t="s">
        <v>2</v>
      </c>
      <c r="AB333" s="16" t="s">
        <v>0</v>
      </c>
      <c r="AC333" s="16" t="s">
        <v>1</v>
      </c>
      <c r="AD333" s="16" t="s">
        <v>2</v>
      </c>
      <c r="AE333" s="16" t="s">
        <v>0</v>
      </c>
      <c r="AF333" s="16" t="s">
        <v>1</v>
      </c>
      <c r="AG333" s="16" t="s">
        <v>2</v>
      </c>
      <c r="AH333" s="16" t="s">
        <v>0</v>
      </c>
      <c r="AI333" s="16" t="s">
        <v>1</v>
      </c>
      <c r="AJ333" s="16" t="s">
        <v>2</v>
      </c>
      <c r="AK333" s="16" t="s">
        <v>0</v>
      </c>
      <c r="AL333" s="16" t="s">
        <v>1</v>
      </c>
      <c r="AM333" s="16" t="s">
        <v>2</v>
      </c>
      <c r="AN333" s="16" t="s">
        <v>0</v>
      </c>
      <c r="AO333" s="16" t="s">
        <v>1</v>
      </c>
      <c r="AP333" s="16" t="s">
        <v>2</v>
      </c>
      <c r="AQ333" s="16" t="s">
        <v>0</v>
      </c>
      <c r="AR333" s="16" t="s">
        <v>1</v>
      </c>
      <c r="AS333" s="16" t="s">
        <v>2</v>
      </c>
      <c r="AT333" s="16" t="s">
        <v>0</v>
      </c>
      <c r="AU333" s="16" t="s">
        <v>1</v>
      </c>
      <c r="AV333" s="27" t="s">
        <v>2</v>
      </c>
      <c r="AW333" s="16" t="s">
        <v>0</v>
      </c>
      <c r="AX333" s="16" t="s">
        <v>1</v>
      </c>
      <c r="AY333" s="17" t="s">
        <v>2</v>
      </c>
    </row>
    <row r="334" spans="2:81" x14ac:dyDescent="0.25">
      <c r="B334" s="335"/>
      <c r="C334" s="35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5"/>
      <c r="AW334" s="1"/>
      <c r="AX334" s="1"/>
      <c r="AY334" s="8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</row>
    <row r="335" spans="2:81" x14ac:dyDescent="0.25">
      <c r="B335" s="335"/>
      <c r="C335" s="35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5"/>
      <c r="AW335" s="1"/>
      <c r="AX335" s="1"/>
      <c r="AY335" s="8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</row>
    <row r="336" spans="2:81" ht="15.75" thickBot="1" x14ac:dyDescent="0.3">
      <c r="B336" s="337"/>
      <c r="C336" s="352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5"/>
      <c r="AW336" s="1"/>
      <c r="AX336" s="1"/>
      <c r="AY336" s="8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</row>
    <row r="337" spans="2:81" x14ac:dyDescent="0.25">
      <c r="B337" s="320" t="s">
        <v>8</v>
      </c>
      <c r="C337" s="321"/>
      <c r="D337" s="11"/>
      <c r="E337" s="1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5"/>
      <c r="AW337" s="1"/>
      <c r="AX337" s="1"/>
      <c r="AY337" s="8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</row>
    <row r="338" spans="2:81" x14ac:dyDescent="0.25">
      <c r="B338" s="18" t="s">
        <v>6</v>
      </c>
      <c r="C338" s="26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5"/>
      <c r="AW338" s="1"/>
      <c r="AX338" s="1"/>
      <c r="AY338" s="8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</row>
    <row r="339" spans="2:81" x14ac:dyDescent="0.25">
      <c r="B339" s="18" t="s">
        <v>3</v>
      </c>
      <c r="C339" s="19">
        <f>SUM(E345,H345,K345,N345,Q345,T345,W345,Z345,AC345,AF345,AI345,AL345,AO345,AR345,AU345,AX345)</f>
        <v>0</v>
      </c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5"/>
      <c r="AW339" s="1"/>
      <c r="AX339" s="1"/>
      <c r="AY339" s="8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</row>
    <row r="340" spans="2:81" x14ac:dyDescent="0.25">
      <c r="B340" s="18" t="s">
        <v>2</v>
      </c>
      <c r="C340" s="19">
        <f>SUM(F345,I345,L345,O345,R345,U345,X345,AA345,AD345,AG345,AJ345,AM345,AP345,AS345,AV345,AY345)</f>
        <v>0</v>
      </c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5"/>
      <c r="AW340" s="1"/>
      <c r="AX340" s="1"/>
      <c r="AY340" s="8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</row>
    <row r="341" spans="2:81" ht="15.75" thickBot="1" x14ac:dyDescent="0.3">
      <c r="B341" s="18" t="s">
        <v>4</v>
      </c>
      <c r="C341" s="20">
        <f>C339-C340</f>
        <v>0</v>
      </c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5"/>
      <c r="AW341" s="1"/>
      <c r="AX341" s="1"/>
      <c r="AY341" s="8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</row>
    <row r="342" spans="2:81" x14ac:dyDescent="0.25">
      <c r="B342" s="322" t="s">
        <v>5</v>
      </c>
      <c r="C342" s="323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5"/>
      <c r="AW342" s="1"/>
      <c r="AX342" s="1"/>
      <c r="AY342" s="8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</row>
    <row r="343" spans="2:81" x14ac:dyDescent="0.25">
      <c r="B343" s="324" t="e">
        <f>C341/C338</f>
        <v>#DIV/0!</v>
      </c>
      <c r="C343" s="325"/>
      <c r="D343" s="1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5"/>
      <c r="AW343" s="1"/>
      <c r="AX343" s="1"/>
      <c r="AY343" s="8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</row>
    <row r="344" spans="2:81" ht="15.75" thickBot="1" x14ac:dyDescent="0.3">
      <c r="B344" s="326"/>
      <c r="C344" s="327"/>
      <c r="D344" s="10"/>
      <c r="E344" s="4"/>
      <c r="F344" s="3"/>
      <c r="G344" s="3"/>
      <c r="H344" s="4"/>
      <c r="I344" s="4"/>
      <c r="J344" s="3"/>
      <c r="K344" s="3"/>
      <c r="L344" s="4"/>
      <c r="M344" s="3"/>
      <c r="N344" s="3"/>
      <c r="O344" s="4"/>
      <c r="P344" s="3"/>
      <c r="Q344" s="3"/>
      <c r="R344" s="4"/>
      <c r="S344" s="3"/>
      <c r="T344" s="3"/>
      <c r="U344" s="4"/>
      <c r="V344" s="3"/>
      <c r="W344" s="3"/>
      <c r="X344" s="4"/>
      <c r="Y344" s="3"/>
      <c r="Z344" s="3"/>
      <c r="AA344" s="4"/>
      <c r="AB344" s="3"/>
      <c r="AC344" s="3"/>
      <c r="AD344" s="4"/>
      <c r="AE344" s="3"/>
      <c r="AF344" s="3"/>
      <c r="AG344" s="4"/>
      <c r="AH344" s="3"/>
      <c r="AI344" s="3"/>
      <c r="AJ344" s="4"/>
      <c r="AK344" s="3"/>
      <c r="AL344" s="3"/>
      <c r="AM344" s="4"/>
      <c r="AN344" s="3"/>
      <c r="AO344" s="3"/>
      <c r="AP344" s="4"/>
      <c r="AQ344" s="3"/>
      <c r="AR344" s="3"/>
      <c r="AS344" s="4"/>
      <c r="AT344" s="3"/>
      <c r="AU344" s="3"/>
      <c r="AV344" s="6"/>
      <c r="AW344" s="4"/>
      <c r="AX344" s="3"/>
      <c r="AY344" s="9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</row>
    <row r="345" spans="2:81" ht="15.75" thickBot="1" x14ac:dyDescent="0.3">
      <c r="B345" s="21"/>
      <c r="C345" s="22"/>
      <c r="D345" s="23"/>
      <c r="E345" s="24">
        <f>SUM(E334:E344)</f>
        <v>0</v>
      </c>
      <c r="F345" s="24">
        <f>SUM(F334:F344)</f>
        <v>0</v>
      </c>
      <c r="G345" s="24"/>
      <c r="H345" s="24">
        <f>SUM(H334:H344)</f>
        <v>0</v>
      </c>
      <c r="I345" s="24">
        <f>SUM(I334:I344)</f>
        <v>0</v>
      </c>
      <c r="J345" s="24"/>
      <c r="K345" s="24">
        <f>SUM(K334:K344)</f>
        <v>0</v>
      </c>
      <c r="L345" s="24">
        <f>SUM(L334:L344)</f>
        <v>0</v>
      </c>
      <c r="M345" s="24"/>
      <c r="N345" s="24">
        <f>SUM(N334:N344)</f>
        <v>0</v>
      </c>
      <c r="O345" s="24">
        <f>SUM(O334:O344)</f>
        <v>0</v>
      </c>
      <c r="P345" s="24"/>
      <c r="Q345" s="24">
        <f>SUM(Q334:Q344)</f>
        <v>0</v>
      </c>
      <c r="R345" s="24">
        <f>SUM(R334:R344)</f>
        <v>0</v>
      </c>
      <c r="S345" s="24"/>
      <c r="T345" s="24">
        <f>SUM(T334:T344)</f>
        <v>0</v>
      </c>
      <c r="U345" s="24">
        <f>SUM(U334:U344)</f>
        <v>0</v>
      </c>
      <c r="V345" s="24"/>
      <c r="W345" s="24">
        <f>SUM(W334:W344)</f>
        <v>0</v>
      </c>
      <c r="X345" s="24">
        <f>SUM(X334:X344)</f>
        <v>0</v>
      </c>
      <c r="Y345" s="24"/>
      <c r="Z345" s="24">
        <f>SUM(Z334:Z344)</f>
        <v>0</v>
      </c>
      <c r="AA345" s="24">
        <f>SUM(AA334:AA344)</f>
        <v>0</v>
      </c>
      <c r="AB345" s="24"/>
      <c r="AC345" s="24">
        <f>SUM(AC334:AC344)</f>
        <v>0</v>
      </c>
      <c r="AD345" s="24">
        <f>SUM(AD334:AD344)</f>
        <v>0</v>
      </c>
      <c r="AE345" s="24"/>
      <c r="AF345" s="24">
        <f>SUM(AF334:AF344)</f>
        <v>0</v>
      </c>
      <c r="AG345" s="24">
        <f>SUM(AG334:AG344)</f>
        <v>0</v>
      </c>
      <c r="AH345" s="24"/>
      <c r="AI345" s="24">
        <f>SUM(AI334:AI344)</f>
        <v>0</v>
      </c>
      <c r="AJ345" s="24">
        <f>SUM(AJ334:AJ344)</f>
        <v>0</v>
      </c>
      <c r="AK345" s="24"/>
      <c r="AL345" s="24">
        <f>SUM(AL334:AL344)</f>
        <v>0</v>
      </c>
      <c r="AM345" s="24">
        <f>SUM(AM334:AM344)</f>
        <v>0</v>
      </c>
      <c r="AN345" s="24"/>
      <c r="AO345" s="24">
        <f>SUM(AO334:AO344)</f>
        <v>0</v>
      </c>
      <c r="AP345" s="24">
        <f>SUM(AP334:AP344)</f>
        <v>0</v>
      </c>
      <c r="AQ345" s="24"/>
      <c r="AR345" s="24">
        <f>SUM(AR334:AR344)</f>
        <v>0</v>
      </c>
      <c r="AS345" s="24">
        <f>SUM(AS334:AS344)</f>
        <v>0</v>
      </c>
      <c r="AT345" s="24"/>
      <c r="AU345" s="24">
        <f>SUM(AU334:AU344)</f>
        <v>0</v>
      </c>
      <c r="AV345" s="28">
        <f>SUM(AV334:AV344)</f>
        <v>0</v>
      </c>
      <c r="AW345" s="24"/>
      <c r="AX345" s="24">
        <f>SUM(AX334:AX344)</f>
        <v>0</v>
      </c>
      <c r="AY345" s="25">
        <f>SUM(AY334:AY344)</f>
        <v>0</v>
      </c>
    </row>
    <row r="346" spans="2:81" ht="15.75" thickBot="1" x14ac:dyDescent="0.3"/>
    <row r="347" spans="2:81" x14ac:dyDescent="0.25">
      <c r="B347" s="333" t="s">
        <v>9</v>
      </c>
      <c r="C347" s="350"/>
      <c r="D347" s="339">
        <v>16</v>
      </c>
      <c r="E347" s="340"/>
      <c r="F347" s="340"/>
      <c r="G347" s="328">
        <v>17</v>
      </c>
      <c r="H347" s="329"/>
      <c r="I347" s="330"/>
      <c r="J347" s="328">
        <v>18</v>
      </c>
      <c r="K347" s="329"/>
      <c r="L347" s="330"/>
      <c r="M347" s="328">
        <v>19</v>
      </c>
      <c r="N347" s="329"/>
      <c r="O347" s="330"/>
      <c r="P347" s="328">
        <v>20</v>
      </c>
      <c r="Q347" s="329"/>
      <c r="R347" s="330"/>
      <c r="S347" s="328">
        <v>21</v>
      </c>
      <c r="T347" s="329"/>
      <c r="U347" s="330"/>
      <c r="V347" s="328">
        <v>22</v>
      </c>
      <c r="W347" s="329"/>
      <c r="X347" s="330"/>
      <c r="Y347" s="328">
        <v>23</v>
      </c>
      <c r="Z347" s="329"/>
      <c r="AA347" s="330"/>
      <c r="AB347" s="328">
        <v>24</v>
      </c>
      <c r="AC347" s="329"/>
      <c r="AD347" s="330"/>
      <c r="AE347" s="328">
        <v>25</v>
      </c>
      <c r="AF347" s="329"/>
      <c r="AG347" s="330"/>
      <c r="AH347" s="328">
        <v>26</v>
      </c>
      <c r="AI347" s="329"/>
      <c r="AJ347" s="330"/>
      <c r="AK347" s="328">
        <v>27</v>
      </c>
      <c r="AL347" s="329"/>
      <c r="AM347" s="330"/>
      <c r="AN347" s="328">
        <v>28</v>
      </c>
      <c r="AO347" s="329"/>
      <c r="AP347" s="330"/>
      <c r="AQ347" s="328">
        <v>29</v>
      </c>
      <c r="AR347" s="329"/>
      <c r="AS347" s="330"/>
      <c r="AT347" s="328">
        <v>30</v>
      </c>
      <c r="AU347" s="329"/>
      <c r="AV347" s="330"/>
      <c r="AW347" s="328">
        <v>31</v>
      </c>
      <c r="AX347" s="329"/>
      <c r="AY347" s="330"/>
      <c r="AZ347" s="319"/>
      <c r="BA347" s="319"/>
      <c r="BB347" s="319"/>
      <c r="BC347" s="319"/>
      <c r="BD347" s="319"/>
      <c r="BE347" s="319"/>
      <c r="BF347" s="319"/>
      <c r="BG347" s="319"/>
      <c r="BH347" s="319"/>
      <c r="BI347" s="319"/>
      <c r="BJ347" s="319"/>
      <c r="BK347" s="319"/>
      <c r="BL347" s="319"/>
      <c r="BM347" s="319"/>
      <c r="BN347" s="319"/>
      <c r="BO347" s="319"/>
      <c r="BP347" s="319"/>
      <c r="BQ347" s="319"/>
      <c r="BR347" s="319"/>
      <c r="BS347" s="319"/>
      <c r="BT347" s="319"/>
      <c r="BU347" s="319"/>
      <c r="BV347" s="319"/>
      <c r="BW347" s="319"/>
      <c r="BX347" s="319"/>
      <c r="BY347" s="319"/>
      <c r="BZ347" s="319"/>
      <c r="CA347" s="319"/>
      <c r="CB347" s="319"/>
      <c r="CC347" s="319"/>
    </row>
    <row r="348" spans="2:81" x14ac:dyDescent="0.25">
      <c r="B348" s="335"/>
      <c r="C348" s="351"/>
      <c r="D348" s="15" t="s">
        <v>0</v>
      </c>
      <c r="E348" s="16" t="s">
        <v>1</v>
      </c>
      <c r="F348" s="16" t="s">
        <v>2</v>
      </c>
      <c r="G348" s="16" t="s">
        <v>0</v>
      </c>
      <c r="H348" s="16" t="s">
        <v>1</v>
      </c>
      <c r="I348" s="16" t="s">
        <v>2</v>
      </c>
      <c r="J348" s="16" t="s">
        <v>0</v>
      </c>
      <c r="K348" s="16" t="s">
        <v>1</v>
      </c>
      <c r="L348" s="16" t="s">
        <v>2</v>
      </c>
      <c r="M348" s="16" t="s">
        <v>0</v>
      </c>
      <c r="N348" s="16" t="s">
        <v>1</v>
      </c>
      <c r="O348" s="16" t="s">
        <v>2</v>
      </c>
      <c r="P348" s="16" t="s">
        <v>0</v>
      </c>
      <c r="Q348" s="16" t="s">
        <v>1</v>
      </c>
      <c r="R348" s="16" t="s">
        <v>2</v>
      </c>
      <c r="S348" s="16" t="s">
        <v>0</v>
      </c>
      <c r="T348" s="16" t="s">
        <v>1</v>
      </c>
      <c r="U348" s="16" t="s">
        <v>2</v>
      </c>
      <c r="V348" s="16" t="s">
        <v>0</v>
      </c>
      <c r="W348" s="16" t="s">
        <v>1</v>
      </c>
      <c r="X348" s="16" t="s">
        <v>2</v>
      </c>
      <c r="Y348" s="16" t="s">
        <v>0</v>
      </c>
      <c r="Z348" s="16" t="s">
        <v>1</v>
      </c>
      <c r="AA348" s="16" t="s">
        <v>2</v>
      </c>
      <c r="AB348" s="16" t="s">
        <v>0</v>
      </c>
      <c r="AC348" s="16" t="s">
        <v>1</v>
      </c>
      <c r="AD348" s="16" t="s">
        <v>2</v>
      </c>
      <c r="AE348" s="16" t="s">
        <v>0</v>
      </c>
      <c r="AF348" s="16" t="s">
        <v>1</v>
      </c>
      <c r="AG348" s="16" t="s">
        <v>2</v>
      </c>
      <c r="AH348" s="16" t="s">
        <v>0</v>
      </c>
      <c r="AI348" s="16" t="s">
        <v>1</v>
      </c>
      <c r="AJ348" s="16" t="s">
        <v>2</v>
      </c>
      <c r="AK348" s="16" t="s">
        <v>0</v>
      </c>
      <c r="AL348" s="16" t="s">
        <v>1</v>
      </c>
      <c r="AM348" s="16" t="s">
        <v>2</v>
      </c>
      <c r="AN348" s="16" t="s">
        <v>0</v>
      </c>
      <c r="AO348" s="16" t="s">
        <v>1</v>
      </c>
      <c r="AP348" s="16" t="s">
        <v>2</v>
      </c>
      <c r="AQ348" s="16" t="s">
        <v>0</v>
      </c>
      <c r="AR348" s="16" t="s">
        <v>1</v>
      </c>
      <c r="AS348" s="16" t="s">
        <v>2</v>
      </c>
      <c r="AT348" s="16" t="s">
        <v>0</v>
      </c>
      <c r="AU348" s="16" t="s">
        <v>1</v>
      </c>
      <c r="AV348" s="27" t="s">
        <v>2</v>
      </c>
      <c r="AW348" s="16" t="s">
        <v>0</v>
      </c>
      <c r="AX348" s="16" t="s">
        <v>1</v>
      </c>
      <c r="AY348" s="17" t="s">
        <v>2</v>
      </c>
    </row>
    <row r="349" spans="2:81" x14ac:dyDescent="0.25">
      <c r="B349" s="335"/>
      <c r="C349" s="35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5"/>
      <c r="AW349" s="1"/>
      <c r="AX349" s="1"/>
      <c r="AY349" s="8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</row>
    <row r="350" spans="2:81" x14ac:dyDescent="0.25">
      <c r="B350" s="335"/>
      <c r="C350" s="35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5"/>
      <c r="AW350" s="1"/>
      <c r="AX350" s="1"/>
      <c r="AY350" s="8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</row>
    <row r="351" spans="2:81" ht="15.75" thickBot="1" x14ac:dyDescent="0.3">
      <c r="B351" s="337"/>
      <c r="C351" s="352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5"/>
      <c r="AW351" s="1"/>
      <c r="AX351" s="1"/>
      <c r="AY351" s="8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</row>
    <row r="352" spans="2:81" x14ac:dyDescent="0.25">
      <c r="B352" s="320" t="s">
        <v>8</v>
      </c>
      <c r="C352" s="321"/>
      <c r="D352" s="11"/>
      <c r="E352" s="1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5"/>
      <c r="AW352" s="1"/>
      <c r="AX352" s="1"/>
      <c r="AY352" s="8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</row>
    <row r="353" spans="2:81" x14ac:dyDescent="0.25">
      <c r="B353" s="18" t="s">
        <v>6</v>
      </c>
      <c r="C353" s="26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5"/>
      <c r="AW353" s="1"/>
      <c r="AX353" s="1"/>
      <c r="AY353" s="8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</row>
    <row r="354" spans="2:81" x14ac:dyDescent="0.25">
      <c r="B354" s="18" t="s">
        <v>3</v>
      </c>
      <c r="C354" s="19">
        <f>SUM(E360,H360,K360,N360,Q360,T360,W360,Z360,AC360,AF360,AI360,AL360,AO360,AR360,AU360,AX360)</f>
        <v>0</v>
      </c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5"/>
      <c r="AW354" s="1"/>
      <c r="AX354" s="1"/>
      <c r="AY354" s="8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</row>
    <row r="355" spans="2:81" x14ac:dyDescent="0.25">
      <c r="B355" s="18" t="s">
        <v>2</v>
      </c>
      <c r="C355" s="19">
        <f>SUM(F360,I360,L360,O360,R360,U360,X360,AA360,AD360,AG360,AJ360,AM360,AP360,AS360,AV360,AY360)</f>
        <v>0</v>
      </c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5"/>
      <c r="AW355" s="1"/>
      <c r="AX355" s="1"/>
      <c r="AY355" s="8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</row>
    <row r="356" spans="2:81" ht="15.75" thickBot="1" x14ac:dyDescent="0.3">
      <c r="B356" s="18" t="s">
        <v>4</v>
      </c>
      <c r="C356" s="20">
        <f>C354-C355</f>
        <v>0</v>
      </c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5"/>
      <c r="AW356" s="1"/>
      <c r="AX356" s="1"/>
      <c r="AY356" s="8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</row>
    <row r="357" spans="2:81" x14ac:dyDescent="0.25">
      <c r="B357" s="322" t="s">
        <v>5</v>
      </c>
      <c r="C357" s="323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5"/>
      <c r="AW357" s="1"/>
      <c r="AX357" s="1"/>
      <c r="AY357" s="8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</row>
    <row r="358" spans="2:81" x14ac:dyDescent="0.25">
      <c r="B358" s="324" t="e">
        <f>C356/C353</f>
        <v>#DIV/0!</v>
      </c>
      <c r="C358" s="325"/>
      <c r="D358" s="1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5"/>
      <c r="AW358" s="1"/>
      <c r="AX358" s="1"/>
      <c r="AY358" s="8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</row>
    <row r="359" spans="2:81" ht="15.75" thickBot="1" x14ac:dyDescent="0.3">
      <c r="B359" s="326"/>
      <c r="C359" s="327"/>
      <c r="D359" s="10"/>
      <c r="E359" s="4"/>
      <c r="F359" s="3"/>
      <c r="G359" s="3"/>
      <c r="H359" s="4"/>
      <c r="I359" s="4"/>
      <c r="J359" s="3"/>
      <c r="K359" s="3"/>
      <c r="L359" s="4"/>
      <c r="M359" s="3"/>
      <c r="N359" s="3"/>
      <c r="O359" s="4"/>
      <c r="P359" s="3"/>
      <c r="Q359" s="3"/>
      <c r="R359" s="4"/>
      <c r="S359" s="3"/>
      <c r="T359" s="3"/>
      <c r="U359" s="4"/>
      <c r="V359" s="3"/>
      <c r="W359" s="3"/>
      <c r="X359" s="4"/>
      <c r="Y359" s="3"/>
      <c r="Z359" s="3"/>
      <c r="AA359" s="4"/>
      <c r="AB359" s="3"/>
      <c r="AC359" s="3"/>
      <c r="AD359" s="4"/>
      <c r="AE359" s="3"/>
      <c r="AF359" s="3"/>
      <c r="AG359" s="4"/>
      <c r="AH359" s="3"/>
      <c r="AI359" s="3"/>
      <c r="AJ359" s="4"/>
      <c r="AK359" s="3"/>
      <c r="AL359" s="3"/>
      <c r="AM359" s="4"/>
      <c r="AN359" s="3"/>
      <c r="AO359" s="3"/>
      <c r="AP359" s="4"/>
      <c r="AQ359" s="3"/>
      <c r="AR359" s="3"/>
      <c r="AS359" s="4"/>
      <c r="AT359" s="3"/>
      <c r="AU359" s="3"/>
      <c r="AV359" s="6"/>
      <c r="AW359" s="4"/>
      <c r="AX359" s="3"/>
      <c r="AY359" s="9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</row>
    <row r="360" spans="2:81" ht="15.75" thickBot="1" x14ac:dyDescent="0.3">
      <c r="B360" s="21"/>
      <c r="C360" s="22"/>
      <c r="D360" s="23"/>
      <c r="E360" s="24">
        <f>SUM(E349:E359)</f>
        <v>0</v>
      </c>
      <c r="F360" s="24">
        <f>SUM(F349:F359)</f>
        <v>0</v>
      </c>
      <c r="G360" s="24"/>
      <c r="H360" s="24">
        <f>SUM(H349:H359)</f>
        <v>0</v>
      </c>
      <c r="I360" s="24">
        <f>SUM(I349:I359)</f>
        <v>0</v>
      </c>
      <c r="J360" s="24"/>
      <c r="K360" s="24">
        <f>SUM(K349:K359)</f>
        <v>0</v>
      </c>
      <c r="L360" s="24">
        <f>SUM(L349:L359)</f>
        <v>0</v>
      </c>
      <c r="M360" s="24"/>
      <c r="N360" s="24">
        <f>SUM(N349:N359)</f>
        <v>0</v>
      </c>
      <c r="O360" s="24">
        <f>SUM(O349:O359)</f>
        <v>0</v>
      </c>
      <c r="P360" s="24"/>
      <c r="Q360" s="24">
        <f>SUM(Q349:Q359)</f>
        <v>0</v>
      </c>
      <c r="R360" s="24">
        <f>SUM(R349:R359)</f>
        <v>0</v>
      </c>
      <c r="S360" s="24"/>
      <c r="T360" s="24">
        <f>SUM(T349:T359)</f>
        <v>0</v>
      </c>
      <c r="U360" s="24">
        <f>SUM(U349:U359)</f>
        <v>0</v>
      </c>
      <c r="V360" s="24"/>
      <c r="W360" s="24">
        <f>SUM(W349:W359)</f>
        <v>0</v>
      </c>
      <c r="X360" s="24">
        <f>SUM(X349:X359)</f>
        <v>0</v>
      </c>
      <c r="Y360" s="24"/>
      <c r="Z360" s="24">
        <f>SUM(Z349:Z359)</f>
        <v>0</v>
      </c>
      <c r="AA360" s="24">
        <f>SUM(AA349:AA359)</f>
        <v>0</v>
      </c>
      <c r="AB360" s="24"/>
      <c r="AC360" s="24">
        <f>SUM(AC349:AC359)</f>
        <v>0</v>
      </c>
      <c r="AD360" s="24">
        <f>SUM(AD349:AD359)</f>
        <v>0</v>
      </c>
      <c r="AE360" s="24"/>
      <c r="AF360" s="24">
        <f>SUM(AF349:AF359)</f>
        <v>0</v>
      </c>
      <c r="AG360" s="24">
        <f>SUM(AG349:AG359)</f>
        <v>0</v>
      </c>
      <c r="AH360" s="24"/>
      <c r="AI360" s="24">
        <f>SUM(AI349:AI359)</f>
        <v>0</v>
      </c>
      <c r="AJ360" s="24">
        <f>SUM(AJ349:AJ359)</f>
        <v>0</v>
      </c>
      <c r="AK360" s="24"/>
      <c r="AL360" s="24">
        <f>SUM(AL349:AL359)</f>
        <v>0</v>
      </c>
      <c r="AM360" s="24">
        <f>SUM(AM349:AM359)</f>
        <v>0</v>
      </c>
      <c r="AN360" s="24"/>
      <c r="AO360" s="24">
        <f>SUM(AO349:AO359)</f>
        <v>0</v>
      </c>
      <c r="AP360" s="24">
        <f>SUM(AP349:AP359)</f>
        <v>0</v>
      </c>
      <c r="AQ360" s="24"/>
      <c r="AR360" s="24">
        <f>SUM(AR349:AR359)</f>
        <v>0</v>
      </c>
      <c r="AS360" s="24">
        <f>SUM(AS349:AS359)</f>
        <v>0</v>
      </c>
      <c r="AT360" s="24"/>
      <c r="AU360" s="24">
        <f>SUM(AU349:AU359)</f>
        <v>0</v>
      </c>
      <c r="AV360" s="28">
        <f>SUM(AV349:AV359)</f>
        <v>0</v>
      </c>
      <c r="AW360" s="24"/>
      <c r="AX360" s="24">
        <f>SUM(AX349:AX359)</f>
        <v>0</v>
      </c>
      <c r="AY360" s="25">
        <f>SUM(AY349:AY359)</f>
        <v>0</v>
      </c>
    </row>
    <row r="361" spans="2:81" ht="15.75" thickBot="1" x14ac:dyDescent="0.3"/>
    <row r="362" spans="2:81" x14ac:dyDescent="0.25">
      <c r="B362" s="333" t="s">
        <v>9</v>
      </c>
      <c r="C362" s="350"/>
      <c r="D362" s="339">
        <v>16</v>
      </c>
      <c r="E362" s="340"/>
      <c r="F362" s="340"/>
      <c r="G362" s="328">
        <v>17</v>
      </c>
      <c r="H362" s="329"/>
      <c r="I362" s="330"/>
      <c r="J362" s="328">
        <v>18</v>
      </c>
      <c r="K362" s="329"/>
      <c r="L362" s="330"/>
      <c r="M362" s="328">
        <v>19</v>
      </c>
      <c r="N362" s="329"/>
      <c r="O362" s="330"/>
      <c r="P362" s="328">
        <v>20</v>
      </c>
      <c r="Q362" s="329"/>
      <c r="R362" s="330"/>
      <c r="S362" s="328">
        <v>21</v>
      </c>
      <c r="T362" s="329"/>
      <c r="U362" s="330"/>
      <c r="V362" s="328">
        <v>22</v>
      </c>
      <c r="W362" s="329"/>
      <c r="X362" s="330"/>
      <c r="Y362" s="328">
        <v>23</v>
      </c>
      <c r="Z362" s="329"/>
      <c r="AA362" s="330"/>
      <c r="AB362" s="328">
        <v>24</v>
      </c>
      <c r="AC362" s="329"/>
      <c r="AD362" s="330"/>
      <c r="AE362" s="328">
        <v>25</v>
      </c>
      <c r="AF362" s="329"/>
      <c r="AG362" s="330"/>
      <c r="AH362" s="328">
        <v>26</v>
      </c>
      <c r="AI362" s="329"/>
      <c r="AJ362" s="330"/>
      <c r="AK362" s="328">
        <v>27</v>
      </c>
      <c r="AL362" s="329"/>
      <c r="AM362" s="330"/>
      <c r="AN362" s="328">
        <v>28</v>
      </c>
      <c r="AO362" s="329"/>
      <c r="AP362" s="330"/>
      <c r="AQ362" s="328">
        <v>29</v>
      </c>
      <c r="AR362" s="329"/>
      <c r="AS362" s="330"/>
      <c r="AT362" s="328">
        <v>30</v>
      </c>
      <c r="AU362" s="329"/>
      <c r="AV362" s="330"/>
      <c r="AW362" s="328">
        <v>31</v>
      </c>
      <c r="AX362" s="329"/>
      <c r="AY362" s="330"/>
      <c r="AZ362" s="319"/>
      <c r="BA362" s="319"/>
      <c r="BB362" s="319"/>
      <c r="BC362" s="319"/>
      <c r="BD362" s="319"/>
      <c r="BE362" s="319"/>
      <c r="BF362" s="319"/>
      <c r="BG362" s="319"/>
      <c r="BH362" s="319"/>
      <c r="BI362" s="319"/>
      <c r="BJ362" s="319"/>
      <c r="BK362" s="319"/>
      <c r="BL362" s="319"/>
      <c r="BM362" s="319"/>
      <c r="BN362" s="319"/>
      <c r="BO362" s="319"/>
      <c r="BP362" s="319"/>
      <c r="BQ362" s="319"/>
      <c r="BR362" s="319"/>
      <c r="BS362" s="319"/>
      <c r="BT362" s="319"/>
      <c r="BU362" s="319"/>
      <c r="BV362" s="319"/>
      <c r="BW362" s="319"/>
      <c r="BX362" s="319"/>
      <c r="BY362" s="319"/>
      <c r="BZ362" s="319"/>
      <c r="CA362" s="319"/>
      <c r="CB362" s="319"/>
      <c r="CC362" s="319"/>
    </row>
    <row r="363" spans="2:81" x14ac:dyDescent="0.25">
      <c r="B363" s="335"/>
      <c r="C363" s="351"/>
      <c r="D363" s="15" t="s">
        <v>0</v>
      </c>
      <c r="E363" s="16" t="s">
        <v>1</v>
      </c>
      <c r="F363" s="16" t="s">
        <v>2</v>
      </c>
      <c r="G363" s="16" t="s">
        <v>0</v>
      </c>
      <c r="H363" s="16" t="s">
        <v>1</v>
      </c>
      <c r="I363" s="16" t="s">
        <v>2</v>
      </c>
      <c r="J363" s="16" t="s">
        <v>0</v>
      </c>
      <c r="K363" s="16" t="s">
        <v>1</v>
      </c>
      <c r="L363" s="16" t="s">
        <v>2</v>
      </c>
      <c r="M363" s="16" t="s">
        <v>0</v>
      </c>
      <c r="N363" s="16" t="s">
        <v>1</v>
      </c>
      <c r="O363" s="16" t="s">
        <v>2</v>
      </c>
      <c r="P363" s="16" t="s">
        <v>0</v>
      </c>
      <c r="Q363" s="16" t="s">
        <v>1</v>
      </c>
      <c r="R363" s="16" t="s">
        <v>2</v>
      </c>
      <c r="S363" s="16" t="s">
        <v>0</v>
      </c>
      <c r="T363" s="16" t="s">
        <v>1</v>
      </c>
      <c r="U363" s="16" t="s">
        <v>2</v>
      </c>
      <c r="V363" s="16" t="s">
        <v>0</v>
      </c>
      <c r="W363" s="16" t="s">
        <v>1</v>
      </c>
      <c r="X363" s="16" t="s">
        <v>2</v>
      </c>
      <c r="Y363" s="16" t="s">
        <v>0</v>
      </c>
      <c r="Z363" s="16" t="s">
        <v>1</v>
      </c>
      <c r="AA363" s="16" t="s">
        <v>2</v>
      </c>
      <c r="AB363" s="16" t="s">
        <v>0</v>
      </c>
      <c r="AC363" s="16" t="s">
        <v>1</v>
      </c>
      <c r="AD363" s="16" t="s">
        <v>2</v>
      </c>
      <c r="AE363" s="16" t="s">
        <v>0</v>
      </c>
      <c r="AF363" s="16" t="s">
        <v>1</v>
      </c>
      <c r="AG363" s="16" t="s">
        <v>2</v>
      </c>
      <c r="AH363" s="16" t="s">
        <v>0</v>
      </c>
      <c r="AI363" s="16" t="s">
        <v>1</v>
      </c>
      <c r="AJ363" s="16" t="s">
        <v>2</v>
      </c>
      <c r="AK363" s="16" t="s">
        <v>0</v>
      </c>
      <c r="AL363" s="16" t="s">
        <v>1</v>
      </c>
      <c r="AM363" s="16" t="s">
        <v>2</v>
      </c>
      <c r="AN363" s="16" t="s">
        <v>0</v>
      </c>
      <c r="AO363" s="16" t="s">
        <v>1</v>
      </c>
      <c r="AP363" s="16" t="s">
        <v>2</v>
      </c>
      <c r="AQ363" s="16" t="s">
        <v>0</v>
      </c>
      <c r="AR363" s="16" t="s">
        <v>1</v>
      </c>
      <c r="AS363" s="16" t="s">
        <v>2</v>
      </c>
      <c r="AT363" s="16" t="s">
        <v>0</v>
      </c>
      <c r="AU363" s="16" t="s">
        <v>1</v>
      </c>
      <c r="AV363" s="27" t="s">
        <v>2</v>
      </c>
      <c r="AW363" s="16" t="s">
        <v>0</v>
      </c>
      <c r="AX363" s="16" t="s">
        <v>1</v>
      </c>
      <c r="AY363" s="17" t="s">
        <v>2</v>
      </c>
    </row>
    <row r="364" spans="2:81" x14ac:dyDescent="0.25">
      <c r="B364" s="335"/>
      <c r="C364" s="35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5"/>
      <c r="AW364" s="1"/>
      <c r="AX364" s="1"/>
      <c r="AY364" s="8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</row>
    <row r="365" spans="2:81" x14ac:dyDescent="0.25">
      <c r="B365" s="335"/>
      <c r="C365" s="35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5"/>
      <c r="AW365" s="1"/>
      <c r="AX365" s="1"/>
      <c r="AY365" s="8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</row>
    <row r="366" spans="2:81" ht="15.75" thickBot="1" x14ac:dyDescent="0.3">
      <c r="B366" s="337"/>
      <c r="C366" s="352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5"/>
      <c r="AW366" s="1"/>
      <c r="AX366" s="1"/>
      <c r="AY366" s="8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</row>
    <row r="367" spans="2:81" x14ac:dyDescent="0.25">
      <c r="B367" s="320" t="s">
        <v>8</v>
      </c>
      <c r="C367" s="321"/>
      <c r="D367" s="11"/>
      <c r="E367" s="1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5"/>
      <c r="AW367" s="1"/>
      <c r="AX367" s="1"/>
      <c r="AY367" s="8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</row>
    <row r="368" spans="2:81" x14ac:dyDescent="0.25">
      <c r="B368" s="18" t="s">
        <v>6</v>
      </c>
      <c r="C368" s="26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5"/>
      <c r="AW368" s="1"/>
      <c r="AX368" s="1"/>
      <c r="AY368" s="8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</row>
    <row r="369" spans="2:81" x14ac:dyDescent="0.25">
      <c r="B369" s="18" t="s">
        <v>3</v>
      </c>
      <c r="C369" s="19">
        <f>SUM(E375,H375,K375,N375,Q375,T375,W375,Z375,AC375,AF375,AI375,AL375,AO375,AR375,AU375,AX375)</f>
        <v>0</v>
      </c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5"/>
      <c r="AW369" s="1"/>
      <c r="AX369" s="1"/>
      <c r="AY369" s="8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</row>
    <row r="370" spans="2:81" x14ac:dyDescent="0.25">
      <c r="B370" s="18" t="s">
        <v>2</v>
      </c>
      <c r="C370" s="19">
        <f>SUM(F375,I375,L375,O375,R375,U375,X375,AA375,AD375,AG375,AJ375,AM375,AP375,AS375,AV375,AY375)</f>
        <v>0</v>
      </c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5"/>
      <c r="AW370" s="1"/>
      <c r="AX370" s="1"/>
      <c r="AY370" s="8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</row>
    <row r="371" spans="2:81" ht="15.75" thickBot="1" x14ac:dyDescent="0.3">
      <c r="B371" s="18" t="s">
        <v>4</v>
      </c>
      <c r="C371" s="20">
        <f>C369-C370</f>
        <v>0</v>
      </c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5"/>
      <c r="AW371" s="1"/>
      <c r="AX371" s="1"/>
      <c r="AY371" s="8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</row>
    <row r="372" spans="2:81" x14ac:dyDescent="0.25">
      <c r="B372" s="322" t="s">
        <v>5</v>
      </c>
      <c r="C372" s="323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5"/>
      <c r="AW372" s="1"/>
      <c r="AX372" s="1"/>
      <c r="AY372" s="8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</row>
    <row r="373" spans="2:81" x14ac:dyDescent="0.25">
      <c r="B373" s="324" t="e">
        <f>C371/C368</f>
        <v>#DIV/0!</v>
      </c>
      <c r="C373" s="325"/>
      <c r="D373" s="1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5"/>
      <c r="AW373" s="1"/>
      <c r="AX373" s="1"/>
      <c r="AY373" s="8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</row>
    <row r="374" spans="2:81" ht="15.75" thickBot="1" x14ac:dyDescent="0.3">
      <c r="B374" s="326"/>
      <c r="C374" s="327"/>
      <c r="D374" s="10"/>
      <c r="E374" s="4"/>
      <c r="F374" s="3"/>
      <c r="G374" s="3"/>
      <c r="H374" s="4"/>
      <c r="I374" s="4"/>
      <c r="J374" s="3"/>
      <c r="K374" s="3"/>
      <c r="L374" s="4"/>
      <c r="M374" s="3"/>
      <c r="N374" s="3"/>
      <c r="O374" s="4"/>
      <c r="P374" s="3"/>
      <c r="Q374" s="3"/>
      <c r="R374" s="4"/>
      <c r="S374" s="3"/>
      <c r="T374" s="3"/>
      <c r="U374" s="4"/>
      <c r="V374" s="3"/>
      <c r="W374" s="3"/>
      <c r="X374" s="4"/>
      <c r="Y374" s="3"/>
      <c r="Z374" s="3"/>
      <c r="AA374" s="4"/>
      <c r="AB374" s="3"/>
      <c r="AC374" s="3"/>
      <c r="AD374" s="4"/>
      <c r="AE374" s="3"/>
      <c r="AF374" s="3"/>
      <c r="AG374" s="4"/>
      <c r="AH374" s="3"/>
      <c r="AI374" s="3"/>
      <c r="AJ374" s="4"/>
      <c r="AK374" s="3"/>
      <c r="AL374" s="3"/>
      <c r="AM374" s="4"/>
      <c r="AN374" s="3"/>
      <c r="AO374" s="3"/>
      <c r="AP374" s="4"/>
      <c r="AQ374" s="3"/>
      <c r="AR374" s="3"/>
      <c r="AS374" s="4"/>
      <c r="AT374" s="3"/>
      <c r="AU374" s="3"/>
      <c r="AV374" s="6"/>
      <c r="AW374" s="4"/>
      <c r="AX374" s="3"/>
      <c r="AY374" s="9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</row>
    <row r="375" spans="2:81" ht="15.75" thickBot="1" x14ac:dyDescent="0.3">
      <c r="B375" s="21"/>
      <c r="C375" s="22"/>
      <c r="D375" s="23"/>
      <c r="E375" s="24">
        <f>SUM(E364:E374)</f>
        <v>0</v>
      </c>
      <c r="F375" s="24">
        <f>SUM(F364:F374)</f>
        <v>0</v>
      </c>
      <c r="G375" s="24"/>
      <c r="H375" s="24">
        <f>SUM(H364:H374)</f>
        <v>0</v>
      </c>
      <c r="I375" s="24">
        <f>SUM(I364:I374)</f>
        <v>0</v>
      </c>
      <c r="J375" s="24"/>
      <c r="K375" s="24">
        <f>SUM(K364:K374)</f>
        <v>0</v>
      </c>
      <c r="L375" s="24">
        <f>SUM(L364:L374)</f>
        <v>0</v>
      </c>
      <c r="M375" s="24"/>
      <c r="N375" s="24">
        <f>SUM(N364:N374)</f>
        <v>0</v>
      </c>
      <c r="O375" s="24">
        <f>SUM(O364:O374)</f>
        <v>0</v>
      </c>
      <c r="P375" s="24"/>
      <c r="Q375" s="24">
        <f>SUM(Q364:Q374)</f>
        <v>0</v>
      </c>
      <c r="R375" s="24">
        <f>SUM(R364:R374)</f>
        <v>0</v>
      </c>
      <c r="S375" s="24"/>
      <c r="T375" s="24">
        <f>SUM(T364:T374)</f>
        <v>0</v>
      </c>
      <c r="U375" s="24">
        <f>SUM(U364:U374)</f>
        <v>0</v>
      </c>
      <c r="V375" s="24"/>
      <c r="W375" s="24">
        <f>SUM(W364:W374)</f>
        <v>0</v>
      </c>
      <c r="X375" s="24">
        <f>SUM(X364:X374)</f>
        <v>0</v>
      </c>
      <c r="Y375" s="24"/>
      <c r="Z375" s="24">
        <f>SUM(Z364:Z374)</f>
        <v>0</v>
      </c>
      <c r="AA375" s="24">
        <f>SUM(AA364:AA374)</f>
        <v>0</v>
      </c>
      <c r="AB375" s="24"/>
      <c r="AC375" s="24">
        <f>SUM(AC364:AC374)</f>
        <v>0</v>
      </c>
      <c r="AD375" s="24">
        <f>SUM(AD364:AD374)</f>
        <v>0</v>
      </c>
      <c r="AE375" s="24"/>
      <c r="AF375" s="24">
        <f>SUM(AF364:AF374)</f>
        <v>0</v>
      </c>
      <c r="AG375" s="24">
        <f>SUM(AG364:AG374)</f>
        <v>0</v>
      </c>
      <c r="AH375" s="24"/>
      <c r="AI375" s="24">
        <f>SUM(AI364:AI374)</f>
        <v>0</v>
      </c>
      <c r="AJ375" s="24">
        <f>SUM(AJ364:AJ374)</f>
        <v>0</v>
      </c>
      <c r="AK375" s="24"/>
      <c r="AL375" s="24">
        <f>SUM(AL364:AL374)</f>
        <v>0</v>
      </c>
      <c r="AM375" s="24">
        <f>SUM(AM364:AM374)</f>
        <v>0</v>
      </c>
      <c r="AN375" s="24"/>
      <c r="AO375" s="24">
        <f>SUM(AO364:AO374)</f>
        <v>0</v>
      </c>
      <c r="AP375" s="24">
        <f>SUM(AP364:AP374)</f>
        <v>0</v>
      </c>
      <c r="AQ375" s="24"/>
      <c r="AR375" s="24">
        <f>SUM(AR364:AR374)</f>
        <v>0</v>
      </c>
      <c r="AS375" s="24">
        <f>SUM(AS364:AS374)</f>
        <v>0</v>
      </c>
      <c r="AT375" s="24"/>
      <c r="AU375" s="24">
        <f>SUM(AU364:AU374)</f>
        <v>0</v>
      </c>
      <c r="AV375" s="28">
        <f>SUM(AV364:AV374)</f>
        <v>0</v>
      </c>
      <c r="AW375" s="24"/>
      <c r="AX375" s="24">
        <f>SUM(AX364:AX374)</f>
        <v>0</v>
      </c>
      <c r="AY375" s="25">
        <f>SUM(AY364:AY374)</f>
        <v>0</v>
      </c>
    </row>
    <row r="376" spans="2:81" ht="15.75" thickBot="1" x14ac:dyDescent="0.3"/>
    <row r="377" spans="2:81" x14ac:dyDescent="0.25">
      <c r="B377" s="333" t="s">
        <v>9</v>
      </c>
      <c r="C377" s="350"/>
      <c r="D377" s="339">
        <v>16</v>
      </c>
      <c r="E377" s="340"/>
      <c r="F377" s="340"/>
      <c r="G377" s="328">
        <v>17</v>
      </c>
      <c r="H377" s="329"/>
      <c r="I377" s="330"/>
      <c r="J377" s="328">
        <v>18</v>
      </c>
      <c r="K377" s="329"/>
      <c r="L377" s="330"/>
      <c r="M377" s="328">
        <v>19</v>
      </c>
      <c r="N377" s="329"/>
      <c r="O377" s="330"/>
      <c r="P377" s="328">
        <v>20</v>
      </c>
      <c r="Q377" s="329"/>
      <c r="R377" s="330"/>
      <c r="S377" s="328">
        <v>21</v>
      </c>
      <c r="T377" s="329"/>
      <c r="U377" s="330"/>
      <c r="V377" s="328">
        <v>22</v>
      </c>
      <c r="W377" s="329"/>
      <c r="X377" s="330"/>
      <c r="Y377" s="328">
        <v>23</v>
      </c>
      <c r="Z377" s="329"/>
      <c r="AA377" s="330"/>
      <c r="AB377" s="328">
        <v>24</v>
      </c>
      <c r="AC377" s="329"/>
      <c r="AD377" s="330"/>
      <c r="AE377" s="328">
        <v>25</v>
      </c>
      <c r="AF377" s="329"/>
      <c r="AG377" s="330"/>
      <c r="AH377" s="328">
        <v>26</v>
      </c>
      <c r="AI377" s="329"/>
      <c r="AJ377" s="330"/>
      <c r="AK377" s="328">
        <v>27</v>
      </c>
      <c r="AL377" s="329"/>
      <c r="AM377" s="330"/>
      <c r="AN377" s="328">
        <v>28</v>
      </c>
      <c r="AO377" s="329"/>
      <c r="AP377" s="330"/>
      <c r="AQ377" s="328">
        <v>29</v>
      </c>
      <c r="AR377" s="329"/>
      <c r="AS377" s="330"/>
      <c r="AT377" s="328">
        <v>30</v>
      </c>
      <c r="AU377" s="329"/>
      <c r="AV377" s="330"/>
      <c r="AW377" s="328">
        <v>31</v>
      </c>
      <c r="AX377" s="329"/>
      <c r="AY377" s="330"/>
      <c r="AZ377" s="319"/>
      <c r="BA377" s="319"/>
      <c r="BB377" s="319"/>
      <c r="BC377" s="319"/>
      <c r="BD377" s="319"/>
      <c r="BE377" s="319"/>
      <c r="BF377" s="319"/>
      <c r="BG377" s="319"/>
      <c r="BH377" s="319"/>
      <c r="BI377" s="319"/>
      <c r="BJ377" s="319"/>
      <c r="BK377" s="319"/>
      <c r="BL377" s="319"/>
      <c r="BM377" s="319"/>
      <c r="BN377" s="319"/>
      <c r="BO377" s="319"/>
      <c r="BP377" s="319"/>
      <c r="BQ377" s="319"/>
      <c r="BR377" s="319"/>
      <c r="BS377" s="319"/>
      <c r="BT377" s="319"/>
      <c r="BU377" s="319"/>
      <c r="BV377" s="319"/>
      <c r="BW377" s="319"/>
      <c r="BX377" s="319"/>
      <c r="BY377" s="319"/>
      <c r="BZ377" s="319"/>
      <c r="CA377" s="319"/>
      <c r="CB377" s="319"/>
      <c r="CC377" s="319"/>
    </row>
    <row r="378" spans="2:81" x14ac:dyDescent="0.25">
      <c r="B378" s="335"/>
      <c r="C378" s="351"/>
      <c r="D378" s="15" t="s">
        <v>0</v>
      </c>
      <c r="E378" s="16" t="s">
        <v>1</v>
      </c>
      <c r="F378" s="16" t="s">
        <v>2</v>
      </c>
      <c r="G378" s="16" t="s">
        <v>0</v>
      </c>
      <c r="H378" s="16" t="s">
        <v>1</v>
      </c>
      <c r="I378" s="16" t="s">
        <v>2</v>
      </c>
      <c r="J378" s="16" t="s">
        <v>0</v>
      </c>
      <c r="K378" s="16" t="s">
        <v>1</v>
      </c>
      <c r="L378" s="16" t="s">
        <v>2</v>
      </c>
      <c r="M378" s="16" t="s">
        <v>0</v>
      </c>
      <c r="N378" s="16" t="s">
        <v>1</v>
      </c>
      <c r="O378" s="16" t="s">
        <v>2</v>
      </c>
      <c r="P378" s="16" t="s">
        <v>0</v>
      </c>
      <c r="Q378" s="16" t="s">
        <v>1</v>
      </c>
      <c r="R378" s="16" t="s">
        <v>2</v>
      </c>
      <c r="S378" s="16" t="s">
        <v>0</v>
      </c>
      <c r="T378" s="16" t="s">
        <v>1</v>
      </c>
      <c r="U378" s="16" t="s">
        <v>2</v>
      </c>
      <c r="V378" s="16" t="s">
        <v>0</v>
      </c>
      <c r="W378" s="16" t="s">
        <v>1</v>
      </c>
      <c r="X378" s="16" t="s">
        <v>2</v>
      </c>
      <c r="Y378" s="16" t="s">
        <v>0</v>
      </c>
      <c r="Z378" s="16" t="s">
        <v>1</v>
      </c>
      <c r="AA378" s="16" t="s">
        <v>2</v>
      </c>
      <c r="AB378" s="16" t="s">
        <v>0</v>
      </c>
      <c r="AC378" s="16" t="s">
        <v>1</v>
      </c>
      <c r="AD378" s="16" t="s">
        <v>2</v>
      </c>
      <c r="AE378" s="16" t="s">
        <v>0</v>
      </c>
      <c r="AF378" s="16" t="s">
        <v>1</v>
      </c>
      <c r="AG378" s="16" t="s">
        <v>2</v>
      </c>
      <c r="AH378" s="16" t="s">
        <v>0</v>
      </c>
      <c r="AI378" s="16" t="s">
        <v>1</v>
      </c>
      <c r="AJ378" s="16" t="s">
        <v>2</v>
      </c>
      <c r="AK378" s="16" t="s">
        <v>0</v>
      </c>
      <c r="AL378" s="16" t="s">
        <v>1</v>
      </c>
      <c r="AM378" s="16" t="s">
        <v>2</v>
      </c>
      <c r="AN378" s="16" t="s">
        <v>0</v>
      </c>
      <c r="AO378" s="16" t="s">
        <v>1</v>
      </c>
      <c r="AP378" s="16" t="s">
        <v>2</v>
      </c>
      <c r="AQ378" s="16" t="s">
        <v>0</v>
      </c>
      <c r="AR378" s="16" t="s">
        <v>1</v>
      </c>
      <c r="AS378" s="16" t="s">
        <v>2</v>
      </c>
      <c r="AT378" s="16" t="s">
        <v>0</v>
      </c>
      <c r="AU378" s="16" t="s">
        <v>1</v>
      </c>
      <c r="AV378" s="27" t="s">
        <v>2</v>
      </c>
      <c r="AW378" s="16" t="s">
        <v>0</v>
      </c>
      <c r="AX378" s="16" t="s">
        <v>1</v>
      </c>
      <c r="AY378" s="17" t="s">
        <v>2</v>
      </c>
    </row>
    <row r="379" spans="2:81" x14ac:dyDescent="0.25">
      <c r="B379" s="335"/>
      <c r="C379" s="35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5"/>
      <c r="AW379" s="1"/>
      <c r="AX379" s="1"/>
      <c r="AY379" s="8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</row>
    <row r="380" spans="2:81" x14ac:dyDescent="0.25">
      <c r="B380" s="335"/>
      <c r="C380" s="35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5"/>
      <c r="AW380" s="1"/>
      <c r="AX380" s="1"/>
      <c r="AY380" s="8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</row>
    <row r="381" spans="2:81" ht="15.75" thickBot="1" x14ac:dyDescent="0.3">
      <c r="B381" s="337"/>
      <c r="C381" s="352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5"/>
      <c r="AW381" s="1"/>
      <c r="AX381" s="1"/>
      <c r="AY381" s="8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</row>
    <row r="382" spans="2:81" x14ac:dyDescent="0.25">
      <c r="B382" s="320" t="s">
        <v>8</v>
      </c>
      <c r="C382" s="321"/>
      <c r="D382" s="11"/>
      <c r="E382" s="1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5"/>
      <c r="AW382" s="1"/>
      <c r="AX382" s="1"/>
      <c r="AY382" s="8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</row>
    <row r="383" spans="2:81" x14ac:dyDescent="0.25">
      <c r="B383" s="18" t="s">
        <v>6</v>
      </c>
      <c r="C383" s="26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5"/>
      <c r="AW383" s="1"/>
      <c r="AX383" s="1"/>
      <c r="AY383" s="8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</row>
    <row r="384" spans="2:81" x14ac:dyDescent="0.25">
      <c r="B384" s="18" t="s">
        <v>3</v>
      </c>
      <c r="C384" s="19">
        <f>SUM(E390,H390,K390,N390,Q390,T390,W390,Z390,AC390,AF390,AI390,AL390,AO390,AR390,AU390,AX390)</f>
        <v>0</v>
      </c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5"/>
      <c r="AW384" s="1"/>
      <c r="AX384" s="1"/>
      <c r="AY384" s="8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</row>
    <row r="385" spans="2:81" x14ac:dyDescent="0.25">
      <c r="B385" s="18" t="s">
        <v>2</v>
      </c>
      <c r="C385" s="19">
        <f>SUM(F390,I390,L390,O390,R390,U390,X390,AA390,AD390,AG390,AJ390,AM390,AP390,AS390,AV390,AY390)</f>
        <v>0</v>
      </c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5"/>
      <c r="AW385" s="1"/>
      <c r="AX385" s="1"/>
      <c r="AY385" s="8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</row>
    <row r="386" spans="2:81" ht="15.75" thickBot="1" x14ac:dyDescent="0.3">
      <c r="B386" s="18" t="s">
        <v>4</v>
      </c>
      <c r="C386" s="20">
        <f>C384-C385</f>
        <v>0</v>
      </c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5"/>
      <c r="AW386" s="1"/>
      <c r="AX386" s="1"/>
      <c r="AY386" s="8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</row>
    <row r="387" spans="2:81" x14ac:dyDescent="0.25">
      <c r="B387" s="322" t="s">
        <v>5</v>
      </c>
      <c r="C387" s="323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5"/>
      <c r="AW387" s="1"/>
      <c r="AX387" s="1"/>
      <c r="AY387" s="8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</row>
    <row r="388" spans="2:81" x14ac:dyDescent="0.25">
      <c r="B388" s="324" t="e">
        <f>C386/C383</f>
        <v>#DIV/0!</v>
      </c>
      <c r="C388" s="325"/>
      <c r="D388" s="1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5"/>
      <c r="AW388" s="1"/>
      <c r="AX388" s="1"/>
      <c r="AY388" s="8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</row>
    <row r="389" spans="2:81" ht="15.75" thickBot="1" x14ac:dyDescent="0.3">
      <c r="B389" s="326"/>
      <c r="C389" s="327"/>
      <c r="D389" s="10"/>
      <c r="E389" s="4"/>
      <c r="F389" s="3"/>
      <c r="G389" s="3"/>
      <c r="H389" s="4"/>
      <c r="I389" s="4"/>
      <c r="J389" s="3"/>
      <c r="K389" s="3"/>
      <c r="L389" s="4"/>
      <c r="M389" s="3"/>
      <c r="N389" s="3"/>
      <c r="O389" s="4"/>
      <c r="P389" s="3"/>
      <c r="Q389" s="3"/>
      <c r="R389" s="4"/>
      <c r="S389" s="3"/>
      <c r="T389" s="3"/>
      <c r="U389" s="4"/>
      <c r="V389" s="3"/>
      <c r="W389" s="3"/>
      <c r="X389" s="4"/>
      <c r="Y389" s="3"/>
      <c r="Z389" s="3"/>
      <c r="AA389" s="4"/>
      <c r="AB389" s="3"/>
      <c r="AC389" s="3"/>
      <c r="AD389" s="4"/>
      <c r="AE389" s="3"/>
      <c r="AF389" s="3"/>
      <c r="AG389" s="4"/>
      <c r="AH389" s="3"/>
      <c r="AI389" s="3"/>
      <c r="AJ389" s="4"/>
      <c r="AK389" s="3"/>
      <c r="AL389" s="3"/>
      <c r="AM389" s="4"/>
      <c r="AN389" s="3"/>
      <c r="AO389" s="3"/>
      <c r="AP389" s="4"/>
      <c r="AQ389" s="3"/>
      <c r="AR389" s="3"/>
      <c r="AS389" s="4"/>
      <c r="AT389" s="3"/>
      <c r="AU389" s="3"/>
      <c r="AV389" s="6"/>
      <c r="AW389" s="4"/>
      <c r="AX389" s="3"/>
      <c r="AY389" s="9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</row>
    <row r="390" spans="2:81" ht="15.75" thickBot="1" x14ac:dyDescent="0.3">
      <c r="B390" s="21"/>
      <c r="C390" s="22"/>
      <c r="D390" s="23"/>
      <c r="E390" s="24">
        <f>SUM(E379:E389)</f>
        <v>0</v>
      </c>
      <c r="F390" s="24">
        <f>SUM(F379:F389)</f>
        <v>0</v>
      </c>
      <c r="G390" s="24"/>
      <c r="H390" s="24">
        <f>SUM(H379:H389)</f>
        <v>0</v>
      </c>
      <c r="I390" s="24">
        <f>SUM(I379:I389)</f>
        <v>0</v>
      </c>
      <c r="J390" s="24"/>
      <c r="K390" s="24">
        <f>SUM(K379:K389)</f>
        <v>0</v>
      </c>
      <c r="L390" s="24">
        <f>SUM(L379:L389)</f>
        <v>0</v>
      </c>
      <c r="M390" s="24"/>
      <c r="N390" s="24">
        <f>SUM(N379:N389)</f>
        <v>0</v>
      </c>
      <c r="O390" s="24">
        <f>SUM(O379:O389)</f>
        <v>0</v>
      </c>
      <c r="P390" s="24"/>
      <c r="Q390" s="24">
        <f>SUM(Q379:Q389)</f>
        <v>0</v>
      </c>
      <c r="R390" s="24">
        <f>SUM(R379:R389)</f>
        <v>0</v>
      </c>
      <c r="S390" s="24"/>
      <c r="T390" s="24">
        <f>SUM(T379:T389)</f>
        <v>0</v>
      </c>
      <c r="U390" s="24">
        <f>SUM(U379:U389)</f>
        <v>0</v>
      </c>
      <c r="V390" s="24"/>
      <c r="W390" s="24">
        <f>SUM(W379:W389)</f>
        <v>0</v>
      </c>
      <c r="X390" s="24">
        <f>SUM(X379:X389)</f>
        <v>0</v>
      </c>
      <c r="Y390" s="24"/>
      <c r="Z390" s="24">
        <f>SUM(Z379:Z389)</f>
        <v>0</v>
      </c>
      <c r="AA390" s="24">
        <f>SUM(AA379:AA389)</f>
        <v>0</v>
      </c>
      <c r="AB390" s="24"/>
      <c r="AC390" s="24">
        <f>SUM(AC379:AC389)</f>
        <v>0</v>
      </c>
      <c r="AD390" s="24">
        <f>SUM(AD379:AD389)</f>
        <v>0</v>
      </c>
      <c r="AE390" s="24"/>
      <c r="AF390" s="24">
        <f>SUM(AF379:AF389)</f>
        <v>0</v>
      </c>
      <c r="AG390" s="24">
        <f>SUM(AG379:AG389)</f>
        <v>0</v>
      </c>
      <c r="AH390" s="24"/>
      <c r="AI390" s="24">
        <f>SUM(AI379:AI389)</f>
        <v>0</v>
      </c>
      <c r="AJ390" s="24">
        <f>SUM(AJ379:AJ389)</f>
        <v>0</v>
      </c>
      <c r="AK390" s="24"/>
      <c r="AL390" s="24">
        <f>SUM(AL379:AL389)</f>
        <v>0</v>
      </c>
      <c r="AM390" s="24">
        <f>SUM(AM379:AM389)</f>
        <v>0</v>
      </c>
      <c r="AN390" s="24"/>
      <c r="AO390" s="24">
        <f>SUM(AO379:AO389)</f>
        <v>0</v>
      </c>
      <c r="AP390" s="24">
        <f>SUM(AP379:AP389)</f>
        <v>0</v>
      </c>
      <c r="AQ390" s="24"/>
      <c r="AR390" s="24">
        <f>SUM(AR379:AR389)</f>
        <v>0</v>
      </c>
      <c r="AS390" s="24">
        <f>SUM(AS379:AS389)</f>
        <v>0</v>
      </c>
      <c r="AT390" s="24"/>
      <c r="AU390" s="24">
        <f>SUM(AU379:AU389)</f>
        <v>0</v>
      </c>
      <c r="AV390" s="28">
        <f>SUM(AV379:AV389)</f>
        <v>0</v>
      </c>
      <c r="AW390" s="24"/>
      <c r="AX390" s="24">
        <f>SUM(AX379:AX389)</f>
        <v>0</v>
      </c>
      <c r="AY390" s="25">
        <f>SUM(AY379:AY389)</f>
        <v>0</v>
      </c>
    </row>
    <row r="391" spans="2:81" ht="15.75" thickBot="1" x14ac:dyDescent="0.3"/>
    <row r="392" spans="2:81" x14ac:dyDescent="0.25">
      <c r="B392" s="333" t="s">
        <v>9</v>
      </c>
      <c r="C392" s="350"/>
      <c r="D392" s="339">
        <v>16</v>
      </c>
      <c r="E392" s="340"/>
      <c r="F392" s="340"/>
      <c r="G392" s="328">
        <v>17</v>
      </c>
      <c r="H392" s="329"/>
      <c r="I392" s="330"/>
      <c r="J392" s="328">
        <v>18</v>
      </c>
      <c r="K392" s="329"/>
      <c r="L392" s="330"/>
      <c r="M392" s="328">
        <v>19</v>
      </c>
      <c r="N392" s="329"/>
      <c r="O392" s="330"/>
      <c r="P392" s="328">
        <v>20</v>
      </c>
      <c r="Q392" s="329"/>
      <c r="R392" s="330"/>
      <c r="S392" s="328">
        <v>21</v>
      </c>
      <c r="T392" s="329"/>
      <c r="U392" s="330"/>
      <c r="V392" s="328">
        <v>22</v>
      </c>
      <c r="W392" s="329"/>
      <c r="X392" s="330"/>
      <c r="Y392" s="328">
        <v>23</v>
      </c>
      <c r="Z392" s="329"/>
      <c r="AA392" s="330"/>
      <c r="AB392" s="328">
        <v>24</v>
      </c>
      <c r="AC392" s="329"/>
      <c r="AD392" s="330"/>
      <c r="AE392" s="328">
        <v>25</v>
      </c>
      <c r="AF392" s="329"/>
      <c r="AG392" s="330"/>
      <c r="AH392" s="328">
        <v>26</v>
      </c>
      <c r="AI392" s="329"/>
      <c r="AJ392" s="330"/>
      <c r="AK392" s="328">
        <v>27</v>
      </c>
      <c r="AL392" s="329"/>
      <c r="AM392" s="330"/>
      <c r="AN392" s="328">
        <v>28</v>
      </c>
      <c r="AO392" s="329"/>
      <c r="AP392" s="330"/>
      <c r="AQ392" s="328">
        <v>29</v>
      </c>
      <c r="AR392" s="329"/>
      <c r="AS392" s="330"/>
      <c r="AT392" s="328">
        <v>30</v>
      </c>
      <c r="AU392" s="329"/>
      <c r="AV392" s="330"/>
      <c r="AW392" s="328">
        <v>31</v>
      </c>
      <c r="AX392" s="329"/>
      <c r="AY392" s="330"/>
      <c r="AZ392" s="319"/>
      <c r="BA392" s="319"/>
      <c r="BB392" s="319"/>
      <c r="BC392" s="319"/>
      <c r="BD392" s="319"/>
      <c r="BE392" s="319"/>
      <c r="BF392" s="319"/>
      <c r="BG392" s="319"/>
      <c r="BH392" s="319"/>
      <c r="BI392" s="319"/>
      <c r="BJ392" s="319"/>
      <c r="BK392" s="319"/>
      <c r="BL392" s="319"/>
      <c r="BM392" s="319"/>
      <c r="BN392" s="319"/>
      <c r="BO392" s="319"/>
      <c r="BP392" s="319"/>
      <c r="BQ392" s="319"/>
      <c r="BR392" s="319"/>
      <c r="BS392" s="319"/>
      <c r="BT392" s="319"/>
      <c r="BU392" s="319"/>
      <c r="BV392" s="319"/>
      <c r="BW392" s="319"/>
      <c r="BX392" s="319"/>
      <c r="BY392" s="319"/>
      <c r="BZ392" s="319"/>
      <c r="CA392" s="319"/>
      <c r="CB392" s="319"/>
      <c r="CC392" s="319"/>
    </row>
    <row r="393" spans="2:81" x14ac:dyDescent="0.25">
      <c r="B393" s="335"/>
      <c r="C393" s="351"/>
      <c r="D393" s="15" t="s">
        <v>0</v>
      </c>
      <c r="E393" s="16" t="s">
        <v>1</v>
      </c>
      <c r="F393" s="16" t="s">
        <v>2</v>
      </c>
      <c r="G393" s="16" t="s">
        <v>0</v>
      </c>
      <c r="H393" s="16" t="s">
        <v>1</v>
      </c>
      <c r="I393" s="16" t="s">
        <v>2</v>
      </c>
      <c r="J393" s="16" t="s">
        <v>0</v>
      </c>
      <c r="K393" s="16" t="s">
        <v>1</v>
      </c>
      <c r="L393" s="16" t="s">
        <v>2</v>
      </c>
      <c r="M393" s="16" t="s">
        <v>0</v>
      </c>
      <c r="N393" s="16" t="s">
        <v>1</v>
      </c>
      <c r="O393" s="16" t="s">
        <v>2</v>
      </c>
      <c r="P393" s="16" t="s">
        <v>0</v>
      </c>
      <c r="Q393" s="16" t="s">
        <v>1</v>
      </c>
      <c r="R393" s="16" t="s">
        <v>2</v>
      </c>
      <c r="S393" s="16" t="s">
        <v>0</v>
      </c>
      <c r="T393" s="16" t="s">
        <v>1</v>
      </c>
      <c r="U393" s="16" t="s">
        <v>2</v>
      </c>
      <c r="V393" s="16" t="s">
        <v>0</v>
      </c>
      <c r="W393" s="16" t="s">
        <v>1</v>
      </c>
      <c r="X393" s="16" t="s">
        <v>2</v>
      </c>
      <c r="Y393" s="16" t="s">
        <v>0</v>
      </c>
      <c r="Z393" s="16" t="s">
        <v>1</v>
      </c>
      <c r="AA393" s="16" t="s">
        <v>2</v>
      </c>
      <c r="AB393" s="16" t="s">
        <v>0</v>
      </c>
      <c r="AC393" s="16" t="s">
        <v>1</v>
      </c>
      <c r="AD393" s="16" t="s">
        <v>2</v>
      </c>
      <c r="AE393" s="16" t="s">
        <v>0</v>
      </c>
      <c r="AF393" s="16" t="s">
        <v>1</v>
      </c>
      <c r="AG393" s="16" t="s">
        <v>2</v>
      </c>
      <c r="AH393" s="16" t="s">
        <v>0</v>
      </c>
      <c r="AI393" s="16" t="s">
        <v>1</v>
      </c>
      <c r="AJ393" s="16" t="s">
        <v>2</v>
      </c>
      <c r="AK393" s="16" t="s">
        <v>0</v>
      </c>
      <c r="AL393" s="16" t="s">
        <v>1</v>
      </c>
      <c r="AM393" s="16" t="s">
        <v>2</v>
      </c>
      <c r="AN393" s="16" t="s">
        <v>0</v>
      </c>
      <c r="AO393" s="16" t="s">
        <v>1</v>
      </c>
      <c r="AP393" s="16" t="s">
        <v>2</v>
      </c>
      <c r="AQ393" s="16" t="s">
        <v>0</v>
      </c>
      <c r="AR393" s="16" t="s">
        <v>1</v>
      </c>
      <c r="AS393" s="16" t="s">
        <v>2</v>
      </c>
      <c r="AT393" s="16" t="s">
        <v>0</v>
      </c>
      <c r="AU393" s="16" t="s">
        <v>1</v>
      </c>
      <c r="AV393" s="27" t="s">
        <v>2</v>
      </c>
      <c r="AW393" s="16" t="s">
        <v>0</v>
      </c>
      <c r="AX393" s="16" t="s">
        <v>1</v>
      </c>
      <c r="AY393" s="17" t="s">
        <v>2</v>
      </c>
    </row>
    <row r="394" spans="2:81" x14ac:dyDescent="0.25">
      <c r="B394" s="335"/>
      <c r="C394" s="35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5"/>
      <c r="AW394" s="1"/>
      <c r="AX394" s="1"/>
      <c r="AY394" s="8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</row>
    <row r="395" spans="2:81" x14ac:dyDescent="0.25">
      <c r="B395" s="335"/>
      <c r="C395" s="35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5"/>
      <c r="AW395" s="1"/>
      <c r="AX395" s="1"/>
      <c r="AY395" s="8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</row>
    <row r="396" spans="2:81" ht="15.75" thickBot="1" x14ac:dyDescent="0.3">
      <c r="B396" s="337"/>
      <c r="C396" s="352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5"/>
      <c r="AW396" s="1"/>
      <c r="AX396" s="1"/>
      <c r="AY396" s="8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</row>
    <row r="397" spans="2:81" x14ac:dyDescent="0.25">
      <c r="B397" s="320" t="s">
        <v>8</v>
      </c>
      <c r="C397" s="321"/>
      <c r="D397" s="11"/>
      <c r="E397" s="1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5"/>
      <c r="AW397" s="1"/>
      <c r="AX397" s="1"/>
      <c r="AY397" s="8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</row>
    <row r="398" spans="2:81" x14ac:dyDescent="0.25">
      <c r="B398" s="18" t="s">
        <v>6</v>
      </c>
      <c r="C398" s="26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5"/>
      <c r="AW398" s="1"/>
      <c r="AX398" s="1"/>
      <c r="AY398" s="8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</row>
    <row r="399" spans="2:81" x14ac:dyDescent="0.25">
      <c r="B399" s="18" t="s">
        <v>3</v>
      </c>
      <c r="C399" s="19">
        <f>SUM(E405,H405,K405,N405,Q405,T405,W405,Z405,AC405,AF405,AI405,AL405,AO405,AR405,AU405,AX405)</f>
        <v>0</v>
      </c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5"/>
      <c r="AW399" s="1"/>
      <c r="AX399" s="1"/>
      <c r="AY399" s="8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</row>
    <row r="400" spans="2:81" x14ac:dyDescent="0.25">
      <c r="B400" s="18" t="s">
        <v>2</v>
      </c>
      <c r="C400" s="19">
        <f>SUM(F405,I405,L405,O405,R405,U405,X405,AA405,AD405,AG405,AJ405,AM405,AP405,AS405,AV405,AY405)</f>
        <v>0</v>
      </c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5"/>
      <c r="AW400" s="1"/>
      <c r="AX400" s="1"/>
      <c r="AY400" s="8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</row>
    <row r="401" spans="2:81" ht="15.75" thickBot="1" x14ac:dyDescent="0.3">
      <c r="B401" s="18" t="s">
        <v>4</v>
      </c>
      <c r="C401" s="20">
        <f>C399-C400</f>
        <v>0</v>
      </c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5"/>
      <c r="AW401" s="1"/>
      <c r="AX401" s="1"/>
      <c r="AY401" s="8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</row>
    <row r="402" spans="2:81" x14ac:dyDescent="0.25">
      <c r="B402" s="322" t="s">
        <v>5</v>
      </c>
      <c r="C402" s="323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5"/>
      <c r="AW402" s="1"/>
      <c r="AX402" s="1"/>
      <c r="AY402" s="8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</row>
    <row r="403" spans="2:81" x14ac:dyDescent="0.25">
      <c r="B403" s="324" t="e">
        <f>C401/C398</f>
        <v>#DIV/0!</v>
      </c>
      <c r="C403" s="325"/>
      <c r="D403" s="1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5"/>
      <c r="AW403" s="1"/>
      <c r="AX403" s="1"/>
      <c r="AY403" s="8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</row>
    <row r="404" spans="2:81" ht="15.75" thickBot="1" x14ac:dyDescent="0.3">
      <c r="B404" s="326"/>
      <c r="C404" s="327"/>
      <c r="D404" s="10"/>
      <c r="E404" s="4"/>
      <c r="F404" s="3"/>
      <c r="G404" s="3"/>
      <c r="H404" s="4"/>
      <c r="I404" s="4"/>
      <c r="J404" s="3"/>
      <c r="K404" s="3"/>
      <c r="L404" s="4"/>
      <c r="M404" s="3"/>
      <c r="N404" s="3"/>
      <c r="O404" s="4"/>
      <c r="P404" s="3"/>
      <c r="Q404" s="3"/>
      <c r="R404" s="4"/>
      <c r="S404" s="3"/>
      <c r="T404" s="3"/>
      <c r="U404" s="4"/>
      <c r="V404" s="3"/>
      <c r="W404" s="3"/>
      <c r="X404" s="4"/>
      <c r="Y404" s="3"/>
      <c r="Z404" s="3"/>
      <c r="AA404" s="4"/>
      <c r="AB404" s="3"/>
      <c r="AC404" s="3"/>
      <c r="AD404" s="4"/>
      <c r="AE404" s="3"/>
      <c r="AF404" s="3"/>
      <c r="AG404" s="4"/>
      <c r="AH404" s="3"/>
      <c r="AI404" s="3"/>
      <c r="AJ404" s="4"/>
      <c r="AK404" s="3"/>
      <c r="AL404" s="3"/>
      <c r="AM404" s="4"/>
      <c r="AN404" s="3"/>
      <c r="AO404" s="3"/>
      <c r="AP404" s="4"/>
      <c r="AQ404" s="3"/>
      <c r="AR404" s="3"/>
      <c r="AS404" s="4"/>
      <c r="AT404" s="3"/>
      <c r="AU404" s="3"/>
      <c r="AV404" s="6"/>
      <c r="AW404" s="4"/>
      <c r="AX404" s="3"/>
      <c r="AY404" s="9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</row>
    <row r="405" spans="2:81" ht="15.75" thickBot="1" x14ac:dyDescent="0.3">
      <c r="B405" s="21"/>
      <c r="C405" s="22"/>
      <c r="D405" s="23"/>
      <c r="E405" s="24">
        <f>SUM(E394:E404)</f>
        <v>0</v>
      </c>
      <c r="F405" s="24">
        <f>SUM(F394:F404)</f>
        <v>0</v>
      </c>
      <c r="G405" s="24"/>
      <c r="H405" s="24">
        <f>SUM(H394:H404)</f>
        <v>0</v>
      </c>
      <c r="I405" s="24">
        <f>SUM(I394:I404)</f>
        <v>0</v>
      </c>
      <c r="J405" s="24"/>
      <c r="K405" s="24">
        <f>SUM(K394:K404)</f>
        <v>0</v>
      </c>
      <c r="L405" s="24">
        <f>SUM(L394:L404)</f>
        <v>0</v>
      </c>
      <c r="M405" s="24"/>
      <c r="N405" s="24">
        <f>SUM(N394:N404)</f>
        <v>0</v>
      </c>
      <c r="O405" s="24">
        <f>SUM(O394:O404)</f>
        <v>0</v>
      </c>
      <c r="P405" s="24"/>
      <c r="Q405" s="24">
        <f>SUM(Q394:Q404)</f>
        <v>0</v>
      </c>
      <c r="R405" s="24">
        <f>SUM(R394:R404)</f>
        <v>0</v>
      </c>
      <c r="S405" s="24"/>
      <c r="T405" s="24">
        <f>SUM(T394:T404)</f>
        <v>0</v>
      </c>
      <c r="U405" s="24">
        <f>SUM(U394:U404)</f>
        <v>0</v>
      </c>
      <c r="V405" s="24"/>
      <c r="W405" s="24">
        <f>SUM(W394:W404)</f>
        <v>0</v>
      </c>
      <c r="X405" s="24">
        <f>SUM(X394:X404)</f>
        <v>0</v>
      </c>
      <c r="Y405" s="24"/>
      <c r="Z405" s="24">
        <f>SUM(Z394:Z404)</f>
        <v>0</v>
      </c>
      <c r="AA405" s="24">
        <f>SUM(AA394:AA404)</f>
        <v>0</v>
      </c>
      <c r="AB405" s="24"/>
      <c r="AC405" s="24">
        <f>SUM(AC394:AC404)</f>
        <v>0</v>
      </c>
      <c r="AD405" s="24">
        <f>SUM(AD394:AD404)</f>
        <v>0</v>
      </c>
      <c r="AE405" s="24"/>
      <c r="AF405" s="24">
        <f>SUM(AF394:AF404)</f>
        <v>0</v>
      </c>
      <c r="AG405" s="24">
        <f>SUM(AG394:AG404)</f>
        <v>0</v>
      </c>
      <c r="AH405" s="24"/>
      <c r="AI405" s="24">
        <f>SUM(AI394:AI404)</f>
        <v>0</v>
      </c>
      <c r="AJ405" s="24">
        <f>SUM(AJ394:AJ404)</f>
        <v>0</v>
      </c>
      <c r="AK405" s="24"/>
      <c r="AL405" s="24">
        <f>SUM(AL394:AL404)</f>
        <v>0</v>
      </c>
      <c r="AM405" s="24">
        <f>SUM(AM394:AM404)</f>
        <v>0</v>
      </c>
      <c r="AN405" s="24"/>
      <c r="AO405" s="24">
        <f>SUM(AO394:AO404)</f>
        <v>0</v>
      </c>
      <c r="AP405" s="24">
        <f>SUM(AP394:AP404)</f>
        <v>0</v>
      </c>
      <c r="AQ405" s="24"/>
      <c r="AR405" s="24">
        <f>SUM(AR394:AR404)</f>
        <v>0</v>
      </c>
      <c r="AS405" s="24">
        <f>SUM(AS394:AS404)</f>
        <v>0</v>
      </c>
      <c r="AT405" s="24"/>
      <c r="AU405" s="24">
        <f>SUM(AU394:AU404)</f>
        <v>0</v>
      </c>
      <c r="AV405" s="28">
        <f>SUM(AV394:AV404)</f>
        <v>0</v>
      </c>
      <c r="AW405" s="24"/>
      <c r="AX405" s="24">
        <f>SUM(AX394:AX404)</f>
        <v>0</v>
      </c>
      <c r="AY405" s="25">
        <f>SUM(AY394:AY404)</f>
        <v>0</v>
      </c>
    </row>
    <row r="406" spans="2:81" ht="15.75" thickBot="1" x14ac:dyDescent="0.3"/>
    <row r="407" spans="2:81" x14ac:dyDescent="0.25">
      <c r="B407" s="333" t="s">
        <v>9</v>
      </c>
      <c r="C407" s="350"/>
      <c r="D407" s="339">
        <v>16</v>
      </c>
      <c r="E407" s="340"/>
      <c r="F407" s="340"/>
      <c r="G407" s="328">
        <v>17</v>
      </c>
      <c r="H407" s="329"/>
      <c r="I407" s="330"/>
      <c r="J407" s="328">
        <v>18</v>
      </c>
      <c r="K407" s="329"/>
      <c r="L407" s="330"/>
      <c r="M407" s="328">
        <v>19</v>
      </c>
      <c r="N407" s="329"/>
      <c r="O407" s="330"/>
      <c r="P407" s="328">
        <v>20</v>
      </c>
      <c r="Q407" s="329"/>
      <c r="R407" s="330"/>
      <c r="S407" s="328">
        <v>21</v>
      </c>
      <c r="T407" s="329"/>
      <c r="U407" s="330"/>
      <c r="V407" s="328">
        <v>22</v>
      </c>
      <c r="W407" s="329"/>
      <c r="X407" s="330"/>
      <c r="Y407" s="328">
        <v>23</v>
      </c>
      <c r="Z407" s="329"/>
      <c r="AA407" s="330"/>
      <c r="AB407" s="328">
        <v>24</v>
      </c>
      <c r="AC407" s="329"/>
      <c r="AD407" s="330"/>
      <c r="AE407" s="328">
        <v>25</v>
      </c>
      <c r="AF407" s="329"/>
      <c r="AG407" s="330"/>
      <c r="AH407" s="328">
        <v>26</v>
      </c>
      <c r="AI407" s="329"/>
      <c r="AJ407" s="330"/>
      <c r="AK407" s="328">
        <v>27</v>
      </c>
      <c r="AL407" s="329"/>
      <c r="AM407" s="330"/>
      <c r="AN407" s="328">
        <v>28</v>
      </c>
      <c r="AO407" s="329"/>
      <c r="AP407" s="330"/>
      <c r="AQ407" s="328">
        <v>29</v>
      </c>
      <c r="AR407" s="329"/>
      <c r="AS407" s="330"/>
      <c r="AT407" s="328">
        <v>30</v>
      </c>
      <c r="AU407" s="329"/>
      <c r="AV407" s="330"/>
      <c r="AW407" s="328">
        <v>31</v>
      </c>
      <c r="AX407" s="329"/>
      <c r="AY407" s="330"/>
      <c r="AZ407" s="319"/>
      <c r="BA407" s="319"/>
      <c r="BB407" s="319"/>
      <c r="BC407" s="319"/>
      <c r="BD407" s="319"/>
      <c r="BE407" s="319"/>
      <c r="BF407" s="319"/>
      <c r="BG407" s="319"/>
      <c r="BH407" s="319"/>
      <c r="BI407" s="319"/>
      <c r="BJ407" s="319"/>
      <c r="BK407" s="319"/>
      <c r="BL407" s="319"/>
      <c r="BM407" s="319"/>
      <c r="BN407" s="319"/>
      <c r="BO407" s="319"/>
      <c r="BP407" s="319"/>
      <c r="BQ407" s="319"/>
      <c r="BR407" s="319"/>
      <c r="BS407" s="319"/>
      <c r="BT407" s="319"/>
      <c r="BU407" s="319"/>
      <c r="BV407" s="319"/>
      <c r="BW407" s="319"/>
      <c r="BX407" s="319"/>
      <c r="BY407" s="319"/>
      <c r="BZ407" s="319"/>
      <c r="CA407" s="319"/>
      <c r="CB407" s="319"/>
      <c r="CC407" s="319"/>
    </row>
    <row r="408" spans="2:81" x14ac:dyDescent="0.25">
      <c r="B408" s="335"/>
      <c r="C408" s="351"/>
      <c r="D408" s="15" t="s">
        <v>0</v>
      </c>
      <c r="E408" s="16" t="s">
        <v>1</v>
      </c>
      <c r="F408" s="16" t="s">
        <v>2</v>
      </c>
      <c r="G408" s="16" t="s">
        <v>0</v>
      </c>
      <c r="H408" s="16" t="s">
        <v>1</v>
      </c>
      <c r="I408" s="16" t="s">
        <v>2</v>
      </c>
      <c r="J408" s="16" t="s">
        <v>0</v>
      </c>
      <c r="K408" s="16" t="s">
        <v>1</v>
      </c>
      <c r="L408" s="16" t="s">
        <v>2</v>
      </c>
      <c r="M408" s="16" t="s">
        <v>0</v>
      </c>
      <c r="N408" s="16" t="s">
        <v>1</v>
      </c>
      <c r="O408" s="16" t="s">
        <v>2</v>
      </c>
      <c r="P408" s="16" t="s">
        <v>0</v>
      </c>
      <c r="Q408" s="16" t="s">
        <v>1</v>
      </c>
      <c r="R408" s="16" t="s">
        <v>2</v>
      </c>
      <c r="S408" s="16" t="s">
        <v>0</v>
      </c>
      <c r="T408" s="16" t="s">
        <v>1</v>
      </c>
      <c r="U408" s="16" t="s">
        <v>2</v>
      </c>
      <c r="V408" s="16" t="s">
        <v>0</v>
      </c>
      <c r="W408" s="16" t="s">
        <v>1</v>
      </c>
      <c r="X408" s="16" t="s">
        <v>2</v>
      </c>
      <c r="Y408" s="16" t="s">
        <v>0</v>
      </c>
      <c r="Z408" s="16" t="s">
        <v>1</v>
      </c>
      <c r="AA408" s="16" t="s">
        <v>2</v>
      </c>
      <c r="AB408" s="16" t="s">
        <v>0</v>
      </c>
      <c r="AC408" s="16" t="s">
        <v>1</v>
      </c>
      <c r="AD408" s="16" t="s">
        <v>2</v>
      </c>
      <c r="AE408" s="16" t="s">
        <v>0</v>
      </c>
      <c r="AF408" s="16" t="s">
        <v>1</v>
      </c>
      <c r="AG408" s="16" t="s">
        <v>2</v>
      </c>
      <c r="AH408" s="16" t="s">
        <v>0</v>
      </c>
      <c r="AI408" s="16" t="s">
        <v>1</v>
      </c>
      <c r="AJ408" s="16" t="s">
        <v>2</v>
      </c>
      <c r="AK408" s="16" t="s">
        <v>0</v>
      </c>
      <c r="AL408" s="16" t="s">
        <v>1</v>
      </c>
      <c r="AM408" s="16" t="s">
        <v>2</v>
      </c>
      <c r="AN408" s="16" t="s">
        <v>0</v>
      </c>
      <c r="AO408" s="16" t="s">
        <v>1</v>
      </c>
      <c r="AP408" s="16" t="s">
        <v>2</v>
      </c>
      <c r="AQ408" s="16" t="s">
        <v>0</v>
      </c>
      <c r="AR408" s="16" t="s">
        <v>1</v>
      </c>
      <c r="AS408" s="16" t="s">
        <v>2</v>
      </c>
      <c r="AT408" s="16" t="s">
        <v>0</v>
      </c>
      <c r="AU408" s="16" t="s">
        <v>1</v>
      </c>
      <c r="AV408" s="27" t="s">
        <v>2</v>
      </c>
      <c r="AW408" s="16" t="s">
        <v>0</v>
      </c>
      <c r="AX408" s="16" t="s">
        <v>1</v>
      </c>
      <c r="AY408" s="17" t="s">
        <v>2</v>
      </c>
    </row>
    <row r="409" spans="2:81" x14ac:dyDescent="0.25">
      <c r="B409" s="335"/>
      <c r="C409" s="35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5"/>
      <c r="AW409" s="1"/>
      <c r="AX409" s="1"/>
      <c r="AY409" s="8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</row>
    <row r="410" spans="2:81" x14ac:dyDescent="0.25">
      <c r="B410" s="335"/>
      <c r="C410" s="35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5"/>
      <c r="AW410" s="1"/>
      <c r="AX410" s="1"/>
      <c r="AY410" s="8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</row>
    <row r="411" spans="2:81" ht="15.75" thickBot="1" x14ac:dyDescent="0.3">
      <c r="B411" s="337"/>
      <c r="C411" s="352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5"/>
      <c r="AW411" s="1"/>
      <c r="AX411" s="1"/>
      <c r="AY411" s="8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</row>
    <row r="412" spans="2:81" x14ac:dyDescent="0.25">
      <c r="B412" s="320" t="s">
        <v>8</v>
      </c>
      <c r="C412" s="321"/>
      <c r="D412" s="11"/>
      <c r="E412" s="1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5"/>
      <c r="AW412" s="1"/>
      <c r="AX412" s="1"/>
      <c r="AY412" s="8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</row>
    <row r="413" spans="2:81" x14ac:dyDescent="0.25">
      <c r="B413" s="18" t="s">
        <v>6</v>
      </c>
      <c r="C413" s="26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5"/>
      <c r="AW413" s="1"/>
      <c r="AX413" s="1"/>
      <c r="AY413" s="8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</row>
    <row r="414" spans="2:81" x14ac:dyDescent="0.25">
      <c r="B414" s="18" t="s">
        <v>3</v>
      </c>
      <c r="C414" s="19">
        <f>SUM(E420,H420,K420,N420,Q420,T420,W420,Z420,AC420,AF420,AI420,AL420,AO420,AR420,AU420,AX420)</f>
        <v>0</v>
      </c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5"/>
      <c r="AW414" s="1"/>
      <c r="AX414" s="1"/>
      <c r="AY414" s="8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</row>
    <row r="415" spans="2:81" x14ac:dyDescent="0.25">
      <c r="B415" s="18" t="s">
        <v>2</v>
      </c>
      <c r="C415" s="19">
        <f>SUM(F420,I420,L420,O420,R420,U420,X420,AA420,AD420,AG420,AJ420,AM420,AP420,AS420,AV420,AY420)</f>
        <v>0</v>
      </c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5"/>
      <c r="AW415" s="1"/>
      <c r="AX415" s="1"/>
      <c r="AY415" s="8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</row>
    <row r="416" spans="2:81" ht="15.75" thickBot="1" x14ac:dyDescent="0.3">
      <c r="B416" s="18" t="s">
        <v>4</v>
      </c>
      <c r="C416" s="20">
        <f>C414-C415</f>
        <v>0</v>
      </c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5"/>
      <c r="AW416" s="1"/>
      <c r="AX416" s="1"/>
      <c r="AY416" s="8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</row>
    <row r="417" spans="2:81" x14ac:dyDescent="0.25">
      <c r="B417" s="322" t="s">
        <v>5</v>
      </c>
      <c r="C417" s="323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5"/>
      <c r="AW417" s="1"/>
      <c r="AX417" s="1"/>
      <c r="AY417" s="8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</row>
    <row r="418" spans="2:81" x14ac:dyDescent="0.25">
      <c r="B418" s="324" t="e">
        <f>C416/C413</f>
        <v>#DIV/0!</v>
      </c>
      <c r="C418" s="325"/>
      <c r="D418" s="1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5"/>
      <c r="AW418" s="1"/>
      <c r="AX418" s="1"/>
      <c r="AY418" s="8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</row>
    <row r="419" spans="2:81" ht="15.75" thickBot="1" x14ac:dyDescent="0.3">
      <c r="B419" s="326"/>
      <c r="C419" s="327"/>
      <c r="D419" s="10"/>
      <c r="E419" s="4"/>
      <c r="F419" s="3"/>
      <c r="G419" s="3"/>
      <c r="H419" s="4"/>
      <c r="I419" s="4"/>
      <c r="J419" s="3"/>
      <c r="K419" s="3"/>
      <c r="L419" s="4"/>
      <c r="M419" s="3"/>
      <c r="N419" s="3"/>
      <c r="O419" s="4"/>
      <c r="P419" s="3"/>
      <c r="Q419" s="3"/>
      <c r="R419" s="4"/>
      <c r="S419" s="3"/>
      <c r="T419" s="3"/>
      <c r="U419" s="4"/>
      <c r="V419" s="3"/>
      <c r="W419" s="3"/>
      <c r="X419" s="4"/>
      <c r="Y419" s="3"/>
      <c r="Z419" s="3"/>
      <c r="AA419" s="4"/>
      <c r="AB419" s="3"/>
      <c r="AC419" s="3"/>
      <c r="AD419" s="4"/>
      <c r="AE419" s="3"/>
      <c r="AF419" s="3"/>
      <c r="AG419" s="4"/>
      <c r="AH419" s="3"/>
      <c r="AI419" s="3"/>
      <c r="AJ419" s="4"/>
      <c r="AK419" s="3"/>
      <c r="AL419" s="3"/>
      <c r="AM419" s="4"/>
      <c r="AN419" s="3"/>
      <c r="AO419" s="3"/>
      <c r="AP419" s="4"/>
      <c r="AQ419" s="3"/>
      <c r="AR419" s="3"/>
      <c r="AS419" s="4"/>
      <c r="AT419" s="3"/>
      <c r="AU419" s="3"/>
      <c r="AV419" s="6"/>
      <c r="AW419" s="4"/>
      <c r="AX419" s="3"/>
      <c r="AY419" s="9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</row>
    <row r="420" spans="2:81" ht="15.75" thickBot="1" x14ac:dyDescent="0.3">
      <c r="B420" s="21"/>
      <c r="C420" s="22"/>
      <c r="D420" s="23"/>
      <c r="E420" s="24">
        <f>SUM(E409:E419)</f>
        <v>0</v>
      </c>
      <c r="F420" s="24">
        <f>SUM(F409:F419)</f>
        <v>0</v>
      </c>
      <c r="G420" s="24"/>
      <c r="H420" s="24">
        <f>SUM(H409:H419)</f>
        <v>0</v>
      </c>
      <c r="I420" s="24">
        <f>SUM(I409:I419)</f>
        <v>0</v>
      </c>
      <c r="J420" s="24"/>
      <c r="K420" s="24">
        <f>SUM(K409:K419)</f>
        <v>0</v>
      </c>
      <c r="L420" s="24">
        <f>SUM(L409:L419)</f>
        <v>0</v>
      </c>
      <c r="M420" s="24"/>
      <c r="N420" s="24">
        <f>SUM(N409:N419)</f>
        <v>0</v>
      </c>
      <c r="O420" s="24">
        <f>SUM(O409:O419)</f>
        <v>0</v>
      </c>
      <c r="P420" s="24"/>
      <c r="Q420" s="24">
        <f>SUM(Q409:Q419)</f>
        <v>0</v>
      </c>
      <c r="R420" s="24">
        <f>SUM(R409:R419)</f>
        <v>0</v>
      </c>
      <c r="S420" s="24"/>
      <c r="T420" s="24">
        <f>SUM(T409:T419)</f>
        <v>0</v>
      </c>
      <c r="U420" s="24">
        <f>SUM(U409:U419)</f>
        <v>0</v>
      </c>
      <c r="V420" s="24"/>
      <c r="W420" s="24">
        <f>SUM(W409:W419)</f>
        <v>0</v>
      </c>
      <c r="X420" s="24">
        <f>SUM(X409:X419)</f>
        <v>0</v>
      </c>
      <c r="Y420" s="24"/>
      <c r="Z420" s="24">
        <f>SUM(Z409:Z419)</f>
        <v>0</v>
      </c>
      <c r="AA420" s="24">
        <f>SUM(AA409:AA419)</f>
        <v>0</v>
      </c>
      <c r="AB420" s="24"/>
      <c r="AC420" s="24">
        <f>SUM(AC409:AC419)</f>
        <v>0</v>
      </c>
      <c r="AD420" s="24">
        <f>SUM(AD409:AD419)</f>
        <v>0</v>
      </c>
      <c r="AE420" s="24"/>
      <c r="AF420" s="24">
        <f>SUM(AF409:AF419)</f>
        <v>0</v>
      </c>
      <c r="AG420" s="24">
        <f>SUM(AG409:AG419)</f>
        <v>0</v>
      </c>
      <c r="AH420" s="24"/>
      <c r="AI420" s="24">
        <f>SUM(AI409:AI419)</f>
        <v>0</v>
      </c>
      <c r="AJ420" s="24">
        <f>SUM(AJ409:AJ419)</f>
        <v>0</v>
      </c>
      <c r="AK420" s="24"/>
      <c r="AL420" s="24">
        <f>SUM(AL409:AL419)</f>
        <v>0</v>
      </c>
      <c r="AM420" s="24">
        <f>SUM(AM409:AM419)</f>
        <v>0</v>
      </c>
      <c r="AN420" s="24"/>
      <c r="AO420" s="24">
        <f>SUM(AO409:AO419)</f>
        <v>0</v>
      </c>
      <c r="AP420" s="24">
        <f>SUM(AP409:AP419)</f>
        <v>0</v>
      </c>
      <c r="AQ420" s="24"/>
      <c r="AR420" s="24">
        <f>SUM(AR409:AR419)</f>
        <v>0</v>
      </c>
      <c r="AS420" s="24">
        <f>SUM(AS409:AS419)</f>
        <v>0</v>
      </c>
      <c r="AT420" s="24"/>
      <c r="AU420" s="24">
        <f>SUM(AU409:AU419)</f>
        <v>0</v>
      </c>
      <c r="AV420" s="28">
        <f>SUM(AV409:AV419)</f>
        <v>0</v>
      </c>
      <c r="AW420" s="24"/>
      <c r="AX420" s="24">
        <f>SUM(AX409:AX419)</f>
        <v>0</v>
      </c>
      <c r="AY420" s="25">
        <f>SUM(AY409:AY419)</f>
        <v>0</v>
      </c>
    </row>
    <row r="421" spans="2:81" ht="15.75" thickBot="1" x14ac:dyDescent="0.3"/>
    <row r="422" spans="2:81" x14ac:dyDescent="0.25">
      <c r="B422" s="333" t="s">
        <v>9</v>
      </c>
      <c r="C422" s="350"/>
      <c r="D422" s="339">
        <v>16</v>
      </c>
      <c r="E422" s="340"/>
      <c r="F422" s="340"/>
      <c r="G422" s="328">
        <v>17</v>
      </c>
      <c r="H422" s="329"/>
      <c r="I422" s="330"/>
      <c r="J422" s="328">
        <v>18</v>
      </c>
      <c r="K422" s="329"/>
      <c r="L422" s="330"/>
      <c r="M422" s="328">
        <v>19</v>
      </c>
      <c r="N422" s="329"/>
      <c r="O422" s="330"/>
      <c r="P422" s="328">
        <v>20</v>
      </c>
      <c r="Q422" s="329"/>
      <c r="R422" s="330"/>
      <c r="S422" s="328">
        <v>21</v>
      </c>
      <c r="T422" s="329"/>
      <c r="U422" s="330"/>
      <c r="V422" s="328">
        <v>22</v>
      </c>
      <c r="W422" s="329"/>
      <c r="X422" s="330"/>
      <c r="Y422" s="328">
        <v>23</v>
      </c>
      <c r="Z422" s="329"/>
      <c r="AA422" s="330"/>
      <c r="AB422" s="328">
        <v>24</v>
      </c>
      <c r="AC422" s="329"/>
      <c r="AD422" s="330"/>
      <c r="AE422" s="328">
        <v>25</v>
      </c>
      <c r="AF422" s="329"/>
      <c r="AG422" s="330"/>
      <c r="AH422" s="328">
        <v>26</v>
      </c>
      <c r="AI422" s="329"/>
      <c r="AJ422" s="330"/>
      <c r="AK422" s="328">
        <v>27</v>
      </c>
      <c r="AL422" s="329"/>
      <c r="AM422" s="330"/>
      <c r="AN422" s="328">
        <v>28</v>
      </c>
      <c r="AO422" s="329"/>
      <c r="AP422" s="330"/>
      <c r="AQ422" s="328">
        <v>29</v>
      </c>
      <c r="AR422" s="329"/>
      <c r="AS422" s="330"/>
      <c r="AT422" s="328">
        <v>30</v>
      </c>
      <c r="AU422" s="329"/>
      <c r="AV422" s="330"/>
      <c r="AW422" s="328">
        <v>31</v>
      </c>
      <c r="AX422" s="329"/>
      <c r="AY422" s="330"/>
      <c r="AZ422" s="319"/>
      <c r="BA422" s="319"/>
      <c r="BB422" s="319"/>
      <c r="BC422" s="319"/>
      <c r="BD422" s="319"/>
      <c r="BE422" s="319"/>
      <c r="BF422" s="319"/>
      <c r="BG422" s="319"/>
      <c r="BH422" s="319"/>
      <c r="BI422" s="319"/>
      <c r="BJ422" s="319"/>
      <c r="BK422" s="319"/>
      <c r="BL422" s="319"/>
      <c r="BM422" s="319"/>
      <c r="BN422" s="319"/>
      <c r="BO422" s="319"/>
      <c r="BP422" s="319"/>
      <c r="BQ422" s="319"/>
      <c r="BR422" s="319"/>
      <c r="BS422" s="319"/>
      <c r="BT422" s="319"/>
      <c r="BU422" s="319"/>
      <c r="BV422" s="319"/>
      <c r="BW422" s="319"/>
      <c r="BX422" s="319"/>
      <c r="BY422" s="319"/>
      <c r="BZ422" s="319"/>
      <c r="CA422" s="319"/>
      <c r="CB422" s="319"/>
      <c r="CC422" s="319"/>
    </row>
    <row r="423" spans="2:81" x14ac:dyDescent="0.25">
      <c r="B423" s="335"/>
      <c r="C423" s="351"/>
      <c r="D423" s="15" t="s">
        <v>0</v>
      </c>
      <c r="E423" s="16" t="s">
        <v>1</v>
      </c>
      <c r="F423" s="16" t="s">
        <v>2</v>
      </c>
      <c r="G423" s="16" t="s">
        <v>0</v>
      </c>
      <c r="H423" s="16" t="s">
        <v>1</v>
      </c>
      <c r="I423" s="16" t="s">
        <v>2</v>
      </c>
      <c r="J423" s="16" t="s">
        <v>0</v>
      </c>
      <c r="K423" s="16" t="s">
        <v>1</v>
      </c>
      <c r="L423" s="16" t="s">
        <v>2</v>
      </c>
      <c r="M423" s="16" t="s">
        <v>0</v>
      </c>
      <c r="N423" s="16" t="s">
        <v>1</v>
      </c>
      <c r="O423" s="16" t="s">
        <v>2</v>
      </c>
      <c r="P423" s="16" t="s">
        <v>0</v>
      </c>
      <c r="Q423" s="16" t="s">
        <v>1</v>
      </c>
      <c r="R423" s="16" t="s">
        <v>2</v>
      </c>
      <c r="S423" s="16" t="s">
        <v>0</v>
      </c>
      <c r="T423" s="16" t="s">
        <v>1</v>
      </c>
      <c r="U423" s="16" t="s">
        <v>2</v>
      </c>
      <c r="V423" s="16" t="s">
        <v>0</v>
      </c>
      <c r="W423" s="16" t="s">
        <v>1</v>
      </c>
      <c r="X423" s="16" t="s">
        <v>2</v>
      </c>
      <c r="Y423" s="16" t="s">
        <v>0</v>
      </c>
      <c r="Z423" s="16" t="s">
        <v>1</v>
      </c>
      <c r="AA423" s="16" t="s">
        <v>2</v>
      </c>
      <c r="AB423" s="16" t="s">
        <v>0</v>
      </c>
      <c r="AC423" s="16" t="s">
        <v>1</v>
      </c>
      <c r="AD423" s="16" t="s">
        <v>2</v>
      </c>
      <c r="AE423" s="16" t="s">
        <v>0</v>
      </c>
      <c r="AF423" s="16" t="s">
        <v>1</v>
      </c>
      <c r="AG423" s="16" t="s">
        <v>2</v>
      </c>
      <c r="AH423" s="16" t="s">
        <v>0</v>
      </c>
      <c r="AI423" s="16" t="s">
        <v>1</v>
      </c>
      <c r="AJ423" s="16" t="s">
        <v>2</v>
      </c>
      <c r="AK423" s="16" t="s">
        <v>0</v>
      </c>
      <c r="AL423" s="16" t="s">
        <v>1</v>
      </c>
      <c r="AM423" s="16" t="s">
        <v>2</v>
      </c>
      <c r="AN423" s="16" t="s">
        <v>0</v>
      </c>
      <c r="AO423" s="16" t="s">
        <v>1</v>
      </c>
      <c r="AP423" s="16" t="s">
        <v>2</v>
      </c>
      <c r="AQ423" s="16" t="s">
        <v>0</v>
      </c>
      <c r="AR423" s="16" t="s">
        <v>1</v>
      </c>
      <c r="AS423" s="16" t="s">
        <v>2</v>
      </c>
      <c r="AT423" s="16" t="s">
        <v>0</v>
      </c>
      <c r="AU423" s="16" t="s">
        <v>1</v>
      </c>
      <c r="AV423" s="27" t="s">
        <v>2</v>
      </c>
      <c r="AW423" s="16" t="s">
        <v>0</v>
      </c>
      <c r="AX423" s="16" t="s">
        <v>1</v>
      </c>
      <c r="AY423" s="17" t="s">
        <v>2</v>
      </c>
    </row>
    <row r="424" spans="2:81" x14ac:dyDescent="0.25">
      <c r="B424" s="335"/>
      <c r="C424" s="35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5"/>
      <c r="AW424" s="1"/>
      <c r="AX424" s="1"/>
      <c r="AY424" s="8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</row>
    <row r="425" spans="2:81" x14ac:dyDescent="0.25">
      <c r="B425" s="335"/>
      <c r="C425" s="35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5"/>
      <c r="AW425" s="1"/>
      <c r="AX425" s="1"/>
      <c r="AY425" s="8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</row>
    <row r="426" spans="2:81" ht="15.75" thickBot="1" x14ac:dyDescent="0.3">
      <c r="B426" s="337"/>
      <c r="C426" s="352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5"/>
      <c r="AW426" s="1"/>
      <c r="AX426" s="1"/>
      <c r="AY426" s="8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</row>
    <row r="427" spans="2:81" x14ac:dyDescent="0.25">
      <c r="B427" s="320" t="s">
        <v>8</v>
      </c>
      <c r="C427" s="321"/>
      <c r="D427" s="11"/>
      <c r="E427" s="1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5"/>
      <c r="AW427" s="1"/>
      <c r="AX427" s="1"/>
      <c r="AY427" s="8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</row>
    <row r="428" spans="2:81" x14ac:dyDescent="0.25">
      <c r="B428" s="18" t="s">
        <v>6</v>
      </c>
      <c r="C428" s="26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5"/>
      <c r="AW428" s="1"/>
      <c r="AX428" s="1"/>
      <c r="AY428" s="8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</row>
    <row r="429" spans="2:81" x14ac:dyDescent="0.25">
      <c r="B429" s="18" t="s">
        <v>3</v>
      </c>
      <c r="C429" s="19">
        <f>SUM(E435,H435,K435,N435,Q435,T435,W435,Z435,AC435,AF435,AI435,AL435,AO435,AR435,AU435,AX435)</f>
        <v>0</v>
      </c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5"/>
      <c r="AW429" s="1"/>
      <c r="AX429" s="1"/>
      <c r="AY429" s="8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</row>
    <row r="430" spans="2:81" x14ac:dyDescent="0.25">
      <c r="B430" s="18" t="s">
        <v>2</v>
      </c>
      <c r="C430" s="19">
        <f>SUM(F435,I435,L435,O435,R435,U435,X435,AA435,AD435,AG435,AJ435,AM435,AP435,AS435,AV435,AY435)</f>
        <v>0</v>
      </c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5"/>
      <c r="AW430" s="1"/>
      <c r="AX430" s="1"/>
      <c r="AY430" s="8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</row>
    <row r="431" spans="2:81" ht="15.75" thickBot="1" x14ac:dyDescent="0.3">
      <c r="B431" s="18" t="s">
        <v>4</v>
      </c>
      <c r="C431" s="20">
        <f>C429-C430</f>
        <v>0</v>
      </c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5"/>
      <c r="AW431" s="1"/>
      <c r="AX431" s="1"/>
      <c r="AY431" s="8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</row>
    <row r="432" spans="2:81" x14ac:dyDescent="0.25">
      <c r="B432" s="322" t="s">
        <v>5</v>
      </c>
      <c r="C432" s="323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5"/>
      <c r="AW432" s="1"/>
      <c r="AX432" s="1"/>
      <c r="AY432" s="8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</row>
    <row r="433" spans="2:81" x14ac:dyDescent="0.25">
      <c r="B433" s="324" t="e">
        <f>C431/C428</f>
        <v>#DIV/0!</v>
      </c>
      <c r="C433" s="325"/>
      <c r="D433" s="1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5"/>
      <c r="AW433" s="1"/>
      <c r="AX433" s="1"/>
      <c r="AY433" s="8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</row>
    <row r="434" spans="2:81" ht="15.75" thickBot="1" x14ac:dyDescent="0.3">
      <c r="B434" s="326"/>
      <c r="C434" s="327"/>
      <c r="D434" s="10"/>
      <c r="E434" s="4"/>
      <c r="F434" s="3"/>
      <c r="G434" s="3"/>
      <c r="H434" s="4"/>
      <c r="I434" s="4"/>
      <c r="J434" s="3"/>
      <c r="K434" s="3"/>
      <c r="L434" s="4"/>
      <c r="M434" s="3"/>
      <c r="N434" s="3"/>
      <c r="O434" s="4"/>
      <c r="P434" s="3"/>
      <c r="Q434" s="3"/>
      <c r="R434" s="4"/>
      <c r="S434" s="3"/>
      <c r="T434" s="3"/>
      <c r="U434" s="4"/>
      <c r="V434" s="3"/>
      <c r="W434" s="3"/>
      <c r="X434" s="4"/>
      <c r="Y434" s="3"/>
      <c r="Z434" s="3"/>
      <c r="AA434" s="4"/>
      <c r="AB434" s="3"/>
      <c r="AC434" s="3"/>
      <c r="AD434" s="4"/>
      <c r="AE434" s="3"/>
      <c r="AF434" s="3"/>
      <c r="AG434" s="4"/>
      <c r="AH434" s="3"/>
      <c r="AI434" s="3"/>
      <c r="AJ434" s="4"/>
      <c r="AK434" s="3"/>
      <c r="AL434" s="3"/>
      <c r="AM434" s="4"/>
      <c r="AN434" s="3"/>
      <c r="AO434" s="3"/>
      <c r="AP434" s="4"/>
      <c r="AQ434" s="3"/>
      <c r="AR434" s="3"/>
      <c r="AS434" s="4"/>
      <c r="AT434" s="3"/>
      <c r="AU434" s="3"/>
      <c r="AV434" s="6"/>
      <c r="AW434" s="4"/>
      <c r="AX434" s="3"/>
      <c r="AY434" s="9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</row>
    <row r="435" spans="2:81" ht="15.75" thickBot="1" x14ac:dyDescent="0.3">
      <c r="B435" s="21"/>
      <c r="C435" s="22"/>
      <c r="D435" s="23"/>
      <c r="E435" s="24">
        <f>SUM(E424:E434)</f>
        <v>0</v>
      </c>
      <c r="F435" s="24">
        <f>SUM(F424:F434)</f>
        <v>0</v>
      </c>
      <c r="G435" s="24"/>
      <c r="H435" s="24">
        <f>SUM(H424:H434)</f>
        <v>0</v>
      </c>
      <c r="I435" s="24">
        <f>SUM(I424:I434)</f>
        <v>0</v>
      </c>
      <c r="J435" s="24"/>
      <c r="K435" s="24">
        <f>SUM(K424:K434)</f>
        <v>0</v>
      </c>
      <c r="L435" s="24">
        <f>SUM(L424:L434)</f>
        <v>0</v>
      </c>
      <c r="M435" s="24"/>
      <c r="N435" s="24">
        <f>SUM(N424:N434)</f>
        <v>0</v>
      </c>
      <c r="O435" s="24">
        <f>SUM(O424:O434)</f>
        <v>0</v>
      </c>
      <c r="P435" s="24"/>
      <c r="Q435" s="24">
        <f>SUM(Q424:Q434)</f>
        <v>0</v>
      </c>
      <c r="R435" s="24">
        <f>SUM(R424:R434)</f>
        <v>0</v>
      </c>
      <c r="S435" s="24"/>
      <c r="T435" s="24">
        <f>SUM(T424:T434)</f>
        <v>0</v>
      </c>
      <c r="U435" s="24">
        <f>SUM(U424:U434)</f>
        <v>0</v>
      </c>
      <c r="V435" s="24"/>
      <c r="W435" s="24">
        <f>SUM(W424:W434)</f>
        <v>0</v>
      </c>
      <c r="X435" s="24">
        <f>SUM(X424:X434)</f>
        <v>0</v>
      </c>
      <c r="Y435" s="24"/>
      <c r="Z435" s="24">
        <f>SUM(Z424:Z434)</f>
        <v>0</v>
      </c>
      <c r="AA435" s="24">
        <f>SUM(AA424:AA434)</f>
        <v>0</v>
      </c>
      <c r="AB435" s="24"/>
      <c r="AC435" s="24">
        <f>SUM(AC424:AC434)</f>
        <v>0</v>
      </c>
      <c r="AD435" s="24">
        <f>SUM(AD424:AD434)</f>
        <v>0</v>
      </c>
      <c r="AE435" s="24"/>
      <c r="AF435" s="24">
        <f>SUM(AF424:AF434)</f>
        <v>0</v>
      </c>
      <c r="AG435" s="24">
        <f>SUM(AG424:AG434)</f>
        <v>0</v>
      </c>
      <c r="AH435" s="24"/>
      <c r="AI435" s="24">
        <f>SUM(AI424:AI434)</f>
        <v>0</v>
      </c>
      <c r="AJ435" s="24">
        <f>SUM(AJ424:AJ434)</f>
        <v>0</v>
      </c>
      <c r="AK435" s="24"/>
      <c r="AL435" s="24">
        <f>SUM(AL424:AL434)</f>
        <v>0</v>
      </c>
      <c r="AM435" s="24">
        <f>SUM(AM424:AM434)</f>
        <v>0</v>
      </c>
      <c r="AN435" s="24"/>
      <c r="AO435" s="24">
        <f>SUM(AO424:AO434)</f>
        <v>0</v>
      </c>
      <c r="AP435" s="24">
        <f>SUM(AP424:AP434)</f>
        <v>0</v>
      </c>
      <c r="AQ435" s="24"/>
      <c r="AR435" s="24">
        <f>SUM(AR424:AR434)</f>
        <v>0</v>
      </c>
      <c r="AS435" s="24">
        <f>SUM(AS424:AS434)</f>
        <v>0</v>
      </c>
      <c r="AT435" s="24"/>
      <c r="AU435" s="24">
        <f>SUM(AU424:AU434)</f>
        <v>0</v>
      </c>
      <c r="AV435" s="28">
        <f>SUM(AV424:AV434)</f>
        <v>0</v>
      </c>
      <c r="AW435" s="24"/>
      <c r="AX435" s="24">
        <f>SUM(AX424:AX434)</f>
        <v>0</v>
      </c>
      <c r="AY435" s="25">
        <f>SUM(AY424:AY434)</f>
        <v>0</v>
      </c>
    </row>
    <row r="436" spans="2:81" ht="15.75" thickBot="1" x14ac:dyDescent="0.3"/>
    <row r="437" spans="2:81" x14ac:dyDescent="0.25">
      <c r="B437" s="333" t="s">
        <v>9</v>
      </c>
      <c r="C437" s="350"/>
      <c r="D437" s="339">
        <v>16</v>
      </c>
      <c r="E437" s="340"/>
      <c r="F437" s="340"/>
      <c r="G437" s="328">
        <v>17</v>
      </c>
      <c r="H437" s="329"/>
      <c r="I437" s="330"/>
      <c r="J437" s="328">
        <v>18</v>
      </c>
      <c r="K437" s="329"/>
      <c r="L437" s="330"/>
      <c r="M437" s="328">
        <v>19</v>
      </c>
      <c r="N437" s="329"/>
      <c r="O437" s="330"/>
      <c r="P437" s="328">
        <v>20</v>
      </c>
      <c r="Q437" s="329"/>
      <c r="R437" s="330"/>
      <c r="S437" s="328">
        <v>21</v>
      </c>
      <c r="T437" s="329"/>
      <c r="U437" s="330"/>
      <c r="V437" s="328">
        <v>22</v>
      </c>
      <c r="W437" s="329"/>
      <c r="X437" s="330"/>
      <c r="Y437" s="328">
        <v>23</v>
      </c>
      <c r="Z437" s="329"/>
      <c r="AA437" s="330"/>
      <c r="AB437" s="328">
        <v>24</v>
      </c>
      <c r="AC437" s="329"/>
      <c r="AD437" s="330"/>
      <c r="AE437" s="328">
        <v>25</v>
      </c>
      <c r="AF437" s="329"/>
      <c r="AG437" s="330"/>
      <c r="AH437" s="328">
        <v>26</v>
      </c>
      <c r="AI437" s="329"/>
      <c r="AJ437" s="330"/>
      <c r="AK437" s="328">
        <v>27</v>
      </c>
      <c r="AL437" s="329"/>
      <c r="AM437" s="330"/>
      <c r="AN437" s="328">
        <v>28</v>
      </c>
      <c r="AO437" s="329"/>
      <c r="AP437" s="330"/>
      <c r="AQ437" s="328">
        <v>29</v>
      </c>
      <c r="AR437" s="329"/>
      <c r="AS437" s="330"/>
      <c r="AT437" s="328">
        <v>30</v>
      </c>
      <c r="AU437" s="329"/>
      <c r="AV437" s="330"/>
      <c r="AW437" s="328">
        <v>31</v>
      </c>
      <c r="AX437" s="329"/>
      <c r="AY437" s="330"/>
      <c r="AZ437" s="319"/>
      <c r="BA437" s="319"/>
      <c r="BB437" s="319"/>
      <c r="BC437" s="319"/>
      <c r="BD437" s="319"/>
      <c r="BE437" s="319"/>
      <c r="BF437" s="319"/>
      <c r="BG437" s="319"/>
      <c r="BH437" s="319"/>
      <c r="BI437" s="319"/>
      <c r="BJ437" s="319"/>
      <c r="BK437" s="319"/>
      <c r="BL437" s="319"/>
      <c r="BM437" s="319"/>
      <c r="BN437" s="319"/>
      <c r="BO437" s="319"/>
      <c r="BP437" s="319"/>
      <c r="BQ437" s="319"/>
      <c r="BR437" s="319"/>
      <c r="BS437" s="319"/>
      <c r="BT437" s="319"/>
      <c r="BU437" s="319"/>
      <c r="BV437" s="319"/>
      <c r="BW437" s="319"/>
      <c r="BX437" s="319"/>
      <c r="BY437" s="319"/>
      <c r="BZ437" s="319"/>
      <c r="CA437" s="319"/>
      <c r="CB437" s="319"/>
      <c r="CC437" s="319"/>
    </row>
    <row r="438" spans="2:81" x14ac:dyDescent="0.25">
      <c r="B438" s="335"/>
      <c r="C438" s="351"/>
      <c r="D438" s="15" t="s">
        <v>0</v>
      </c>
      <c r="E438" s="16" t="s">
        <v>1</v>
      </c>
      <c r="F438" s="16" t="s">
        <v>2</v>
      </c>
      <c r="G438" s="16" t="s">
        <v>0</v>
      </c>
      <c r="H438" s="16" t="s">
        <v>1</v>
      </c>
      <c r="I438" s="16" t="s">
        <v>2</v>
      </c>
      <c r="J438" s="16" t="s">
        <v>0</v>
      </c>
      <c r="K438" s="16" t="s">
        <v>1</v>
      </c>
      <c r="L438" s="16" t="s">
        <v>2</v>
      </c>
      <c r="M438" s="16" t="s">
        <v>0</v>
      </c>
      <c r="N438" s="16" t="s">
        <v>1</v>
      </c>
      <c r="O438" s="16" t="s">
        <v>2</v>
      </c>
      <c r="P438" s="16" t="s">
        <v>0</v>
      </c>
      <c r="Q438" s="16" t="s">
        <v>1</v>
      </c>
      <c r="R438" s="16" t="s">
        <v>2</v>
      </c>
      <c r="S438" s="16" t="s">
        <v>0</v>
      </c>
      <c r="T438" s="16" t="s">
        <v>1</v>
      </c>
      <c r="U438" s="16" t="s">
        <v>2</v>
      </c>
      <c r="V438" s="16" t="s">
        <v>0</v>
      </c>
      <c r="W438" s="16" t="s">
        <v>1</v>
      </c>
      <c r="X438" s="16" t="s">
        <v>2</v>
      </c>
      <c r="Y438" s="16" t="s">
        <v>0</v>
      </c>
      <c r="Z438" s="16" t="s">
        <v>1</v>
      </c>
      <c r="AA438" s="16" t="s">
        <v>2</v>
      </c>
      <c r="AB438" s="16" t="s">
        <v>0</v>
      </c>
      <c r="AC438" s="16" t="s">
        <v>1</v>
      </c>
      <c r="AD438" s="16" t="s">
        <v>2</v>
      </c>
      <c r="AE438" s="16" t="s">
        <v>0</v>
      </c>
      <c r="AF438" s="16" t="s">
        <v>1</v>
      </c>
      <c r="AG438" s="16" t="s">
        <v>2</v>
      </c>
      <c r="AH438" s="16" t="s">
        <v>0</v>
      </c>
      <c r="AI438" s="16" t="s">
        <v>1</v>
      </c>
      <c r="AJ438" s="16" t="s">
        <v>2</v>
      </c>
      <c r="AK438" s="16" t="s">
        <v>0</v>
      </c>
      <c r="AL438" s="16" t="s">
        <v>1</v>
      </c>
      <c r="AM438" s="16" t="s">
        <v>2</v>
      </c>
      <c r="AN438" s="16" t="s">
        <v>0</v>
      </c>
      <c r="AO438" s="16" t="s">
        <v>1</v>
      </c>
      <c r="AP438" s="16" t="s">
        <v>2</v>
      </c>
      <c r="AQ438" s="16" t="s">
        <v>0</v>
      </c>
      <c r="AR438" s="16" t="s">
        <v>1</v>
      </c>
      <c r="AS438" s="16" t="s">
        <v>2</v>
      </c>
      <c r="AT438" s="16" t="s">
        <v>0</v>
      </c>
      <c r="AU438" s="16" t="s">
        <v>1</v>
      </c>
      <c r="AV438" s="27" t="s">
        <v>2</v>
      </c>
      <c r="AW438" s="16" t="s">
        <v>0</v>
      </c>
      <c r="AX438" s="16" t="s">
        <v>1</v>
      </c>
      <c r="AY438" s="17" t="s">
        <v>2</v>
      </c>
    </row>
    <row r="439" spans="2:81" x14ac:dyDescent="0.25">
      <c r="B439" s="335"/>
      <c r="C439" s="35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5"/>
      <c r="AW439" s="1"/>
      <c r="AX439" s="1"/>
      <c r="AY439" s="8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</row>
    <row r="440" spans="2:81" x14ac:dyDescent="0.25">
      <c r="B440" s="335"/>
      <c r="C440" s="35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5"/>
      <c r="AW440" s="1"/>
      <c r="AX440" s="1"/>
      <c r="AY440" s="8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</row>
    <row r="441" spans="2:81" ht="15.75" thickBot="1" x14ac:dyDescent="0.3">
      <c r="B441" s="337"/>
      <c r="C441" s="352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5"/>
      <c r="AW441" s="1"/>
      <c r="AX441" s="1"/>
      <c r="AY441" s="8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</row>
    <row r="442" spans="2:81" x14ac:dyDescent="0.25">
      <c r="B442" s="320" t="s">
        <v>8</v>
      </c>
      <c r="C442" s="321"/>
      <c r="D442" s="11"/>
      <c r="E442" s="1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5"/>
      <c r="AW442" s="1"/>
      <c r="AX442" s="1"/>
      <c r="AY442" s="8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</row>
    <row r="443" spans="2:81" x14ac:dyDescent="0.25">
      <c r="B443" s="18" t="s">
        <v>6</v>
      </c>
      <c r="C443" s="26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5"/>
      <c r="AW443" s="1"/>
      <c r="AX443" s="1"/>
      <c r="AY443" s="8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</row>
    <row r="444" spans="2:81" x14ac:dyDescent="0.25">
      <c r="B444" s="18" t="s">
        <v>3</v>
      </c>
      <c r="C444" s="19">
        <f>SUM(E450,H450,K450,N450,Q450,T450,W450,Z450,AC450,AF450,AI450,AL450,AO450,AR450,AU450,AX450)</f>
        <v>0</v>
      </c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5"/>
      <c r="AW444" s="1"/>
      <c r="AX444" s="1"/>
      <c r="AY444" s="8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</row>
    <row r="445" spans="2:81" x14ac:dyDescent="0.25">
      <c r="B445" s="18" t="s">
        <v>2</v>
      </c>
      <c r="C445" s="19">
        <f>SUM(F450,I450,L450,O450,R450,U450,X450,AA450,AD450,AG450,AJ450,AM450,AP450,AS450,AV450,AY450)</f>
        <v>0</v>
      </c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5"/>
      <c r="AW445" s="1"/>
      <c r="AX445" s="1"/>
      <c r="AY445" s="8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</row>
    <row r="446" spans="2:81" ht="15.75" thickBot="1" x14ac:dyDescent="0.3">
      <c r="B446" s="18" t="s">
        <v>4</v>
      </c>
      <c r="C446" s="20">
        <f>C444-C445</f>
        <v>0</v>
      </c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5"/>
      <c r="AW446" s="1"/>
      <c r="AX446" s="1"/>
      <c r="AY446" s="8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</row>
    <row r="447" spans="2:81" x14ac:dyDescent="0.25">
      <c r="B447" s="322" t="s">
        <v>5</v>
      </c>
      <c r="C447" s="323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5"/>
      <c r="AW447" s="1"/>
      <c r="AX447" s="1"/>
      <c r="AY447" s="8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</row>
    <row r="448" spans="2:81" x14ac:dyDescent="0.25">
      <c r="B448" s="324" t="e">
        <f>C446/C443</f>
        <v>#DIV/0!</v>
      </c>
      <c r="C448" s="325"/>
      <c r="D448" s="1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5"/>
      <c r="AW448" s="1"/>
      <c r="AX448" s="1"/>
      <c r="AY448" s="8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</row>
    <row r="449" spans="2:81" ht="15.75" thickBot="1" x14ac:dyDescent="0.3">
      <c r="B449" s="326"/>
      <c r="C449" s="327"/>
      <c r="D449" s="10"/>
      <c r="E449" s="4"/>
      <c r="F449" s="3"/>
      <c r="G449" s="3"/>
      <c r="H449" s="4"/>
      <c r="I449" s="4"/>
      <c r="J449" s="3"/>
      <c r="K449" s="3"/>
      <c r="L449" s="4"/>
      <c r="M449" s="3"/>
      <c r="N449" s="3"/>
      <c r="O449" s="4"/>
      <c r="P449" s="3"/>
      <c r="Q449" s="3"/>
      <c r="R449" s="4"/>
      <c r="S449" s="3"/>
      <c r="T449" s="3"/>
      <c r="U449" s="4"/>
      <c r="V449" s="3"/>
      <c r="W449" s="3"/>
      <c r="X449" s="4"/>
      <c r="Y449" s="3"/>
      <c r="Z449" s="3"/>
      <c r="AA449" s="4"/>
      <c r="AB449" s="3"/>
      <c r="AC449" s="3"/>
      <c r="AD449" s="4"/>
      <c r="AE449" s="3"/>
      <c r="AF449" s="3"/>
      <c r="AG449" s="4"/>
      <c r="AH449" s="3"/>
      <c r="AI449" s="3"/>
      <c r="AJ449" s="4"/>
      <c r="AK449" s="3"/>
      <c r="AL449" s="3"/>
      <c r="AM449" s="4"/>
      <c r="AN449" s="3"/>
      <c r="AO449" s="3"/>
      <c r="AP449" s="4"/>
      <c r="AQ449" s="3"/>
      <c r="AR449" s="3"/>
      <c r="AS449" s="4"/>
      <c r="AT449" s="3"/>
      <c r="AU449" s="3"/>
      <c r="AV449" s="6"/>
      <c r="AW449" s="4"/>
      <c r="AX449" s="3"/>
      <c r="AY449" s="9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</row>
    <row r="450" spans="2:81" ht="15.75" thickBot="1" x14ac:dyDescent="0.3">
      <c r="B450" s="21"/>
      <c r="C450" s="22"/>
      <c r="D450" s="23"/>
      <c r="E450" s="24">
        <f>SUM(E439:E449)</f>
        <v>0</v>
      </c>
      <c r="F450" s="24">
        <f>SUM(F439:F449)</f>
        <v>0</v>
      </c>
      <c r="G450" s="24"/>
      <c r="H450" s="24">
        <f>SUM(H439:H449)</f>
        <v>0</v>
      </c>
      <c r="I450" s="24">
        <f>SUM(I439:I449)</f>
        <v>0</v>
      </c>
      <c r="J450" s="24"/>
      <c r="K450" s="24">
        <f>SUM(K439:K449)</f>
        <v>0</v>
      </c>
      <c r="L450" s="24">
        <f>SUM(L439:L449)</f>
        <v>0</v>
      </c>
      <c r="M450" s="24"/>
      <c r="N450" s="24">
        <f>SUM(N439:N449)</f>
        <v>0</v>
      </c>
      <c r="O450" s="24">
        <f>SUM(O439:O449)</f>
        <v>0</v>
      </c>
      <c r="P450" s="24"/>
      <c r="Q450" s="24">
        <f>SUM(Q439:Q449)</f>
        <v>0</v>
      </c>
      <c r="R450" s="24">
        <f>SUM(R439:R449)</f>
        <v>0</v>
      </c>
      <c r="S450" s="24"/>
      <c r="T450" s="24">
        <f>SUM(T439:T449)</f>
        <v>0</v>
      </c>
      <c r="U450" s="24">
        <f>SUM(U439:U449)</f>
        <v>0</v>
      </c>
      <c r="V450" s="24"/>
      <c r="W450" s="24">
        <f>SUM(W439:W449)</f>
        <v>0</v>
      </c>
      <c r="X450" s="24">
        <f>SUM(X439:X449)</f>
        <v>0</v>
      </c>
      <c r="Y450" s="24"/>
      <c r="Z450" s="24">
        <f>SUM(Z439:Z449)</f>
        <v>0</v>
      </c>
      <c r="AA450" s="24">
        <f>SUM(AA439:AA449)</f>
        <v>0</v>
      </c>
      <c r="AB450" s="24"/>
      <c r="AC450" s="24">
        <f>SUM(AC439:AC449)</f>
        <v>0</v>
      </c>
      <c r="AD450" s="24">
        <f>SUM(AD439:AD449)</f>
        <v>0</v>
      </c>
      <c r="AE450" s="24"/>
      <c r="AF450" s="24">
        <f>SUM(AF439:AF449)</f>
        <v>0</v>
      </c>
      <c r="AG450" s="24">
        <f>SUM(AG439:AG449)</f>
        <v>0</v>
      </c>
      <c r="AH450" s="24"/>
      <c r="AI450" s="24">
        <f>SUM(AI439:AI449)</f>
        <v>0</v>
      </c>
      <c r="AJ450" s="24">
        <f>SUM(AJ439:AJ449)</f>
        <v>0</v>
      </c>
      <c r="AK450" s="24"/>
      <c r="AL450" s="24">
        <f>SUM(AL439:AL449)</f>
        <v>0</v>
      </c>
      <c r="AM450" s="24">
        <f>SUM(AM439:AM449)</f>
        <v>0</v>
      </c>
      <c r="AN450" s="24"/>
      <c r="AO450" s="24">
        <f>SUM(AO439:AO449)</f>
        <v>0</v>
      </c>
      <c r="AP450" s="24">
        <f>SUM(AP439:AP449)</f>
        <v>0</v>
      </c>
      <c r="AQ450" s="24"/>
      <c r="AR450" s="24">
        <f>SUM(AR439:AR449)</f>
        <v>0</v>
      </c>
      <c r="AS450" s="24">
        <f>SUM(AS439:AS449)</f>
        <v>0</v>
      </c>
      <c r="AT450" s="24"/>
      <c r="AU450" s="24">
        <f>SUM(AU439:AU449)</f>
        <v>0</v>
      </c>
      <c r="AV450" s="28">
        <f>SUM(AV439:AV449)</f>
        <v>0</v>
      </c>
      <c r="AW450" s="24"/>
      <c r="AX450" s="24">
        <f>SUM(AX439:AX449)</f>
        <v>0</v>
      </c>
      <c r="AY450" s="25">
        <f>SUM(AY439:AY449)</f>
        <v>0</v>
      </c>
    </row>
    <row r="451" spans="2:81" ht="15.75" thickBot="1" x14ac:dyDescent="0.3"/>
    <row r="452" spans="2:81" x14ac:dyDescent="0.25">
      <c r="B452" s="333" t="s">
        <v>9</v>
      </c>
      <c r="C452" s="350"/>
      <c r="D452" s="339">
        <v>16</v>
      </c>
      <c r="E452" s="340"/>
      <c r="F452" s="340"/>
      <c r="G452" s="328">
        <v>17</v>
      </c>
      <c r="H452" s="329"/>
      <c r="I452" s="330"/>
      <c r="J452" s="328">
        <v>18</v>
      </c>
      <c r="K452" s="329"/>
      <c r="L452" s="330"/>
      <c r="M452" s="328">
        <v>19</v>
      </c>
      <c r="N452" s="329"/>
      <c r="O452" s="330"/>
      <c r="P452" s="328">
        <v>20</v>
      </c>
      <c r="Q452" s="329"/>
      <c r="R452" s="330"/>
      <c r="S452" s="328">
        <v>21</v>
      </c>
      <c r="T452" s="329"/>
      <c r="U452" s="330"/>
      <c r="V452" s="328">
        <v>22</v>
      </c>
      <c r="W452" s="329"/>
      <c r="X452" s="330"/>
      <c r="Y452" s="328">
        <v>23</v>
      </c>
      <c r="Z452" s="329"/>
      <c r="AA452" s="330"/>
      <c r="AB452" s="328">
        <v>24</v>
      </c>
      <c r="AC452" s="329"/>
      <c r="AD452" s="330"/>
      <c r="AE452" s="328">
        <v>25</v>
      </c>
      <c r="AF452" s="329"/>
      <c r="AG452" s="330"/>
      <c r="AH452" s="328">
        <v>26</v>
      </c>
      <c r="AI452" s="329"/>
      <c r="AJ452" s="330"/>
      <c r="AK452" s="328">
        <v>27</v>
      </c>
      <c r="AL452" s="329"/>
      <c r="AM452" s="330"/>
      <c r="AN452" s="328">
        <v>28</v>
      </c>
      <c r="AO452" s="329"/>
      <c r="AP452" s="330"/>
      <c r="AQ452" s="328">
        <v>29</v>
      </c>
      <c r="AR452" s="329"/>
      <c r="AS452" s="330"/>
      <c r="AT452" s="328">
        <v>30</v>
      </c>
      <c r="AU452" s="329"/>
      <c r="AV452" s="330"/>
      <c r="AW452" s="328">
        <v>31</v>
      </c>
      <c r="AX452" s="329"/>
      <c r="AY452" s="330"/>
      <c r="AZ452" s="319"/>
      <c r="BA452" s="319"/>
      <c r="BB452" s="319"/>
      <c r="BC452" s="319"/>
      <c r="BD452" s="319"/>
      <c r="BE452" s="319"/>
      <c r="BF452" s="319"/>
      <c r="BG452" s="319"/>
      <c r="BH452" s="319"/>
      <c r="BI452" s="319"/>
      <c r="BJ452" s="319"/>
      <c r="BK452" s="319"/>
      <c r="BL452" s="319"/>
      <c r="BM452" s="319"/>
      <c r="BN452" s="319"/>
      <c r="BO452" s="319"/>
      <c r="BP452" s="319"/>
      <c r="BQ452" s="319"/>
      <c r="BR452" s="319"/>
      <c r="BS452" s="319"/>
      <c r="BT452" s="319"/>
      <c r="BU452" s="319"/>
      <c r="BV452" s="319"/>
      <c r="BW452" s="319"/>
      <c r="BX452" s="319"/>
      <c r="BY452" s="319"/>
      <c r="BZ452" s="319"/>
      <c r="CA452" s="319"/>
      <c r="CB452" s="319"/>
      <c r="CC452" s="319"/>
    </row>
    <row r="453" spans="2:81" x14ac:dyDescent="0.25">
      <c r="B453" s="335"/>
      <c r="C453" s="351"/>
      <c r="D453" s="15" t="s">
        <v>0</v>
      </c>
      <c r="E453" s="16" t="s">
        <v>1</v>
      </c>
      <c r="F453" s="16" t="s">
        <v>2</v>
      </c>
      <c r="G453" s="16" t="s">
        <v>0</v>
      </c>
      <c r="H453" s="16" t="s">
        <v>1</v>
      </c>
      <c r="I453" s="16" t="s">
        <v>2</v>
      </c>
      <c r="J453" s="16" t="s">
        <v>0</v>
      </c>
      <c r="K453" s="16" t="s">
        <v>1</v>
      </c>
      <c r="L453" s="16" t="s">
        <v>2</v>
      </c>
      <c r="M453" s="16" t="s">
        <v>0</v>
      </c>
      <c r="N453" s="16" t="s">
        <v>1</v>
      </c>
      <c r="O453" s="16" t="s">
        <v>2</v>
      </c>
      <c r="P453" s="16" t="s">
        <v>0</v>
      </c>
      <c r="Q453" s="16" t="s">
        <v>1</v>
      </c>
      <c r="R453" s="16" t="s">
        <v>2</v>
      </c>
      <c r="S453" s="16" t="s">
        <v>0</v>
      </c>
      <c r="T453" s="16" t="s">
        <v>1</v>
      </c>
      <c r="U453" s="16" t="s">
        <v>2</v>
      </c>
      <c r="V453" s="16" t="s">
        <v>0</v>
      </c>
      <c r="W453" s="16" t="s">
        <v>1</v>
      </c>
      <c r="X453" s="16" t="s">
        <v>2</v>
      </c>
      <c r="Y453" s="16" t="s">
        <v>0</v>
      </c>
      <c r="Z453" s="16" t="s">
        <v>1</v>
      </c>
      <c r="AA453" s="16" t="s">
        <v>2</v>
      </c>
      <c r="AB453" s="16" t="s">
        <v>0</v>
      </c>
      <c r="AC453" s="16" t="s">
        <v>1</v>
      </c>
      <c r="AD453" s="16" t="s">
        <v>2</v>
      </c>
      <c r="AE453" s="16" t="s">
        <v>0</v>
      </c>
      <c r="AF453" s="16" t="s">
        <v>1</v>
      </c>
      <c r="AG453" s="16" t="s">
        <v>2</v>
      </c>
      <c r="AH453" s="16" t="s">
        <v>0</v>
      </c>
      <c r="AI453" s="16" t="s">
        <v>1</v>
      </c>
      <c r="AJ453" s="16" t="s">
        <v>2</v>
      </c>
      <c r="AK453" s="16" t="s">
        <v>0</v>
      </c>
      <c r="AL453" s="16" t="s">
        <v>1</v>
      </c>
      <c r="AM453" s="16" t="s">
        <v>2</v>
      </c>
      <c r="AN453" s="16" t="s">
        <v>0</v>
      </c>
      <c r="AO453" s="16" t="s">
        <v>1</v>
      </c>
      <c r="AP453" s="16" t="s">
        <v>2</v>
      </c>
      <c r="AQ453" s="16" t="s">
        <v>0</v>
      </c>
      <c r="AR453" s="16" t="s">
        <v>1</v>
      </c>
      <c r="AS453" s="16" t="s">
        <v>2</v>
      </c>
      <c r="AT453" s="16" t="s">
        <v>0</v>
      </c>
      <c r="AU453" s="16" t="s">
        <v>1</v>
      </c>
      <c r="AV453" s="27" t="s">
        <v>2</v>
      </c>
      <c r="AW453" s="16" t="s">
        <v>0</v>
      </c>
      <c r="AX453" s="16" t="s">
        <v>1</v>
      </c>
      <c r="AY453" s="17" t="s">
        <v>2</v>
      </c>
    </row>
    <row r="454" spans="2:81" x14ac:dyDescent="0.25">
      <c r="B454" s="335"/>
      <c r="C454" s="35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5"/>
      <c r="AW454" s="1"/>
      <c r="AX454" s="1"/>
      <c r="AY454" s="8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</row>
    <row r="455" spans="2:81" x14ac:dyDescent="0.25">
      <c r="B455" s="335"/>
      <c r="C455" s="35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5"/>
      <c r="AW455" s="1"/>
      <c r="AX455" s="1"/>
      <c r="AY455" s="8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</row>
    <row r="456" spans="2:81" ht="15.75" thickBot="1" x14ac:dyDescent="0.3">
      <c r="B456" s="337"/>
      <c r="C456" s="352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5"/>
      <c r="AW456" s="1"/>
      <c r="AX456" s="1"/>
      <c r="AY456" s="8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</row>
    <row r="457" spans="2:81" x14ac:dyDescent="0.25">
      <c r="B457" s="320" t="s">
        <v>8</v>
      </c>
      <c r="C457" s="321"/>
      <c r="D457" s="11"/>
      <c r="E457" s="1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5"/>
      <c r="AW457" s="1"/>
      <c r="AX457" s="1"/>
      <c r="AY457" s="8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</row>
    <row r="458" spans="2:81" x14ac:dyDescent="0.25">
      <c r="B458" s="18" t="s">
        <v>6</v>
      </c>
      <c r="C458" s="26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5"/>
      <c r="AW458" s="1"/>
      <c r="AX458" s="1"/>
      <c r="AY458" s="8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</row>
    <row r="459" spans="2:81" x14ac:dyDescent="0.25">
      <c r="B459" s="18" t="s">
        <v>3</v>
      </c>
      <c r="C459" s="19">
        <f>SUM(E465,H465,K465,N465,Q465,T465,W465,Z465,AC465,AF465,AI465,AL465,AO465,AR465,AU465,AX465)</f>
        <v>0</v>
      </c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5"/>
      <c r="AW459" s="1"/>
      <c r="AX459" s="1"/>
      <c r="AY459" s="8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</row>
    <row r="460" spans="2:81" x14ac:dyDescent="0.25">
      <c r="B460" s="18" t="s">
        <v>2</v>
      </c>
      <c r="C460" s="19">
        <f>SUM(F465,I465,L465,O465,R465,U465,X465,AA465,AD465,AG465,AJ465,AM465,AP465,AS465,AV465,AY465)</f>
        <v>0</v>
      </c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5"/>
      <c r="AW460" s="1"/>
      <c r="AX460" s="1"/>
      <c r="AY460" s="8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</row>
    <row r="461" spans="2:81" ht="15.75" thickBot="1" x14ac:dyDescent="0.3">
      <c r="B461" s="18" t="s">
        <v>4</v>
      </c>
      <c r="C461" s="20">
        <f>C459-C460</f>
        <v>0</v>
      </c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5"/>
      <c r="AW461" s="1"/>
      <c r="AX461" s="1"/>
      <c r="AY461" s="8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</row>
    <row r="462" spans="2:81" x14ac:dyDescent="0.25">
      <c r="B462" s="322" t="s">
        <v>5</v>
      </c>
      <c r="C462" s="323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5"/>
      <c r="AW462" s="1"/>
      <c r="AX462" s="1"/>
      <c r="AY462" s="8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</row>
    <row r="463" spans="2:81" x14ac:dyDescent="0.25">
      <c r="B463" s="324" t="e">
        <f>C461/C458</f>
        <v>#DIV/0!</v>
      </c>
      <c r="C463" s="325"/>
      <c r="D463" s="1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5"/>
      <c r="AW463" s="1"/>
      <c r="AX463" s="1"/>
      <c r="AY463" s="8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</row>
    <row r="464" spans="2:81" ht="15.75" thickBot="1" x14ac:dyDescent="0.3">
      <c r="B464" s="326"/>
      <c r="C464" s="327"/>
      <c r="D464" s="10"/>
      <c r="E464" s="4"/>
      <c r="F464" s="3"/>
      <c r="G464" s="3"/>
      <c r="H464" s="4"/>
      <c r="I464" s="4"/>
      <c r="J464" s="3"/>
      <c r="K464" s="3"/>
      <c r="L464" s="4"/>
      <c r="M464" s="3"/>
      <c r="N464" s="3"/>
      <c r="O464" s="4"/>
      <c r="P464" s="3"/>
      <c r="Q464" s="3"/>
      <c r="R464" s="4"/>
      <c r="S464" s="3"/>
      <c r="T464" s="3"/>
      <c r="U464" s="4"/>
      <c r="V464" s="3"/>
      <c r="W464" s="3"/>
      <c r="X464" s="4"/>
      <c r="Y464" s="3"/>
      <c r="Z464" s="3"/>
      <c r="AA464" s="4"/>
      <c r="AB464" s="3"/>
      <c r="AC464" s="3"/>
      <c r="AD464" s="4"/>
      <c r="AE464" s="3"/>
      <c r="AF464" s="3"/>
      <c r="AG464" s="4"/>
      <c r="AH464" s="3"/>
      <c r="AI464" s="3"/>
      <c r="AJ464" s="4"/>
      <c r="AK464" s="3"/>
      <c r="AL464" s="3"/>
      <c r="AM464" s="4"/>
      <c r="AN464" s="3"/>
      <c r="AO464" s="3"/>
      <c r="AP464" s="4"/>
      <c r="AQ464" s="3"/>
      <c r="AR464" s="3"/>
      <c r="AS464" s="4"/>
      <c r="AT464" s="3"/>
      <c r="AU464" s="3"/>
      <c r="AV464" s="6"/>
      <c r="AW464" s="4"/>
      <c r="AX464" s="3"/>
      <c r="AY464" s="9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</row>
    <row r="465" spans="2:81" ht="15.75" thickBot="1" x14ac:dyDescent="0.3">
      <c r="B465" s="21"/>
      <c r="C465" s="22"/>
      <c r="D465" s="23"/>
      <c r="E465" s="24">
        <f>SUM(E454:E464)</f>
        <v>0</v>
      </c>
      <c r="F465" s="24">
        <f>SUM(F454:F464)</f>
        <v>0</v>
      </c>
      <c r="G465" s="24"/>
      <c r="H465" s="24">
        <f>SUM(H454:H464)</f>
        <v>0</v>
      </c>
      <c r="I465" s="24">
        <f>SUM(I454:I464)</f>
        <v>0</v>
      </c>
      <c r="J465" s="24"/>
      <c r="K465" s="24">
        <f>SUM(K454:K464)</f>
        <v>0</v>
      </c>
      <c r="L465" s="24">
        <f>SUM(L454:L464)</f>
        <v>0</v>
      </c>
      <c r="M465" s="24"/>
      <c r="N465" s="24">
        <f>SUM(N454:N464)</f>
        <v>0</v>
      </c>
      <c r="O465" s="24">
        <f>SUM(O454:O464)</f>
        <v>0</v>
      </c>
      <c r="P465" s="24"/>
      <c r="Q465" s="24">
        <f>SUM(Q454:Q464)</f>
        <v>0</v>
      </c>
      <c r="R465" s="24">
        <f>SUM(R454:R464)</f>
        <v>0</v>
      </c>
      <c r="S465" s="24"/>
      <c r="T465" s="24">
        <f>SUM(T454:T464)</f>
        <v>0</v>
      </c>
      <c r="U465" s="24">
        <f>SUM(U454:U464)</f>
        <v>0</v>
      </c>
      <c r="V465" s="24"/>
      <c r="W465" s="24">
        <f>SUM(W454:W464)</f>
        <v>0</v>
      </c>
      <c r="X465" s="24">
        <f>SUM(X454:X464)</f>
        <v>0</v>
      </c>
      <c r="Y465" s="24"/>
      <c r="Z465" s="24">
        <f>SUM(Z454:Z464)</f>
        <v>0</v>
      </c>
      <c r="AA465" s="24">
        <f>SUM(AA454:AA464)</f>
        <v>0</v>
      </c>
      <c r="AB465" s="24"/>
      <c r="AC465" s="24">
        <f>SUM(AC454:AC464)</f>
        <v>0</v>
      </c>
      <c r="AD465" s="24">
        <f>SUM(AD454:AD464)</f>
        <v>0</v>
      </c>
      <c r="AE465" s="24"/>
      <c r="AF465" s="24">
        <f>SUM(AF454:AF464)</f>
        <v>0</v>
      </c>
      <c r="AG465" s="24">
        <f>SUM(AG454:AG464)</f>
        <v>0</v>
      </c>
      <c r="AH465" s="24"/>
      <c r="AI465" s="24">
        <f>SUM(AI454:AI464)</f>
        <v>0</v>
      </c>
      <c r="AJ465" s="24">
        <f>SUM(AJ454:AJ464)</f>
        <v>0</v>
      </c>
      <c r="AK465" s="24"/>
      <c r="AL465" s="24">
        <f>SUM(AL454:AL464)</f>
        <v>0</v>
      </c>
      <c r="AM465" s="24">
        <f>SUM(AM454:AM464)</f>
        <v>0</v>
      </c>
      <c r="AN465" s="24"/>
      <c r="AO465" s="24">
        <f>SUM(AO454:AO464)</f>
        <v>0</v>
      </c>
      <c r="AP465" s="24">
        <f>SUM(AP454:AP464)</f>
        <v>0</v>
      </c>
      <c r="AQ465" s="24"/>
      <c r="AR465" s="24">
        <f>SUM(AR454:AR464)</f>
        <v>0</v>
      </c>
      <c r="AS465" s="24">
        <f>SUM(AS454:AS464)</f>
        <v>0</v>
      </c>
      <c r="AT465" s="24"/>
      <c r="AU465" s="24">
        <f>SUM(AU454:AU464)</f>
        <v>0</v>
      </c>
      <c r="AV465" s="28">
        <f>SUM(AV454:AV464)</f>
        <v>0</v>
      </c>
      <c r="AW465" s="24"/>
      <c r="AX465" s="24">
        <f>SUM(AX454:AX464)</f>
        <v>0</v>
      </c>
      <c r="AY465" s="25">
        <f>SUM(AY454:AY464)</f>
        <v>0</v>
      </c>
    </row>
    <row r="466" spans="2:81" ht="15.75" thickBot="1" x14ac:dyDescent="0.3"/>
    <row r="467" spans="2:81" x14ac:dyDescent="0.25">
      <c r="B467" s="333" t="s">
        <v>9</v>
      </c>
      <c r="C467" s="350"/>
      <c r="D467" s="339">
        <v>16</v>
      </c>
      <c r="E467" s="340"/>
      <c r="F467" s="340"/>
      <c r="G467" s="328">
        <v>17</v>
      </c>
      <c r="H467" s="329"/>
      <c r="I467" s="330"/>
      <c r="J467" s="328">
        <v>18</v>
      </c>
      <c r="K467" s="329"/>
      <c r="L467" s="330"/>
      <c r="M467" s="328">
        <v>19</v>
      </c>
      <c r="N467" s="329"/>
      <c r="O467" s="330"/>
      <c r="P467" s="328">
        <v>20</v>
      </c>
      <c r="Q467" s="329"/>
      <c r="R467" s="330"/>
      <c r="S467" s="328">
        <v>21</v>
      </c>
      <c r="T467" s="329"/>
      <c r="U467" s="330"/>
      <c r="V467" s="328">
        <v>22</v>
      </c>
      <c r="W467" s="329"/>
      <c r="X467" s="330"/>
      <c r="Y467" s="328">
        <v>23</v>
      </c>
      <c r="Z467" s="329"/>
      <c r="AA467" s="330"/>
      <c r="AB467" s="328">
        <v>24</v>
      </c>
      <c r="AC467" s="329"/>
      <c r="AD467" s="330"/>
      <c r="AE467" s="328">
        <v>25</v>
      </c>
      <c r="AF467" s="329"/>
      <c r="AG467" s="330"/>
      <c r="AH467" s="328">
        <v>26</v>
      </c>
      <c r="AI467" s="329"/>
      <c r="AJ467" s="330"/>
      <c r="AK467" s="328">
        <v>27</v>
      </c>
      <c r="AL467" s="329"/>
      <c r="AM467" s="330"/>
      <c r="AN467" s="328">
        <v>28</v>
      </c>
      <c r="AO467" s="329"/>
      <c r="AP467" s="330"/>
      <c r="AQ467" s="328">
        <v>29</v>
      </c>
      <c r="AR467" s="329"/>
      <c r="AS467" s="330"/>
      <c r="AT467" s="328">
        <v>30</v>
      </c>
      <c r="AU467" s="329"/>
      <c r="AV467" s="330"/>
      <c r="AW467" s="328">
        <v>31</v>
      </c>
      <c r="AX467" s="329"/>
      <c r="AY467" s="330"/>
      <c r="AZ467" s="319"/>
      <c r="BA467" s="319"/>
      <c r="BB467" s="319"/>
      <c r="BC467" s="319"/>
      <c r="BD467" s="319"/>
      <c r="BE467" s="319"/>
      <c r="BF467" s="319"/>
      <c r="BG467" s="319"/>
      <c r="BH467" s="319"/>
      <c r="BI467" s="319"/>
      <c r="BJ467" s="319"/>
      <c r="BK467" s="319"/>
      <c r="BL467" s="319"/>
      <c r="BM467" s="319"/>
      <c r="BN467" s="319"/>
      <c r="BO467" s="319"/>
      <c r="BP467" s="319"/>
      <c r="BQ467" s="319"/>
      <c r="BR467" s="319"/>
      <c r="BS467" s="319"/>
      <c r="BT467" s="319"/>
      <c r="BU467" s="319"/>
      <c r="BV467" s="319"/>
      <c r="BW467" s="319"/>
      <c r="BX467" s="319"/>
      <c r="BY467" s="319"/>
      <c r="BZ467" s="319"/>
      <c r="CA467" s="319"/>
      <c r="CB467" s="319"/>
      <c r="CC467" s="319"/>
    </row>
    <row r="468" spans="2:81" x14ac:dyDescent="0.25">
      <c r="B468" s="335"/>
      <c r="C468" s="351"/>
      <c r="D468" s="15" t="s">
        <v>0</v>
      </c>
      <c r="E468" s="16" t="s">
        <v>1</v>
      </c>
      <c r="F468" s="16" t="s">
        <v>2</v>
      </c>
      <c r="G468" s="16" t="s">
        <v>0</v>
      </c>
      <c r="H468" s="16" t="s">
        <v>1</v>
      </c>
      <c r="I468" s="16" t="s">
        <v>2</v>
      </c>
      <c r="J468" s="16" t="s">
        <v>0</v>
      </c>
      <c r="K468" s="16" t="s">
        <v>1</v>
      </c>
      <c r="L468" s="16" t="s">
        <v>2</v>
      </c>
      <c r="M468" s="16" t="s">
        <v>0</v>
      </c>
      <c r="N468" s="16" t="s">
        <v>1</v>
      </c>
      <c r="O468" s="16" t="s">
        <v>2</v>
      </c>
      <c r="P468" s="16" t="s">
        <v>0</v>
      </c>
      <c r="Q468" s="16" t="s">
        <v>1</v>
      </c>
      <c r="R468" s="16" t="s">
        <v>2</v>
      </c>
      <c r="S468" s="16" t="s">
        <v>0</v>
      </c>
      <c r="T468" s="16" t="s">
        <v>1</v>
      </c>
      <c r="U468" s="16" t="s">
        <v>2</v>
      </c>
      <c r="V468" s="16" t="s">
        <v>0</v>
      </c>
      <c r="W468" s="16" t="s">
        <v>1</v>
      </c>
      <c r="X468" s="16" t="s">
        <v>2</v>
      </c>
      <c r="Y468" s="16" t="s">
        <v>0</v>
      </c>
      <c r="Z468" s="16" t="s">
        <v>1</v>
      </c>
      <c r="AA468" s="16" t="s">
        <v>2</v>
      </c>
      <c r="AB468" s="16" t="s">
        <v>0</v>
      </c>
      <c r="AC468" s="16" t="s">
        <v>1</v>
      </c>
      <c r="AD468" s="16" t="s">
        <v>2</v>
      </c>
      <c r="AE468" s="16" t="s">
        <v>0</v>
      </c>
      <c r="AF468" s="16" t="s">
        <v>1</v>
      </c>
      <c r="AG468" s="16" t="s">
        <v>2</v>
      </c>
      <c r="AH468" s="16" t="s">
        <v>0</v>
      </c>
      <c r="AI468" s="16" t="s">
        <v>1</v>
      </c>
      <c r="AJ468" s="16" t="s">
        <v>2</v>
      </c>
      <c r="AK468" s="16" t="s">
        <v>0</v>
      </c>
      <c r="AL468" s="16" t="s">
        <v>1</v>
      </c>
      <c r="AM468" s="16" t="s">
        <v>2</v>
      </c>
      <c r="AN468" s="16" t="s">
        <v>0</v>
      </c>
      <c r="AO468" s="16" t="s">
        <v>1</v>
      </c>
      <c r="AP468" s="16" t="s">
        <v>2</v>
      </c>
      <c r="AQ468" s="16" t="s">
        <v>0</v>
      </c>
      <c r="AR468" s="16" t="s">
        <v>1</v>
      </c>
      <c r="AS468" s="16" t="s">
        <v>2</v>
      </c>
      <c r="AT468" s="16" t="s">
        <v>0</v>
      </c>
      <c r="AU468" s="16" t="s">
        <v>1</v>
      </c>
      <c r="AV468" s="27" t="s">
        <v>2</v>
      </c>
      <c r="AW468" s="16" t="s">
        <v>0</v>
      </c>
      <c r="AX468" s="16" t="s">
        <v>1</v>
      </c>
      <c r="AY468" s="17" t="s">
        <v>2</v>
      </c>
    </row>
    <row r="469" spans="2:81" x14ac:dyDescent="0.25">
      <c r="B469" s="335"/>
      <c r="C469" s="35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5"/>
      <c r="AW469" s="1"/>
      <c r="AX469" s="1"/>
      <c r="AY469" s="8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</row>
    <row r="470" spans="2:81" x14ac:dyDescent="0.25">
      <c r="B470" s="335"/>
      <c r="C470" s="35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5"/>
      <c r="AW470" s="1"/>
      <c r="AX470" s="1"/>
      <c r="AY470" s="8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</row>
    <row r="471" spans="2:81" ht="15.75" thickBot="1" x14ac:dyDescent="0.3">
      <c r="B471" s="337"/>
      <c r="C471" s="352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5"/>
      <c r="AW471" s="1"/>
      <c r="AX471" s="1"/>
      <c r="AY471" s="8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</row>
    <row r="472" spans="2:81" x14ac:dyDescent="0.25">
      <c r="B472" s="320" t="s">
        <v>8</v>
      </c>
      <c r="C472" s="321"/>
      <c r="D472" s="11"/>
      <c r="E472" s="1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5"/>
      <c r="AW472" s="1"/>
      <c r="AX472" s="1"/>
      <c r="AY472" s="8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</row>
    <row r="473" spans="2:81" x14ac:dyDescent="0.25">
      <c r="B473" s="18" t="s">
        <v>6</v>
      </c>
      <c r="C473" s="26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5"/>
      <c r="AW473" s="1"/>
      <c r="AX473" s="1"/>
      <c r="AY473" s="8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</row>
    <row r="474" spans="2:81" x14ac:dyDescent="0.25">
      <c r="B474" s="18" t="s">
        <v>3</v>
      </c>
      <c r="C474" s="19">
        <f>SUM(E480,H480,K480,N480,Q480,T480,W480,Z480,AC480,AF480,AI480,AL480,AO480,AR480,AU480,AX480)</f>
        <v>0</v>
      </c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5"/>
      <c r="AW474" s="1"/>
      <c r="AX474" s="1"/>
      <c r="AY474" s="8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</row>
    <row r="475" spans="2:81" x14ac:dyDescent="0.25">
      <c r="B475" s="18" t="s">
        <v>2</v>
      </c>
      <c r="C475" s="19">
        <f>SUM(F480,I480,L480,O480,R480,U480,X480,AA480,AD480,AG480,AJ480,AM480,AP480,AS480,AV480,AY480)</f>
        <v>0</v>
      </c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5"/>
      <c r="AW475" s="1"/>
      <c r="AX475" s="1"/>
      <c r="AY475" s="8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</row>
    <row r="476" spans="2:81" ht="15.75" thickBot="1" x14ac:dyDescent="0.3">
      <c r="B476" s="18" t="s">
        <v>4</v>
      </c>
      <c r="C476" s="20">
        <f>C474-C475</f>
        <v>0</v>
      </c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5"/>
      <c r="AW476" s="1"/>
      <c r="AX476" s="1"/>
      <c r="AY476" s="8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</row>
    <row r="477" spans="2:81" x14ac:dyDescent="0.25">
      <c r="B477" s="322" t="s">
        <v>5</v>
      </c>
      <c r="C477" s="323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5"/>
      <c r="AW477" s="1"/>
      <c r="AX477" s="1"/>
      <c r="AY477" s="8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</row>
    <row r="478" spans="2:81" x14ac:dyDescent="0.25">
      <c r="B478" s="324" t="e">
        <f>C476/C473</f>
        <v>#DIV/0!</v>
      </c>
      <c r="C478" s="325"/>
      <c r="D478" s="1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5"/>
      <c r="AW478" s="1"/>
      <c r="AX478" s="1"/>
      <c r="AY478" s="8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</row>
    <row r="479" spans="2:81" ht="15.75" thickBot="1" x14ac:dyDescent="0.3">
      <c r="B479" s="326"/>
      <c r="C479" s="327"/>
      <c r="D479" s="10"/>
      <c r="E479" s="4"/>
      <c r="F479" s="3"/>
      <c r="G479" s="3"/>
      <c r="H479" s="4"/>
      <c r="I479" s="4"/>
      <c r="J479" s="3"/>
      <c r="K479" s="3"/>
      <c r="L479" s="4"/>
      <c r="M479" s="3"/>
      <c r="N479" s="3"/>
      <c r="O479" s="4"/>
      <c r="P479" s="3"/>
      <c r="Q479" s="3"/>
      <c r="R479" s="4"/>
      <c r="S479" s="3"/>
      <c r="T479" s="3"/>
      <c r="U479" s="4"/>
      <c r="V479" s="3"/>
      <c r="W479" s="3"/>
      <c r="X479" s="4"/>
      <c r="Y479" s="3"/>
      <c r="Z479" s="3"/>
      <c r="AA479" s="4"/>
      <c r="AB479" s="3"/>
      <c r="AC479" s="3"/>
      <c r="AD479" s="4"/>
      <c r="AE479" s="3"/>
      <c r="AF479" s="3"/>
      <c r="AG479" s="4"/>
      <c r="AH479" s="3"/>
      <c r="AI479" s="3"/>
      <c r="AJ479" s="4"/>
      <c r="AK479" s="3"/>
      <c r="AL479" s="3"/>
      <c r="AM479" s="4"/>
      <c r="AN479" s="3"/>
      <c r="AO479" s="3"/>
      <c r="AP479" s="4"/>
      <c r="AQ479" s="3"/>
      <c r="AR479" s="3"/>
      <c r="AS479" s="4"/>
      <c r="AT479" s="3"/>
      <c r="AU479" s="3"/>
      <c r="AV479" s="6"/>
      <c r="AW479" s="4"/>
      <c r="AX479" s="3"/>
      <c r="AY479" s="9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</row>
    <row r="480" spans="2:81" ht="15.75" thickBot="1" x14ac:dyDescent="0.3">
      <c r="B480" s="21"/>
      <c r="C480" s="22"/>
      <c r="D480" s="23"/>
      <c r="E480" s="24">
        <f>SUM(E469:E479)</f>
        <v>0</v>
      </c>
      <c r="F480" s="24">
        <f>SUM(F469:F479)</f>
        <v>0</v>
      </c>
      <c r="G480" s="24"/>
      <c r="H480" s="24">
        <f>SUM(H469:H479)</f>
        <v>0</v>
      </c>
      <c r="I480" s="24">
        <f>SUM(I469:I479)</f>
        <v>0</v>
      </c>
      <c r="J480" s="24"/>
      <c r="K480" s="24">
        <f>SUM(K469:K479)</f>
        <v>0</v>
      </c>
      <c r="L480" s="24">
        <f>SUM(L469:L479)</f>
        <v>0</v>
      </c>
      <c r="M480" s="24"/>
      <c r="N480" s="24">
        <f>SUM(N469:N479)</f>
        <v>0</v>
      </c>
      <c r="O480" s="24">
        <f>SUM(O469:O479)</f>
        <v>0</v>
      </c>
      <c r="P480" s="24"/>
      <c r="Q480" s="24">
        <f>SUM(Q469:Q479)</f>
        <v>0</v>
      </c>
      <c r="R480" s="24">
        <f>SUM(R469:R479)</f>
        <v>0</v>
      </c>
      <c r="S480" s="24"/>
      <c r="T480" s="24">
        <f>SUM(T469:T479)</f>
        <v>0</v>
      </c>
      <c r="U480" s="24">
        <f>SUM(U469:U479)</f>
        <v>0</v>
      </c>
      <c r="V480" s="24"/>
      <c r="W480" s="24">
        <f>SUM(W469:W479)</f>
        <v>0</v>
      </c>
      <c r="X480" s="24">
        <f>SUM(X469:X479)</f>
        <v>0</v>
      </c>
      <c r="Y480" s="24"/>
      <c r="Z480" s="24">
        <f>SUM(Z469:Z479)</f>
        <v>0</v>
      </c>
      <c r="AA480" s="24">
        <f>SUM(AA469:AA479)</f>
        <v>0</v>
      </c>
      <c r="AB480" s="24"/>
      <c r="AC480" s="24">
        <f>SUM(AC469:AC479)</f>
        <v>0</v>
      </c>
      <c r="AD480" s="24">
        <f>SUM(AD469:AD479)</f>
        <v>0</v>
      </c>
      <c r="AE480" s="24"/>
      <c r="AF480" s="24">
        <f>SUM(AF469:AF479)</f>
        <v>0</v>
      </c>
      <c r="AG480" s="24">
        <f>SUM(AG469:AG479)</f>
        <v>0</v>
      </c>
      <c r="AH480" s="24"/>
      <c r="AI480" s="24">
        <f>SUM(AI469:AI479)</f>
        <v>0</v>
      </c>
      <c r="AJ480" s="24">
        <f>SUM(AJ469:AJ479)</f>
        <v>0</v>
      </c>
      <c r="AK480" s="24"/>
      <c r="AL480" s="24">
        <f>SUM(AL469:AL479)</f>
        <v>0</v>
      </c>
      <c r="AM480" s="24">
        <f>SUM(AM469:AM479)</f>
        <v>0</v>
      </c>
      <c r="AN480" s="24"/>
      <c r="AO480" s="24">
        <f>SUM(AO469:AO479)</f>
        <v>0</v>
      </c>
      <c r="AP480" s="24">
        <f>SUM(AP469:AP479)</f>
        <v>0</v>
      </c>
      <c r="AQ480" s="24"/>
      <c r="AR480" s="24">
        <f>SUM(AR469:AR479)</f>
        <v>0</v>
      </c>
      <c r="AS480" s="24">
        <f>SUM(AS469:AS479)</f>
        <v>0</v>
      </c>
      <c r="AT480" s="24"/>
      <c r="AU480" s="24">
        <f>SUM(AU469:AU479)</f>
        <v>0</v>
      </c>
      <c r="AV480" s="28">
        <f>SUM(AV469:AV479)</f>
        <v>0</v>
      </c>
      <c r="AW480" s="24"/>
      <c r="AX480" s="24">
        <f>SUM(AX469:AX479)</f>
        <v>0</v>
      </c>
      <c r="AY480" s="25">
        <f>SUM(AY469:AY479)</f>
        <v>0</v>
      </c>
    </row>
    <row r="481" spans="2:81" ht="15.75" thickBot="1" x14ac:dyDescent="0.3"/>
    <row r="482" spans="2:81" x14ac:dyDescent="0.25">
      <c r="B482" s="333" t="s">
        <v>9</v>
      </c>
      <c r="C482" s="350"/>
      <c r="D482" s="339">
        <v>16</v>
      </c>
      <c r="E482" s="340"/>
      <c r="F482" s="340"/>
      <c r="G482" s="328">
        <v>17</v>
      </c>
      <c r="H482" s="329"/>
      <c r="I482" s="330"/>
      <c r="J482" s="328">
        <v>18</v>
      </c>
      <c r="K482" s="329"/>
      <c r="L482" s="330"/>
      <c r="M482" s="328">
        <v>19</v>
      </c>
      <c r="N482" s="329"/>
      <c r="O482" s="330"/>
      <c r="P482" s="328">
        <v>20</v>
      </c>
      <c r="Q482" s="329"/>
      <c r="R482" s="330"/>
      <c r="S482" s="328">
        <v>21</v>
      </c>
      <c r="T482" s="329"/>
      <c r="U482" s="330"/>
      <c r="V482" s="328">
        <v>22</v>
      </c>
      <c r="W482" s="329"/>
      <c r="X482" s="330"/>
      <c r="Y482" s="328">
        <v>23</v>
      </c>
      <c r="Z482" s="329"/>
      <c r="AA482" s="330"/>
      <c r="AB482" s="328">
        <v>24</v>
      </c>
      <c r="AC482" s="329"/>
      <c r="AD482" s="330"/>
      <c r="AE482" s="328">
        <v>25</v>
      </c>
      <c r="AF482" s="329"/>
      <c r="AG482" s="330"/>
      <c r="AH482" s="328">
        <v>26</v>
      </c>
      <c r="AI482" s="329"/>
      <c r="AJ482" s="330"/>
      <c r="AK482" s="328">
        <v>27</v>
      </c>
      <c r="AL482" s="329"/>
      <c r="AM482" s="330"/>
      <c r="AN482" s="328">
        <v>28</v>
      </c>
      <c r="AO482" s="329"/>
      <c r="AP482" s="330"/>
      <c r="AQ482" s="328">
        <v>29</v>
      </c>
      <c r="AR482" s="329"/>
      <c r="AS482" s="330"/>
      <c r="AT482" s="328">
        <v>30</v>
      </c>
      <c r="AU482" s="329"/>
      <c r="AV482" s="330"/>
      <c r="AW482" s="328">
        <v>31</v>
      </c>
      <c r="AX482" s="329"/>
      <c r="AY482" s="330"/>
      <c r="AZ482" s="319"/>
      <c r="BA482" s="319"/>
      <c r="BB482" s="319"/>
      <c r="BC482" s="319"/>
      <c r="BD482" s="319"/>
      <c r="BE482" s="319"/>
      <c r="BF482" s="319"/>
      <c r="BG482" s="319"/>
      <c r="BH482" s="319"/>
      <c r="BI482" s="319"/>
      <c r="BJ482" s="319"/>
      <c r="BK482" s="319"/>
      <c r="BL482" s="319"/>
      <c r="BM482" s="319"/>
      <c r="BN482" s="319"/>
      <c r="BO482" s="319"/>
      <c r="BP482" s="319"/>
      <c r="BQ482" s="319"/>
      <c r="BR482" s="319"/>
      <c r="BS482" s="319"/>
      <c r="BT482" s="319"/>
      <c r="BU482" s="319"/>
      <c r="BV482" s="319"/>
      <c r="BW482" s="319"/>
      <c r="BX482" s="319"/>
      <c r="BY482" s="319"/>
      <c r="BZ482" s="319"/>
      <c r="CA482" s="319"/>
      <c r="CB482" s="319"/>
      <c r="CC482" s="319"/>
    </row>
    <row r="483" spans="2:81" x14ac:dyDescent="0.25">
      <c r="B483" s="335"/>
      <c r="C483" s="351"/>
      <c r="D483" s="15" t="s">
        <v>0</v>
      </c>
      <c r="E483" s="16" t="s">
        <v>1</v>
      </c>
      <c r="F483" s="16" t="s">
        <v>2</v>
      </c>
      <c r="G483" s="16" t="s">
        <v>0</v>
      </c>
      <c r="H483" s="16" t="s">
        <v>1</v>
      </c>
      <c r="I483" s="16" t="s">
        <v>2</v>
      </c>
      <c r="J483" s="16" t="s">
        <v>0</v>
      </c>
      <c r="K483" s="16" t="s">
        <v>1</v>
      </c>
      <c r="L483" s="16" t="s">
        <v>2</v>
      </c>
      <c r="M483" s="16" t="s">
        <v>0</v>
      </c>
      <c r="N483" s="16" t="s">
        <v>1</v>
      </c>
      <c r="O483" s="16" t="s">
        <v>2</v>
      </c>
      <c r="P483" s="16" t="s">
        <v>0</v>
      </c>
      <c r="Q483" s="16" t="s">
        <v>1</v>
      </c>
      <c r="R483" s="16" t="s">
        <v>2</v>
      </c>
      <c r="S483" s="16" t="s">
        <v>0</v>
      </c>
      <c r="T483" s="16" t="s">
        <v>1</v>
      </c>
      <c r="U483" s="16" t="s">
        <v>2</v>
      </c>
      <c r="V483" s="16" t="s">
        <v>0</v>
      </c>
      <c r="W483" s="16" t="s">
        <v>1</v>
      </c>
      <c r="X483" s="16" t="s">
        <v>2</v>
      </c>
      <c r="Y483" s="16" t="s">
        <v>0</v>
      </c>
      <c r="Z483" s="16" t="s">
        <v>1</v>
      </c>
      <c r="AA483" s="16" t="s">
        <v>2</v>
      </c>
      <c r="AB483" s="16" t="s">
        <v>0</v>
      </c>
      <c r="AC483" s="16" t="s">
        <v>1</v>
      </c>
      <c r="AD483" s="16" t="s">
        <v>2</v>
      </c>
      <c r="AE483" s="16" t="s">
        <v>0</v>
      </c>
      <c r="AF483" s="16" t="s">
        <v>1</v>
      </c>
      <c r="AG483" s="16" t="s">
        <v>2</v>
      </c>
      <c r="AH483" s="16" t="s">
        <v>0</v>
      </c>
      <c r="AI483" s="16" t="s">
        <v>1</v>
      </c>
      <c r="AJ483" s="16" t="s">
        <v>2</v>
      </c>
      <c r="AK483" s="16" t="s">
        <v>0</v>
      </c>
      <c r="AL483" s="16" t="s">
        <v>1</v>
      </c>
      <c r="AM483" s="16" t="s">
        <v>2</v>
      </c>
      <c r="AN483" s="16" t="s">
        <v>0</v>
      </c>
      <c r="AO483" s="16" t="s">
        <v>1</v>
      </c>
      <c r="AP483" s="16" t="s">
        <v>2</v>
      </c>
      <c r="AQ483" s="16" t="s">
        <v>0</v>
      </c>
      <c r="AR483" s="16" t="s">
        <v>1</v>
      </c>
      <c r="AS483" s="16" t="s">
        <v>2</v>
      </c>
      <c r="AT483" s="16" t="s">
        <v>0</v>
      </c>
      <c r="AU483" s="16" t="s">
        <v>1</v>
      </c>
      <c r="AV483" s="27" t="s">
        <v>2</v>
      </c>
      <c r="AW483" s="16" t="s">
        <v>0</v>
      </c>
      <c r="AX483" s="16" t="s">
        <v>1</v>
      </c>
      <c r="AY483" s="17" t="s">
        <v>2</v>
      </c>
    </row>
    <row r="484" spans="2:81" x14ac:dyDescent="0.25">
      <c r="B484" s="335"/>
      <c r="C484" s="35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5"/>
      <c r="AW484" s="1"/>
      <c r="AX484" s="1"/>
      <c r="AY484" s="8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</row>
    <row r="485" spans="2:81" x14ac:dyDescent="0.25">
      <c r="B485" s="335"/>
      <c r="C485" s="35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5"/>
      <c r="AW485" s="1"/>
      <c r="AX485" s="1"/>
      <c r="AY485" s="8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</row>
    <row r="486" spans="2:81" ht="15.75" thickBot="1" x14ac:dyDescent="0.3">
      <c r="B486" s="337"/>
      <c r="C486" s="352"/>
      <c r="D486" s="11"/>
      <c r="E486" s="1"/>
      <c r="F486" s="1" t="s">
        <v>167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5"/>
      <c r="AW486" s="1"/>
      <c r="AX486" s="1"/>
      <c r="AY486" s="8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</row>
    <row r="487" spans="2:81" x14ac:dyDescent="0.25">
      <c r="B487" s="320" t="s">
        <v>8</v>
      </c>
      <c r="C487" s="321"/>
      <c r="D487" s="11"/>
      <c r="E487" s="1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5"/>
      <c r="AW487" s="1"/>
      <c r="AX487" s="1"/>
      <c r="AY487" s="8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</row>
    <row r="488" spans="2:81" x14ac:dyDescent="0.25">
      <c r="B488" s="18" t="s">
        <v>6</v>
      </c>
      <c r="C488" s="26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5"/>
      <c r="AW488" s="1"/>
      <c r="AX488" s="1"/>
      <c r="AY488" s="8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</row>
    <row r="489" spans="2:81" x14ac:dyDescent="0.25">
      <c r="B489" s="18" t="s">
        <v>3</v>
      </c>
      <c r="C489" s="19">
        <f>SUM(E495,H495,K495,N495,Q495,T495,W495,Z495,AC495,AF495,AI495,AL495,AO495,AR495,AU495,AX495)</f>
        <v>0</v>
      </c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5"/>
      <c r="AW489" s="1"/>
      <c r="AX489" s="1"/>
      <c r="AY489" s="8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</row>
    <row r="490" spans="2:81" x14ac:dyDescent="0.25">
      <c r="B490" s="18" t="s">
        <v>2</v>
      </c>
      <c r="C490" s="19">
        <f>SUM(F495,I495,L495,O495,R495,U495,X495,AA495,AD495,AG495,AJ495,AM495,AP495,AS495,AV495,AY495)</f>
        <v>0</v>
      </c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5"/>
      <c r="AW490" s="1"/>
      <c r="AX490" s="1"/>
      <c r="AY490" s="8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</row>
    <row r="491" spans="2:81" ht="15.75" thickBot="1" x14ac:dyDescent="0.3">
      <c r="B491" s="18" t="s">
        <v>4</v>
      </c>
      <c r="C491" s="20">
        <f>C489-C490</f>
        <v>0</v>
      </c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5"/>
      <c r="AW491" s="1"/>
      <c r="AX491" s="1"/>
      <c r="AY491" s="8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</row>
    <row r="492" spans="2:81" x14ac:dyDescent="0.25">
      <c r="B492" s="322" t="s">
        <v>5</v>
      </c>
      <c r="C492" s="323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5"/>
      <c r="AW492" s="1"/>
      <c r="AX492" s="1"/>
      <c r="AY492" s="8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</row>
    <row r="493" spans="2:81" x14ac:dyDescent="0.25">
      <c r="B493" s="324" t="e">
        <f>C491/C488</f>
        <v>#DIV/0!</v>
      </c>
      <c r="C493" s="325"/>
      <c r="D493" s="1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5"/>
      <c r="AW493" s="1"/>
      <c r="AX493" s="1"/>
      <c r="AY493" s="8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</row>
    <row r="494" spans="2:81" ht="15.75" thickBot="1" x14ac:dyDescent="0.3">
      <c r="B494" s="326"/>
      <c r="C494" s="327"/>
      <c r="D494" s="10"/>
      <c r="E494" s="4"/>
      <c r="F494" s="3"/>
      <c r="G494" s="3"/>
      <c r="H494" s="4"/>
      <c r="I494" s="4"/>
      <c r="J494" s="3"/>
      <c r="K494" s="3"/>
      <c r="L494" s="4"/>
      <c r="M494" s="3"/>
      <c r="N494" s="3"/>
      <c r="O494" s="4"/>
      <c r="P494" s="3"/>
      <c r="Q494" s="3"/>
      <c r="R494" s="4"/>
      <c r="S494" s="3"/>
      <c r="T494" s="3"/>
      <c r="U494" s="4"/>
      <c r="V494" s="3"/>
      <c r="W494" s="3"/>
      <c r="X494" s="4"/>
      <c r="Y494" s="3"/>
      <c r="Z494" s="3"/>
      <c r="AA494" s="4"/>
      <c r="AB494" s="3"/>
      <c r="AC494" s="3"/>
      <c r="AD494" s="4"/>
      <c r="AE494" s="3"/>
      <c r="AF494" s="3"/>
      <c r="AG494" s="4"/>
      <c r="AH494" s="3"/>
      <c r="AI494" s="3"/>
      <c r="AJ494" s="4"/>
      <c r="AK494" s="3"/>
      <c r="AL494" s="3"/>
      <c r="AM494" s="4"/>
      <c r="AN494" s="3"/>
      <c r="AO494" s="3"/>
      <c r="AP494" s="4"/>
      <c r="AQ494" s="3"/>
      <c r="AR494" s="3"/>
      <c r="AS494" s="4"/>
      <c r="AT494" s="3"/>
      <c r="AU494" s="3"/>
      <c r="AV494" s="6"/>
      <c r="AW494" s="4"/>
      <c r="AX494" s="3"/>
      <c r="AY494" s="9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</row>
    <row r="495" spans="2:81" ht="15.75" thickBot="1" x14ac:dyDescent="0.3">
      <c r="B495" s="21"/>
      <c r="C495" s="22"/>
      <c r="D495" s="23"/>
      <c r="E495" s="24">
        <f>SUM(E484:E494)</f>
        <v>0</v>
      </c>
      <c r="F495" s="24">
        <f>SUM(F484:F494)</f>
        <v>0</v>
      </c>
      <c r="G495" s="24"/>
      <c r="H495" s="24">
        <f>SUM(H484:H494)</f>
        <v>0</v>
      </c>
      <c r="I495" s="24">
        <f>SUM(I484:I494)</f>
        <v>0</v>
      </c>
      <c r="J495" s="24"/>
      <c r="K495" s="24">
        <f>SUM(K484:K494)</f>
        <v>0</v>
      </c>
      <c r="L495" s="24">
        <f>SUM(L484:L494)</f>
        <v>0</v>
      </c>
      <c r="M495" s="24"/>
      <c r="N495" s="24">
        <f>SUM(N484:N494)</f>
        <v>0</v>
      </c>
      <c r="O495" s="24">
        <f>SUM(O484:O494)</f>
        <v>0</v>
      </c>
      <c r="P495" s="24"/>
      <c r="Q495" s="24">
        <f>SUM(Q484:Q494)</f>
        <v>0</v>
      </c>
      <c r="R495" s="24">
        <f>SUM(R484:R494)</f>
        <v>0</v>
      </c>
      <c r="S495" s="24"/>
      <c r="T495" s="24">
        <f>SUM(T484:T494)</f>
        <v>0</v>
      </c>
      <c r="U495" s="24">
        <f>SUM(U484:U494)</f>
        <v>0</v>
      </c>
      <c r="V495" s="24"/>
      <c r="W495" s="24">
        <f>SUM(W484:W494)</f>
        <v>0</v>
      </c>
      <c r="X495" s="24">
        <f>SUM(X484:X494)</f>
        <v>0</v>
      </c>
      <c r="Y495" s="24"/>
      <c r="Z495" s="24">
        <f>SUM(Z484:Z494)</f>
        <v>0</v>
      </c>
      <c r="AA495" s="24">
        <f>SUM(AA484:AA494)</f>
        <v>0</v>
      </c>
      <c r="AB495" s="24"/>
      <c r="AC495" s="24">
        <f>SUM(AC484:AC494)</f>
        <v>0</v>
      </c>
      <c r="AD495" s="24">
        <f>SUM(AD484:AD494)</f>
        <v>0</v>
      </c>
      <c r="AE495" s="24"/>
      <c r="AF495" s="24">
        <f>SUM(AF484:AF494)</f>
        <v>0</v>
      </c>
      <c r="AG495" s="24">
        <f>SUM(AG484:AG494)</f>
        <v>0</v>
      </c>
      <c r="AH495" s="24"/>
      <c r="AI495" s="24">
        <f>SUM(AI484:AI494)</f>
        <v>0</v>
      </c>
      <c r="AJ495" s="24">
        <f>SUM(AJ484:AJ494)</f>
        <v>0</v>
      </c>
      <c r="AK495" s="24"/>
      <c r="AL495" s="24">
        <f>SUM(AL484:AL494)</f>
        <v>0</v>
      </c>
      <c r="AM495" s="24">
        <f>SUM(AM484:AM494)</f>
        <v>0</v>
      </c>
      <c r="AN495" s="24"/>
      <c r="AO495" s="24">
        <f>SUM(AO484:AO494)</f>
        <v>0</v>
      </c>
      <c r="AP495" s="24">
        <f>SUM(AP484:AP494)</f>
        <v>0</v>
      </c>
      <c r="AQ495" s="24"/>
      <c r="AR495" s="24">
        <f>SUM(AR484:AR494)</f>
        <v>0</v>
      </c>
      <c r="AS495" s="24">
        <f>SUM(AS484:AS494)</f>
        <v>0</v>
      </c>
      <c r="AT495" s="24"/>
      <c r="AU495" s="24">
        <f>SUM(AU484:AU494)</f>
        <v>0</v>
      </c>
      <c r="AV495" s="28">
        <f>SUM(AV484:AV494)</f>
        <v>0</v>
      </c>
      <c r="AW495" s="24"/>
      <c r="AX495" s="24">
        <f>SUM(AX484:AX494)</f>
        <v>0</v>
      </c>
      <c r="AY495" s="25">
        <f>SUM(AY484:AY494)</f>
        <v>0</v>
      </c>
    </row>
    <row r="496" spans="2:81" ht="15.75" thickBot="1" x14ac:dyDescent="0.3"/>
    <row r="497" spans="2:81" x14ac:dyDescent="0.25">
      <c r="B497" s="333" t="s">
        <v>9</v>
      </c>
      <c r="C497" s="350"/>
      <c r="D497" s="339">
        <v>16</v>
      </c>
      <c r="E497" s="340"/>
      <c r="F497" s="340"/>
      <c r="G497" s="328">
        <v>17</v>
      </c>
      <c r="H497" s="329"/>
      <c r="I497" s="330"/>
      <c r="J497" s="328">
        <v>18</v>
      </c>
      <c r="K497" s="329"/>
      <c r="L497" s="330"/>
      <c r="M497" s="328">
        <v>19</v>
      </c>
      <c r="N497" s="329"/>
      <c r="O497" s="330"/>
      <c r="P497" s="328">
        <v>20</v>
      </c>
      <c r="Q497" s="329"/>
      <c r="R497" s="330"/>
      <c r="S497" s="328">
        <v>21</v>
      </c>
      <c r="T497" s="329"/>
      <c r="U497" s="330"/>
      <c r="V497" s="328">
        <v>22</v>
      </c>
      <c r="W497" s="329"/>
      <c r="X497" s="330"/>
      <c r="Y497" s="328">
        <v>23</v>
      </c>
      <c r="Z497" s="329"/>
      <c r="AA497" s="330"/>
      <c r="AB497" s="328">
        <v>24</v>
      </c>
      <c r="AC497" s="329"/>
      <c r="AD497" s="330"/>
      <c r="AE497" s="328">
        <v>25</v>
      </c>
      <c r="AF497" s="329"/>
      <c r="AG497" s="330"/>
      <c r="AH497" s="328">
        <v>26</v>
      </c>
      <c r="AI497" s="329"/>
      <c r="AJ497" s="330"/>
      <c r="AK497" s="328">
        <v>27</v>
      </c>
      <c r="AL497" s="329"/>
      <c r="AM497" s="330"/>
      <c r="AN497" s="328">
        <v>28</v>
      </c>
      <c r="AO497" s="329"/>
      <c r="AP497" s="330"/>
      <c r="AQ497" s="328">
        <v>29</v>
      </c>
      <c r="AR497" s="329"/>
      <c r="AS497" s="330"/>
      <c r="AT497" s="328">
        <v>30</v>
      </c>
      <c r="AU497" s="329"/>
      <c r="AV497" s="330"/>
      <c r="AW497" s="328">
        <v>31</v>
      </c>
      <c r="AX497" s="329"/>
      <c r="AY497" s="330"/>
      <c r="AZ497" s="319"/>
      <c r="BA497" s="319"/>
      <c r="BB497" s="319"/>
      <c r="BC497" s="319"/>
      <c r="BD497" s="319"/>
      <c r="BE497" s="319"/>
      <c r="BF497" s="319"/>
      <c r="BG497" s="319"/>
      <c r="BH497" s="319"/>
      <c r="BI497" s="319"/>
      <c r="BJ497" s="319"/>
      <c r="BK497" s="319"/>
      <c r="BL497" s="319"/>
      <c r="BM497" s="319"/>
      <c r="BN497" s="319"/>
      <c r="BO497" s="319"/>
      <c r="BP497" s="319"/>
      <c r="BQ497" s="319"/>
      <c r="BR497" s="319"/>
      <c r="BS497" s="319"/>
      <c r="BT497" s="319"/>
      <c r="BU497" s="319"/>
      <c r="BV497" s="319"/>
      <c r="BW497" s="319"/>
      <c r="BX497" s="319"/>
      <c r="BY497" s="319"/>
      <c r="BZ497" s="319"/>
      <c r="CA497" s="319"/>
      <c r="CB497" s="319"/>
      <c r="CC497" s="319"/>
    </row>
    <row r="498" spans="2:81" x14ac:dyDescent="0.25">
      <c r="B498" s="335"/>
      <c r="C498" s="351"/>
      <c r="D498" s="15" t="s">
        <v>0</v>
      </c>
      <c r="E498" s="16" t="s">
        <v>1</v>
      </c>
      <c r="F498" s="16" t="s">
        <v>2</v>
      </c>
      <c r="G498" s="16" t="s">
        <v>0</v>
      </c>
      <c r="H498" s="16" t="s">
        <v>1</v>
      </c>
      <c r="I498" s="16" t="s">
        <v>2</v>
      </c>
      <c r="J498" s="16" t="s">
        <v>0</v>
      </c>
      <c r="K498" s="16" t="s">
        <v>1</v>
      </c>
      <c r="L498" s="16" t="s">
        <v>2</v>
      </c>
      <c r="M498" s="16" t="s">
        <v>0</v>
      </c>
      <c r="N498" s="16" t="s">
        <v>1</v>
      </c>
      <c r="O498" s="16" t="s">
        <v>2</v>
      </c>
      <c r="P498" s="16" t="s">
        <v>0</v>
      </c>
      <c r="Q498" s="16" t="s">
        <v>1</v>
      </c>
      <c r="R498" s="16" t="s">
        <v>2</v>
      </c>
      <c r="S498" s="16" t="s">
        <v>0</v>
      </c>
      <c r="T498" s="16" t="s">
        <v>1</v>
      </c>
      <c r="U498" s="16" t="s">
        <v>2</v>
      </c>
      <c r="V498" s="16" t="s">
        <v>0</v>
      </c>
      <c r="W498" s="16" t="s">
        <v>1</v>
      </c>
      <c r="X498" s="16" t="s">
        <v>2</v>
      </c>
      <c r="Y498" s="16" t="s">
        <v>0</v>
      </c>
      <c r="Z498" s="16" t="s">
        <v>1</v>
      </c>
      <c r="AA498" s="16" t="s">
        <v>2</v>
      </c>
      <c r="AB498" s="16" t="s">
        <v>0</v>
      </c>
      <c r="AC498" s="16" t="s">
        <v>1</v>
      </c>
      <c r="AD498" s="16" t="s">
        <v>2</v>
      </c>
      <c r="AE498" s="16" t="s">
        <v>0</v>
      </c>
      <c r="AF498" s="16" t="s">
        <v>1</v>
      </c>
      <c r="AG498" s="16" t="s">
        <v>2</v>
      </c>
      <c r="AH498" s="16" t="s">
        <v>0</v>
      </c>
      <c r="AI498" s="16" t="s">
        <v>1</v>
      </c>
      <c r="AJ498" s="16" t="s">
        <v>2</v>
      </c>
      <c r="AK498" s="16" t="s">
        <v>0</v>
      </c>
      <c r="AL498" s="16" t="s">
        <v>1</v>
      </c>
      <c r="AM498" s="16" t="s">
        <v>2</v>
      </c>
      <c r="AN498" s="16" t="s">
        <v>0</v>
      </c>
      <c r="AO498" s="16" t="s">
        <v>1</v>
      </c>
      <c r="AP498" s="16" t="s">
        <v>2</v>
      </c>
      <c r="AQ498" s="16" t="s">
        <v>0</v>
      </c>
      <c r="AR498" s="16" t="s">
        <v>1</v>
      </c>
      <c r="AS498" s="16" t="s">
        <v>2</v>
      </c>
      <c r="AT498" s="16" t="s">
        <v>0</v>
      </c>
      <c r="AU498" s="16" t="s">
        <v>1</v>
      </c>
      <c r="AV498" s="27" t="s">
        <v>2</v>
      </c>
      <c r="AW498" s="16" t="s">
        <v>0</v>
      </c>
      <c r="AX498" s="16" t="s">
        <v>1</v>
      </c>
      <c r="AY498" s="17" t="s">
        <v>2</v>
      </c>
    </row>
    <row r="499" spans="2:81" x14ac:dyDescent="0.25">
      <c r="B499" s="335"/>
      <c r="C499" s="35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5"/>
      <c r="AW499" s="1"/>
      <c r="AX499" s="1"/>
      <c r="AY499" s="8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</row>
    <row r="500" spans="2:81" x14ac:dyDescent="0.25">
      <c r="B500" s="335"/>
      <c r="C500" s="35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5"/>
      <c r="AW500" s="1"/>
      <c r="AX500" s="1"/>
      <c r="AY500" s="8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</row>
    <row r="501" spans="2:81" ht="15.75" thickBot="1" x14ac:dyDescent="0.3">
      <c r="B501" s="337"/>
      <c r="C501" s="352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5"/>
      <c r="AW501" s="1"/>
      <c r="AX501" s="1"/>
      <c r="AY501" s="8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</row>
    <row r="502" spans="2:81" x14ac:dyDescent="0.25">
      <c r="B502" s="320" t="s">
        <v>8</v>
      </c>
      <c r="C502" s="321"/>
      <c r="D502" s="11"/>
      <c r="E502" s="1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5"/>
      <c r="AW502" s="1"/>
      <c r="AX502" s="1"/>
      <c r="AY502" s="8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</row>
    <row r="503" spans="2:81" x14ac:dyDescent="0.25">
      <c r="B503" s="18" t="s">
        <v>6</v>
      </c>
      <c r="C503" s="26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5"/>
      <c r="AW503" s="1"/>
      <c r="AX503" s="1"/>
      <c r="AY503" s="8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</row>
    <row r="504" spans="2:81" x14ac:dyDescent="0.25">
      <c r="B504" s="18" t="s">
        <v>3</v>
      </c>
      <c r="C504" s="19">
        <f>SUM(E510,H510,K510,N510,Q510,T510,W510,Z510,AC510,AF510,AI510,AL510,AO510,AR510,AU510,AX510)</f>
        <v>0</v>
      </c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5"/>
      <c r="AW504" s="1"/>
      <c r="AX504" s="1"/>
      <c r="AY504" s="8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</row>
    <row r="505" spans="2:81" x14ac:dyDescent="0.25">
      <c r="B505" s="18" t="s">
        <v>2</v>
      </c>
      <c r="C505" s="19">
        <f>SUM(F510,I510,L510,O510,R510,U510,X510,AA510,AD510,AG510,AJ510,AM510,AP510,AS510,AV510,AY510)</f>
        <v>0</v>
      </c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5"/>
      <c r="AW505" s="1"/>
      <c r="AX505" s="1"/>
      <c r="AY505" s="8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</row>
    <row r="506" spans="2:81" ht="15.75" thickBot="1" x14ac:dyDescent="0.3">
      <c r="B506" s="18" t="s">
        <v>4</v>
      </c>
      <c r="C506" s="20">
        <f>C504-C505</f>
        <v>0</v>
      </c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5"/>
      <c r="AW506" s="1"/>
      <c r="AX506" s="1"/>
      <c r="AY506" s="8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</row>
    <row r="507" spans="2:81" x14ac:dyDescent="0.25">
      <c r="B507" s="322" t="s">
        <v>5</v>
      </c>
      <c r="C507" s="323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5"/>
      <c r="AW507" s="1"/>
      <c r="AX507" s="1"/>
      <c r="AY507" s="8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</row>
    <row r="508" spans="2:81" x14ac:dyDescent="0.25">
      <c r="B508" s="324" t="e">
        <f>C506/C503</f>
        <v>#DIV/0!</v>
      </c>
      <c r="C508" s="325"/>
      <c r="D508" s="1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5"/>
      <c r="AW508" s="1"/>
      <c r="AX508" s="1"/>
      <c r="AY508" s="8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</row>
    <row r="509" spans="2:81" ht="15.75" thickBot="1" x14ac:dyDescent="0.3">
      <c r="B509" s="326"/>
      <c r="C509" s="327"/>
      <c r="D509" s="10"/>
      <c r="E509" s="4"/>
      <c r="F509" s="3"/>
      <c r="G509" s="3"/>
      <c r="H509" s="4"/>
      <c r="I509" s="4"/>
      <c r="J509" s="3"/>
      <c r="K509" s="3"/>
      <c r="L509" s="4"/>
      <c r="M509" s="3"/>
      <c r="N509" s="3"/>
      <c r="O509" s="4"/>
      <c r="P509" s="3"/>
      <c r="Q509" s="3"/>
      <c r="R509" s="4"/>
      <c r="S509" s="3"/>
      <c r="T509" s="3"/>
      <c r="U509" s="4"/>
      <c r="V509" s="3"/>
      <c r="W509" s="3"/>
      <c r="X509" s="4"/>
      <c r="Y509" s="3"/>
      <c r="Z509" s="3"/>
      <c r="AA509" s="4"/>
      <c r="AB509" s="3"/>
      <c r="AC509" s="3"/>
      <c r="AD509" s="4"/>
      <c r="AE509" s="3"/>
      <c r="AF509" s="3"/>
      <c r="AG509" s="4"/>
      <c r="AH509" s="3"/>
      <c r="AI509" s="3"/>
      <c r="AJ509" s="4"/>
      <c r="AK509" s="3"/>
      <c r="AL509" s="3"/>
      <c r="AM509" s="4"/>
      <c r="AN509" s="3"/>
      <c r="AO509" s="3"/>
      <c r="AP509" s="4"/>
      <c r="AQ509" s="3"/>
      <c r="AR509" s="3"/>
      <c r="AS509" s="4"/>
      <c r="AT509" s="3"/>
      <c r="AU509" s="3"/>
      <c r="AV509" s="6"/>
      <c r="AW509" s="4"/>
      <c r="AX509" s="3"/>
      <c r="AY509" s="9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</row>
    <row r="510" spans="2:81" ht="15.75" thickBot="1" x14ac:dyDescent="0.3">
      <c r="B510" s="21"/>
      <c r="C510" s="22"/>
      <c r="D510" s="23"/>
      <c r="E510" s="24">
        <f>SUM(E499:E509)</f>
        <v>0</v>
      </c>
      <c r="F510" s="24">
        <f>SUM(F499:F509)</f>
        <v>0</v>
      </c>
      <c r="G510" s="24"/>
      <c r="H510" s="24">
        <f>SUM(H499:H509)</f>
        <v>0</v>
      </c>
      <c r="I510" s="24">
        <f>SUM(I499:I509)</f>
        <v>0</v>
      </c>
      <c r="J510" s="24"/>
      <c r="K510" s="24">
        <f>SUM(K499:K509)</f>
        <v>0</v>
      </c>
      <c r="L510" s="24">
        <f>SUM(L499:L509)</f>
        <v>0</v>
      </c>
      <c r="M510" s="24"/>
      <c r="N510" s="24">
        <f>SUM(N499:N509)</f>
        <v>0</v>
      </c>
      <c r="O510" s="24">
        <f>SUM(O499:O509)</f>
        <v>0</v>
      </c>
      <c r="P510" s="24"/>
      <c r="Q510" s="24">
        <f>SUM(Q499:Q509)</f>
        <v>0</v>
      </c>
      <c r="R510" s="24">
        <f>SUM(R499:R509)</f>
        <v>0</v>
      </c>
      <c r="S510" s="24"/>
      <c r="T510" s="24">
        <f>SUM(T499:T509)</f>
        <v>0</v>
      </c>
      <c r="U510" s="24">
        <f>SUM(U499:U509)</f>
        <v>0</v>
      </c>
      <c r="V510" s="24"/>
      <c r="W510" s="24">
        <f>SUM(W499:W509)</f>
        <v>0</v>
      </c>
      <c r="X510" s="24">
        <f>SUM(X499:X509)</f>
        <v>0</v>
      </c>
      <c r="Y510" s="24"/>
      <c r="Z510" s="24">
        <f>SUM(Z499:Z509)</f>
        <v>0</v>
      </c>
      <c r="AA510" s="24">
        <f>SUM(AA499:AA509)</f>
        <v>0</v>
      </c>
      <c r="AB510" s="24"/>
      <c r="AC510" s="24">
        <f>SUM(AC499:AC509)</f>
        <v>0</v>
      </c>
      <c r="AD510" s="24">
        <f>SUM(AD499:AD509)</f>
        <v>0</v>
      </c>
      <c r="AE510" s="24"/>
      <c r="AF510" s="24">
        <f>SUM(AF499:AF509)</f>
        <v>0</v>
      </c>
      <c r="AG510" s="24">
        <f>SUM(AG499:AG509)</f>
        <v>0</v>
      </c>
      <c r="AH510" s="24"/>
      <c r="AI510" s="24">
        <f>SUM(AI499:AI509)</f>
        <v>0</v>
      </c>
      <c r="AJ510" s="24">
        <f>SUM(AJ499:AJ509)</f>
        <v>0</v>
      </c>
      <c r="AK510" s="24"/>
      <c r="AL510" s="24">
        <f>SUM(AL499:AL509)</f>
        <v>0</v>
      </c>
      <c r="AM510" s="24">
        <f>SUM(AM499:AM509)</f>
        <v>0</v>
      </c>
      <c r="AN510" s="24"/>
      <c r="AO510" s="24">
        <f>SUM(AO499:AO509)</f>
        <v>0</v>
      </c>
      <c r="AP510" s="24">
        <f>SUM(AP499:AP509)</f>
        <v>0</v>
      </c>
      <c r="AQ510" s="24"/>
      <c r="AR510" s="24">
        <f>SUM(AR499:AR509)</f>
        <v>0</v>
      </c>
      <c r="AS510" s="24">
        <f>SUM(AS499:AS509)</f>
        <v>0</v>
      </c>
      <c r="AT510" s="24"/>
      <c r="AU510" s="24">
        <f>SUM(AU499:AU509)</f>
        <v>0</v>
      </c>
      <c r="AV510" s="28">
        <f>SUM(AV499:AV509)</f>
        <v>0</v>
      </c>
      <c r="AW510" s="24"/>
      <c r="AX510" s="24">
        <f>SUM(AX499:AX509)</f>
        <v>0</v>
      </c>
      <c r="AY510" s="25">
        <f>SUM(AY499:AY509)</f>
        <v>0</v>
      </c>
    </row>
    <row r="511" spans="2:81" ht="15.75" thickBot="1" x14ac:dyDescent="0.3"/>
    <row r="512" spans="2:81" x14ac:dyDescent="0.25">
      <c r="B512" s="333" t="s">
        <v>9</v>
      </c>
      <c r="C512" s="350"/>
      <c r="D512" s="339">
        <v>16</v>
      </c>
      <c r="E512" s="340"/>
      <c r="F512" s="340"/>
      <c r="G512" s="328">
        <v>17</v>
      </c>
      <c r="H512" s="329"/>
      <c r="I512" s="330"/>
      <c r="J512" s="328">
        <v>18</v>
      </c>
      <c r="K512" s="329"/>
      <c r="L512" s="330"/>
      <c r="M512" s="328">
        <v>19</v>
      </c>
      <c r="N512" s="329"/>
      <c r="O512" s="330"/>
      <c r="P512" s="328">
        <v>20</v>
      </c>
      <c r="Q512" s="329"/>
      <c r="R512" s="330"/>
      <c r="S512" s="328">
        <v>21</v>
      </c>
      <c r="T512" s="329"/>
      <c r="U512" s="330"/>
      <c r="V512" s="328">
        <v>22</v>
      </c>
      <c r="W512" s="329"/>
      <c r="X512" s="330"/>
      <c r="Y512" s="328">
        <v>23</v>
      </c>
      <c r="Z512" s="329"/>
      <c r="AA512" s="330"/>
      <c r="AB512" s="328">
        <v>24</v>
      </c>
      <c r="AC512" s="329"/>
      <c r="AD512" s="330"/>
      <c r="AE512" s="328">
        <v>25</v>
      </c>
      <c r="AF512" s="329"/>
      <c r="AG512" s="330"/>
      <c r="AH512" s="328">
        <v>26</v>
      </c>
      <c r="AI512" s="329"/>
      <c r="AJ512" s="330"/>
      <c r="AK512" s="328">
        <v>27</v>
      </c>
      <c r="AL512" s="329"/>
      <c r="AM512" s="330"/>
      <c r="AN512" s="328">
        <v>28</v>
      </c>
      <c r="AO512" s="329"/>
      <c r="AP512" s="330"/>
      <c r="AQ512" s="328">
        <v>29</v>
      </c>
      <c r="AR512" s="329"/>
      <c r="AS512" s="330"/>
      <c r="AT512" s="328">
        <v>30</v>
      </c>
      <c r="AU512" s="329"/>
      <c r="AV512" s="330"/>
      <c r="AW512" s="328">
        <v>31</v>
      </c>
      <c r="AX512" s="329"/>
      <c r="AY512" s="330"/>
      <c r="AZ512" s="319"/>
      <c r="BA512" s="319"/>
      <c r="BB512" s="319"/>
      <c r="BC512" s="319"/>
      <c r="BD512" s="319"/>
      <c r="BE512" s="319"/>
      <c r="BF512" s="319"/>
      <c r="BG512" s="319"/>
      <c r="BH512" s="319"/>
      <c r="BI512" s="319"/>
      <c r="BJ512" s="319"/>
      <c r="BK512" s="319"/>
      <c r="BL512" s="319"/>
      <c r="BM512" s="319"/>
      <c r="BN512" s="319"/>
      <c r="BO512" s="319"/>
      <c r="BP512" s="319"/>
      <c r="BQ512" s="319"/>
      <c r="BR512" s="319"/>
      <c r="BS512" s="319"/>
      <c r="BT512" s="319"/>
      <c r="BU512" s="319"/>
      <c r="BV512" s="319"/>
      <c r="BW512" s="319"/>
      <c r="BX512" s="319"/>
      <c r="BY512" s="319"/>
      <c r="BZ512" s="319"/>
      <c r="CA512" s="319"/>
      <c r="CB512" s="319"/>
      <c r="CC512" s="319"/>
    </row>
    <row r="513" spans="2:81" x14ac:dyDescent="0.25">
      <c r="B513" s="335"/>
      <c r="C513" s="351"/>
      <c r="D513" s="15" t="s">
        <v>0</v>
      </c>
      <c r="E513" s="16" t="s">
        <v>1</v>
      </c>
      <c r="F513" s="16" t="s">
        <v>2</v>
      </c>
      <c r="G513" s="16" t="s">
        <v>0</v>
      </c>
      <c r="H513" s="16" t="s">
        <v>1</v>
      </c>
      <c r="I513" s="16" t="s">
        <v>2</v>
      </c>
      <c r="J513" s="16" t="s">
        <v>0</v>
      </c>
      <c r="K513" s="16" t="s">
        <v>1</v>
      </c>
      <c r="L513" s="16" t="s">
        <v>2</v>
      </c>
      <c r="M513" s="16" t="s">
        <v>0</v>
      </c>
      <c r="N513" s="16" t="s">
        <v>1</v>
      </c>
      <c r="O513" s="16" t="s">
        <v>2</v>
      </c>
      <c r="P513" s="16" t="s">
        <v>0</v>
      </c>
      <c r="Q513" s="16" t="s">
        <v>1</v>
      </c>
      <c r="R513" s="16" t="s">
        <v>2</v>
      </c>
      <c r="S513" s="16" t="s">
        <v>0</v>
      </c>
      <c r="T513" s="16" t="s">
        <v>1</v>
      </c>
      <c r="U513" s="16" t="s">
        <v>2</v>
      </c>
      <c r="V513" s="16" t="s">
        <v>0</v>
      </c>
      <c r="W513" s="16" t="s">
        <v>1</v>
      </c>
      <c r="X513" s="16" t="s">
        <v>2</v>
      </c>
      <c r="Y513" s="16" t="s">
        <v>0</v>
      </c>
      <c r="Z513" s="16" t="s">
        <v>1</v>
      </c>
      <c r="AA513" s="16" t="s">
        <v>2</v>
      </c>
      <c r="AB513" s="16" t="s">
        <v>0</v>
      </c>
      <c r="AC513" s="16" t="s">
        <v>1</v>
      </c>
      <c r="AD513" s="16" t="s">
        <v>2</v>
      </c>
      <c r="AE513" s="16" t="s">
        <v>0</v>
      </c>
      <c r="AF513" s="16" t="s">
        <v>1</v>
      </c>
      <c r="AG513" s="16" t="s">
        <v>2</v>
      </c>
      <c r="AH513" s="16" t="s">
        <v>0</v>
      </c>
      <c r="AI513" s="16" t="s">
        <v>1</v>
      </c>
      <c r="AJ513" s="16" t="s">
        <v>2</v>
      </c>
      <c r="AK513" s="16" t="s">
        <v>0</v>
      </c>
      <c r="AL513" s="16" t="s">
        <v>1</v>
      </c>
      <c r="AM513" s="16" t="s">
        <v>2</v>
      </c>
      <c r="AN513" s="16" t="s">
        <v>0</v>
      </c>
      <c r="AO513" s="16" t="s">
        <v>1</v>
      </c>
      <c r="AP513" s="16" t="s">
        <v>2</v>
      </c>
      <c r="AQ513" s="16" t="s">
        <v>0</v>
      </c>
      <c r="AR513" s="16" t="s">
        <v>1</v>
      </c>
      <c r="AS513" s="16" t="s">
        <v>2</v>
      </c>
      <c r="AT513" s="16" t="s">
        <v>0</v>
      </c>
      <c r="AU513" s="16" t="s">
        <v>1</v>
      </c>
      <c r="AV513" s="27" t="s">
        <v>2</v>
      </c>
      <c r="AW513" s="16" t="s">
        <v>0</v>
      </c>
      <c r="AX513" s="16" t="s">
        <v>1</v>
      </c>
      <c r="AY513" s="17" t="s">
        <v>2</v>
      </c>
    </row>
    <row r="514" spans="2:81" x14ac:dyDescent="0.25">
      <c r="B514" s="335"/>
      <c r="C514" s="35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5"/>
      <c r="AW514" s="1"/>
      <c r="AX514" s="1"/>
      <c r="AY514" s="8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</row>
    <row r="515" spans="2:81" x14ac:dyDescent="0.25">
      <c r="B515" s="335"/>
      <c r="C515" s="351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5"/>
      <c r="AW515" s="1"/>
      <c r="AX515" s="1"/>
      <c r="AY515" s="8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</row>
    <row r="516" spans="2:81" ht="15.75" thickBot="1" x14ac:dyDescent="0.3">
      <c r="B516" s="337"/>
      <c r="C516" s="352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5"/>
      <c r="AW516" s="1"/>
      <c r="AX516" s="1"/>
      <c r="AY516" s="8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</row>
    <row r="517" spans="2:81" x14ac:dyDescent="0.25">
      <c r="B517" s="320" t="s">
        <v>8</v>
      </c>
      <c r="C517" s="321"/>
      <c r="D517" s="11"/>
      <c r="E517" s="1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5"/>
      <c r="AW517" s="1"/>
      <c r="AX517" s="1"/>
      <c r="AY517" s="8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</row>
    <row r="518" spans="2:81" x14ac:dyDescent="0.25">
      <c r="B518" s="18" t="s">
        <v>6</v>
      </c>
      <c r="C518" s="26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5"/>
      <c r="AW518" s="1"/>
      <c r="AX518" s="1"/>
      <c r="AY518" s="8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</row>
    <row r="519" spans="2:81" x14ac:dyDescent="0.25">
      <c r="B519" s="18" t="s">
        <v>3</v>
      </c>
      <c r="C519" s="19">
        <f>SUM(E525,H525,K525,N525,Q525,T525,W525,Z525,AC525,AF525,AI525,AL525,AO525,AR525,AU525,AX525)</f>
        <v>0</v>
      </c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5"/>
      <c r="AW519" s="1"/>
      <c r="AX519" s="1"/>
      <c r="AY519" s="8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</row>
    <row r="520" spans="2:81" x14ac:dyDescent="0.25">
      <c r="B520" s="18" t="s">
        <v>2</v>
      </c>
      <c r="C520" s="19">
        <f>SUM(F525,I525,L525,O525,R525,U525,X525,AA525,AD525,AG525,AJ525,AM525,AP525,AS525,AV525,AY525)</f>
        <v>0</v>
      </c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5"/>
      <c r="AW520" s="1"/>
      <c r="AX520" s="1"/>
      <c r="AY520" s="8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</row>
    <row r="521" spans="2:81" ht="15.75" thickBot="1" x14ac:dyDescent="0.3">
      <c r="B521" s="18" t="s">
        <v>4</v>
      </c>
      <c r="C521" s="20">
        <f>C519-C520</f>
        <v>0</v>
      </c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5"/>
      <c r="AW521" s="1"/>
      <c r="AX521" s="1"/>
      <c r="AY521" s="8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</row>
    <row r="522" spans="2:81" x14ac:dyDescent="0.25">
      <c r="B522" s="322" t="s">
        <v>5</v>
      </c>
      <c r="C522" s="323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5"/>
      <c r="AW522" s="1"/>
      <c r="AX522" s="1"/>
      <c r="AY522" s="8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</row>
    <row r="523" spans="2:81" x14ac:dyDescent="0.25">
      <c r="B523" s="324" t="e">
        <f>C521/C518</f>
        <v>#DIV/0!</v>
      </c>
      <c r="C523" s="325"/>
      <c r="D523" s="1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5"/>
      <c r="AW523" s="1"/>
      <c r="AX523" s="1"/>
      <c r="AY523" s="8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</row>
    <row r="524" spans="2:81" ht="15.75" thickBot="1" x14ac:dyDescent="0.3">
      <c r="B524" s="326"/>
      <c r="C524" s="327"/>
      <c r="D524" s="10"/>
      <c r="E524" s="4"/>
      <c r="F524" s="3"/>
      <c r="G524" s="3"/>
      <c r="H524" s="4"/>
      <c r="I524" s="4"/>
      <c r="J524" s="3"/>
      <c r="K524" s="3"/>
      <c r="L524" s="4"/>
      <c r="M524" s="3"/>
      <c r="N524" s="3"/>
      <c r="O524" s="4"/>
      <c r="P524" s="3"/>
      <c r="Q524" s="3"/>
      <c r="R524" s="4"/>
      <c r="S524" s="3"/>
      <c r="T524" s="3"/>
      <c r="U524" s="4"/>
      <c r="V524" s="3"/>
      <c r="W524" s="3"/>
      <c r="X524" s="4"/>
      <c r="Y524" s="3"/>
      <c r="Z524" s="3"/>
      <c r="AA524" s="4"/>
      <c r="AB524" s="3"/>
      <c r="AC524" s="3"/>
      <c r="AD524" s="4"/>
      <c r="AE524" s="3"/>
      <c r="AF524" s="3"/>
      <c r="AG524" s="4"/>
      <c r="AH524" s="3"/>
      <c r="AI524" s="3"/>
      <c r="AJ524" s="4"/>
      <c r="AK524" s="3"/>
      <c r="AL524" s="3"/>
      <c r="AM524" s="4"/>
      <c r="AN524" s="3"/>
      <c r="AO524" s="3"/>
      <c r="AP524" s="4"/>
      <c r="AQ524" s="3"/>
      <c r="AR524" s="3"/>
      <c r="AS524" s="4"/>
      <c r="AT524" s="3"/>
      <c r="AU524" s="3"/>
      <c r="AV524" s="6"/>
      <c r="AW524" s="4"/>
      <c r="AX524" s="3"/>
      <c r="AY524" s="9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</row>
    <row r="525" spans="2:81" ht="15.75" thickBot="1" x14ac:dyDescent="0.3">
      <c r="B525" s="21"/>
      <c r="C525" s="22"/>
      <c r="D525" s="23"/>
      <c r="E525" s="24">
        <f>SUM(E514:E524)</f>
        <v>0</v>
      </c>
      <c r="F525" s="24">
        <f>SUM(F514:F524)</f>
        <v>0</v>
      </c>
      <c r="G525" s="24"/>
      <c r="H525" s="24">
        <f>SUM(H514:H524)</f>
        <v>0</v>
      </c>
      <c r="I525" s="24">
        <f>SUM(I514:I524)</f>
        <v>0</v>
      </c>
      <c r="J525" s="24"/>
      <c r="K525" s="24">
        <f>SUM(K514:K524)</f>
        <v>0</v>
      </c>
      <c r="L525" s="24">
        <f>SUM(L514:L524)</f>
        <v>0</v>
      </c>
      <c r="M525" s="24"/>
      <c r="N525" s="24">
        <f>SUM(N514:N524)</f>
        <v>0</v>
      </c>
      <c r="O525" s="24">
        <f>SUM(O514:O524)</f>
        <v>0</v>
      </c>
      <c r="P525" s="24"/>
      <c r="Q525" s="24">
        <f>SUM(Q514:Q524)</f>
        <v>0</v>
      </c>
      <c r="R525" s="24">
        <f>SUM(R514:R524)</f>
        <v>0</v>
      </c>
      <c r="S525" s="24"/>
      <c r="T525" s="24">
        <f>SUM(T514:T524)</f>
        <v>0</v>
      </c>
      <c r="U525" s="24">
        <f>SUM(U514:U524)</f>
        <v>0</v>
      </c>
      <c r="V525" s="24"/>
      <c r="W525" s="24">
        <f>SUM(W514:W524)</f>
        <v>0</v>
      </c>
      <c r="X525" s="24">
        <f>SUM(X514:X524)</f>
        <v>0</v>
      </c>
      <c r="Y525" s="24"/>
      <c r="Z525" s="24">
        <f>SUM(Z514:Z524)</f>
        <v>0</v>
      </c>
      <c r="AA525" s="24">
        <f>SUM(AA514:AA524)</f>
        <v>0</v>
      </c>
      <c r="AB525" s="24"/>
      <c r="AC525" s="24">
        <f>SUM(AC514:AC524)</f>
        <v>0</v>
      </c>
      <c r="AD525" s="24">
        <f>SUM(AD514:AD524)</f>
        <v>0</v>
      </c>
      <c r="AE525" s="24"/>
      <c r="AF525" s="24">
        <f>SUM(AF514:AF524)</f>
        <v>0</v>
      </c>
      <c r="AG525" s="24">
        <f>SUM(AG514:AG524)</f>
        <v>0</v>
      </c>
      <c r="AH525" s="24"/>
      <c r="AI525" s="24">
        <f>SUM(AI514:AI524)</f>
        <v>0</v>
      </c>
      <c r="AJ525" s="24">
        <f>SUM(AJ514:AJ524)</f>
        <v>0</v>
      </c>
      <c r="AK525" s="24"/>
      <c r="AL525" s="24">
        <f>SUM(AL514:AL524)</f>
        <v>0</v>
      </c>
      <c r="AM525" s="24">
        <f>SUM(AM514:AM524)</f>
        <v>0</v>
      </c>
      <c r="AN525" s="24"/>
      <c r="AO525" s="24">
        <f>SUM(AO514:AO524)</f>
        <v>0</v>
      </c>
      <c r="AP525" s="24">
        <f>SUM(AP514:AP524)</f>
        <v>0</v>
      </c>
      <c r="AQ525" s="24"/>
      <c r="AR525" s="24">
        <f>SUM(AR514:AR524)</f>
        <v>0</v>
      </c>
      <c r="AS525" s="24">
        <f>SUM(AS514:AS524)</f>
        <v>0</v>
      </c>
      <c r="AT525" s="24"/>
      <c r="AU525" s="24">
        <f>SUM(AU514:AU524)</f>
        <v>0</v>
      </c>
      <c r="AV525" s="28">
        <f>SUM(AV514:AV524)</f>
        <v>0</v>
      </c>
      <c r="AW525" s="24"/>
      <c r="AX525" s="24">
        <f>SUM(AX514:AX524)</f>
        <v>0</v>
      </c>
      <c r="AY525" s="25">
        <f>SUM(AY514:AY524)</f>
        <v>0</v>
      </c>
    </row>
  </sheetData>
  <sheetProtection password="C520" sheet="1" objects="1" scenarios="1"/>
  <mergeCells count="1050">
    <mergeCell ref="AZ2:BB2"/>
    <mergeCell ref="BC2:BE2"/>
    <mergeCell ref="BF2:BH2"/>
    <mergeCell ref="BI2:BK2"/>
    <mergeCell ref="AH2:AJ2"/>
    <mergeCell ref="AK2:AM2"/>
    <mergeCell ref="AN2:AP2"/>
    <mergeCell ref="AQ2:AS2"/>
    <mergeCell ref="AT2:AV2"/>
    <mergeCell ref="S2:U2"/>
    <mergeCell ref="B28:C29"/>
    <mergeCell ref="B32:C36"/>
    <mergeCell ref="D32:F32"/>
    <mergeCell ref="G32:I32"/>
    <mergeCell ref="J32:L32"/>
    <mergeCell ref="CA17:CC17"/>
    <mergeCell ref="B22:C22"/>
    <mergeCell ref="B27:C27"/>
    <mergeCell ref="BF17:BH17"/>
    <mergeCell ref="BI17:BK17"/>
    <mergeCell ref="BL17:BN17"/>
    <mergeCell ref="BO17:BQ17"/>
    <mergeCell ref="BR17:BT17"/>
    <mergeCell ref="AQ17:AS17"/>
    <mergeCell ref="AT17:AV17"/>
    <mergeCell ref="AW17:AY17"/>
    <mergeCell ref="AZ17:BB17"/>
    <mergeCell ref="BC17:BE17"/>
    <mergeCell ref="BU17:BW17"/>
    <mergeCell ref="AH17:AJ17"/>
    <mergeCell ref="AK17:AM17"/>
    <mergeCell ref="AN17:AP17"/>
    <mergeCell ref="CA2:CC2"/>
    <mergeCell ref="B2:C6"/>
    <mergeCell ref="BL2:BN2"/>
    <mergeCell ref="BO2:BQ2"/>
    <mergeCell ref="BR2:BT2"/>
    <mergeCell ref="BU2:BW2"/>
    <mergeCell ref="BX2:BZ2"/>
    <mergeCell ref="BX17:BZ17"/>
    <mergeCell ref="B17:C21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E17:AG17"/>
    <mergeCell ref="V2:X2"/>
    <mergeCell ref="Y2:AA2"/>
    <mergeCell ref="AB2:AD2"/>
    <mergeCell ref="AE2:AG2"/>
    <mergeCell ref="G2:I2"/>
    <mergeCell ref="J2:L2"/>
    <mergeCell ref="M2:O2"/>
    <mergeCell ref="P2:R2"/>
    <mergeCell ref="B7:C7"/>
    <mergeCell ref="D2:F2"/>
    <mergeCell ref="B12:C12"/>
    <mergeCell ref="B13:C14"/>
    <mergeCell ref="AW2:AY2"/>
    <mergeCell ref="B43:C44"/>
    <mergeCell ref="B47:C51"/>
    <mergeCell ref="D47:F47"/>
    <mergeCell ref="G47:I47"/>
    <mergeCell ref="J47:L47"/>
    <mergeCell ref="BU32:BW32"/>
    <mergeCell ref="BX32:BZ32"/>
    <mergeCell ref="CA32:CC32"/>
    <mergeCell ref="B37:C37"/>
    <mergeCell ref="B42:C42"/>
    <mergeCell ref="BF32:BH32"/>
    <mergeCell ref="BI32:BK32"/>
    <mergeCell ref="BL32:BN32"/>
    <mergeCell ref="BO32:BQ32"/>
    <mergeCell ref="BR32:BT32"/>
    <mergeCell ref="AQ32:AS32"/>
    <mergeCell ref="AT32:AV32"/>
    <mergeCell ref="AW32:AY32"/>
    <mergeCell ref="AZ32:BB32"/>
    <mergeCell ref="BC32:BE32"/>
    <mergeCell ref="AB32:AD32"/>
    <mergeCell ref="AE32:AG32"/>
    <mergeCell ref="AH32:AJ32"/>
    <mergeCell ref="AK32:AM32"/>
    <mergeCell ref="AN32:AP32"/>
    <mergeCell ref="M32:O32"/>
    <mergeCell ref="P32:R32"/>
    <mergeCell ref="S32:U32"/>
    <mergeCell ref="V32:X32"/>
    <mergeCell ref="Y32:AA32"/>
    <mergeCell ref="B58:C59"/>
    <mergeCell ref="B62:C66"/>
    <mergeCell ref="D62:F62"/>
    <mergeCell ref="G62:I62"/>
    <mergeCell ref="J62:L62"/>
    <mergeCell ref="BU47:BW47"/>
    <mergeCell ref="BX47:BZ47"/>
    <mergeCell ref="CA47:CC47"/>
    <mergeCell ref="B52:C52"/>
    <mergeCell ref="B57:C57"/>
    <mergeCell ref="BF47:BH47"/>
    <mergeCell ref="BI47:BK47"/>
    <mergeCell ref="BL47:BN47"/>
    <mergeCell ref="BO47:BQ47"/>
    <mergeCell ref="BR47:BT47"/>
    <mergeCell ref="AQ47:AS47"/>
    <mergeCell ref="AT47:AV47"/>
    <mergeCell ref="AW47:AY47"/>
    <mergeCell ref="AZ47:BB47"/>
    <mergeCell ref="BC47:BE47"/>
    <mergeCell ref="AB47:AD47"/>
    <mergeCell ref="AE47:AG47"/>
    <mergeCell ref="AH47:AJ47"/>
    <mergeCell ref="AK47:AM47"/>
    <mergeCell ref="AN47:AP47"/>
    <mergeCell ref="M47:O47"/>
    <mergeCell ref="P47:R47"/>
    <mergeCell ref="S47:U47"/>
    <mergeCell ref="V47:X47"/>
    <mergeCell ref="Y47:AA47"/>
    <mergeCell ref="B73:C74"/>
    <mergeCell ref="B77:C81"/>
    <mergeCell ref="D77:F77"/>
    <mergeCell ref="G77:I77"/>
    <mergeCell ref="J77:L77"/>
    <mergeCell ref="BU62:BW62"/>
    <mergeCell ref="BX62:BZ62"/>
    <mergeCell ref="CA62:CC62"/>
    <mergeCell ref="B67:C67"/>
    <mergeCell ref="B72:C72"/>
    <mergeCell ref="BF62:BH62"/>
    <mergeCell ref="BI62:BK62"/>
    <mergeCell ref="BL62:BN62"/>
    <mergeCell ref="BO62:BQ62"/>
    <mergeCell ref="BR62:BT62"/>
    <mergeCell ref="AQ62:AS62"/>
    <mergeCell ref="AT62:AV62"/>
    <mergeCell ref="AW62:AY62"/>
    <mergeCell ref="AZ62:BB62"/>
    <mergeCell ref="BC62:BE62"/>
    <mergeCell ref="AB62:AD62"/>
    <mergeCell ref="AE62:AG62"/>
    <mergeCell ref="AH62:AJ62"/>
    <mergeCell ref="AK62:AM62"/>
    <mergeCell ref="AN62:AP62"/>
    <mergeCell ref="M62:O62"/>
    <mergeCell ref="P62:R62"/>
    <mergeCell ref="S62:U62"/>
    <mergeCell ref="V62:X62"/>
    <mergeCell ref="Y62:AA62"/>
    <mergeCell ref="B88:C89"/>
    <mergeCell ref="B92:C96"/>
    <mergeCell ref="D92:F92"/>
    <mergeCell ref="G92:I92"/>
    <mergeCell ref="J92:L92"/>
    <mergeCell ref="BU77:BW77"/>
    <mergeCell ref="BX77:BZ77"/>
    <mergeCell ref="CA77:CC77"/>
    <mergeCell ref="B82:C82"/>
    <mergeCell ref="B87:C87"/>
    <mergeCell ref="BF77:BH77"/>
    <mergeCell ref="BI77:BK77"/>
    <mergeCell ref="BL77:BN77"/>
    <mergeCell ref="BO77:BQ77"/>
    <mergeCell ref="BR77:BT77"/>
    <mergeCell ref="AQ77:AS77"/>
    <mergeCell ref="AT77:AV77"/>
    <mergeCell ref="AW77:AY77"/>
    <mergeCell ref="AZ77:BB77"/>
    <mergeCell ref="BC77:BE77"/>
    <mergeCell ref="AB77:AD77"/>
    <mergeCell ref="AE77:AG77"/>
    <mergeCell ref="AH77:AJ77"/>
    <mergeCell ref="AK77:AM77"/>
    <mergeCell ref="AN77:AP77"/>
    <mergeCell ref="M77:O77"/>
    <mergeCell ref="P77:R77"/>
    <mergeCell ref="S77:U77"/>
    <mergeCell ref="V77:X77"/>
    <mergeCell ref="Y77:AA77"/>
    <mergeCell ref="B103:C104"/>
    <mergeCell ref="B107:C111"/>
    <mergeCell ref="D107:F107"/>
    <mergeCell ref="G107:I107"/>
    <mergeCell ref="J107:L107"/>
    <mergeCell ref="BU92:BW92"/>
    <mergeCell ref="BX92:BZ92"/>
    <mergeCell ref="CA92:CC92"/>
    <mergeCell ref="B97:C97"/>
    <mergeCell ref="B102:C102"/>
    <mergeCell ref="BF92:BH92"/>
    <mergeCell ref="BI92:BK92"/>
    <mergeCell ref="BL92:BN92"/>
    <mergeCell ref="BO92:BQ92"/>
    <mergeCell ref="BR92:BT92"/>
    <mergeCell ref="AQ92:AS92"/>
    <mergeCell ref="AT92:AV92"/>
    <mergeCell ref="AW92:AY92"/>
    <mergeCell ref="AZ92:BB92"/>
    <mergeCell ref="BC92:BE92"/>
    <mergeCell ref="AB92:AD92"/>
    <mergeCell ref="AE92:AG92"/>
    <mergeCell ref="AH92:AJ92"/>
    <mergeCell ref="AK92:AM92"/>
    <mergeCell ref="AN92:AP92"/>
    <mergeCell ref="M92:O92"/>
    <mergeCell ref="P92:R92"/>
    <mergeCell ref="S92:U92"/>
    <mergeCell ref="V92:X92"/>
    <mergeCell ref="Y92:AA92"/>
    <mergeCell ref="B118:C119"/>
    <mergeCell ref="B122:C126"/>
    <mergeCell ref="D122:F122"/>
    <mergeCell ref="G122:I122"/>
    <mergeCell ref="J122:L122"/>
    <mergeCell ref="BU107:BW107"/>
    <mergeCell ref="BX107:BZ107"/>
    <mergeCell ref="CA107:CC107"/>
    <mergeCell ref="B112:C112"/>
    <mergeCell ref="B117:C117"/>
    <mergeCell ref="BF107:BH107"/>
    <mergeCell ref="BI107:BK107"/>
    <mergeCell ref="BL107:BN107"/>
    <mergeCell ref="BO107:BQ107"/>
    <mergeCell ref="BR107:BT107"/>
    <mergeCell ref="AQ107:AS107"/>
    <mergeCell ref="AT107:AV107"/>
    <mergeCell ref="AW107:AY107"/>
    <mergeCell ref="AZ107:BB107"/>
    <mergeCell ref="BC107:BE107"/>
    <mergeCell ref="AB107:AD107"/>
    <mergeCell ref="AE107:AG107"/>
    <mergeCell ref="AH107:AJ107"/>
    <mergeCell ref="AK107:AM107"/>
    <mergeCell ref="AN107:AP107"/>
    <mergeCell ref="M107:O107"/>
    <mergeCell ref="P107:R107"/>
    <mergeCell ref="S107:U107"/>
    <mergeCell ref="V107:X107"/>
    <mergeCell ref="Y107:AA107"/>
    <mergeCell ref="B133:C134"/>
    <mergeCell ref="B137:C141"/>
    <mergeCell ref="D137:F137"/>
    <mergeCell ref="G137:I137"/>
    <mergeCell ref="J137:L137"/>
    <mergeCell ref="BU122:BW122"/>
    <mergeCell ref="BX122:BZ122"/>
    <mergeCell ref="CA122:CC122"/>
    <mergeCell ref="B127:C127"/>
    <mergeCell ref="B132:C132"/>
    <mergeCell ref="BF122:BH122"/>
    <mergeCell ref="BI122:BK122"/>
    <mergeCell ref="BL122:BN122"/>
    <mergeCell ref="BO122:BQ122"/>
    <mergeCell ref="BR122:BT122"/>
    <mergeCell ref="AQ122:AS122"/>
    <mergeCell ref="AT122:AV122"/>
    <mergeCell ref="AW122:AY122"/>
    <mergeCell ref="AZ122:BB122"/>
    <mergeCell ref="BC122:BE122"/>
    <mergeCell ref="AB122:AD122"/>
    <mergeCell ref="AE122:AG122"/>
    <mergeCell ref="AH122:AJ122"/>
    <mergeCell ref="AK122:AM122"/>
    <mergeCell ref="AN122:AP122"/>
    <mergeCell ref="M122:O122"/>
    <mergeCell ref="P122:R122"/>
    <mergeCell ref="S122:U122"/>
    <mergeCell ref="V122:X122"/>
    <mergeCell ref="Y122:AA122"/>
    <mergeCell ref="B148:C149"/>
    <mergeCell ref="B152:C156"/>
    <mergeCell ref="D152:F152"/>
    <mergeCell ref="G152:I152"/>
    <mergeCell ref="J152:L152"/>
    <mergeCell ref="BU137:BW137"/>
    <mergeCell ref="BX137:BZ137"/>
    <mergeCell ref="CA137:CC137"/>
    <mergeCell ref="B142:C142"/>
    <mergeCell ref="B147:C147"/>
    <mergeCell ref="BF137:BH137"/>
    <mergeCell ref="BI137:BK137"/>
    <mergeCell ref="BL137:BN137"/>
    <mergeCell ref="BO137:BQ137"/>
    <mergeCell ref="BR137:BT137"/>
    <mergeCell ref="AQ137:AS137"/>
    <mergeCell ref="AT137:AV137"/>
    <mergeCell ref="AW137:AY137"/>
    <mergeCell ref="AZ137:BB137"/>
    <mergeCell ref="BC137:BE137"/>
    <mergeCell ref="AB137:AD137"/>
    <mergeCell ref="AE137:AG137"/>
    <mergeCell ref="AH137:AJ137"/>
    <mergeCell ref="AK137:AM137"/>
    <mergeCell ref="AN137:AP137"/>
    <mergeCell ref="M137:O137"/>
    <mergeCell ref="P137:R137"/>
    <mergeCell ref="S137:U137"/>
    <mergeCell ref="V137:X137"/>
    <mergeCell ref="Y137:AA137"/>
    <mergeCell ref="B163:C164"/>
    <mergeCell ref="B167:C171"/>
    <mergeCell ref="D167:F167"/>
    <mergeCell ref="G167:I167"/>
    <mergeCell ref="J167:L167"/>
    <mergeCell ref="BU152:BW152"/>
    <mergeCell ref="BX152:BZ152"/>
    <mergeCell ref="CA152:CC152"/>
    <mergeCell ref="B157:C157"/>
    <mergeCell ref="B162:C162"/>
    <mergeCell ref="BF152:BH152"/>
    <mergeCell ref="BI152:BK152"/>
    <mergeCell ref="BL152:BN152"/>
    <mergeCell ref="BO152:BQ152"/>
    <mergeCell ref="BR152:BT152"/>
    <mergeCell ref="AQ152:AS152"/>
    <mergeCell ref="AT152:AV152"/>
    <mergeCell ref="AW152:AY152"/>
    <mergeCell ref="AZ152:BB152"/>
    <mergeCell ref="BC152:BE152"/>
    <mergeCell ref="AB152:AD152"/>
    <mergeCell ref="AE152:AG152"/>
    <mergeCell ref="AH152:AJ152"/>
    <mergeCell ref="AK152:AM152"/>
    <mergeCell ref="AN152:AP152"/>
    <mergeCell ref="M152:O152"/>
    <mergeCell ref="P152:R152"/>
    <mergeCell ref="S152:U152"/>
    <mergeCell ref="V152:X152"/>
    <mergeCell ref="Y152:AA152"/>
    <mergeCell ref="B178:C179"/>
    <mergeCell ref="B182:C186"/>
    <mergeCell ref="D182:F182"/>
    <mergeCell ref="G182:I182"/>
    <mergeCell ref="J182:L182"/>
    <mergeCell ref="BU167:BW167"/>
    <mergeCell ref="BX167:BZ167"/>
    <mergeCell ref="CA167:CC167"/>
    <mergeCell ref="B172:C172"/>
    <mergeCell ref="B177:C177"/>
    <mergeCell ref="BF167:BH167"/>
    <mergeCell ref="BI167:BK167"/>
    <mergeCell ref="BL167:BN167"/>
    <mergeCell ref="BO167:BQ167"/>
    <mergeCell ref="BR167:BT167"/>
    <mergeCell ref="AQ167:AS167"/>
    <mergeCell ref="AT167:AV167"/>
    <mergeCell ref="AW167:AY167"/>
    <mergeCell ref="AZ167:BB167"/>
    <mergeCell ref="BC167:BE167"/>
    <mergeCell ref="AB167:AD167"/>
    <mergeCell ref="AE167:AG167"/>
    <mergeCell ref="AH167:AJ167"/>
    <mergeCell ref="AK167:AM167"/>
    <mergeCell ref="AN167:AP167"/>
    <mergeCell ref="M167:O167"/>
    <mergeCell ref="P167:R167"/>
    <mergeCell ref="S167:U167"/>
    <mergeCell ref="V167:X167"/>
    <mergeCell ref="Y167:AA167"/>
    <mergeCell ref="B193:C194"/>
    <mergeCell ref="B197:C201"/>
    <mergeCell ref="D197:F197"/>
    <mergeCell ref="G197:I197"/>
    <mergeCell ref="J197:L197"/>
    <mergeCell ref="BU182:BW182"/>
    <mergeCell ref="BX182:BZ182"/>
    <mergeCell ref="CA182:CC182"/>
    <mergeCell ref="B187:C187"/>
    <mergeCell ref="B192:C192"/>
    <mergeCell ref="BF182:BH182"/>
    <mergeCell ref="BI182:BK182"/>
    <mergeCell ref="BL182:BN182"/>
    <mergeCell ref="BO182:BQ182"/>
    <mergeCell ref="BR182:BT182"/>
    <mergeCell ref="AQ182:AS182"/>
    <mergeCell ref="AT182:AV182"/>
    <mergeCell ref="AW182:AY182"/>
    <mergeCell ref="AZ182:BB182"/>
    <mergeCell ref="BC182:BE182"/>
    <mergeCell ref="AB182:AD182"/>
    <mergeCell ref="AE182:AG182"/>
    <mergeCell ref="AH182:AJ182"/>
    <mergeCell ref="AK182:AM182"/>
    <mergeCell ref="AN182:AP182"/>
    <mergeCell ref="M182:O182"/>
    <mergeCell ref="P182:R182"/>
    <mergeCell ref="S182:U182"/>
    <mergeCell ref="V182:X182"/>
    <mergeCell ref="Y182:AA182"/>
    <mergeCell ref="B208:C209"/>
    <mergeCell ref="B212:C216"/>
    <mergeCell ref="D212:F212"/>
    <mergeCell ref="G212:I212"/>
    <mergeCell ref="J212:L212"/>
    <mergeCell ref="BU197:BW197"/>
    <mergeCell ref="BX197:BZ197"/>
    <mergeCell ref="CA197:CC197"/>
    <mergeCell ref="B202:C202"/>
    <mergeCell ref="B207:C207"/>
    <mergeCell ref="BF197:BH197"/>
    <mergeCell ref="BI197:BK197"/>
    <mergeCell ref="BL197:BN197"/>
    <mergeCell ref="BO197:BQ197"/>
    <mergeCell ref="BR197:BT197"/>
    <mergeCell ref="AQ197:AS197"/>
    <mergeCell ref="AT197:AV197"/>
    <mergeCell ref="AW197:AY197"/>
    <mergeCell ref="AZ197:BB197"/>
    <mergeCell ref="BC197:BE197"/>
    <mergeCell ref="AB197:AD197"/>
    <mergeCell ref="AE197:AG197"/>
    <mergeCell ref="AH197:AJ197"/>
    <mergeCell ref="AK197:AM197"/>
    <mergeCell ref="AN197:AP197"/>
    <mergeCell ref="M197:O197"/>
    <mergeCell ref="P197:R197"/>
    <mergeCell ref="S197:U197"/>
    <mergeCell ref="V197:X197"/>
    <mergeCell ref="Y197:AA197"/>
    <mergeCell ref="B223:C224"/>
    <mergeCell ref="B227:C231"/>
    <mergeCell ref="D227:F227"/>
    <mergeCell ref="G227:I227"/>
    <mergeCell ref="J227:L227"/>
    <mergeCell ref="BU212:BW212"/>
    <mergeCell ref="BX212:BZ212"/>
    <mergeCell ref="CA212:CC212"/>
    <mergeCell ref="B217:C217"/>
    <mergeCell ref="B222:C222"/>
    <mergeCell ref="BF212:BH212"/>
    <mergeCell ref="BI212:BK212"/>
    <mergeCell ref="BL212:BN212"/>
    <mergeCell ref="BO212:BQ212"/>
    <mergeCell ref="BR212:BT212"/>
    <mergeCell ref="AQ212:AS212"/>
    <mergeCell ref="AT212:AV212"/>
    <mergeCell ref="AW212:AY212"/>
    <mergeCell ref="AZ212:BB212"/>
    <mergeCell ref="BC212:BE212"/>
    <mergeCell ref="AB212:AD212"/>
    <mergeCell ref="AE212:AG212"/>
    <mergeCell ref="AH212:AJ212"/>
    <mergeCell ref="AK212:AM212"/>
    <mergeCell ref="AN212:AP212"/>
    <mergeCell ref="M212:O212"/>
    <mergeCell ref="P212:R212"/>
    <mergeCell ref="S212:U212"/>
    <mergeCell ref="V212:X212"/>
    <mergeCell ref="Y212:AA212"/>
    <mergeCell ref="B238:C239"/>
    <mergeCell ref="B242:C246"/>
    <mergeCell ref="D242:F242"/>
    <mergeCell ref="G242:I242"/>
    <mergeCell ref="J242:L242"/>
    <mergeCell ref="BU227:BW227"/>
    <mergeCell ref="BX227:BZ227"/>
    <mergeCell ref="CA227:CC227"/>
    <mergeCell ref="B232:C232"/>
    <mergeCell ref="B237:C237"/>
    <mergeCell ref="BF227:BH227"/>
    <mergeCell ref="BI227:BK227"/>
    <mergeCell ref="BL227:BN227"/>
    <mergeCell ref="BO227:BQ227"/>
    <mergeCell ref="BR227:BT227"/>
    <mergeCell ref="AQ227:AS227"/>
    <mergeCell ref="AT227:AV227"/>
    <mergeCell ref="AW227:AY227"/>
    <mergeCell ref="AZ227:BB227"/>
    <mergeCell ref="BC227:BE227"/>
    <mergeCell ref="AB227:AD227"/>
    <mergeCell ref="AE227:AG227"/>
    <mergeCell ref="AH227:AJ227"/>
    <mergeCell ref="AK227:AM227"/>
    <mergeCell ref="AN227:AP227"/>
    <mergeCell ref="M227:O227"/>
    <mergeCell ref="P227:R227"/>
    <mergeCell ref="S227:U227"/>
    <mergeCell ref="V227:X227"/>
    <mergeCell ref="Y227:AA227"/>
    <mergeCell ref="B253:C254"/>
    <mergeCell ref="B257:C261"/>
    <mergeCell ref="D257:F257"/>
    <mergeCell ref="G257:I257"/>
    <mergeCell ref="J257:L257"/>
    <mergeCell ref="BU242:BW242"/>
    <mergeCell ref="BX242:BZ242"/>
    <mergeCell ref="CA242:CC242"/>
    <mergeCell ref="B247:C247"/>
    <mergeCell ref="B252:C252"/>
    <mergeCell ref="BF242:BH242"/>
    <mergeCell ref="BI242:BK242"/>
    <mergeCell ref="BL242:BN242"/>
    <mergeCell ref="BO242:BQ242"/>
    <mergeCell ref="BR242:BT242"/>
    <mergeCell ref="AQ242:AS242"/>
    <mergeCell ref="AT242:AV242"/>
    <mergeCell ref="AW242:AY242"/>
    <mergeCell ref="AZ242:BB242"/>
    <mergeCell ref="BC242:BE242"/>
    <mergeCell ref="AB242:AD242"/>
    <mergeCell ref="AE242:AG242"/>
    <mergeCell ref="AH242:AJ242"/>
    <mergeCell ref="AK242:AM242"/>
    <mergeCell ref="AN242:AP242"/>
    <mergeCell ref="M242:O242"/>
    <mergeCell ref="P242:R242"/>
    <mergeCell ref="S242:U242"/>
    <mergeCell ref="V242:X242"/>
    <mergeCell ref="Y242:AA242"/>
    <mergeCell ref="B268:C269"/>
    <mergeCell ref="B272:C276"/>
    <mergeCell ref="D272:F272"/>
    <mergeCell ref="G272:I272"/>
    <mergeCell ref="J272:L272"/>
    <mergeCell ref="BU257:BW257"/>
    <mergeCell ref="BX257:BZ257"/>
    <mergeCell ref="CA257:CC257"/>
    <mergeCell ref="B262:C262"/>
    <mergeCell ref="B267:C267"/>
    <mergeCell ref="BF257:BH257"/>
    <mergeCell ref="BI257:BK257"/>
    <mergeCell ref="BL257:BN257"/>
    <mergeCell ref="BO257:BQ257"/>
    <mergeCell ref="BR257:BT257"/>
    <mergeCell ref="AQ257:AS257"/>
    <mergeCell ref="AT257:AV257"/>
    <mergeCell ref="AW257:AY257"/>
    <mergeCell ref="AZ257:BB257"/>
    <mergeCell ref="BC257:BE257"/>
    <mergeCell ref="AB257:AD257"/>
    <mergeCell ref="AE257:AG257"/>
    <mergeCell ref="AH257:AJ257"/>
    <mergeCell ref="AK257:AM257"/>
    <mergeCell ref="AN257:AP257"/>
    <mergeCell ref="M257:O257"/>
    <mergeCell ref="P257:R257"/>
    <mergeCell ref="S257:U257"/>
    <mergeCell ref="V257:X257"/>
    <mergeCell ref="Y257:AA257"/>
    <mergeCell ref="B283:C284"/>
    <mergeCell ref="B287:C291"/>
    <mergeCell ref="D287:F287"/>
    <mergeCell ref="G287:I287"/>
    <mergeCell ref="J287:L287"/>
    <mergeCell ref="BU272:BW272"/>
    <mergeCell ref="BX272:BZ272"/>
    <mergeCell ref="CA272:CC272"/>
    <mergeCell ref="B277:C277"/>
    <mergeCell ref="B282:C282"/>
    <mergeCell ref="BF272:BH272"/>
    <mergeCell ref="BI272:BK272"/>
    <mergeCell ref="BL272:BN272"/>
    <mergeCell ref="BO272:BQ272"/>
    <mergeCell ref="BR272:BT272"/>
    <mergeCell ref="AQ272:AS272"/>
    <mergeCell ref="AT272:AV272"/>
    <mergeCell ref="AW272:AY272"/>
    <mergeCell ref="AZ272:BB272"/>
    <mergeCell ref="BC272:BE272"/>
    <mergeCell ref="AB272:AD272"/>
    <mergeCell ref="AE272:AG272"/>
    <mergeCell ref="AH272:AJ272"/>
    <mergeCell ref="AK272:AM272"/>
    <mergeCell ref="AN272:AP272"/>
    <mergeCell ref="M272:O272"/>
    <mergeCell ref="P272:R272"/>
    <mergeCell ref="S272:U272"/>
    <mergeCell ref="V272:X272"/>
    <mergeCell ref="Y272:AA272"/>
    <mergeCell ref="B298:C299"/>
    <mergeCell ref="B302:C306"/>
    <mergeCell ref="D302:F302"/>
    <mergeCell ref="G302:I302"/>
    <mergeCell ref="J302:L302"/>
    <mergeCell ref="BU287:BW287"/>
    <mergeCell ref="BX287:BZ287"/>
    <mergeCell ref="CA287:CC287"/>
    <mergeCell ref="B292:C292"/>
    <mergeCell ref="B297:C297"/>
    <mergeCell ref="BF287:BH287"/>
    <mergeCell ref="BI287:BK287"/>
    <mergeCell ref="BL287:BN287"/>
    <mergeCell ref="BO287:BQ287"/>
    <mergeCell ref="BR287:BT287"/>
    <mergeCell ref="AQ287:AS287"/>
    <mergeCell ref="AT287:AV287"/>
    <mergeCell ref="AW287:AY287"/>
    <mergeCell ref="AZ287:BB287"/>
    <mergeCell ref="BC287:BE287"/>
    <mergeCell ref="AB287:AD287"/>
    <mergeCell ref="AE287:AG287"/>
    <mergeCell ref="AH287:AJ287"/>
    <mergeCell ref="AK287:AM287"/>
    <mergeCell ref="AN287:AP287"/>
    <mergeCell ref="M287:O287"/>
    <mergeCell ref="P287:R287"/>
    <mergeCell ref="S287:U287"/>
    <mergeCell ref="V287:X287"/>
    <mergeCell ref="Y287:AA287"/>
    <mergeCell ref="B313:C314"/>
    <mergeCell ref="B317:C321"/>
    <mergeCell ref="D317:F317"/>
    <mergeCell ref="G317:I317"/>
    <mergeCell ref="J317:L317"/>
    <mergeCell ref="BU302:BW302"/>
    <mergeCell ref="BX302:BZ302"/>
    <mergeCell ref="CA302:CC302"/>
    <mergeCell ref="B307:C307"/>
    <mergeCell ref="B312:C312"/>
    <mergeCell ref="BF302:BH302"/>
    <mergeCell ref="BI302:BK302"/>
    <mergeCell ref="BL302:BN302"/>
    <mergeCell ref="BO302:BQ302"/>
    <mergeCell ref="BR302:BT302"/>
    <mergeCell ref="AQ302:AS302"/>
    <mergeCell ref="AT302:AV302"/>
    <mergeCell ref="AW302:AY302"/>
    <mergeCell ref="AZ302:BB302"/>
    <mergeCell ref="BC302:BE302"/>
    <mergeCell ref="AB302:AD302"/>
    <mergeCell ref="AE302:AG302"/>
    <mergeCell ref="AH302:AJ302"/>
    <mergeCell ref="AK302:AM302"/>
    <mergeCell ref="AN302:AP302"/>
    <mergeCell ref="M302:O302"/>
    <mergeCell ref="P302:R302"/>
    <mergeCell ref="S302:U302"/>
    <mergeCell ref="V302:X302"/>
    <mergeCell ref="Y302:AA302"/>
    <mergeCell ref="B328:C329"/>
    <mergeCell ref="B332:C336"/>
    <mergeCell ref="D332:F332"/>
    <mergeCell ref="G332:I332"/>
    <mergeCell ref="J332:L332"/>
    <mergeCell ref="BU317:BW317"/>
    <mergeCell ref="BX317:BZ317"/>
    <mergeCell ref="CA317:CC317"/>
    <mergeCell ref="B322:C322"/>
    <mergeCell ref="B327:C327"/>
    <mergeCell ref="BF317:BH317"/>
    <mergeCell ref="BI317:BK317"/>
    <mergeCell ref="BL317:BN317"/>
    <mergeCell ref="BO317:BQ317"/>
    <mergeCell ref="BR317:BT317"/>
    <mergeCell ref="AQ317:AS317"/>
    <mergeCell ref="AT317:AV317"/>
    <mergeCell ref="AW317:AY317"/>
    <mergeCell ref="AZ317:BB317"/>
    <mergeCell ref="BC317:BE317"/>
    <mergeCell ref="AB317:AD317"/>
    <mergeCell ref="AE317:AG317"/>
    <mergeCell ref="AH317:AJ317"/>
    <mergeCell ref="AK317:AM317"/>
    <mergeCell ref="AN317:AP317"/>
    <mergeCell ref="M317:O317"/>
    <mergeCell ref="P317:R317"/>
    <mergeCell ref="S317:U317"/>
    <mergeCell ref="V317:X317"/>
    <mergeCell ref="Y317:AA317"/>
    <mergeCell ref="B343:C344"/>
    <mergeCell ref="B347:C351"/>
    <mergeCell ref="D347:F347"/>
    <mergeCell ref="G347:I347"/>
    <mergeCell ref="J347:L347"/>
    <mergeCell ref="BU332:BW332"/>
    <mergeCell ref="BX332:BZ332"/>
    <mergeCell ref="CA332:CC332"/>
    <mergeCell ref="B337:C337"/>
    <mergeCell ref="B342:C342"/>
    <mergeCell ref="BF332:BH332"/>
    <mergeCell ref="BI332:BK332"/>
    <mergeCell ref="BL332:BN332"/>
    <mergeCell ref="BO332:BQ332"/>
    <mergeCell ref="BR332:BT332"/>
    <mergeCell ref="AQ332:AS332"/>
    <mergeCell ref="AT332:AV332"/>
    <mergeCell ref="AW332:AY332"/>
    <mergeCell ref="AZ332:BB332"/>
    <mergeCell ref="BC332:BE332"/>
    <mergeCell ref="AB332:AD332"/>
    <mergeCell ref="AE332:AG332"/>
    <mergeCell ref="AH332:AJ332"/>
    <mergeCell ref="AK332:AM332"/>
    <mergeCell ref="AN332:AP332"/>
    <mergeCell ref="M332:O332"/>
    <mergeCell ref="P332:R332"/>
    <mergeCell ref="S332:U332"/>
    <mergeCell ref="V332:X332"/>
    <mergeCell ref="Y332:AA332"/>
    <mergeCell ref="B358:C359"/>
    <mergeCell ref="B362:C366"/>
    <mergeCell ref="D362:F362"/>
    <mergeCell ref="G362:I362"/>
    <mergeCell ref="J362:L362"/>
    <mergeCell ref="BU347:BW347"/>
    <mergeCell ref="BX347:BZ347"/>
    <mergeCell ref="CA347:CC347"/>
    <mergeCell ref="B352:C352"/>
    <mergeCell ref="B357:C357"/>
    <mergeCell ref="BF347:BH347"/>
    <mergeCell ref="BI347:BK347"/>
    <mergeCell ref="BL347:BN347"/>
    <mergeCell ref="BO347:BQ347"/>
    <mergeCell ref="BR347:BT347"/>
    <mergeCell ref="AQ347:AS347"/>
    <mergeCell ref="AT347:AV347"/>
    <mergeCell ref="AW347:AY347"/>
    <mergeCell ref="AZ347:BB347"/>
    <mergeCell ref="BC347:BE347"/>
    <mergeCell ref="AB347:AD347"/>
    <mergeCell ref="AE347:AG347"/>
    <mergeCell ref="AH347:AJ347"/>
    <mergeCell ref="AK347:AM347"/>
    <mergeCell ref="AN347:AP347"/>
    <mergeCell ref="M347:O347"/>
    <mergeCell ref="P347:R347"/>
    <mergeCell ref="S347:U347"/>
    <mergeCell ref="V347:X347"/>
    <mergeCell ref="Y347:AA347"/>
    <mergeCell ref="B373:C374"/>
    <mergeCell ref="B377:C381"/>
    <mergeCell ref="D377:F377"/>
    <mergeCell ref="G377:I377"/>
    <mergeCell ref="J377:L377"/>
    <mergeCell ref="BU362:BW362"/>
    <mergeCell ref="BX362:BZ362"/>
    <mergeCell ref="CA362:CC362"/>
    <mergeCell ref="B367:C367"/>
    <mergeCell ref="B372:C372"/>
    <mergeCell ref="BF362:BH362"/>
    <mergeCell ref="BI362:BK362"/>
    <mergeCell ref="BL362:BN362"/>
    <mergeCell ref="BO362:BQ362"/>
    <mergeCell ref="BR362:BT362"/>
    <mergeCell ref="AQ362:AS362"/>
    <mergeCell ref="AT362:AV362"/>
    <mergeCell ref="AW362:AY362"/>
    <mergeCell ref="AZ362:BB362"/>
    <mergeCell ref="BC362:BE362"/>
    <mergeCell ref="AB362:AD362"/>
    <mergeCell ref="AE362:AG362"/>
    <mergeCell ref="AH362:AJ362"/>
    <mergeCell ref="AK362:AM362"/>
    <mergeCell ref="AN362:AP362"/>
    <mergeCell ref="M362:O362"/>
    <mergeCell ref="P362:R362"/>
    <mergeCell ref="S362:U362"/>
    <mergeCell ref="V362:X362"/>
    <mergeCell ref="Y362:AA362"/>
    <mergeCell ref="B388:C389"/>
    <mergeCell ref="B392:C396"/>
    <mergeCell ref="D392:F392"/>
    <mergeCell ref="G392:I392"/>
    <mergeCell ref="J392:L392"/>
    <mergeCell ref="BU377:BW377"/>
    <mergeCell ref="BX377:BZ377"/>
    <mergeCell ref="CA377:CC377"/>
    <mergeCell ref="B382:C382"/>
    <mergeCell ref="B387:C387"/>
    <mergeCell ref="BF377:BH377"/>
    <mergeCell ref="BI377:BK377"/>
    <mergeCell ref="BL377:BN377"/>
    <mergeCell ref="BO377:BQ377"/>
    <mergeCell ref="BR377:BT377"/>
    <mergeCell ref="AQ377:AS377"/>
    <mergeCell ref="AT377:AV377"/>
    <mergeCell ref="AW377:AY377"/>
    <mergeCell ref="AZ377:BB377"/>
    <mergeCell ref="BC377:BE377"/>
    <mergeCell ref="AB377:AD377"/>
    <mergeCell ref="AE377:AG377"/>
    <mergeCell ref="AH377:AJ377"/>
    <mergeCell ref="AK377:AM377"/>
    <mergeCell ref="AN377:AP377"/>
    <mergeCell ref="M377:O377"/>
    <mergeCell ref="P377:R377"/>
    <mergeCell ref="S377:U377"/>
    <mergeCell ref="V377:X377"/>
    <mergeCell ref="Y377:AA377"/>
    <mergeCell ref="B403:C404"/>
    <mergeCell ref="B407:C411"/>
    <mergeCell ref="D407:F407"/>
    <mergeCell ref="G407:I407"/>
    <mergeCell ref="J407:L407"/>
    <mergeCell ref="BU392:BW392"/>
    <mergeCell ref="BX392:BZ392"/>
    <mergeCell ref="CA392:CC392"/>
    <mergeCell ref="B397:C397"/>
    <mergeCell ref="B402:C402"/>
    <mergeCell ref="BF392:BH392"/>
    <mergeCell ref="BI392:BK392"/>
    <mergeCell ref="BL392:BN392"/>
    <mergeCell ref="BO392:BQ392"/>
    <mergeCell ref="BR392:BT392"/>
    <mergeCell ref="AQ392:AS392"/>
    <mergeCell ref="AT392:AV392"/>
    <mergeCell ref="AW392:AY392"/>
    <mergeCell ref="AZ392:BB392"/>
    <mergeCell ref="BC392:BE392"/>
    <mergeCell ref="AB392:AD392"/>
    <mergeCell ref="AE392:AG392"/>
    <mergeCell ref="AH392:AJ392"/>
    <mergeCell ref="AK392:AM392"/>
    <mergeCell ref="AN392:AP392"/>
    <mergeCell ref="M392:O392"/>
    <mergeCell ref="P392:R392"/>
    <mergeCell ref="S392:U392"/>
    <mergeCell ref="V392:X392"/>
    <mergeCell ref="Y392:AA392"/>
    <mergeCell ref="B418:C419"/>
    <mergeCell ref="B422:C426"/>
    <mergeCell ref="D422:F422"/>
    <mergeCell ref="G422:I422"/>
    <mergeCell ref="J422:L422"/>
    <mergeCell ref="BU407:BW407"/>
    <mergeCell ref="BX407:BZ407"/>
    <mergeCell ref="CA407:CC407"/>
    <mergeCell ref="B412:C412"/>
    <mergeCell ref="B417:C417"/>
    <mergeCell ref="BF407:BH407"/>
    <mergeCell ref="BI407:BK407"/>
    <mergeCell ref="BL407:BN407"/>
    <mergeCell ref="BO407:BQ407"/>
    <mergeCell ref="BR407:BT407"/>
    <mergeCell ref="AQ407:AS407"/>
    <mergeCell ref="AT407:AV407"/>
    <mergeCell ref="AW407:AY407"/>
    <mergeCell ref="AZ407:BB407"/>
    <mergeCell ref="BC407:BE407"/>
    <mergeCell ref="AB407:AD407"/>
    <mergeCell ref="AE407:AG407"/>
    <mergeCell ref="AH407:AJ407"/>
    <mergeCell ref="AK407:AM407"/>
    <mergeCell ref="AN407:AP407"/>
    <mergeCell ref="M407:O407"/>
    <mergeCell ref="P407:R407"/>
    <mergeCell ref="S407:U407"/>
    <mergeCell ref="V407:X407"/>
    <mergeCell ref="Y407:AA407"/>
    <mergeCell ref="B433:C434"/>
    <mergeCell ref="B437:C441"/>
    <mergeCell ref="D437:F437"/>
    <mergeCell ref="G437:I437"/>
    <mergeCell ref="J437:L437"/>
    <mergeCell ref="BU422:BW422"/>
    <mergeCell ref="BX422:BZ422"/>
    <mergeCell ref="CA422:CC422"/>
    <mergeCell ref="B427:C427"/>
    <mergeCell ref="B432:C432"/>
    <mergeCell ref="BF422:BH422"/>
    <mergeCell ref="BI422:BK422"/>
    <mergeCell ref="BL422:BN422"/>
    <mergeCell ref="BO422:BQ422"/>
    <mergeCell ref="BR422:BT422"/>
    <mergeCell ref="AQ422:AS422"/>
    <mergeCell ref="AT422:AV422"/>
    <mergeCell ref="AW422:AY422"/>
    <mergeCell ref="AZ422:BB422"/>
    <mergeCell ref="BC422:BE422"/>
    <mergeCell ref="AB422:AD422"/>
    <mergeCell ref="AE422:AG422"/>
    <mergeCell ref="AH422:AJ422"/>
    <mergeCell ref="AK422:AM422"/>
    <mergeCell ref="AN422:AP422"/>
    <mergeCell ref="M422:O422"/>
    <mergeCell ref="P422:R422"/>
    <mergeCell ref="S422:U422"/>
    <mergeCell ref="V422:X422"/>
    <mergeCell ref="Y422:AA422"/>
    <mergeCell ref="B448:C449"/>
    <mergeCell ref="B452:C456"/>
    <mergeCell ref="D452:F452"/>
    <mergeCell ref="G452:I452"/>
    <mergeCell ref="J452:L452"/>
    <mergeCell ref="BU437:BW437"/>
    <mergeCell ref="BX437:BZ437"/>
    <mergeCell ref="CA437:CC437"/>
    <mergeCell ref="B442:C442"/>
    <mergeCell ref="B447:C447"/>
    <mergeCell ref="BF437:BH437"/>
    <mergeCell ref="BI437:BK437"/>
    <mergeCell ref="BL437:BN437"/>
    <mergeCell ref="BO437:BQ437"/>
    <mergeCell ref="BR437:BT437"/>
    <mergeCell ref="AQ437:AS437"/>
    <mergeCell ref="AT437:AV437"/>
    <mergeCell ref="AW437:AY437"/>
    <mergeCell ref="AZ437:BB437"/>
    <mergeCell ref="BC437:BE437"/>
    <mergeCell ref="AB437:AD437"/>
    <mergeCell ref="AE437:AG437"/>
    <mergeCell ref="AH437:AJ437"/>
    <mergeCell ref="AK437:AM437"/>
    <mergeCell ref="AN437:AP437"/>
    <mergeCell ref="M437:O437"/>
    <mergeCell ref="P437:R437"/>
    <mergeCell ref="S437:U437"/>
    <mergeCell ref="V437:X437"/>
    <mergeCell ref="Y437:AA437"/>
    <mergeCell ref="B463:C464"/>
    <mergeCell ref="B467:C471"/>
    <mergeCell ref="D467:F467"/>
    <mergeCell ref="G467:I467"/>
    <mergeCell ref="J467:L467"/>
    <mergeCell ref="BU452:BW452"/>
    <mergeCell ref="BX452:BZ452"/>
    <mergeCell ref="CA452:CC452"/>
    <mergeCell ref="B457:C457"/>
    <mergeCell ref="B462:C462"/>
    <mergeCell ref="BF452:BH452"/>
    <mergeCell ref="BI452:BK452"/>
    <mergeCell ref="BL452:BN452"/>
    <mergeCell ref="BO452:BQ452"/>
    <mergeCell ref="BR452:BT452"/>
    <mergeCell ref="AQ452:AS452"/>
    <mergeCell ref="AT452:AV452"/>
    <mergeCell ref="AW452:AY452"/>
    <mergeCell ref="AZ452:BB452"/>
    <mergeCell ref="BC452:BE452"/>
    <mergeCell ref="AB452:AD452"/>
    <mergeCell ref="AE452:AG452"/>
    <mergeCell ref="AH452:AJ452"/>
    <mergeCell ref="AK452:AM452"/>
    <mergeCell ref="AN452:AP452"/>
    <mergeCell ref="M452:O452"/>
    <mergeCell ref="P452:R452"/>
    <mergeCell ref="S452:U452"/>
    <mergeCell ref="V452:X452"/>
    <mergeCell ref="Y452:AA452"/>
    <mergeCell ref="B478:C479"/>
    <mergeCell ref="B482:C486"/>
    <mergeCell ref="D482:F482"/>
    <mergeCell ref="G482:I482"/>
    <mergeCell ref="J482:L482"/>
    <mergeCell ref="BU467:BW467"/>
    <mergeCell ref="BX467:BZ467"/>
    <mergeCell ref="CA467:CC467"/>
    <mergeCell ref="B472:C472"/>
    <mergeCell ref="B477:C477"/>
    <mergeCell ref="BF467:BH467"/>
    <mergeCell ref="BI467:BK467"/>
    <mergeCell ref="BL467:BN467"/>
    <mergeCell ref="BO467:BQ467"/>
    <mergeCell ref="BR467:BT467"/>
    <mergeCell ref="AQ467:AS467"/>
    <mergeCell ref="AT467:AV467"/>
    <mergeCell ref="AW467:AY467"/>
    <mergeCell ref="AZ467:BB467"/>
    <mergeCell ref="BC467:BE467"/>
    <mergeCell ref="AB467:AD467"/>
    <mergeCell ref="AE467:AG467"/>
    <mergeCell ref="AH467:AJ467"/>
    <mergeCell ref="AK467:AM467"/>
    <mergeCell ref="AN467:AP467"/>
    <mergeCell ref="M467:O467"/>
    <mergeCell ref="P467:R467"/>
    <mergeCell ref="S467:U467"/>
    <mergeCell ref="V467:X467"/>
    <mergeCell ref="Y467:AA467"/>
    <mergeCell ref="B493:C494"/>
    <mergeCell ref="B497:C501"/>
    <mergeCell ref="D497:F497"/>
    <mergeCell ref="G497:I497"/>
    <mergeCell ref="J497:L497"/>
    <mergeCell ref="BU482:BW482"/>
    <mergeCell ref="BX482:BZ482"/>
    <mergeCell ref="CA482:CC482"/>
    <mergeCell ref="B487:C487"/>
    <mergeCell ref="B492:C492"/>
    <mergeCell ref="BF482:BH482"/>
    <mergeCell ref="BI482:BK482"/>
    <mergeCell ref="BL482:BN482"/>
    <mergeCell ref="BO482:BQ482"/>
    <mergeCell ref="BR482:BT482"/>
    <mergeCell ref="AQ482:AS482"/>
    <mergeCell ref="AT482:AV482"/>
    <mergeCell ref="AW482:AY482"/>
    <mergeCell ref="AZ482:BB482"/>
    <mergeCell ref="BC482:BE482"/>
    <mergeCell ref="AB482:AD482"/>
    <mergeCell ref="AE482:AG482"/>
    <mergeCell ref="AH482:AJ482"/>
    <mergeCell ref="AK482:AM482"/>
    <mergeCell ref="AN482:AP482"/>
    <mergeCell ref="M482:O482"/>
    <mergeCell ref="P482:R482"/>
    <mergeCell ref="S482:U482"/>
    <mergeCell ref="V482:X482"/>
    <mergeCell ref="Y482:AA482"/>
    <mergeCell ref="B508:C509"/>
    <mergeCell ref="B512:C516"/>
    <mergeCell ref="D512:F512"/>
    <mergeCell ref="G512:I512"/>
    <mergeCell ref="J512:L512"/>
    <mergeCell ref="BU497:BW497"/>
    <mergeCell ref="BX497:BZ497"/>
    <mergeCell ref="CA497:CC497"/>
    <mergeCell ref="B502:C502"/>
    <mergeCell ref="B507:C507"/>
    <mergeCell ref="BF497:BH497"/>
    <mergeCell ref="BI497:BK497"/>
    <mergeCell ref="BL497:BN497"/>
    <mergeCell ref="BO497:BQ497"/>
    <mergeCell ref="BR497:BT497"/>
    <mergeCell ref="AQ497:AS497"/>
    <mergeCell ref="AT497:AV497"/>
    <mergeCell ref="AW497:AY497"/>
    <mergeCell ref="AZ497:BB497"/>
    <mergeCell ref="BC497:BE497"/>
    <mergeCell ref="AB497:AD497"/>
    <mergeCell ref="AE497:AG497"/>
    <mergeCell ref="AH497:AJ497"/>
    <mergeCell ref="AK497:AM497"/>
    <mergeCell ref="AN497:AP497"/>
    <mergeCell ref="M497:O497"/>
    <mergeCell ref="P497:R497"/>
    <mergeCell ref="S497:U497"/>
    <mergeCell ref="V497:X497"/>
    <mergeCell ref="Y497:AA497"/>
    <mergeCell ref="B523:C524"/>
    <mergeCell ref="BU512:BW512"/>
    <mergeCell ref="BX512:BZ512"/>
    <mergeCell ref="CA512:CC512"/>
    <mergeCell ref="B517:C517"/>
    <mergeCell ref="B522:C522"/>
    <mergeCell ref="BF512:BH512"/>
    <mergeCell ref="BI512:BK512"/>
    <mergeCell ref="BL512:BN512"/>
    <mergeCell ref="BO512:BQ512"/>
    <mergeCell ref="BR512:BT512"/>
    <mergeCell ref="AQ512:AS512"/>
    <mergeCell ref="AT512:AV512"/>
    <mergeCell ref="AW512:AY512"/>
    <mergeCell ref="AZ512:BB512"/>
    <mergeCell ref="BC512:BE512"/>
    <mergeCell ref="AB512:AD512"/>
    <mergeCell ref="AE512:AG512"/>
    <mergeCell ref="AH512:AJ512"/>
    <mergeCell ref="AK512:AM512"/>
    <mergeCell ref="AN512:AP512"/>
    <mergeCell ref="M512:O512"/>
    <mergeCell ref="P512:R512"/>
    <mergeCell ref="S512:U512"/>
    <mergeCell ref="V512:X512"/>
    <mergeCell ref="Y512:AA5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X79"/>
  <sheetViews>
    <sheetView tabSelected="1" zoomScale="85" zoomScaleNormal="85" workbookViewId="0">
      <selection activeCell="B47" sqref="B47"/>
    </sheetView>
  </sheetViews>
  <sheetFormatPr defaultRowHeight="18" customHeight="1" x14ac:dyDescent="0.25"/>
  <cols>
    <col min="1" max="1" width="7.140625" style="158" bestFit="1" customWidth="1"/>
    <col min="2" max="2" width="24.5703125" style="158" customWidth="1"/>
    <col min="3" max="3" width="11.28515625" style="158" customWidth="1"/>
    <col min="4" max="34" width="5.7109375" style="158" customWidth="1"/>
    <col min="35" max="35" width="7.5703125" style="158" customWidth="1"/>
    <col min="36" max="36" width="10.28515625" style="158" bestFit="1" customWidth="1"/>
    <col min="37" max="37" width="11" style="158" customWidth="1"/>
    <col min="38" max="38" width="10.28515625" style="158" bestFit="1" customWidth="1"/>
    <col min="39" max="39" width="13.140625" style="158" bestFit="1" customWidth="1"/>
    <col min="40" max="41" width="12.28515625" style="158" customWidth="1"/>
    <col min="42" max="42" width="8.5703125" style="158" customWidth="1"/>
    <col min="43" max="43" width="9.42578125" style="158" customWidth="1"/>
    <col min="44" max="44" width="10.28515625" style="158" customWidth="1"/>
    <col min="45" max="45" width="6.5703125" style="158" customWidth="1"/>
    <col min="46" max="46" width="8.85546875" style="158" customWidth="1"/>
    <col min="47" max="47" width="7.28515625" style="157" customWidth="1"/>
    <col min="48" max="48" width="7.5703125" style="158" customWidth="1"/>
    <col min="49" max="49" width="14.85546875" style="158" customWidth="1"/>
    <col min="50" max="50" width="14.42578125" style="158" customWidth="1"/>
    <col min="51" max="51" width="12.42578125" style="158" customWidth="1"/>
    <col min="52" max="52" width="11.5703125" style="158" customWidth="1"/>
    <col min="53" max="53" width="13.7109375" style="158" customWidth="1"/>
    <col min="54" max="54" width="7.5703125" style="158" customWidth="1"/>
    <col min="55" max="55" width="9.28515625" style="157" customWidth="1"/>
    <col min="56" max="56" width="8.5703125" style="158" customWidth="1"/>
    <col min="57" max="57" width="9.85546875" style="158" customWidth="1"/>
    <col min="58" max="58" width="8.28515625" style="168" customWidth="1"/>
    <col min="59" max="59" width="9.7109375" style="168" customWidth="1"/>
    <col min="60" max="60" width="10.85546875" style="158" customWidth="1"/>
    <col min="61" max="62" width="9.28515625" style="158" customWidth="1"/>
    <col min="63" max="63" width="10" style="158" customWidth="1"/>
    <col min="64" max="64" width="9" style="158" customWidth="1"/>
    <col min="65" max="65" width="7.7109375" style="158" customWidth="1"/>
    <col min="66" max="66" width="12.42578125" style="158" customWidth="1"/>
    <col min="67" max="67" width="7.7109375" style="158" customWidth="1"/>
    <col min="68" max="68" width="8.5703125" style="158" customWidth="1"/>
    <col min="69" max="69" width="13.7109375" style="158" customWidth="1"/>
    <col min="70" max="70" width="7.7109375" style="158" customWidth="1"/>
    <col min="71" max="71" width="11.7109375" style="157" customWidth="1"/>
    <col min="72" max="72" width="7.5703125" style="158" bestFit="1" customWidth="1"/>
    <col min="73" max="73" width="10" style="158" bestFit="1" customWidth="1"/>
    <col min="74" max="74" width="10.28515625" style="158" customWidth="1"/>
    <col min="75" max="75" width="11.7109375" style="158" customWidth="1"/>
    <col min="76" max="76" width="10" style="158" bestFit="1" customWidth="1"/>
    <col min="77" max="298" width="9.140625" style="158"/>
    <col min="299" max="299" width="3.7109375" style="158" customWidth="1"/>
    <col min="300" max="300" width="25.28515625" style="158" bestFit="1" customWidth="1"/>
    <col min="301" max="301" width="12.7109375" style="158" customWidth="1"/>
    <col min="302" max="302" width="7.42578125" style="158" customWidth="1"/>
    <col min="303" max="303" width="12.7109375" style="158" customWidth="1"/>
    <col min="304" max="304" width="9" style="158" customWidth="1"/>
    <col min="305" max="305" width="10.85546875" style="158" customWidth="1"/>
    <col min="306" max="306" width="10.7109375" style="158" customWidth="1"/>
    <col min="307" max="307" width="11" style="158" customWidth="1"/>
    <col min="308" max="308" width="10" style="158" customWidth="1"/>
    <col min="309" max="315" width="9.140625" style="158" customWidth="1"/>
    <col min="316" max="316" width="5.5703125" style="158" customWidth="1"/>
    <col min="317" max="317" width="8" style="158" customWidth="1"/>
    <col min="318" max="318" width="10.28515625" style="158" customWidth="1"/>
    <col min="319" max="321" width="9.140625" style="158" customWidth="1"/>
    <col min="322" max="322" width="9.28515625" style="158" customWidth="1"/>
    <col min="323" max="323" width="10.140625" style="158" customWidth="1"/>
    <col min="324" max="324" width="8.85546875" style="158" customWidth="1"/>
    <col min="325" max="325" width="9.140625" style="158" customWidth="1"/>
    <col min="326" max="326" width="9.140625" style="158"/>
    <col min="327" max="327" width="10.28515625" style="158" customWidth="1"/>
    <col min="328" max="328" width="5.28515625" style="158" customWidth="1"/>
    <col min="329" max="330" width="10.28515625" style="158" customWidth="1"/>
    <col min="331" max="554" width="9.140625" style="158"/>
    <col min="555" max="555" width="3.7109375" style="158" customWidth="1"/>
    <col min="556" max="556" width="25.28515625" style="158" bestFit="1" customWidth="1"/>
    <col min="557" max="557" width="12.7109375" style="158" customWidth="1"/>
    <col min="558" max="558" width="7.42578125" style="158" customWidth="1"/>
    <col min="559" max="559" width="12.7109375" style="158" customWidth="1"/>
    <col min="560" max="560" width="9" style="158" customWidth="1"/>
    <col min="561" max="561" width="10.85546875" style="158" customWidth="1"/>
    <col min="562" max="562" width="10.7109375" style="158" customWidth="1"/>
    <col min="563" max="563" width="11" style="158" customWidth="1"/>
    <col min="564" max="564" width="10" style="158" customWidth="1"/>
    <col min="565" max="571" width="9.140625" style="158" customWidth="1"/>
    <col min="572" max="572" width="5.5703125" style="158" customWidth="1"/>
    <col min="573" max="573" width="8" style="158" customWidth="1"/>
    <col min="574" max="574" width="10.28515625" style="158" customWidth="1"/>
    <col min="575" max="577" width="9.140625" style="158" customWidth="1"/>
    <col min="578" max="578" width="9.28515625" style="158" customWidth="1"/>
    <col min="579" max="579" width="10.140625" style="158" customWidth="1"/>
    <col min="580" max="580" width="8.85546875" style="158" customWidth="1"/>
    <col min="581" max="581" width="9.140625" style="158" customWidth="1"/>
    <col min="582" max="582" width="9.140625" style="158"/>
    <col min="583" max="583" width="10.28515625" style="158" customWidth="1"/>
    <col min="584" max="584" width="5.28515625" style="158" customWidth="1"/>
    <col min="585" max="586" width="10.28515625" style="158" customWidth="1"/>
    <col min="587" max="810" width="9.140625" style="158"/>
    <col min="811" max="811" width="3.7109375" style="158" customWidth="1"/>
    <col min="812" max="812" width="25.28515625" style="158" bestFit="1" customWidth="1"/>
    <col min="813" max="813" width="12.7109375" style="158" customWidth="1"/>
    <col min="814" max="814" width="7.42578125" style="158" customWidth="1"/>
    <col min="815" max="815" width="12.7109375" style="158" customWidth="1"/>
    <col min="816" max="816" width="9" style="158" customWidth="1"/>
    <col min="817" max="817" width="10.85546875" style="158" customWidth="1"/>
    <col min="818" max="818" width="10.7109375" style="158" customWidth="1"/>
    <col min="819" max="819" width="11" style="158" customWidth="1"/>
    <col min="820" max="820" width="10" style="158" customWidth="1"/>
    <col min="821" max="827" width="9.140625" style="158" customWidth="1"/>
    <col min="828" max="828" width="5.5703125" style="158" customWidth="1"/>
    <col min="829" max="829" width="8" style="158" customWidth="1"/>
    <col min="830" max="830" width="10.28515625" style="158" customWidth="1"/>
    <col min="831" max="833" width="9.140625" style="158" customWidth="1"/>
    <col min="834" max="834" width="9.28515625" style="158" customWidth="1"/>
    <col min="835" max="835" width="10.140625" style="158" customWidth="1"/>
    <col min="836" max="836" width="8.85546875" style="158" customWidth="1"/>
    <col min="837" max="837" width="9.140625" style="158" customWidth="1"/>
    <col min="838" max="838" width="9.140625" style="158"/>
    <col min="839" max="839" width="10.28515625" style="158" customWidth="1"/>
    <col min="840" max="840" width="5.28515625" style="158" customWidth="1"/>
    <col min="841" max="842" width="10.28515625" style="158" customWidth="1"/>
    <col min="843" max="1066" width="9.140625" style="158"/>
    <col min="1067" max="1067" width="3.7109375" style="158" customWidth="1"/>
    <col min="1068" max="1068" width="25.28515625" style="158" bestFit="1" customWidth="1"/>
    <col min="1069" max="1069" width="12.7109375" style="158" customWidth="1"/>
    <col min="1070" max="1070" width="7.42578125" style="158" customWidth="1"/>
    <col min="1071" max="1071" width="12.7109375" style="158" customWidth="1"/>
    <col min="1072" max="1072" width="9" style="158" customWidth="1"/>
    <col min="1073" max="1073" width="10.85546875" style="158" customWidth="1"/>
    <col min="1074" max="1074" width="10.7109375" style="158" customWidth="1"/>
    <col min="1075" max="1075" width="11" style="158" customWidth="1"/>
    <col min="1076" max="1076" width="10" style="158" customWidth="1"/>
    <col min="1077" max="1083" width="9.140625" style="158" customWidth="1"/>
    <col min="1084" max="1084" width="5.5703125" style="158" customWidth="1"/>
    <col min="1085" max="1085" width="8" style="158" customWidth="1"/>
    <col min="1086" max="1086" width="10.28515625" style="158" customWidth="1"/>
    <col min="1087" max="1089" width="9.140625" style="158" customWidth="1"/>
    <col min="1090" max="1090" width="9.28515625" style="158" customWidth="1"/>
    <col min="1091" max="1091" width="10.140625" style="158" customWidth="1"/>
    <col min="1092" max="1092" width="8.85546875" style="158" customWidth="1"/>
    <col min="1093" max="1093" width="9.140625" style="158" customWidth="1"/>
    <col min="1094" max="1094" width="9.140625" style="158"/>
    <col min="1095" max="1095" width="10.28515625" style="158" customWidth="1"/>
    <col min="1096" max="1096" width="5.28515625" style="158" customWidth="1"/>
    <col min="1097" max="1098" width="10.28515625" style="158" customWidth="1"/>
    <col min="1099" max="1322" width="9.140625" style="158"/>
    <col min="1323" max="1323" width="3.7109375" style="158" customWidth="1"/>
    <col min="1324" max="1324" width="25.28515625" style="158" bestFit="1" customWidth="1"/>
    <col min="1325" max="1325" width="12.7109375" style="158" customWidth="1"/>
    <col min="1326" max="1326" width="7.42578125" style="158" customWidth="1"/>
    <col min="1327" max="1327" width="12.7109375" style="158" customWidth="1"/>
    <col min="1328" max="1328" width="9" style="158" customWidth="1"/>
    <col min="1329" max="1329" width="10.85546875" style="158" customWidth="1"/>
    <col min="1330" max="1330" width="10.7109375" style="158" customWidth="1"/>
    <col min="1331" max="1331" width="11" style="158" customWidth="1"/>
    <col min="1332" max="1332" width="10" style="158" customWidth="1"/>
    <col min="1333" max="1339" width="9.140625" style="158" customWidth="1"/>
    <col min="1340" max="1340" width="5.5703125" style="158" customWidth="1"/>
    <col min="1341" max="1341" width="8" style="158" customWidth="1"/>
    <col min="1342" max="1342" width="10.28515625" style="158" customWidth="1"/>
    <col min="1343" max="1345" width="9.140625" style="158" customWidth="1"/>
    <col min="1346" max="1346" width="9.28515625" style="158" customWidth="1"/>
    <col min="1347" max="1347" width="10.140625" style="158" customWidth="1"/>
    <col min="1348" max="1348" width="8.85546875" style="158" customWidth="1"/>
    <col min="1349" max="1349" width="9.140625" style="158" customWidth="1"/>
    <col min="1350" max="1350" width="9.140625" style="158"/>
    <col min="1351" max="1351" width="10.28515625" style="158" customWidth="1"/>
    <col min="1352" max="1352" width="5.28515625" style="158" customWidth="1"/>
    <col min="1353" max="1354" width="10.28515625" style="158" customWidth="1"/>
    <col min="1355" max="1578" width="9.140625" style="158"/>
    <col min="1579" max="1579" width="3.7109375" style="158" customWidth="1"/>
    <col min="1580" max="1580" width="25.28515625" style="158" bestFit="1" customWidth="1"/>
    <col min="1581" max="1581" width="12.7109375" style="158" customWidth="1"/>
    <col min="1582" max="1582" width="7.42578125" style="158" customWidth="1"/>
    <col min="1583" max="1583" width="12.7109375" style="158" customWidth="1"/>
    <col min="1584" max="1584" width="9" style="158" customWidth="1"/>
    <col min="1585" max="1585" width="10.85546875" style="158" customWidth="1"/>
    <col min="1586" max="1586" width="10.7109375" style="158" customWidth="1"/>
    <col min="1587" max="1587" width="11" style="158" customWidth="1"/>
    <col min="1588" max="1588" width="10" style="158" customWidth="1"/>
    <col min="1589" max="1595" width="9.140625" style="158" customWidth="1"/>
    <col min="1596" max="1596" width="5.5703125" style="158" customWidth="1"/>
    <col min="1597" max="1597" width="8" style="158" customWidth="1"/>
    <col min="1598" max="1598" width="10.28515625" style="158" customWidth="1"/>
    <col min="1599" max="1601" width="9.140625" style="158" customWidth="1"/>
    <col min="1602" max="1602" width="9.28515625" style="158" customWidth="1"/>
    <col min="1603" max="1603" width="10.140625" style="158" customWidth="1"/>
    <col min="1604" max="1604" width="8.85546875" style="158" customWidth="1"/>
    <col min="1605" max="1605" width="9.140625" style="158" customWidth="1"/>
    <col min="1606" max="1606" width="9.140625" style="158"/>
    <col min="1607" max="1607" width="10.28515625" style="158" customWidth="1"/>
    <col min="1608" max="1608" width="5.28515625" style="158" customWidth="1"/>
    <col min="1609" max="1610" width="10.28515625" style="158" customWidth="1"/>
    <col min="1611" max="1834" width="9.140625" style="158"/>
    <col min="1835" max="1835" width="3.7109375" style="158" customWidth="1"/>
    <col min="1836" max="1836" width="25.28515625" style="158" bestFit="1" customWidth="1"/>
    <col min="1837" max="1837" width="12.7109375" style="158" customWidth="1"/>
    <col min="1838" max="1838" width="7.42578125" style="158" customWidth="1"/>
    <col min="1839" max="1839" width="12.7109375" style="158" customWidth="1"/>
    <col min="1840" max="1840" width="9" style="158" customWidth="1"/>
    <col min="1841" max="1841" width="10.85546875" style="158" customWidth="1"/>
    <col min="1842" max="1842" width="10.7109375" style="158" customWidth="1"/>
    <col min="1843" max="1843" width="11" style="158" customWidth="1"/>
    <col min="1844" max="1844" width="10" style="158" customWidth="1"/>
    <col min="1845" max="1851" width="9.140625" style="158" customWidth="1"/>
    <col min="1852" max="1852" width="5.5703125" style="158" customWidth="1"/>
    <col min="1853" max="1853" width="8" style="158" customWidth="1"/>
    <col min="1854" max="1854" width="10.28515625" style="158" customWidth="1"/>
    <col min="1855" max="1857" width="9.140625" style="158" customWidth="1"/>
    <col min="1858" max="1858" width="9.28515625" style="158" customWidth="1"/>
    <col min="1859" max="1859" width="10.140625" style="158" customWidth="1"/>
    <col min="1860" max="1860" width="8.85546875" style="158" customWidth="1"/>
    <col min="1861" max="1861" width="9.140625" style="158" customWidth="1"/>
    <col min="1862" max="1862" width="9.140625" style="158"/>
    <col min="1863" max="1863" width="10.28515625" style="158" customWidth="1"/>
    <col min="1864" max="1864" width="5.28515625" style="158" customWidth="1"/>
    <col min="1865" max="1866" width="10.28515625" style="158" customWidth="1"/>
    <col min="1867" max="2090" width="9.140625" style="158"/>
    <col min="2091" max="2091" width="3.7109375" style="158" customWidth="1"/>
    <col min="2092" max="2092" width="25.28515625" style="158" bestFit="1" customWidth="1"/>
    <col min="2093" max="2093" width="12.7109375" style="158" customWidth="1"/>
    <col min="2094" max="2094" width="7.42578125" style="158" customWidth="1"/>
    <col min="2095" max="2095" width="12.7109375" style="158" customWidth="1"/>
    <col min="2096" max="2096" width="9" style="158" customWidth="1"/>
    <col min="2097" max="2097" width="10.85546875" style="158" customWidth="1"/>
    <col min="2098" max="2098" width="10.7109375" style="158" customWidth="1"/>
    <col min="2099" max="2099" width="11" style="158" customWidth="1"/>
    <col min="2100" max="2100" width="10" style="158" customWidth="1"/>
    <col min="2101" max="2107" width="9.140625" style="158" customWidth="1"/>
    <col min="2108" max="2108" width="5.5703125" style="158" customWidth="1"/>
    <col min="2109" max="2109" width="8" style="158" customWidth="1"/>
    <col min="2110" max="2110" width="10.28515625" style="158" customWidth="1"/>
    <col min="2111" max="2113" width="9.140625" style="158" customWidth="1"/>
    <col min="2114" max="2114" width="9.28515625" style="158" customWidth="1"/>
    <col min="2115" max="2115" width="10.140625" style="158" customWidth="1"/>
    <col min="2116" max="2116" width="8.85546875" style="158" customWidth="1"/>
    <col min="2117" max="2117" width="9.140625" style="158" customWidth="1"/>
    <col min="2118" max="2118" width="9.140625" style="158"/>
    <col min="2119" max="2119" width="10.28515625" style="158" customWidth="1"/>
    <col min="2120" max="2120" width="5.28515625" style="158" customWidth="1"/>
    <col min="2121" max="2122" width="10.28515625" style="158" customWidth="1"/>
    <col min="2123" max="2346" width="9.140625" style="158"/>
    <col min="2347" max="2347" width="3.7109375" style="158" customWidth="1"/>
    <col min="2348" max="2348" width="25.28515625" style="158" bestFit="1" customWidth="1"/>
    <col min="2349" max="2349" width="12.7109375" style="158" customWidth="1"/>
    <col min="2350" max="2350" width="7.42578125" style="158" customWidth="1"/>
    <col min="2351" max="2351" width="12.7109375" style="158" customWidth="1"/>
    <col min="2352" max="2352" width="9" style="158" customWidth="1"/>
    <col min="2353" max="2353" width="10.85546875" style="158" customWidth="1"/>
    <col min="2354" max="2354" width="10.7109375" style="158" customWidth="1"/>
    <col min="2355" max="2355" width="11" style="158" customWidth="1"/>
    <col min="2356" max="2356" width="10" style="158" customWidth="1"/>
    <col min="2357" max="2363" width="9.140625" style="158" customWidth="1"/>
    <col min="2364" max="2364" width="5.5703125" style="158" customWidth="1"/>
    <col min="2365" max="2365" width="8" style="158" customWidth="1"/>
    <col min="2366" max="2366" width="10.28515625" style="158" customWidth="1"/>
    <col min="2367" max="2369" width="9.140625" style="158" customWidth="1"/>
    <col min="2370" max="2370" width="9.28515625" style="158" customWidth="1"/>
    <col min="2371" max="2371" width="10.140625" style="158" customWidth="1"/>
    <col min="2372" max="2372" width="8.85546875" style="158" customWidth="1"/>
    <col min="2373" max="2373" width="9.140625" style="158" customWidth="1"/>
    <col min="2374" max="2374" width="9.140625" style="158"/>
    <col min="2375" max="2375" width="10.28515625" style="158" customWidth="1"/>
    <col min="2376" max="2376" width="5.28515625" style="158" customWidth="1"/>
    <col min="2377" max="2378" width="10.28515625" style="158" customWidth="1"/>
    <col min="2379" max="2602" width="9.140625" style="158"/>
    <col min="2603" max="2603" width="3.7109375" style="158" customWidth="1"/>
    <col min="2604" max="2604" width="25.28515625" style="158" bestFit="1" customWidth="1"/>
    <col min="2605" max="2605" width="12.7109375" style="158" customWidth="1"/>
    <col min="2606" max="2606" width="7.42578125" style="158" customWidth="1"/>
    <col min="2607" max="2607" width="12.7109375" style="158" customWidth="1"/>
    <col min="2608" max="2608" width="9" style="158" customWidth="1"/>
    <col min="2609" max="2609" width="10.85546875" style="158" customWidth="1"/>
    <col min="2610" max="2610" width="10.7109375" style="158" customWidth="1"/>
    <col min="2611" max="2611" width="11" style="158" customWidth="1"/>
    <col min="2612" max="2612" width="10" style="158" customWidth="1"/>
    <col min="2613" max="2619" width="9.140625" style="158" customWidth="1"/>
    <col min="2620" max="2620" width="5.5703125" style="158" customWidth="1"/>
    <col min="2621" max="2621" width="8" style="158" customWidth="1"/>
    <col min="2622" max="2622" width="10.28515625" style="158" customWidth="1"/>
    <col min="2623" max="2625" width="9.140625" style="158" customWidth="1"/>
    <col min="2626" max="2626" width="9.28515625" style="158" customWidth="1"/>
    <col min="2627" max="2627" width="10.140625" style="158" customWidth="1"/>
    <col min="2628" max="2628" width="8.85546875" style="158" customWidth="1"/>
    <col min="2629" max="2629" width="9.140625" style="158" customWidth="1"/>
    <col min="2630" max="2630" width="9.140625" style="158"/>
    <col min="2631" max="2631" width="10.28515625" style="158" customWidth="1"/>
    <col min="2632" max="2632" width="5.28515625" style="158" customWidth="1"/>
    <col min="2633" max="2634" width="10.28515625" style="158" customWidth="1"/>
    <col min="2635" max="2858" width="9.140625" style="158"/>
    <col min="2859" max="2859" width="3.7109375" style="158" customWidth="1"/>
    <col min="2860" max="2860" width="25.28515625" style="158" bestFit="1" customWidth="1"/>
    <col min="2861" max="2861" width="12.7109375" style="158" customWidth="1"/>
    <col min="2862" max="2862" width="7.42578125" style="158" customWidth="1"/>
    <col min="2863" max="2863" width="12.7109375" style="158" customWidth="1"/>
    <col min="2864" max="2864" width="9" style="158" customWidth="1"/>
    <col min="2865" max="2865" width="10.85546875" style="158" customWidth="1"/>
    <col min="2866" max="2866" width="10.7109375" style="158" customWidth="1"/>
    <col min="2867" max="2867" width="11" style="158" customWidth="1"/>
    <col min="2868" max="2868" width="10" style="158" customWidth="1"/>
    <col min="2869" max="2875" width="9.140625" style="158" customWidth="1"/>
    <col min="2876" max="2876" width="5.5703125" style="158" customWidth="1"/>
    <col min="2877" max="2877" width="8" style="158" customWidth="1"/>
    <col min="2878" max="2878" width="10.28515625" style="158" customWidth="1"/>
    <col min="2879" max="2881" width="9.140625" style="158" customWidth="1"/>
    <col min="2882" max="2882" width="9.28515625" style="158" customWidth="1"/>
    <col min="2883" max="2883" width="10.140625" style="158" customWidth="1"/>
    <col min="2884" max="2884" width="8.85546875" style="158" customWidth="1"/>
    <col min="2885" max="2885" width="9.140625" style="158" customWidth="1"/>
    <col min="2886" max="2886" width="9.140625" style="158"/>
    <col min="2887" max="2887" width="10.28515625" style="158" customWidth="1"/>
    <col min="2888" max="2888" width="5.28515625" style="158" customWidth="1"/>
    <col min="2889" max="2890" width="10.28515625" style="158" customWidth="1"/>
    <col min="2891" max="3114" width="9.140625" style="158"/>
    <col min="3115" max="3115" width="3.7109375" style="158" customWidth="1"/>
    <col min="3116" max="3116" width="25.28515625" style="158" bestFit="1" customWidth="1"/>
    <col min="3117" max="3117" width="12.7109375" style="158" customWidth="1"/>
    <col min="3118" max="3118" width="7.42578125" style="158" customWidth="1"/>
    <col min="3119" max="3119" width="12.7109375" style="158" customWidth="1"/>
    <col min="3120" max="3120" width="9" style="158" customWidth="1"/>
    <col min="3121" max="3121" width="10.85546875" style="158" customWidth="1"/>
    <col min="3122" max="3122" width="10.7109375" style="158" customWidth="1"/>
    <col min="3123" max="3123" width="11" style="158" customWidth="1"/>
    <col min="3124" max="3124" width="10" style="158" customWidth="1"/>
    <col min="3125" max="3131" width="9.140625" style="158" customWidth="1"/>
    <col min="3132" max="3132" width="5.5703125" style="158" customWidth="1"/>
    <col min="3133" max="3133" width="8" style="158" customWidth="1"/>
    <col min="3134" max="3134" width="10.28515625" style="158" customWidth="1"/>
    <col min="3135" max="3137" width="9.140625" style="158" customWidth="1"/>
    <col min="3138" max="3138" width="9.28515625" style="158" customWidth="1"/>
    <col min="3139" max="3139" width="10.140625" style="158" customWidth="1"/>
    <col min="3140" max="3140" width="8.85546875" style="158" customWidth="1"/>
    <col min="3141" max="3141" width="9.140625" style="158" customWidth="1"/>
    <col min="3142" max="3142" width="9.140625" style="158"/>
    <col min="3143" max="3143" width="10.28515625" style="158" customWidth="1"/>
    <col min="3144" max="3144" width="5.28515625" style="158" customWidth="1"/>
    <col min="3145" max="3146" width="10.28515625" style="158" customWidth="1"/>
    <col min="3147" max="3370" width="9.140625" style="158"/>
    <col min="3371" max="3371" width="3.7109375" style="158" customWidth="1"/>
    <col min="3372" max="3372" width="25.28515625" style="158" bestFit="1" customWidth="1"/>
    <col min="3373" max="3373" width="12.7109375" style="158" customWidth="1"/>
    <col min="3374" max="3374" width="7.42578125" style="158" customWidth="1"/>
    <col min="3375" max="3375" width="12.7109375" style="158" customWidth="1"/>
    <col min="3376" max="3376" width="9" style="158" customWidth="1"/>
    <col min="3377" max="3377" width="10.85546875" style="158" customWidth="1"/>
    <col min="3378" max="3378" width="10.7109375" style="158" customWidth="1"/>
    <col min="3379" max="3379" width="11" style="158" customWidth="1"/>
    <col min="3380" max="3380" width="10" style="158" customWidth="1"/>
    <col min="3381" max="3387" width="9.140625" style="158" customWidth="1"/>
    <col min="3388" max="3388" width="5.5703125" style="158" customWidth="1"/>
    <col min="3389" max="3389" width="8" style="158" customWidth="1"/>
    <col min="3390" max="3390" width="10.28515625" style="158" customWidth="1"/>
    <col min="3391" max="3393" width="9.140625" style="158" customWidth="1"/>
    <col min="3394" max="3394" width="9.28515625" style="158" customWidth="1"/>
    <col min="3395" max="3395" width="10.140625" style="158" customWidth="1"/>
    <col min="3396" max="3396" width="8.85546875" style="158" customWidth="1"/>
    <col min="3397" max="3397" width="9.140625" style="158" customWidth="1"/>
    <col min="3398" max="3398" width="9.140625" style="158"/>
    <col min="3399" max="3399" width="10.28515625" style="158" customWidth="1"/>
    <col min="3400" max="3400" width="5.28515625" style="158" customWidth="1"/>
    <col min="3401" max="3402" width="10.28515625" style="158" customWidth="1"/>
    <col min="3403" max="3626" width="9.140625" style="158"/>
    <col min="3627" max="3627" width="3.7109375" style="158" customWidth="1"/>
    <col min="3628" max="3628" width="25.28515625" style="158" bestFit="1" customWidth="1"/>
    <col min="3629" max="3629" width="12.7109375" style="158" customWidth="1"/>
    <col min="3630" max="3630" width="7.42578125" style="158" customWidth="1"/>
    <col min="3631" max="3631" width="12.7109375" style="158" customWidth="1"/>
    <col min="3632" max="3632" width="9" style="158" customWidth="1"/>
    <col min="3633" max="3633" width="10.85546875" style="158" customWidth="1"/>
    <col min="3634" max="3634" width="10.7109375" style="158" customWidth="1"/>
    <col min="3635" max="3635" width="11" style="158" customWidth="1"/>
    <col min="3636" max="3636" width="10" style="158" customWidth="1"/>
    <col min="3637" max="3643" width="9.140625" style="158" customWidth="1"/>
    <col min="3644" max="3644" width="5.5703125" style="158" customWidth="1"/>
    <col min="3645" max="3645" width="8" style="158" customWidth="1"/>
    <col min="3646" max="3646" width="10.28515625" style="158" customWidth="1"/>
    <col min="3647" max="3649" width="9.140625" style="158" customWidth="1"/>
    <col min="3650" max="3650" width="9.28515625" style="158" customWidth="1"/>
    <col min="3651" max="3651" width="10.140625" style="158" customWidth="1"/>
    <col min="3652" max="3652" width="8.85546875" style="158" customWidth="1"/>
    <col min="3653" max="3653" width="9.140625" style="158" customWidth="1"/>
    <col min="3654" max="3654" width="9.140625" style="158"/>
    <col min="3655" max="3655" width="10.28515625" style="158" customWidth="1"/>
    <col min="3656" max="3656" width="5.28515625" style="158" customWidth="1"/>
    <col min="3657" max="3658" width="10.28515625" style="158" customWidth="1"/>
    <col min="3659" max="3882" width="9.140625" style="158"/>
    <col min="3883" max="3883" width="3.7109375" style="158" customWidth="1"/>
    <col min="3884" max="3884" width="25.28515625" style="158" bestFit="1" customWidth="1"/>
    <col min="3885" max="3885" width="12.7109375" style="158" customWidth="1"/>
    <col min="3886" max="3886" width="7.42578125" style="158" customWidth="1"/>
    <col min="3887" max="3887" width="12.7109375" style="158" customWidth="1"/>
    <col min="3888" max="3888" width="9" style="158" customWidth="1"/>
    <col min="3889" max="3889" width="10.85546875" style="158" customWidth="1"/>
    <col min="3890" max="3890" width="10.7109375" style="158" customWidth="1"/>
    <col min="3891" max="3891" width="11" style="158" customWidth="1"/>
    <col min="3892" max="3892" width="10" style="158" customWidth="1"/>
    <col min="3893" max="3899" width="9.140625" style="158" customWidth="1"/>
    <col min="3900" max="3900" width="5.5703125" style="158" customWidth="1"/>
    <col min="3901" max="3901" width="8" style="158" customWidth="1"/>
    <col min="3902" max="3902" width="10.28515625" style="158" customWidth="1"/>
    <col min="3903" max="3905" width="9.140625" style="158" customWidth="1"/>
    <col min="3906" max="3906" width="9.28515625" style="158" customWidth="1"/>
    <col min="3907" max="3907" width="10.140625" style="158" customWidth="1"/>
    <col min="3908" max="3908" width="8.85546875" style="158" customWidth="1"/>
    <col min="3909" max="3909" width="9.140625" style="158" customWidth="1"/>
    <col min="3910" max="3910" width="9.140625" style="158"/>
    <col min="3911" max="3911" width="10.28515625" style="158" customWidth="1"/>
    <col min="3912" max="3912" width="5.28515625" style="158" customWidth="1"/>
    <col min="3913" max="3914" width="10.28515625" style="158" customWidth="1"/>
    <col min="3915" max="4138" width="9.140625" style="158"/>
    <col min="4139" max="4139" width="3.7109375" style="158" customWidth="1"/>
    <col min="4140" max="4140" width="25.28515625" style="158" bestFit="1" customWidth="1"/>
    <col min="4141" max="4141" width="12.7109375" style="158" customWidth="1"/>
    <col min="4142" max="4142" width="7.42578125" style="158" customWidth="1"/>
    <col min="4143" max="4143" width="12.7109375" style="158" customWidth="1"/>
    <col min="4144" max="4144" width="9" style="158" customWidth="1"/>
    <col min="4145" max="4145" width="10.85546875" style="158" customWidth="1"/>
    <col min="4146" max="4146" width="10.7109375" style="158" customWidth="1"/>
    <col min="4147" max="4147" width="11" style="158" customWidth="1"/>
    <col min="4148" max="4148" width="10" style="158" customWidth="1"/>
    <col min="4149" max="4155" width="9.140625" style="158" customWidth="1"/>
    <col min="4156" max="4156" width="5.5703125" style="158" customWidth="1"/>
    <col min="4157" max="4157" width="8" style="158" customWidth="1"/>
    <col min="4158" max="4158" width="10.28515625" style="158" customWidth="1"/>
    <col min="4159" max="4161" width="9.140625" style="158" customWidth="1"/>
    <col min="4162" max="4162" width="9.28515625" style="158" customWidth="1"/>
    <col min="4163" max="4163" width="10.140625" style="158" customWidth="1"/>
    <col min="4164" max="4164" width="8.85546875" style="158" customWidth="1"/>
    <col min="4165" max="4165" width="9.140625" style="158" customWidth="1"/>
    <col min="4166" max="4166" width="9.140625" style="158"/>
    <col min="4167" max="4167" width="10.28515625" style="158" customWidth="1"/>
    <col min="4168" max="4168" width="5.28515625" style="158" customWidth="1"/>
    <col min="4169" max="4170" width="10.28515625" style="158" customWidth="1"/>
    <col min="4171" max="4394" width="9.140625" style="158"/>
    <col min="4395" max="4395" width="3.7109375" style="158" customWidth="1"/>
    <col min="4396" max="4396" width="25.28515625" style="158" bestFit="1" customWidth="1"/>
    <col min="4397" max="4397" width="12.7109375" style="158" customWidth="1"/>
    <col min="4398" max="4398" width="7.42578125" style="158" customWidth="1"/>
    <col min="4399" max="4399" width="12.7109375" style="158" customWidth="1"/>
    <col min="4400" max="4400" width="9" style="158" customWidth="1"/>
    <col min="4401" max="4401" width="10.85546875" style="158" customWidth="1"/>
    <col min="4402" max="4402" width="10.7109375" style="158" customWidth="1"/>
    <col min="4403" max="4403" width="11" style="158" customWidth="1"/>
    <col min="4404" max="4404" width="10" style="158" customWidth="1"/>
    <col min="4405" max="4411" width="9.140625" style="158" customWidth="1"/>
    <col min="4412" max="4412" width="5.5703125" style="158" customWidth="1"/>
    <col min="4413" max="4413" width="8" style="158" customWidth="1"/>
    <col min="4414" max="4414" width="10.28515625" style="158" customWidth="1"/>
    <col min="4415" max="4417" width="9.140625" style="158" customWidth="1"/>
    <col min="4418" max="4418" width="9.28515625" style="158" customWidth="1"/>
    <col min="4419" max="4419" width="10.140625" style="158" customWidth="1"/>
    <col min="4420" max="4420" width="8.85546875" style="158" customWidth="1"/>
    <col min="4421" max="4421" width="9.140625" style="158" customWidth="1"/>
    <col min="4422" max="4422" width="9.140625" style="158"/>
    <col min="4423" max="4423" width="10.28515625" style="158" customWidth="1"/>
    <col min="4424" max="4424" width="5.28515625" style="158" customWidth="1"/>
    <col min="4425" max="4426" width="10.28515625" style="158" customWidth="1"/>
    <col min="4427" max="4650" width="9.140625" style="158"/>
    <col min="4651" max="4651" width="3.7109375" style="158" customWidth="1"/>
    <col min="4652" max="4652" width="25.28515625" style="158" bestFit="1" customWidth="1"/>
    <col min="4653" max="4653" width="12.7109375" style="158" customWidth="1"/>
    <col min="4654" max="4654" width="7.42578125" style="158" customWidth="1"/>
    <col min="4655" max="4655" width="12.7109375" style="158" customWidth="1"/>
    <col min="4656" max="4656" width="9" style="158" customWidth="1"/>
    <col min="4657" max="4657" width="10.85546875" style="158" customWidth="1"/>
    <col min="4658" max="4658" width="10.7109375" style="158" customWidth="1"/>
    <col min="4659" max="4659" width="11" style="158" customWidth="1"/>
    <col min="4660" max="4660" width="10" style="158" customWidth="1"/>
    <col min="4661" max="4667" width="9.140625" style="158" customWidth="1"/>
    <col min="4668" max="4668" width="5.5703125" style="158" customWidth="1"/>
    <col min="4669" max="4669" width="8" style="158" customWidth="1"/>
    <col min="4670" max="4670" width="10.28515625" style="158" customWidth="1"/>
    <col min="4671" max="4673" width="9.140625" style="158" customWidth="1"/>
    <col min="4674" max="4674" width="9.28515625" style="158" customWidth="1"/>
    <col min="4675" max="4675" width="10.140625" style="158" customWidth="1"/>
    <col min="4676" max="4676" width="8.85546875" style="158" customWidth="1"/>
    <col min="4677" max="4677" width="9.140625" style="158" customWidth="1"/>
    <col min="4678" max="4678" width="9.140625" style="158"/>
    <col min="4679" max="4679" width="10.28515625" style="158" customWidth="1"/>
    <col min="4680" max="4680" width="5.28515625" style="158" customWidth="1"/>
    <col min="4681" max="4682" width="10.28515625" style="158" customWidth="1"/>
    <col min="4683" max="4906" width="9.140625" style="158"/>
    <col min="4907" max="4907" width="3.7109375" style="158" customWidth="1"/>
    <col min="4908" max="4908" width="25.28515625" style="158" bestFit="1" customWidth="1"/>
    <col min="4909" max="4909" width="12.7109375" style="158" customWidth="1"/>
    <col min="4910" max="4910" width="7.42578125" style="158" customWidth="1"/>
    <col min="4911" max="4911" width="12.7109375" style="158" customWidth="1"/>
    <col min="4912" max="4912" width="9" style="158" customWidth="1"/>
    <col min="4913" max="4913" width="10.85546875" style="158" customWidth="1"/>
    <col min="4914" max="4914" width="10.7109375" style="158" customWidth="1"/>
    <col min="4915" max="4915" width="11" style="158" customWidth="1"/>
    <col min="4916" max="4916" width="10" style="158" customWidth="1"/>
    <col min="4917" max="4923" width="9.140625" style="158" customWidth="1"/>
    <col min="4924" max="4924" width="5.5703125" style="158" customWidth="1"/>
    <col min="4925" max="4925" width="8" style="158" customWidth="1"/>
    <col min="4926" max="4926" width="10.28515625" style="158" customWidth="1"/>
    <col min="4927" max="4929" width="9.140625" style="158" customWidth="1"/>
    <col min="4930" max="4930" width="9.28515625" style="158" customWidth="1"/>
    <col min="4931" max="4931" width="10.140625" style="158" customWidth="1"/>
    <col min="4932" max="4932" width="8.85546875" style="158" customWidth="1"/>
    <col min="4933" max="4933" width="9.140625" style="158" customWidth="1"/>
    <col min="4934" max="4934" width="9.140625" style="158"/>
    <col min="4935" max="4935" width="10.28515625" style="158" customWidth="1"/>
    <col min="4936" max="4936" width="5.28515625" style="158" customWidth="1"/>
    <col min="4937" max="4938" width="10.28515625" style="158" customWidth="1"/>
    <col min="4939" max="5162" width="9.140625" style="158"/>
    <col min="5163" max="5163" width="3.7109375" style="158" customWidth="1"/>
    <col min="5164" max="5164" width="25.28515625" style="158" bestFit="1" customWidth="1"/>
    <col min="5165" max="5165" width="12.7109375" style="158" customWidth="1"/>
    <col min="5166" max="5166" width="7.42578125" style="158" customWidth="1"/>
    <col min="5167" max="5167" width="12.7109375" style="158" customWidth="1"/>
    <col min="5168" max="5168" width="9" style="158" customWidth="1"/>
    <col min="5169" max="5169" width="10.85546875" style="158" customWidth="1"/>
    <col min="5170" max="5170" width="10.7109375" style="158" customWidth="1"/>
    <col min="5171" max="5171" width="11" style="158" customWidth="1"/>
    <col min="5172" max="5172" width="10" style="158" customWidth="1"/>
    <col min="5173" max="5179" width="9.140625" style="158" customWidth="1"/>
    <col min="5180" max="5180" width="5.5703125" style="158" customWidth="1"/>
    <col min="5181" max="5181" width="8" style="158" customWidth="1"/>
    <col min="5182" max="5182" width="10.28515625" style="158" customWidth="1"/>
    <col min="5183" max="5185" width="9.140625" style="158" customWidth="1"/>
    <col min="5186" max="5186" width="9.28515625" style="158" customWidth="1"/>
    <col min="5187" max="5187" width="10.140625" style="158" customWidth="1"/>
    <col min="5188" max="5188" width="8.85546875" style="158" customWidth="1"/>
    <col min="5189" max="5189" width="9.140625" style="158" customWidth="1"/>
    <col min="5190" max="5190" width="9.140625" style="158"/>
    <col min="5191" max="5191" width="10.28515625" style="158" customWidth="1"/>
    <col min="5192" max="5192" width="5.28515625" style="158" customWidth="1"/>
    <col min="5193" max="5194" width="10.28515625" style="158" customWidth="1"/>
    <col min="5195" max="5418" width="9.140625" style="158"/>
    <col min="5419" max="5419" width="3.7109375" style="158" customWidth="1"/>
    <col min="5420" max="5420" width="25.28515625" style="158" bestFit="1" customWidth="1"/>
    <col min="5421" max="5421" width="12.7109375" style="158" customWidth="1"/>
    <col min="5422" max="5422" width="7.42578125" style="158" customWidth="1"/>
    <col min="5423" max="5423" width="12.7109375" style="158" customWidth="1"/>
    <col min="5424" max="5424" width="9" style="158" customWidth="1"/>
    <col min="5425" max="5425" width="10.85546875" style="158" customWidth="1"/>
    <col min="5426" max="5426" width="10.7109375" style="158" customWidth="1"/>
    <col min="5427" max="5427" width="11" style="158" customWidth="1"/>
    <col min="5428" max="5428" width="10" style="158" customWidth="1"/>
    <col min="5429" max="5435" width="9.140625" style="158" customWidth="1"/>
    <col min="5436" max="5436" width="5.5703125" style="158" customWidth="1"/>
    <col min="5437" max="5437" width="8" style="158" customWidth="1"/>
    <col min="5438" max="5438" width="10.28515625" style="158" customWidth="1"/>
    <col min="5439" max="5441" width="9.140625" style="158" customWidth="1"/>
    <col min="5442" max="5442" width="9.28515625" style="158" customWidth="1"/>
    <col min="5443" max="5443" width="10.140625" style="158" customWidth="1"/>
    <col min="5444" max="5444" width="8.85546875" style="158" customWidth="1"/>
    <col min="5445" max="5445" width="9.140625" style="158" customWidth="1"/>
    <col min="5446" max="5446" width="9.140625" style="158"/>
    <col min="5447" max="5447" width="10.28515625" style="158" customWidth="1"/>
    <col min="5448" max="5448" width="5.28515625" style="158" customWidth="1"/>
    <col min="5449" max="5450" width="10.28515625" style="158" customWidth="1"/>
    <col min="5451" max="5674" width="9.140625" style="158"/>
    <col min="5675" max="5675" width="3.7109375" style="158" customWidth="1"/>
    <col min="5676" max="5676" width="25.28515625" style="158" bestFit="1" customWidth="1"/>
    <col min="5677" max="5677" width="12.7109375" style="158" customWidth="1"/>
    <col min="5678" max="5678" width="7.42578125" style="158" customWidth="1"/>
    <col min="5679" max="5679" width="12.7109375" style="158" customWidth="1"/>
    <col min="5680" max="5680" width="9" style="158" customWidth="1"/>
    <col min="5681" max="5681" width="10.85546875" style="158" customWidth="1"/>
    <col min="5682" max="5682" width="10.7109375" style="158" customWidth="1"/>
    <col min="5683" max="5683" width="11" style="158" customWidth="1"/>
    <col min="5684" max="5684" width="10" style="158" customWidth="1"/>
    <col min="5685" max="5691" width="9.140625" style="158" customWidth="1"/>
    <col min="5692" max="5692" width="5.5703125" style="158" customWidth="1"/>
    <col min="5693" max="5693" width="8" style="158" customWidth="1"/>
    <col min="5694" max="5694" width="10.28515625" style="158" customWidth="1"/>
    <col min="5695" max="5697" width="9.140625" style="158" customWidth="1"/>
    <col min="5698" max="5698" width="9.28515625" style="158" customWidth="1"/>
    <col min="5699" max="5699" width="10.140625" style="158" customWidth="1"/>
    <col min="5700" max="5700" width="8.85546875" style="158" customWidth="1"/>
    <col min="5701" max="5701" width="9.140625" style="158" customWidth="1"/>
    <col min="5702" max="5702" width="9.140625" style="158"/>
    <col min="5703" max="5703" width="10.28515625" style="158" customWidth="1"/>
    <col min="5704" max="5704" width="5.28515625" style="158" customWidth="1"/>
    <col min="5705" max="5706" width="10.28515625" style="158" customWidth="1"/>
    <col min="5707" max="5930" width="9.140625" style="158"/>
    <col min="5931" max="5931" width="3.7109375" style="158" customWidth="1"/>
    <col min="5932" max="5932" width="25.28515625" style="158" bestFit="1" customWidth="1"/>
    <col min="5933" max="5933" width="12.7109375" style="158" customWidth="1"/>
    <col min="5934" max="5934" width="7.42578125" style="158" customWidth="1"/>
    <col min="5935" max="5935" width="12.7109375" style="158" customWidth="1"/>
    <col min="5936" max="5936" width="9" style="158" customWidth="1"/>
    <col min="5937" max="5937" width="10.85546875" style="158" customWidth="1"/>
    <col min="5938" max="5938" width="10.7109375" style="158" customWidth="1"/>
    <col min="5939" max="5939" width="11" style="158" customWidth="1"/>
    <col min="5940" max="5940" width="10" style="158" customWidth="1"/>
    <col min="5941" max="5947" width="9.140625" style="158" customWidth="1"/>
    <col min="5948" max="5948" width="5.5703125" style="158" customWidth="1"/>
    <col min="5949" max="5949" width="8" style="158" customWidth="1"/>
    <col min="5950" max="5950" width="10.28515625" style="158" customWidth="1"/>
    <col min="5951" max="5953" width="9.140625" style="158" customWidth="1"/>
    <col min="5954" max="5954" width="9.28515625" style="158" customWidth="1"/>
    <col min="5955" max="5955" width="10.140625" style="158" customWidth="1"/>
    <col min="5956" max="5956" width="8.85546875" style="158" customWidth="1"/>
    <col min="5957" max="5957" width="9.140625" style="158" customWidth="1"/>
    <col min="5958" max="5958" width="9.140625" style="158"/>
    <col min="5959" max="5959" width="10.28515625" style="158" customWidth="1"/>
    <col min="5960" max="5960" width="5.28515625" style="158" customWidth="1"/>
    <col min="5961" max="5962" width="10.28515625" style="158" customWidth="1"/>
    <col min="5963" max="6186" width="9.140625" style="158"/>
    <col min="6187" max="6187" width="3.7109375" style="158" customWidth="1"/>
    <col min="6188" max="6188" width="25.28515625" style="158" bestFit="1" customWidth="1"/>
    <col min="6189" max="6189" width="12.7109375" style="158" customWidth="1"/>
    <col min="6190" max="6190" width="7.42578125" style="158" customWidth="1"/>
    <col min="6191" max="6191" width="12.7109375" style="158" customWidth="1"/>
    <col min="6192" max="6192" width="9" style="158" customWidth="1"/>
    <col min="6193" max="6193" width="10.85546875" style="158" customWidth="1"/>
    <col min="6194" max="6194" width="10.7109375" style="158" customWidth="1"/>
    <col min="6195" max="6195" width="11" style="158" customWidth="1"/>
    <col min="6196" max="6196" width="10" style="158" customWidth="1"/>
    <col min="6197" max="6203" width="9.140625" style="158" customWidth="1"/>
    <col min="6204" max="6204" width="5.5703125" style="158" customWidth="1"/>
    <col min="6205" max="6205" width="8" style="158" customWidth="1"/>
    <col min="6206" max="6206" width="10.28515625" style="158" customWidth="1"/>
    <col min="6207" max="6209" width="9.140625" style="158" customWidth="1"/>
    <col min="6210" max="6210" width="9.28515625" style="158" customWidth="1"/>
    <col min="6211" max="6211" width="10.140625" style="158" customWidth="1"/>
    <col min="6212" max="6212" width="8.85546875" style="158" customWidth="1"/>
    <col min="6213" max="6213" width="9.140625" style="158" customWidth="1"/>
    <col min="6214" max="6214" width="9.140625" style="158"/>
    <col min="6215" max="6215" width="10.28515625" style="158" customWidth="1"/>
    <col min="6216" max="6216" width="5.28515625" style="158" customWidth="1"/>
    <col min="6217" max="6218" width="10.28515625" style="158" customWidth="1"/>
    <col min="6219" max="6442" width="9.140625" style="158"/>
    <col min="6443" max="6443" width="3.7109375" style="158" customWidth="1"/>
    <col min="6444" max="6444" width="25.28515625" style="158" bestFit="1" customWidth="1"/>
    <col min="6445" max="6445" width="12.7109375" style="158" customWidth="1"/>
    <col min="6446" max="6446" width="7.42578125" style="158" customWidth="1"/>
    <col min="6447" max="6447" width="12.7109375" style="158" customWidth="1"/>
    <col min="6448" max="6448" width="9" style="158" customWidth="1"/>
    <col min="6449" max="6449" width="10.85546875" style="158" customWidth="1"/>
    <col min="6450" max="6450" width="10.7109375" style="158" customWidth="1"/>
    <col min="6451" max="6451" width="11" style="158" customWidth="1"/>
    <col min="6452" max="6452" width="10" style="158" customWidth="1"/>
    <col min="6453" max="6459" width="9.140625" style="158" customWidth="1"/>
    <col min="6460" max="6460" width="5.5703125" style="158" customWidth="1"/>
    <col min="6461" max="6461" width="8" style="158" customWidth="1"/>
    <col min="6462" max="6462" width="10.28515625" style="158" customWidth="1"/>
    <col min="6463" max="6465" width="9.140625" style="158" customWidth="1"/>
    <col min="6466" max="6466" width="9.28515625" style="158" customWidth="1"/>
    <col min="6467" max="6467" width="10.140625" style="158" customWidth="1"/>
    <col min="6468" max="6468" width="8.85546875" style="158" customWidth="1"/>
    <col min="6469" max="6469" width="9.140625" style="158" customWidth="1"/>
    <col min="6470" max="6470" width="9.140625" style="158"/>
    <col min="6471" max="6471" width="10.28515625" style="158" customWidth="1"/>
    <col min="6472" max="6472" width="5.28515625" style="158" customWidth="1"/>
    <col min="6473" max="6474" width="10.28515625" style="158" customWidth="1"/>
    <col min="6475" max="6698" width="9.140625" style="158"/>
    <col min="6699" max="6699" width="3.7109375" style="158" customWidth="1"/>
    <col min="6700" max="6700" width="25.28515625" style="158" bestFit="1" customWidth="1"/>
    <col min="6701" max="6701" width="12.7109375" style="158" customWidth="1"/>
    <col min="6702" max="6702" width="7.42578125" style="158" customWidth="1"/>
    <col min="6703" max="6703" width="12.7109375" style="158" customWidth="1"/>
    <col min="6704" max="6704" width="9" style="158" customWidth="1"/>
    <col min="6705" max="6705" width="10.85546875" style="158" customWidth="1"/>
    <col min="6706" max="6706" width="10.7109375" style="158" customWidth="1"/>
    <col min="6707" max="6707" width="11" style="158" customWidth="1"/>
    <col min="6708" max="6708" width="10" style="158" customWidth="1"/>
    <col min="6709" max="6715" width="9.140625" style="158" customWidth="1"/>
    <col min="6716" max="6716" width="5.5703125" style="158" customWidth="1"/>
    <col min="6717" max="6717" width="8" style="158" customWidth="1"/>
    <col min="6718" max="6718" width="10.28515625" style="158" customWidth="1"/>
    <col min="6719" max="6721" width="9.140625" style="158" customWidth="1"/>
    <col min="6722" max="6722" width="9.28515625" style="158" customWidth="1"/>
    <col min="6723" max="6723" width="10.140625" style="158" customWidth="1"/>
    <col min="6724" max="6724" width="8.85546875" style="158" customWidth="1"/>
    <col min="6725" max="6725" width="9.140625" style="158" customWidth="1"/>
    <col min="6726" max="6726" width="9.140625" style="158"/>
    <col min="6727" max="6727" width="10.28515625" style="158" customWidth="1"/>
    <col min="6728" max="6728" width="5.28515625" style="158" customWidth="1"/>
    <col min="6729" max="6730" width="10.28515625" style="158" customWidth="1"/>
    <col min="6731" max="6954" width="9.140625" style="158"/>
    <col min="6955" max="6955" width="3.7109375" style="158" customWidth="1"/>
    <col min="6956" max="6956" width="25.28515625" style="158" bestFit="1" customWidth="1"/>
    <col min="6957" max="6957" width="12.7109375" style="158" customWidth="1"/>
    <col min="6958" max="6958" width="7.42578125" style="158" customWidth="1"/>
    <col min="6959" max="6959" width="12.7109375" style="158" customWidth="1"/>
    <col min="6960" max="6960" width="9" style="158" customWidth="1"/>
    <col min="6961" max="6961" width="10.85546875" style="158" customWidth="1"/>
    <col min="6962" max="6962" width="10.7109375" style="158" customWidth="1"/>
    <col min="6963" max="6963" width="11" style="158" customWidth="1"/>
    <col min="6964" max="6964" width="10" style="158" customWidth="1"/>
    <col min="6965" max="6971" width="9.140625" style="158" customWidth="1"/>
    <col min="6972" max="6972" width="5.5703125" style="158" customWidth="1"/>
    <col min="6973" max="6973" width="8" style="158" customWidth="1"/>
    <col min="6974" max="6974" width="10.28515625" style="158" customWidth="1"/>
    <col min="6975" max="6977" width="9.140625" style="158" customWidth="1"/>
    <col min="6978" max="6978" width="9.28515625" style="158" customWidth="1"/>
    <col min="6979" max="6979" width="10.140625" style="158" customWidth="1"/>
    <col min="6980" max="6980" width="8.85546875" style="158" customWidth="1"/>
    <col min="6981" max="6981" width="9.140625" style="158" customWidth="1"/>
    <col min="6982" max="6982" width="9.140625" style="158"/>
    <col min="6983" max="6983" width="10.28515625" style="158" customWidth="1"/>
    <col min="6984" max="6984" width="5.28515625" style="158" customWidth="1"/>
    <col min="6985" max="6986" width="10.28515625" style="158" customWidth="1"/>
    <col min="6987" max="7210" width="9.140625" style="158"/>
    <col min="7211" max="7211" width="3.7109375" style="158" customWidth="1"/>
    <col min="7212" max="7212" width="25.28515625" style="158" bestFit="1" customWidth="1"/>
    <col min="7213" max="7213" width="12.7109375" style="158" customWidth="1"/>
    <col min="7214" max="7214" width="7.42578125" style="158" customWidth="1"/>
    <col min="7215" max="7215" width="12.7109375" style="158" customWidth="1"/>
    <col min="7216" max="7216" width="9" style="158" customWidth="1"/>
    <col min="7217" max="7217" width="10.85546875" style="158" customWidth="1"/>
    <col min="7218" max="7218" width="10.7109375" style="158" customWidth="1"/>
    <col min="7219" max="7219" width="11" style="158" customWidth="1"/>
    <col min="7220" max="7220" width="10" style="158" customWidth="1"/>
    <col min="7221" max="7227" width="9.140625" style="158" customWidth="1"/>
    <col min="7228" max="7228" width="5.5703125" style="158" customWidth="1"/>
    <col min="7229" max="7229" width="8" style="158" customWidth="1"/>
    <col min="7230" max="7230" width="10.28515625" style="158" customWidth="1"/>
    <col min="7231" max="7233" width="9.140625" style="158" customWidth="1"/>
    <col min="7234" max="7234" width="9.28515625" style="158" customWidth="1"/>
    <col min="7235" max="7235" width="10.140625" style="158" customWidth="1"/>
    <col min="7236" max="7236" width="8.85546875" style="158" customWidth="1"/>
    <col min="7237" max="7237" width="9.140625" style="158" customWidth="1"/>
    <col min="7238" max="7238" width="9.140625" style="158"/>
    <col min="7239" max="7239" width="10.28515625" style="158" customWidth="1"/>
    <col min="7240" max="7240" width="5.28515625" style="158" customWidth="1"/>
    <col min="7241" max="7242" width="10.28515625" style="158" customWidth="1"/>
    <col min="7243" max="7466" width="9.140625" style="158"/>
    <col min="7467" max="7467" width="3.7109375" style="158" customWidth="1"/>
    <col min="7468" max="7468" width="25.28515625" style="158" bestFit="1" customWidth="1"/>
    <col min="7469" max="7469" width="12.7109375" style="158" customWidth="1"/>
    <col min="7470" max="7470" width="7.42578125" style="158" customWidth="1"/>
    <col min="7471" max="7471" width="12.7109375" style="158" customWidth="1"/>
    <col min="7472" max="7472" width="9" style="158" customWidth="1"/>
    <col min="7473" max="7473" width="10.85546875" style="158" customWidth="1"/>
    <col min="7474" max="7474" width="10.7109375" style="158" customWidth="1"/>
    <col min="7475" max="7475" width="11" style="158" customWidth="1"/>
    <col min="7476" max="7476" width="10" style="158" customWidth="1"/>
    <col min="7477" max="7483" width="9.140625" style="158" customWidth="1"/>
    <col min="7484" max="7484" width="5.5703125" style="158" customWidth="1"/>
    <col min="7485" max="7485" width="8" style="158" customWidth="1"/>
    <col min="7486" max="7486" width="10.28515625" style="158" customWidth="1"/>
    <col min="7487" max="7489" width="9.140625" style="158" customWidth="1"/>
    <col min="7490" max="7490" width="9.28515625" style="158" customWidth="1"/>
    <col min="7491" max="7491" width="10.140625" style="158" customWidth="1"/>
    <col min="7492" max="7492" width="8.85546875" style="158" customWidth="1"/>
    <col min="7493" max="7493" width="9.140625" style="158" customWidth="1"/>
    <col min="7494" max="7494" width="9.140625" style="158"/>
    <col min="7495" max="7495" width="10.28515625" style="158" customWidth="1"/>
    <col min="7496" max="7496" width="5.28515625" style="158" customWidth="1"/>
    <col min="7497" max="7498" width="10.28515625" style="158" customWidth="1"/>
    <col min="7499" max="7722" width="9.140625" style="158"/>
    <col min="7723" max="7723" width="3.7109375" style="158" customWidth="1"/>
    <col min="7724" max="7724" width="25.28515625" style="158" bestFit="1" customWidth="1"/>
    <col min="7725" max="7725" width="12.7109375" style="158" customWidth="1"/>
    <col min="7726" max="7726" width="7.42578125" style="158" customWidth="1"/>
    <col min="7727" max="7727" width="12.7109375" style="158" customWidth="1"/>
    <col min="7728" max="7728" width="9" style="158" customWidth="1"/>
    <col min="7729" max="7729" width="10.85546875" style="158" customWidth="1"/>
    <col min="7730" max="7730" width="10.7109375" style="158" customWidth="1"/>
    <col min="7731" max="7731" width="11" style="158" customWidth="1"/>
    <col min="7732" max="7732" width="10" style="158" customWidth="1"/>
    <col min="7733" max="7739" width="9.140625" style="158" customWidth="1"/>
    <col min="7740" max="7740" width="5.5703125" style="158" customWidth="1"/>
    <col min="7741" max="7741" width="8" style="158" customWidth="1"/>
    <col min="7742" max="7742" width="10.28515625" style="158" customWidth="1"/>
    <col min="7743" max="7745" width="9.140625" style="158" customWidth="1"/>
    <col min="7746" max="7746" width="9.28515625" style="158" customWidth="1"/>
    <col min="7747" max="7747" width="10.140625" style="158" customWidth="1"/>
    <col min="7748" max="7748" width="8.85546875" style="158" customWidth="1"/>
    <col min="7749" max="7749" width="9.140625" style="158" customWidth="1"/>
    <col min="7750" max="7750" width="9.140625" style="158"/>
    <col min="7751" max="7751" width="10.28515625" style="158" customWidth="1"/>
    <col min="7752" max="7752" width="5.28515625" style="158" customWidth="1"/>
    <col min="7753" max="7754" width="10.28515625" style="158" customWidth="1"/>
    <col min="7755" max="7978" width="9.140625" style="158"/>
    <col min="7979" max="7979" width="3.7109375" style="158" customWidth="1"/>
    <col min="7980" max="7980" width="25.28515625" style="158" bestFit="1" customWidth="1"/>
    <col min="7981" max="7981" width="12.7109375" style="158" customWidth="1"/>
    <col min="7982" max="7982" width="7.42578125" style="158" customWidth="1"/>
    <col min="7983" max="7983" width="12.7109375" style="158" customWidth="1"/>
    <col min="7984" max="7984" width="9" style="158" customWidth="1"/>
    <col min="7985" max="7985" width="10.85546875" style="158" customWidth="1"/>
    <col min="7986" max="7986" width="10.7109375" style="158" customWidth="1"/>
    <col min="7987" max="7987" width="11" style="158" customWidth="1"/>
    <col min="7988" max="7988" width="10" style="158" customWidth="1"/>
    <col min="7989" max="7995" width="9.140625" style="158" customWidth="1"/>
    <col min="7996" max="7996" width="5.5703125" style="158" customWidth="1"/>
    <col min="7997" max="7997" width="8" style="158" customWidth="1"/>
    <col min="7998" max="7998" width="10.28515625" style="158" customWidth="1"/>
    <col min="7999" max="8001" width="9.140625" style="158" customWidth="1"/>
    <col min="8002" max="8002" width="9.28515625" style="158" customWidth="1"/>
    <col min="8003" max="8003" width="10.140625" style="158" customWidth="1"/>
    <col min="8004" max="8004" width="8.85546875" style="158" customWidth="1"/>
    <col min="8005" max="8005" width="9.140625" style="158" customWidth="1"/>
    <col min="8006" max="8006" width="9.140625" style="158"/>
    <col min="8007" max="8007" width="10.28515625" style="158" customWidth="1"/>
    <col min="8008" max="8008" width="5.28515625" style="158" customWidth="1"/>
    <col min="8009" max="8010" width="10.28515625" style="158" customWidth="1"/>
    <col min="8011" max="8234" width="9.140625" style="158"/>
    <col min="8235" max="8235" width="3.7109375" style="158" customWidth="1"/>
    <col min="8236" max="8236" width="25.28515625" style="158" bestFit="1" customWidth="1"/>
    <col min="8237" max="8237" width="12.7109375" style="158" customWidth="1"/>
    <col min="8238" max="8238" width="7.42578125" style="158" customWidth="1"/>
    <col min="8239" max="8239" width="12.7109375" style="158" customWidth="1"/>
    <col min="8240" max="8240" width="9" style="158" customWidth="1"/>
    <col min="8241" max="8241" width="10.85546875" style="158" customWidth="1"/>
    <col min="8242" max="8242" width="10.7109375" style="158" customWidth="1"/>
    <col min="8243" max="8243" width="11" style="158" customWidth="1"/>
    <col min="8244" max="8244" width="10" style="158" customWidth="1"/>
    <col min="8245" max="8251" width="9.140625" style="158" customWidth="1"/>
    <col min="8252" max="8252" width="5.5703125" style="158" customWidth="1"/>
    <col min="8253" max="8253" width="8" style="158" customWidth="1"/>
    <col min="8254" max="8254" width="10.28515625" style="158" customWidth="1"/>
    <col min="8255" max="8257" width="9.140625" style="158" customWidth="1"/>
    <col min="8258" max="8258" width="9.28515625" style="158" customWidth="1"/>
    <col min="8259" max="8259" width="10.140625" style="158" customWidth="1"/>
    <col min="8260" max="8260" width="8.85546875" style="158" customWidth="1"/>
    <col min="8261" max="8261" width="9.140625" style="158" customWidth="1"/>
    <col min="8262" max="8262" width="9.140625" style="158"/>
    <col min="8263" max="8263" width="10.28515625" style="158" customWidth="1"/>
    <col min="8264" max="8264" width="5.28515625" style="158" customWidth="1"/>
    <col min="8265" max="8266" width="10.28515625" style="158" customWidth="1"/>
    <col min="8267" max="8490" width="9.140625" style="158"/>
    <col min="8491" max="8491" width="3.7109375" style="158" customWidth="1"/>
    <col min="8492" max="8492" width="25.28515625" style="158" bestFit="1" customWidth="1"/>
    <col min="8493" max="8493" width="12.7109375" style="158" customWidth="1"/>
    <col min="8494" max="8494" width="7.42578125" style="158" customWidth="1"/>
    <col min="8495" max="8495" width="12.7109375" style="158" customWidth="1"/>
    <col min="8496" max="8496" width="9" style="158" customWidth="1"/>
    <col min="8497" max="8497" width="10.85546875" style="158" customWidth="1"/>
    <col min="8498" max="8498" width="10.7109375" style="158" customWidth="1"/>
    <col min="8499" max="8499" width="11" style="158" customWidth="1"/>
    <col min="8500" max="8500" width="10" style="158" customWidth="1"/>
    <col min="8501" max="8507" width="9.140625" style="158" customWidth="1"/>
    <col min="8508" max="8508" width="5.5703125" style="158" customWidth="1"/>
    <col min="8509" max="8509" width="8" style="158" customWidth="1"/>
    <col min="8510" max="8510" width="10.28515625" style="158" customWidth="1"/>
    <col min="8511" max="8513" width="9.140625" style="158" customWidth="1"/>
    <col min="8514" max="8514" width="9.28515625" style="158" customWidth="1"/>
    <col min="8515" max="8515" width="10.140625" style="158" customWidth="1"/>
    <col min="8516" max="8516" width="8.85546875" style="158" customWidth="1"/>
    <col min="8517" max="8517" width="9.140625" style="158" customWidth="1"/>
    <col min="8518" max="8518" width="9.140625" style="158"/>
    <col min="8519" max="8519" width="10.28515625" style="158" customWidth="1"/>
    <col min="8520" max="8520" width="5.28515625" style="158" customWidth="1"/>
    <col min="8521" max="8522" width="10.28515625" style="158" customWidth="1"/>
    <col min="8523" max="8746" width="9.140625" style="158"/>
    <col min="8747" max="8747" width="3.7109375" style="158" customWidth="1"/>
    <col min="8748" max="8748" width="25.28515625" style="158" bestFit="1" customWidth="1"/>
    <col min="8749" max="8749" width="12.7109375" style="158" customWidth="1"/>
    <col min="8750" max="8750" width="7.42578125" style="158" customWidth="1"/>
    <col min="8751" max="8751" width="12.7109375" style="158" customWidth="1"/>
    <col min="8752" max="8752" width="9" style="158" customWidth="1"/>
    <col min="8753" max="8753" width="10.85546875" style="158" customWidth="1"/>
    <col min="8754" max="8754" width="10.7109375" style="158" customWidth="1"/>
    <col min="8755" max="8755" width="11" style="158" customWidth="1"/>
    <col min="8756" max="8756" width="10" style="158" customWidth="1"/>
    <col min="8757" max="8763" width="9.140625" style="158" customWidth="1"/>
    <col min="8764" max="8764" width="5.5703125" style="158" customWidth="1"/>
    <col min="8765" max="8765" width="8" style="158" customWidth="1"/>
    <col min="8766" max="8766" width="10.28515625" style="158" customWidth="1"/>
    <col min="8767" max="8769" width="9.140625" style="158" customWidth="1"/>
    <col min="8770" max="8770" width="9.28515625" style="158" customWidth="1"/>
    <col min="8771" max="8771" width="10.140625" style="158" customWidth="1"/>
    <col min="8772" max="8772" width="8.85546875" style="158" customWidth="1"/>
    <col min="8773" max="8773" width="9.140625" style="158" customWidth="1"/>
    <col min="8774" max="8774" width="9.140625" style="158"/>
    <col min="8775" max="8775" width="10.28515625" style="158" customWidth="1"/>
    <col min="8776" max="8776" width="5.28515625" style="158" customWidth="1"/>
    <col min="8777" max="8778" width="10.28515625" style="158" customWidth="1"/>
    <col min="8779" max="9002" width="9.140625" style="158"/>
    <col min="9003" max="9003" width="3.7109375" style="158" customWidth="1"/>
    <col min="9004" max="9004" width="25.28515625" style="158" bestFit="1" customWidth="1"/>
    <col min="9005" max="9005" width="12.7109375" style="158" customWidth="1"/>
    <col min="9006" max="9006" width="7.42578125" style="158" customWidth="1"/>
    <col min="9007" max="9007" width="12.7109375" style="158" customWidth="1"/>
    <col min="9008" max="9008" width="9" style="158" customWidth="1"/>
    <col min="9009" max="9009" width="10.85546875" style="158" customWidth="1"/>
    <col min="9010" max="9010" width="10.7109375" style="158" customWidth="1"/>
    <col min="9011" max="9011" width="11" style="158" customWidth="1"/>
    <col min="9012" max="9012" width="10" style="158" customWidth="1"/>
    <col min="9013" max="9019" width="9.140625" style="158" customWidth="1"/>
    <col min="9020" max="9020" width="5.5703125" style="158" customWidth="1"/>
    <col min="9021" max="9021" width="8" style="158" customWidth="1"/>
    <col min="9022" max="9022" width="10.28515625" style="158" customWidth="1"/>
    <col min="9023" max="9025" width="9.140625" style="158" customWidth="1"/>
    <col min="9026" max="9026" width="9.28515625" style="158" customWidth="1"/>
    <col min="9027" max="9027" width="10.140625" style="158" customWidth="1"/>
    <col min="9028" max="9028" width="8.85546875" style="158" customWidth="1"/>
    <col min="9029" max="9029" width="9.140625" style="158" customWidth="1"/>
    <col min="9030" max="9030" width="9.140625" style="158"/>
    <col min="9031" max="9031" width="10.28515625" style="158" customWidth="1"/>
    <col min="9032" max="9032" width="5.28515625" style="158" customWidth="1"/>
    <col min="9033" max="9034" width="10.28515625" style="158" customWidth="1"/>
    <col min="9035" max="9258" width="9.140625" style="158"/>
    <col min="9259" max="9259" width="3.7109375" style="158" customWidth="1"/>
    <col min="9260" max="9260" width="25.28515625" style="158" bestFit="1" customWidth="1"/>
    <col min="9261" max="9261" width="12.7109375" style="158" customWidth="1"/>
    <col min="9262" max="9262" width="7.42578125" style="158" customWidth="1"/>
    <col min="9263" max="9263" width="12.7109375" style="158" customWidth="1"/>
    <col min="9264" max="9264" width="9" style="158" customWidth="1"/>
    <col min="9265" max="9265" width="10.85546875" style="158" customWidth="1"/>
    <col min="9266" max="9266" width="10.7109375" style="158" customWidth="1"/>
    <col min="9267" max="9267" width="11" style="158" customWidth="1"/>
    <col min="9268" max="9268" width="10" style="158" customWidth="1"/>
    <col min="9269" max="9275" width="9.140625" style="158" customWidth="1"/>
    <col min="9276" max="9276" width="5.5703125" style="158" customWidth="1"/>
    <col min="9277" max="9277" width="8" style="158" customWidth="1"/>
    <col min="9278" max="9278" width="10.28515625" style="158" customWidth="1"/>
    <col min="9279" max="9281" width="9.140625" style="158" customWidth="1"/>
    <col min="9282" max="9282" width="9.28515625" style="158" customWidth="1"/>
    <col min="9283" max="9283" width="10.140625" style="158" customWidth="1"/>
    <col min="9284" max="9284" width="8.85546875" style="158" customWidth="1"/>
    <col min="9285" max="9285" width="9.140625" style="158" customWidth="1"/>
    <col min="9286" max="9286" width="9.140625" style="158"/>
    <col min="9287" max="9287" width="10.28515625" style="158" customWidth="1"/>
    <col min="9288" max="9288" width="5.28515625" style="158" customWidth="1"/>
    <col min="9289" max="9290" width="10.28515625" style="158" customWidth="1"/>
    <col min="9291" max="9514" width="9.140625" style="158"/>
    <col min="9515" max="9515" width="3.7109375" style="158" customWidth="1"/>
    <col min="9516" max="9516" width="25.28515625" style="158" bestFit="1" customWidth="1"/>
    <col min="9517" max="9517" width="12.7109375" style="158" customWidth="1"/>
    <col min="9518" max="9518" width="7.42578125" style="158" customWidth="1"/>
    <col min="9519" max="9519" width="12.7109375" style="158" customWidth="1"/>
    <col min="9520" max="9520" width="9" style="158" customWidth="1"/>
    <col min="9521" max="9521" width="10.85546875" style="158" customWidth="1"/>
    <col min="9522" max="9522" width="10.7109375" style="158" customWidth="1"/>
    <col min="9523" max="9523" width="11" style="158" customWidth="1"/>
    <col min="9524" max="9524" width="10" style="158" customWidth="1"/>
    <col min="9525" max="9531" width="9.140625" style="158" customWidth="1"/>
    <col min="9532" max="9532" width="5.5703125" style="158" customWidth="1"/>
    <col min="9533" max="9533" width="8" style="158" customWidth="1"/>
    <col min="9534" max="9534" width="10.28515625" style="158" customWidth="1"/>
    <col min="9535" max="9537" width="9.140625" style="158" customWidth="1"/>
    <col min="9538" max="9538" width="9.28515625" style="158" customWidth="1"/>
    <col min="9539" max="9539" width="10.140625" style="158" customWidth="1"/>
    <col min="9540" max="9540" width="8.85546875" style="158" customWidth="1"/>
    <col min="9541" max="9541" width="9.140625" style="158" customWidth="1"/>
    <col min="9542" max="9542" width="9.140625" style="158"/>
    <col min="9543" max="9543" width="10.28515625" style="158" customWidth="1"/>
    <col min="9544" max="9544" width="5.28515625" style="158" customWidth="1"/>
    <col min="9545" max="9546" width="10.28515625" style="158" customWidth="1"/>
    <col min="9547" max="9770" width="9.140625" style="158"/>
    <col min="9771" max="9771" width="3.7109375" style="158" customWidth="1"/>
    <col min="9772" max="9772" width="25.28515625" style="158" bestFit="1" customWidth="1"/>
    <col min="9773" max="9773" width="12.7109375" style="158" customWidth="1"/>
    <col min="9774" max="9774" width="7.42578125" style="158" customWidth="1"/>
    <col min="9775" max="9775" width="12.7109375" style="158" customWidth="1"/>
    <col min="9776" max="9776" width="9" style="158" customWidth="1"/>
    <col min="9777" max="9777" width="10.85546875" style="158" customWidth="1"/>
    <col min="9778" max="9778" width="10.7109375" style="158" customWidth="1"/>
    <col min="9779" max="9779" width="11" style="158" customWidth="1"/>
    <col min="9780" max="9780" width="10" style="158" customWidth="1"/>
    <col min="9781" max="9787" width="9.140625" style="158" customWidth="1"/>
    <col min="9788" max="9788" width="5.5703125" style="158" customWidth="1"/>
    <col min="9789" max="9789" width="8" style="158" customWidth="1"/>
    <col min="9790" max="9790" width="10.28515625" style="158" customWidth="1"/>
    <col min="9791" max="9793" width="9.140625" style="158" customWidth="1"/>
    <col min="9794" max="9794" width="9.28515625" style="158" customWidth="1"/>
    <col min="9795" max="9795" width="10.140625" style="158" customWidth="1"/>
    <col min="9796" max="9796" width="8.85546875" style="158" customWidth="1"/>
    <col min="9797" max="9797" width="9.140625" style="158" customWidth="1"/>
    <col min="9798" max="9798" width="9.140625" style="158"/>
    <col min="9799" max="9799" width="10.28515625" style="158" customWidth="1"/>
    <col min="9800" max="9800" width="5.28515625" style="158" customWidth="1"/>
    <col min="9801" max="9802" width="10.28515625" style="158" customWidth="1"/>
    <col min="9803" max="10026" width="9.140625" style="158"/>
    <col min="10027" max="10027" width="3.7109375" style="158" customWidth="1"/>
    <col min="10028" max="10028" width="25.28515625" style="158" bestFit="1" customWidth="1"/>
    <col min="10029" max="10029" width="12.7109375" style="158" customWidth="1"/>
    <col min="10030" max="10030" width="7.42578125" style="158" customWidth="1"/>
    <col min="10031" max="10031" width="12.7109375" style="158" customWidth="1"/>
    <col min="10032" max="10032" width="9" style="158" customWidth="1"/>
    <col min="10033" max="10033" width="10.85546875" style="158" customWidth="1"/>
    <col min="10034" max="10034" width="10.7109375" style="158" customWidth="1"/>
    <col min="10035" max="10035" width="11" style="158" customWidth="1"/>
    <col min="10036" max="10036" width="10" style="158" customWidth="1"/>
    <col min="10037" max="10043" width="9.140625" style="158" customWidth="1"/>
    <col min="10044" max="10044" width="5.5703125" style="158" customWidth="1"/>
    <col min="10045" max="10045" width="8" style="158" customWidth="1"/>
    <col min="10046" max="10046" width="10.28515625" style="158" customWidth="1"/>
    <col min="10047" max="10049" width="9.140625" style="158" customWidth="1"/>
    <col min="10050" max="10050" width="9.28515625" style="158" customWidth="1"/>
    <col min="10051" max="10051" width="10.140625" style="158" customWidth="1"/>
    <col min="10052" max="10052" width="8.85546875" style="158" customWidth="1"/>
    <col min="10053" max="10053" width="9.140625" style="158" customWidth="1"/>
    <col min="10054" max="10054" width="9.140625" style="158"/>
    <col min="10055" max="10055" width="10.28515625" style="158" customWidth="1"/>
    <col min="10056" max="10056" width="5.28515625" style="158" customWidth="1"/>
    <col min="10057" max="10058" width="10.28515625" style="158" customWidth="1"/>
    <col min="10059" max="10282" width="9.140625" style="158"/>
    <col min="10283" max="10283" width="3.7109375" style="158" customWidth="1"/>
    <col min="10284" max="10284" width="25.28515625" style="158" bestFit="1" customWidth="1"/>
    <col min="10285" max="10285" width="12.7109375" style="158" customWidth="1"/>
    <col min="10286" max="10286" width="7.42578125" style="158" customWidth="1"/>
    <col min="10287" max="10287" width="12.7109375" style="158" customWidth="1"/>
    <col min="10288" max="10288" width="9" style="158" customWidth="1"/>
    <col min="10289" max="10289" width="10.85546875" style="158" customWidth="1"/>
    <col min="10290" max="10290" width="10.7109375" style="158" customWidth="1"/>
    <col min="10291" max="10291" width="11" style="158" customWidth="1"/>
    <col min="10292" max="10292" width="10" style="158" customWidth="1"/>
    <col min="10293" max="10299" width="9.140625" style="158" customWidth="1"/>
    <col min="10300" max="10300" width="5.5703125" style="158" customWidth="1"/>
    <col min="10301" max="10301" width="8" style="158" customWidth="1"/>
    <col min="10302" max="10302" width="10.28515625" style="158" customWidth="1"/>
    <col min="10303" max="10305" width="9.140625" style="158" customWidth="1"/>
    <col min="10306" max="10306" width="9.28515625" style="158" customWidth="1"/>
    <col min="10307" max="10307" width="10.140625" style="158" customWidth="1"/>
    <col min="10308" max="10308" width="8.85546875" style="158" customWidth="1"/>
    <col min="10309" max="10309" width="9.140625" style="158" customWidth="1"/>
    <col min="10310" max="10310" width="9.140625" style="158"/>
    <col min="10311" max="10311" width="10.28515625" style="158" customWidth="1"/>
    <col min="10312" max="10312" width="5.28515625" style="158" customWidth="1"/>
    <col min="10313" max="10314" width="10.28515625" style="158" customWidth="1"/>
    <col min="10315" max="10538" width="9.140625" style="158"/>
    <col min="10539" max="10539" width="3.7109375" style="158" customWidth="1"/>
    <col min="10540" max="10540" width="25.28515625" style="158" bestFit="1" customWidth="1"/>
    <col min="10541" max="10541" width="12.7109375" style="158" customWidth="1"/>
    <col min="10542" max="10542" width="7.42578125" style="158" customWidth="1"/>
    <col min="10543" max="10543" width="12.7109375" style="158" customWidth="1"/>
    <col min="10544" max="10544" width="9" style="158" customWidth="1"/>
    <col min="10545" max="10545" width="10.85546875" style="158" customWidth="1"/>
    <col min="10546" max="10546" width="10.7109375" style="158" customWidth="1"/>
    <col min="10547" max="10547" width="11" style="158" customWidth="1"/>
    <col min="10548" max="10548" width="10" style="158" customWidth="1"/>
    <col min="10549" max="10555" width="9.140625" style="158" customWidth="1"/>
    <col min="10556" max="10556" width="5.5703125" style="158" customWidth="1"/>
    <col min="10557" max="10557" width="8" style="158" customWidth="1"/>
    <col min="10558" max="10558" width="10.28515625" style="158" customWidth="1"/>
    <col min="10559" max="10561" width="9.140625" style="158" customWidth="1"/>
    <col min="10562" max="10562" width="9.28515625" style="158" customWidth="1"/>
    <col min="10563" max="10563" width="10.140625" style="158" customWidth="1"/>
    <col min="10564" max="10564" width="8.85546875" style="158" customWidth="1"/>
    <col min="10565" max="10565" width="9.140625" style="158" customWidth="1"/>
    <col min="10566" max="10566" width="9.140625" style="158"/>
    <col min="10567" max="10567" width="10.28515625" style="158" customWidth="1"/>
    <col min="10568" max="10568" width="5.28515625" style="158" customWidth="1"/>
    <col min="10569" max="10570" width="10.28515625" style="158" customWidth="1"/>
    <col min="10571" max="10794" width="9.140625" style="158"/>
    <col min="10795" max="10795" width="3.7109375" style="158" customWidth="1"/>
    <col min="10796" max="10796" width="25.28515625" style="158" bestFit="1" customWidth="1"/>
    <col min="10797" max="10797" width="12.7109375" style="158" customWidth="1"/>
    <col min="10798" max="10798" width="7.42578125" style="158" customWidth="1"/>
    <col min="10799" max="10799" width="12.7109375" style="158" customWidth="1"/>
    <col min="10800" max="10800" width="9" style="158" customWidth="1"/>
    <col min="10801" max="10801" width="10.85546875" style="158" customWidth="1"/>
    <col min="10802" max="10802" width="10.7109375" style="158" customWidth="1"/>
    <col min="10803" max="10803" width="11" style="158" customWidth="1"/>
    <col min="10804" max="10804" width="10" style="158" customWidth="1"/>
    <col min="10805" max="10811" width="9.140625" style="158" customWidth="1"/>
    <col min="10812" max="10812" width="5.5703125" style="158" customWidth="1"/>
    <col min="10813" max="10813" width="8" style="158" customWidth="1"/>
    <col min="10814" max="10814" width="10.28515625" style="158" customWidth="1"/>
    <col min="10815" max="10817" width="9.140625" style="158" customWidth="1"/>
    <col min="10818" max="10818" width="9.28515625" style="158" customWidth="1"/>
    <col min="10819" max="10819" width="10.140625" style="158" customWidth="1"/>
    <col min="10820" max="10820" width="8.85546875" style="158" customWidth="1"/>
    <col min="10821" max="10821" width="9.140625" style="158" customWidth="1"/>
    <col min="10822" max="10822" width="9.140625" style="158"/>
    <col min="10823" max="10823" width="10.28515625" style="158" customWidth="1"/>
    <col min="10824" max="10824" width="5.28515625" style="158" customWidth="1"/>
    <col min="10825" max="10826" width="10.28515625" style="158" customWidth="1"/>
    <col min="10827" max="11050" width="9.140625" style="158"/>
    <col min="11051" max="11051" width="3.7109375" style="158" customWidth="1"/>
    <col min="11052" max="11052" width="25.28515625" style="158" bestFit="1" customWidth="1"/>
    <col min="11053" max="11053" width="12.7109375" style="158" customWidth="1"/>
    <col min="11054" max="11054" width="7.42578125" style="158" customWidth="1"/>
    <col min="11055" max="11055" width="12.7109375" style="158" customWidth="1"/>
    <col min="11056" max="11056" width="9" style="158" customWidth="1"/>
    <col min="11057" max="11057" width="10.85546875" style="158" customWidth="1"/>
    <col min="11058" max="11058" width="10.7109375" style="158" customWidth="1"/>
    <col min="11059" max="11059" width="11" style="158" customWidth="1"/>
    <col min="11060" max="11060" width="10" style="158" customWidth="1"/>
    <col min="11061" max="11067" width="9.140625" style="158" customWidth="1"/>
    <col min="11068" max="11068" width="5.5703125" style="158" customWidth="1"/>
    <col min="11069" max="11069" width="8" style="158" customWidth="1"/>
    <col min="11070" max="11070" width="10.28515625" style="158" customWidth="1"/>
    <col min="11071" max="11073" width="9.140625" style="158" customWidth="1"/>
    <col min="11074" max="11074" width="9.28515625" style="158" customWidth="1"/>
    <col min="11075" max="11075" width="10.140625" style="158" customWidth="1"/>
    <col min="11076" max="11076" width="8.85546875" style="158" customWidth="1"/>
    <col min="11077" max="11077" width="9.140625" style="158" customWidth="1"/>
    <col min="11078" max="11078" width="9.140625" style="158"/>
    <col min="11079" max="11079" width="10.28515625" style="158" customWidth="1"/>
    <col min="11080" max="11080" width="5.28515625" style="158" customWidth="1"/>
    <col min="11081" max="11082" width="10.28515625" style="158" customWidth="1"/>
    <col min="11083" max="11306" width="9.140625" style="158"/>
    <col min="11307" max="11307" width="3.7109375" style="158" customWidth="1"/>
    <col min="11308" max="11308" width="25.28515625" style="158" bestFit="1" customWidth="1"/>
    <col min="11309" max="11309" width="12.7109375" style="158" customWidth="1"/>
    <col min="11310" max="11310" width="7.42578125" style="158" customWidth="1"/>
    <col min="11311" max="11311" width="12.7109375" style="158" customWidth="1"/>
    <col min="11312" max="11312" width="9" style="158" customWidth="1"/>
    <col min="11313" max="11313" width="10.85546875" style="158" customWidth="1"/>
    <col min="11314" max="11314" width="10.7109375" style="158" customWidth="1"/>
    <col min="11315" max="11315" width="11" style="158" customWidth="1"/>
    <col min="11316" max="11316" width="10" style="158" customWidth="1"/>
    <col min="11317" max="11323" width="9.140625" style="158" customWidth="1"/>
    <col min="11324" max="11324" width="5.5703125" style="158" customWidth="1"/>
    <col min="11325" max="11325" width="8" style="158" customWidth="1"/>
    <col min="11326" max="11326" width="10.28515625" style="158" customWidth="1"/>
    <col min="11327" max="11329" width="9.140625" style="158" customWidth="1"/>
    <col min="11330" max="11330" width="9.28515625" style="158" customWidth="1"/>
    <col min="11331" max="11331" width="10.140625" style="158" customWidth="1"/>
    <col min="11332" max="11332" width="8.85546875" style="158" customWidth="1"/>
    <col min="11333" max="11333" width="9.140625" style="158" customWidth="1"/>
    <col min="11334" max="11334" width="9.140625" style="158"/>
    <col min="11335" max="11335" width="10.28515625" style="158" customWidth="1"/>
    <col min="11336" max="11336" width="5.28515625" style="158" customWidth="1"/>
    <col min="11337" max="11338" width="10.28515625" style="158" customWidth="1"/>
    <col min="11339" max="11562" width="9.140625" style="158"/>
    <col min="11563" max="11563" width="3.7109375" style="158" customWidth="1"/>
    <col min="11564" max="11564" width="25.28515625" style="158" bestFit="1" customWidth="1"/>
    <col min="11565" max="11565" width="12.7109375" style="158" customWidth="1"/>
    <col min="11566" max="11566" width="7.42578125" style="158" customWidth="1"/>
    <col min="11567" max="11567" width="12.7109375" style="158" customWidth="1"/>
    <col min="11568" max="11568" width="9" style="158" customWidth="1"/>
    <col min="11569" max="11569" width="10.85546875" style="158" customWidth="1"/>
    <col min="11570" max="11570" width="10.7109375" style="158" customWidth="1"/>
    <col min="11571" max="11571" width="11" style="158" customWidth="1"/>
    <col min="11572" max="11572" width="10" style="158" customWidth="1"/>
    <col min="11573" max="11579" width="9.140625" style="158" customWidth="1"/>
    <col min="11580" max="11580" width="5.5703125" style="158" customWidth="1"/>
    <col min="11581" max="11581" width="8" style="158" customWidth="1"/>
    <col min="11582" max="11582" width="10.28515625" style="158" customWidth="1"/>
    <col min="11583" max="11585" width="9.140625" style="158" customWidth="1"/>
    <col min="11586" max="11586" width="9.28515625" style="158" customWidth="1"/>
    <col min="11587" max="11587" width="10.140625" style="158" customWidth="1"/>
    <col min="11588" max="11588" width="8.85546875" style="158" customWidth="1"/>
    <col min="11589" max="11589" width="9.140625" style="158" customWidth="1"/>
    <col min="11590" max="11590" width="9.140625" style="158"/>
    <col min="11591" max="11591" width="10.28515625" style="158" customWidth="1"/>
    <col min="11592" max="11592" width="5.28515625" style="158" customWidth="1"/>
    <col min="11593" max="11594" width="10.28515625" style="158" customWidth="1"/>
    <col min="11595" max="11818" width="9.140625" style="158"/>
    <col min="11819" max="11819" width="3.7109375" style="158" customWidth="1"/>
    <col min="11820" max="11820" width="25.28515625" style="158" bestFit="1" customWidth="1"/>
    <col min="11821" max="11821" width="12.7109375" style="158" customWidth="1"/>
    <col min="11822" max="11822" width="7.42578125" style="158" customWidth="1"/>
    <col min="11823" max="11823" width="12.7109375" style="158" customWidth="1"/>
    <col min="11824" max="11824" width="9" style="158" customWidth="1"/>
    <col min="11825" max="11825" width="10.85546875" style="158" customWidth="1"/>
    <col min="11826" max="11826" width="10.7109375" style="158" customWidth="1"/>
    <col min="11827" max="11827" width="11" style="158" customWidth="1"/>
    <col min="11828" max="11828" width="10" style="158" customWidth="1"/>
    <col min="11829" max="11835" width="9.140625" style="158" customWidth="1"/>
    <col min="11836" max="11836" width="5.5703125" style="158" customWidth="1"/>
    <col min="11837" max="11837" width="8" style="158" customWidth="1"/>
    <col min="11838" max="11838" width="10.28515625" style="158" customWidth="1"/>
    <col min="11839" max="11841" width="9.140625" style="158" customWidth="1"/>
    <col min="11842" max="11842" width="9.28515625" style="158" customWidth="1"/>
    <col min="11843" max="11843" width="10.140625" style="158" customWidth="1"/>
    <col min="11844" max="11844" width="8.85546875" style="158" customWidth="1"/>
    <col min="11845" max="11845" width="9.140625" style="158" customWidth="1"/>
    <col min="11846" max="11846" width="9.140625" style="158"/>
    <col min="11847" max="11847" width="10.28515625" style="158" customWidth="1"/>
    <col min="11848" max="11848" width="5.28515625" style="158" customWidth="1"/>
    <col min="11849" max="11850" width="10.28515625" style="158" customWidth="1"/>
    <col min="11851" max="12074" width="9.140625" style="158"/>
    <col min="12075" max="12075" width="3.7109375" style="158" customWidth="1"/>
    <col min="12076" max="12076" width="25.28515625" style="158" bestFit="1" customWidth="1"/>
    <col min="12077" max="12077" width="12.7109375" style="158" customWidth="1"/>
    <col min="12078" max="12078" width="7.42578125" style="158" customWidth="1"/>
    <col min="12079" max="12079" width="12.7109375" style="158" customWidth="1"/>
    <col min="12080" max="12080" width="9" style="158" customWidth="1"/>
    <col min="12081" max="12081" width="10.85546875" style="158" customWidth="1"/>
    <col min="12082" max="12082" width="10.7109375" style="158" customWidth="1"/>
    <col min="12083" max="12083" width="11" style="158" customWidth="1"/>
    <col min="12084" max="12084" width="10" style="158" customWidth="1"/>
    <col min="12085" max="12091" width="9.140625" style="158" customWidth="1"/>
    <col min="12092" max="12092" width="5.5703125" style="158" customWidth="1"/>
    <col min="12093" max="12093" width="8" style="158" customWidth="1"/>
    <col min="12094" max="12094" width="10.28515625" style="158" customWidth="1"/>
    <col min="12095" max="12097" width="9.140625" style="158" customWidth="1"/>
    <col min="12098" max="12098" width="9.28515625" style="158" customWidth="1"/>
    <col min="12099" max="12099" width="10.140625" style="158" customWidth="1"/>
    <col min="12100" max="12100" width="8.85546875" style="158" customWidth="1"/>
    <col min="12101" max="12101" width="9.140625" style="158" customWidth="1"/>
    <col min="12102" max="12102" width="9.140625" style="158"/>
    <col min="12103" max="12103" width="10.28515625" style="158" customWidth="1"/>
    <col min="12104" max="12104" width="5.28515625" style="158" customWidth="1"/>
    <col min="12105" max="12106" width="10.28515625" style="158" customWidth="1"/>
    <col min="12107" max="12330" width="9.140625" style="158"/>
    <col min="12331" max="12331" width="3.7109375" style="158" customWidth="1"/>
    <col min="12332" max="12332" width="25.28515625" style="158" bestFit="1" customWidth="1"/>
    <col min="12333" max="12333" width="12.7109375" style="158" customWidth="1"/>
    <col min="12334" max="12334" width="7.42578125" style="158" customWidth="1"/>
    <col min="12335" max="12335" width="12.7109375" style="158" customWidth="1"/>
    <col min="12336" max="12336" width="9" style="158" customWidth="1"/>
    <col min="12337" max="12337" width="10.85546875" style="158" customWidth="1"/>
    <col min="12338" max="12338" width="10.7109375" style="158" customWidth="1"/>
    <col min="12339" max="12339" width="11" style="158" customWidth="1"/>
    <col min="12340" max="12340" width="10" style="158" customWidth="1"/>
    <col min="12341" max="12347" width="9.140625" style="158" customWidth="1"/>
    <col min="12348" max="12348" width="5.5703125" style="158" customWidth="1"/>
    <col min="12349" max="12349" width="8" style="158" customWidth="1"/>
    <col min="12350" max="12350" width="10.28515625" style="158" customWidth="1"/>
    <col min="12351" max="12353" width="9.140625" style="158" customWidth="1"/>
    <col min="12354" max="12354" width="9.28515625" style="158" customWidth="1"/>
    <col min="12355" max="12355" width="10.140625" style="158" customWidth="1"/>
    <col min="12356" max="12356" width="8.85546875" style="158" customWidth="1"/>
    <col min="12357" max="12357" width="9.140625" style="158" customWidth="1"/>
    <col min="12358" max="12358" width="9.140625" style="158"/>
    <col min="12359" max="12359" width="10.28515625" style="158" customWidth="1"/>
    <col min="12360" max="12360" width="5.28515625" style="158" customWidth="1"/>
    <col min="12361" max="12362" width="10.28515625" style="158" customWidth="1"/>
    <col min="12363" max="12586" width="9.140625" style="158"/>
    <col min="12587" max="12587" width="3.7109375" style="158" customWidth="1"/>
    <col min="12588" max="12588" width="25.28515625" style="158" bestFit="1" customWidth="1"/>
    <col min="12589" max="12589" width="12.7109375" style="158" customWidth="1"/>
    <col min="12590" max="12590" width="7.42578125" style="158" customWidth="1"/>
    <col min="12591" max="12591" width="12.7109375" style="158" customWidth="1"/>
    <col min="12592" max="12592" width="9" style="158" customWidth="1"/>
    <col min="12593" max="12593" width="10.85546875" style="158" customWidth="1"/>
    <col min="12594" max="12594" width="10.7109375" style="158" customWidth="1"/>
    <col min="12595" max="12595" width="11" style="158" customWidth="1"/>
    <col min="12596" max="12596" width="10" style="158" customWidth="1"/>
    <col min="12597" max="12603" width="9.140625" style="158" customWidth="1"/>
    <col min="12604" max="12604" width="5.5703125" style="158" customWidth="1"/>
    <col min="12605" max="12605" width="8" style="158" customWidth="1"/>
    <col min="12606" max="12606" width="10.28515625" style="158" customWidth="1"/>
    <col min="12607" max="12609" width="9.140625" style="158" customWidth="1"/>
    <col min="12610" max="12610" width="9.28515625" style="158" customWidth="1"/>
    <col min="12611" max="12611" width="10.140625" style="158" customWidth="1"/>
    <col min="12612" max="12612" width="8.85546875" style="158" customWidth="1"/>
    <col min="12613" max="12613" width="9.140625" style="158" customWidth="1"/>
    <col min="12614" max="12614" width="9.140625" style="158"/>
    <col min="12615" max="12615" width="10.28515625" style="158" customWidth="1"/>
    <col min="12616" max="12616" width="5.28515625" style="158" customWidth="1"/>
    <col min="12617" max="12618" width="10.28515625" style="158" customWidth="1"/>
    <col min="12619" max="12842" width="9.140625" style="158"/>
    <col min="12843" max="12843" width="3.7109375" style="158" customWidth="1"/>
    <col min="12844" max="12844" width="25.28515625" style="158" bestFit="1" customWidth="1"/>
    <col min="12845" max="12845" width="12.7109375" style="158" customWidth="1"/>
    <col min="12846" max="12846" width="7.42578125" style="158" customWidth="1"/>
    <col min="12847" max="12847" width="12.7109375" style="158" customWidth="1"/>
    <col min="12848" max="12848" width="9" style="158" customWidth="1"/>
    <col min="12849" max="12849" width="10.85546875" style="158" customWidth="1"/>
    <col min="12850" max="12850" width="10.7109375" style="158" customWidth="1"/>
    <col min="12851" max="12851" width="11" style="158" customWidth="1"/>
    <col min="12852" max="12852" width="10" style="158" customWidth="1"/>
    <col min="12853" max="12859" width="9.140625" style="158" customWidth="1"/>
    <col min="12860" max="12860" width="5.5703125" style="158" customWidth="1"/>
    <col min="12861" max="12861" width="8" style="158" customWidth="1"/>
    <col min="12862" max="12862" width="10.28515625" style="158" customWidth="1"/>
    <col min="12863" max="12865" width="9.140625" style="158" customWidth="1"/>
    <col min="12866" max="12866" width="9.28515625" style="158" customWidth="1"/>
    <col min="12867" max="12867" width="10.140625" style="158" customWidth="1"/>
    <col min="12868" max="12868" width="8.85546875" style="158" customWidth="1"/>
    <col min="12869" max="12869" width="9.140625" style="158" customWidth="1"/>
    <col min="12870" max="12870" width="9.140625" style="158"/>
    <col min="12871" max="12871" width="10.28515625" style="158" customWidth="1"/>
    <col min="12872" max="12872" width="5.28515625" style="158" customWidth="1"/>
    <col min="12873" max="12874" width="10.28515625" style="158" customWidth="1"/>
    <col min="12875" max="13098" width="9.140625" style="158"/>
    <col min="13099" max="13099" width="3.7109375" style="158" customWidth="1"/>
    <col min="13100" max="13100" width="25.28515625" style="158" bestFit="1" customWidth="1"/>
    <col min="13101" max="13101" width="12.7109375" style="158" customWidth="1"/>
    <col min="13102" max="13102" width="7.42578125" style="158" customWidth="1"/>
    <col min="13103" max="13103" width="12.7109375" style="158" customWidth="1"/>
    <col min="13104" max="13104" width="9" style="158" customWidth="1"/>
    <col min="13105" max="13105" width="10.85546875" style="158" customWidth="1"/>
    <col min="13106" max="13106" width="10.7109375" style="158" customWidth="1"/>
    <col min="13107" max="13107" width="11" style="158" customWidth="1"/>
    <col min="13108" max="13108" width="10" style="158" customWidth="1"/>
    <col min="13109" max="13115" width="9.140625" style="158" customWidth="1"/>
    <col min="13116" max="13116" width="5.5703125" style="158" customWidth="1"/>
    <col min="13117" max="13117" width="8" style="158" customWidth="1"/>
    <col min="13118" max="13118" width="10.28515625" style="158" customWidth="1"/>
    <col min="13119" max="13121" width="9.140625" style="158" customWidth="1"/>
    <col min="13122" max="13122" width="9.28515625" style="158" customWidth="1"/>
    <col min="13123" max="13123" width="10.140625" style="158" customWidth="1"/>
    <col min="13124" max="13124" width="8.85546875" style="158" customWidth="1"/>
    <col min="13125" max="13125" width="9.140625" style="158" customWidth="1"/>
    <col min="13126" max="13126" width="9.140625" style="158"/>
    <col min="13127" max="13127" width="10.28515625" style="158" customWidth="1"/>
    <col min="13128" max="13128" width="5.28515625" style="158" customWidth="1"/>
    <col min="13129" max="13130" width="10.28515625" style="158" customWidth="1"/>
    <col min="13131" max="13354" width="9.140625" style="158"/>
    <col min="13355" max="13355" width="3.7109375" style="158" customWidth="1"/>
    <col min="13356" max="13356" width="25.28515625" style="158" bestFit="1" customWidth="1"/>
    <col min="13357" max="13357" width="12.7109375" style="158" customWidth="1"/>
    <col min="13358" max="13358" width="7.42578125" style="158" customWidth="1"/>
    <col min="13359" max="13359" width="12.7109375" style="158" customWidth="1"/>
    <col min="13360" max="13360" width="9" style="158" customWidth="1"/>
    <col min="13361" max="13361" width="10.85546875" style="158" customWidth="1"/>
    <col min="13362" max="13362" width="10.7109375" style="158" customWidth="1"/>
    <col min="13363" max="13363" width="11" style="158" customWidth="1"/>
    <col min="13364" max="13364" width="10" style="158" customWidth="1"/>
    <col min="13365" max="13371" width="9.140625" style="158" customWidth="1"/>
    <col min="13372" max="13372" width="5.5703125" style="158" customWidth="1"/>
    <col min="13373" max="13373" width="8" style="158" customWidth="1"/>
    <col min="13374" max="13374" width="10.28515625" style="158" customWidth="1"/>
    <col min="13375" max="13377" width="9.140625" style="158" customWidth="1"/>
    <col min="13378" max="13378" width="9.28515625" style="158" customWidth="1"/>
    <col min="13379" max="13379" width="10.140625" style="158" customWidth="1"/>
    <col min="13380" max="13380" width="8.85546875" style="158" customWidth="1"/>
    <col min="13381" max="13381" width="9.140625" style="158" customWidth="1"/>
    <col min="13382" max="13382" width="9.140625" style="158"/>
    <col min="13383" max="13383" width="10.28515625" style="158" customWidth="1"/>
    <col min="13384" max="13384" width="5.28515625" style="158" customWidth="1"/>
    <col min="13385" max="13386" width="10.28515625" style="158" customWidth="1"/>
    <col min="13387" max="13610" width="9.140625" style="158"/>
    <col min="13611" max="13611" width="3.7109375" style="158" customWidth="1"/>
    <col min="13612" max="13612" width="25.28515625" style="158" bestFit="1" customWidth="1"/>
    <col min="13613" max="13613" width="12.7109375" style="158" customWidth="1"/>
    <col min="13614" max="13614" width="7.42578125" style="158" customWidth="1"/>
    <col min="13615" max="13615" width="12.7109375" style="158" customWidth="1"/>
    <col min="13616" max="13616" width="9" style="158" customWidth="1"/>
    <col min="13617" max="13617" width="10.85546875" style="158" customWidth="1"/>
    <col min="13618" max="13618" width="10.7109375" style="158" customWidth="1"/>
    <col min="13619" max="13619" width="11" style="158" customWidth="1"/>
    <col min="13620" max="13620" width="10" style="158" customWidth="1"/>
    <col min="13621" max="13627" width="9.140625" style="158" customWidth="1"/>
    <col min="13628" max="13628" width="5.5703125" style="158" customWidth="1"/>
    <col min="13629" max="13629" width="8" style="158" customWidth="1"/>
    <col min="13630" max="13630" width="10.28515625" style="158" customWidth="1"/>
    <col min="13631" max="13633" width="9.140625" style="158" customWidth="1"/>
    <col min="13634" max="13634" width="9.28515625" style="158" customWidth="1"/>
    <col min="13635" max="13635" width="10.140625" style="158" customWidth="1"/>
    <col min="13636" max="13636" width="8.85546875" style="158" customWidth="1"/>
    <col min="13637" max="13637" width="9.140625" style="158" customWidth="1"/>
    <col min="13638" max="13638" width="9.140625" style="158"/>
    <col min="13639" max="13639" width="10.28515625" style="158" customWidth="1"/>
    <col min="13640" max="13640" width="5.28515625" style="158" customWidth="1"/>
    <col min="13641" max="13642" width="10.28515625" style="158" customWidth="1"/>
    <col min="13643" max="13866" width="9.140625" style="158"/>
    <col min="13867" max="13867" width="3.7109375" style="158" customWidth="1"/>
    <col min="13868" max="13868" width="25.28515625" style="158" bestFit="1" customWidth="1"/>
    <col min="13869" max="13869" width="12.7109375" style="158" customWidth="1"/>
    <col min="13870" max="13870" width="7.42578125" style="158" customWidth="1"/>
    <col min="13871" max="13871" width="12.7109375" style="158" customWidth="1"/>
    <col min="13872" max="13872" width="9" style="158" customWidth="1"/>
    <col min="13873" max="13873" width="10.85546875" style="158" customWidth="1"/>
    <col min="13874" max="13874" width="10.7109375" style="158" customWidth="1"/>
    <col min="13875" max="13875" width="11" style="158" customWidth="1"/>
    <col min="13876" max="13876" width="10" style="158" customWidth="1"/>
    <col min="13877" max="13883" width="9.140625" style="158" customWidth="1"/>
    <col min="13884" max="13884" width="5.5703125" style="158" customWidth="1"/>
    <col min="13885" max="13885" width="8" style="158" customWidth="1"/>
    <col min="13886" max="13886" width="10.28515625" style="158" customWidth="1"/>
    <col min="13887" max="13889" width="9.140625" style="158" customWidth="1"/>
    <col min="13890" max="13890" width="9.28515625" style="158" customWidth="1"/>
    <col min="13891" max="13891" width="10.140625" style="158" customWidth="1"/>
    <col min="13892" max="13892" width="8.85546875" style="158" customWidth="1"/>
    <col min="13893" max="13893" width="9.140625" style="158" customWidth="1"/>
    <col min="13894" max="13894" width="9.140625" style="158"/>
    <col min="13895" max="13895" width="10.28515625" style="158" customWidth="1"/>
    <col min="13896" max="13896" width="5.28515625" style="158" customWidth="1"/>
    <col min="13897" max="13898" width="10.28515625" style="158" customWidth="1"/>
    <col min="13899" max="14122" width="9.140625" style="158"/>
    <col min="14123" max="14123" width="3.7109375" style="158" customWidth="1"/>
    <col min="14124" max="14124" width="25.28515625" style="158" bestFit="1" customWidth="1"/>
    <col min="14125" max="14125" width="12.7109375" style="158" customWidth="1"/>
    <col min="14126" max="14126" width="7.42578125" style="158" customWidth="1"/>
    <col min="14127" max="14127" width="12.7109375" style="158" customWidth="1"/>
    <col min="14128" max="14128" width="9" style="158" customWidth="1"/>
    <col min="14129" max="14129" width="10.85546875" style="158" customWidth="1"/>
    <col min="14130" max="14130" width="10.7109375" style="158" customWidth="1"/>
    <col min="14131" max="14131" width="11" style="158" customWidth="1"/>
    <col min="14132" max="14132" width="10" style="158" customWidth="1"/>
    <col min="14133" max="14139" width="9.140625" style="158" customWidth="1"/>
    <col min="14140" max="14140" width="5.5703125" style="158" customWidth="1"/>
    <col min="14141" max="14141" width="8" style="158" customWidth="1"/>
    <col min="14142" max="14142" width="10.28515625" style="158" customWidth="1"/>
    <col min="14143" max="14145" width="9.140625" style="158" customWidth="1"/>
    <col min="14146" max="14146" width="9.28515625" style="158" customWidth="1"/>
    <col min="14147" max="14147" width="10.140625" style="158" customWidth="1"/>
    <col min="14148" max="14148" width="8.85546875" style="158" customWidth="1"/>
    <col min="14149" max="14149" width="9.140625" style="158" customWidth="1"/>
    <col min="14150" max="14150" width="9.140625" style="158"/>
    <col min="14151" max="14151" width="10.28515625" style="158" customWidth="1"/>
    <col min="14152" max="14152" width="5.28515625" style="158" customWidth="1"/>
    <col min="14153" max="14154" width="10.28515625" style="158" customWidth="1"/>
    <col min="14155" max="14378" width="9.140625" style="158"/>
    <col min="14379" max="14379" width="3.7109375" style="158" customWidth="1"/>
    <col min="14380" max="14380" width="25.28515625" style="158" bestFit="1" customWidth="1"/>
    <col min="14381" max="14381" width="12.7109375" style="158" customWidth="1"/>
    <col min="14382" max="14382" width="7.42578125" style="158" customWidth="1"/>
    <col min="14383" max="14383" width="12.7109375" style="158" customWidth="1"/>
    <col min="14384" max="14384" width="9" style="158" customWidth="1"/>
    <col min="14385" max="14385" width="10.85546875" style="158" customWidth="1"/>
    <col min="14386" max="14386" width="10.7109375" style="158" customWidth="1"/>
    <col min="14387" max="14387" width="11" style="158" customWidth="1"/>
    <col min="14388" max="14388" width="10" style="158" customWidth="1"/>
    <col min="14389" max="14395" width="9.140625" style="158" customWidth="1"/>
    <col min="14396" max="14396" width="5.5703125" style="158" customWidth="1"/>
    <col min="14397" max="14397" width="8" style="158" customWidth="1"/>
    <col min="14398" max="14398" width="10.28515625" style="158" customWidth="1"/>
    <col min="14399" max="14401" width="9.140625" style="158" customWidth="1"/>
    <col min="14402" max="14402" width="9.28515625" style="158" customWidth="1"/>
    <col min="14403" max="14403" width="10.140625" style="158" customWidth="1"/>
    <col min="14404" max="14404" width="8.85546875" style="158" customWidth="1"/>
    <col min="14405" max="14405" width="9.140625" style="158" customWidth="1"/>
    <col min="14406" max="14406" width="9.140625" style="158"/>
    <col min="14407" max="14407" width="10.28515625" style="158" customWidth="1"/>
    <col min="14408" max="14408" width="5.28515625" style="158" customWidth="1"/>
    <col min="14409" max="14410" width="10.28515625" style="158" customWidth="1"/>
    <col min="14411" max="14634" width="9.140625" style="158"/>
    <col min="14635" max="14635" width="3.7109375" style="158" customWidth="1"/>
    <col min="14636" max="14636" width="25.28515625" style="158" bestFit="1" customWidth="1"/>
    <col min="14637" max="14637" width="12.7109375" style="158" customWidth="1"/>
    <col min="14638" max="14638" width="7.42578125" style="158" customWidth="1"/>
    <col min="14639" max="14639" width="12.7109375" style="158" customWidth="1"/>
    <col min="14640" max="14640" width="9" style="158" customWidth="1"/>
    <col min="14641" max="14641" width="10.85546875" style="158" customWidth="1"/>
    <col min="14642" max="14642" width="10.7109375" style="158" customWidth="1"/>
    <col min="14643" max="14643" width="11" style="158" customWidth="1"/>
    <col min="14644" max="14644" width="10" style="158" customWidth="1"/>
    <col min="14645" max="14651" width="9.140625" style="158" customWidth="1"/>
    <col min="14652" max="14652" width="5.5703125" style="158" customWidth="1"/>
    <col min="14653" max="14653" width="8" style="158" customWidth="1"/>
    <col min="14654" max="14654" width="10.28515625" style="158" customWidth="1"/>
    <col min="14655" max="14657" width="9.140625" style="158" customWidth="1"/>
    <col min="14658" max="14658" width="9.28515625" style="158" customWidth="1"/>
    <col min="14659" max="14659" width="10.140625" style="158" customWidth="1"/>
    <col min="14660" max="14660" width="8.85546875" style="158" customWidth="1"/>
    <col min="14661" max="14661" width="9.140625" style="158" customWidth="1"/>
    <col min="14662" max="14662" width="9.140625" style="158"/>
    <col min="14663" max="14663" width="10.28515625" style="158" customWidth="1"/>
    <col min="14664" max="14664" width="5.28515625" style="158" customWidth="1"/>
    <col min="14665" max="14666" width="10.28515625" style="158" customWidth="1"/>
    <col min="14667" max="14890" width="9.140625" style="158"/>
    <col min="14891" max="14891" width="3.7109375" style="158" customWidth="1"/>
    <col min="14892" max="14892" width="25.28515625" style="158" bestFit="1" customWidth="1"/>
    <col min="14893" max="14893" width="12.7109375" style="158" customWidth="1"/>
    <col min="14894" max="14894" width="7.42578125" style="158" customWidth="1"/>
    <col min="14895" max="14895" width="12.7109375" style="158" customWidth="1"/>
    <col min="14896" max="14896" width="9" style="158" customWidth="1"/>
    <col min="14897" max="14897" width="10.85546875" style="158" customWidth="1"/>
    <col min="14898" max="14898" width="10.7109375" style="158" customWidth="1"/>
    <col min="14899" max="14899" width="11" style="158" customWidth="1"/>
    <col min="14900" max="14900" width="10" style="158" customWidth="1"/>
    <col min="14901" max="14907" width="9.140625" style="158" customWidth="1"/>
    <col min="14908" max="14908" width="5.5703125" style="158" customWidth="1"/>
    <col min="14909" max="14909" width="8" style="158" customWidth="1"/>
    <col min="14910" max="14910" width="10.28515625" style="158" customWidth="1"/>
    <col min="14911" max="14913" width="9.140625" style="158" customWidth="1"/>
    <col min="14914" max="14914" width="9.28515625" style="158" customWidth="1"/>
    <col min="14915" max="14915" width="10.140625" style="158" customWidth="1"/>
    <col min="14916" max="14916" width="8.85546875" style="158" customWidth="1"/>
    <col min="14917" max="14917" width="9.140625" style="158" customWidth="1"/>
    <col min="14918" max="14918" width="9.140625" style="158"/>
    <col min="14919" max="14919" width="10.28515625" style="158" customWidth="1"/>
    <col min="14920" max="14920" width="5.28515625" style="158" customWidth="1"/>
    <col min="14921" max="14922" width="10.28515625" style="158" customWidth="1"/>
    <col min="14923" max="15146" width="9.140625" style="158"/>
    <col min="15147" max="15147" width="3.7109375" style="158" customWidth="1"/>
    <col min="15148" max="15148" width="25.28515625" style="158" bestFit="1" customWidth="1"/>
    <col min="15149" max="15149" width="12.7109375" style="158" customWidth="1"/>
    <col min="15150" max="15150" width="7.42578125" style="158" customWidth="1"/>
    <col min="15151" max="15151" width="12.7109375" style="158" customWidth="1"/>
    <col min="15152" max="15152" width="9" style="158" customWidth="1"/>
    <col min="15153" max="15153" width="10.85546875" style="158" customWidth="1"/>
    <col min="15154" max="15154" width="10.7109375" style="158" customWidth="1"/>
    <col min="15155" max="15155" width="11" style="158" customWidth="1"/>
    <col min="15156" max="15156" width="10" style="158" customWidth="1"/>
    <col min="15157" max="15163" width="9.140625" style="158" customWidth="1"/>
    <col min="15164" max="15164" width="5.5703125" style="158" customWidth="1"/>
    <col min="15165" max="15165" width="8" style="158" customWidth="1"/>
    <col min="15166" max="15166" width="10.28515625" style="158" customWidth="1"/>
    <col min="15167" max="15169" width="9.140625" style="158" customWidth="1"/>
    <col min="15170" max="15170" width="9.28515625" style="158" customWidth="1"/>
    <col min="15171" max="15171" width="10.140625" style="158" customWidth="1"/>
    <col min="15172" max="15172" width="8.85546875" style="158" customWidth="1"/>
    <col min="15173" max="15173" width="9.140625" style="158" customWidth="1"/>
    <col min="15174" max="15174" width="9.140625" style="158"/>
    <col min="15175" max="15175" width="10.28515625" style="158" customWidth="1"/>
    <col min="15176" max="15176" width="5.28515625" style="158" customWidth="1"/>
    <col min="15177" max="15178" width="10.28515625" style="158" customWidth="1"/>
    <col min="15179" max="15402" width="9.140625" style="158"/>
    <col min="15403" max="15403" width="3.7109375" style="158" customWidth="1"/>
    <col min="15404" max="15404" width="25.28515625" style="158" bestFit="1" customWidth="1"/>
    <col min="15405" max="15405" width="12.7109375" style="158" customWidth="1"/>
    <col min="15406" max="15406" width="7.42578125" style="158" customWidth="1"/>
    <col min="15407" max="15407" width="12.7109375" style="158" customWidth="1"/>
    <col min="15408" max="15408" width="9" style="158" customWidth="1"/>
    <col min="15409" max="15409" width="10.85546875" style="158" customWidth="1"/>
    <col min="15410" max="15410" width="10.7109375" style="158" customWidth="1"/>
    <col min="15411" max="15411" width="11" style="158" customWidth="1"/>
    <col min="15412" max="15412" width="10" style="158" customWidth="1"/>
    <col min="15413" max="15419" width="9.140625" style="158" customWidth="1"/>
    <col min="15420" max="15420" width="5.5703125" style="158" customWidth="1"/>
    <col min="15421" max="15421" width="8" style="158" customWidth="1"/>
    <col min="15422" max="15422" width="10.28515625" style="158" customWidth="1"/>
    <col min="15423" max="15425" width="9.140625" style="158" customWidth="1"/>
    <col min="15426" max="15426" width="9.28515625" style="158" customWidth="1"/>
    <col min="15427" max="15427" width="10.140625" style="158" customWidth="1"/>
    <col min="15428" max="15428" width="8.85546875" style="158" customWidth="1"/>
    <col min="15429" max="15429" width="9.140625" style="158" customWidth="1"/>
    <col min="15430" max="15430" width="9.140625" style="158"/>
    <col min="15431" max="15431" width="10.28515625" style="158" customWidth="1"/>
    <col min="15432" max="15432" width="5.28515625" style="158" customWidth="1"/>
    <col min="15433" max="15434" width="10.28515625" style="158" customWidth="1"/>
    <col min="15435" max="15658" width="9.140625" style="158"/>
    <col min="15659" max="15659" width="3.7109375" style="158" customWidth="1"/>
    <col min="15660" max="15660" width="25.28515625" style="158" bestFit="1" customWidth="1"/>
    <col min="15661" max="15661" width="12.7109375" style="158" customWidth="1"/>
    <col min="15662" max="15662" width="7.42578125" style="158" customWidth="1"/>
    <col min="15663" max="15663" width="12.7109375" style="158" customWidth="1"/>
    <col min="15664" max="15664" width="9" style="158" customWidth="1"/>
    <col min="15665" max="15665" width="10.85546875" style="158" customWidth="1"/>
    <col min="15666" max="15666" width="10.7109375" style="158" customWidth="1"/>
    <col min="15667" max="15667" width="11" style="158" customWidth="1"/>
    <col min="15668" max="15668" width="10" style="158" customWidth="1"/>
    <col min="15669" max="15675" width="9.140625" style="158" customWidth="1"/>
    <col min="15676" max="15676" width="5.5703125" style="158" customWidth="1"/>
    <col min="15677" max="15677" width="8" style="158" customWidth="1"/>
    <col min="15678" max="15678" width="10.28515625" style="158" customWidth="1"/>
    <col min="15679" max="15681" width="9.140625" style="158" customWidth="1"/>
    <col min="15682" max="15682" width="9.28515625" style="158" customWidth="1"/>
    <col min="15683" max="15683" width="10.140625" style="158" customWidth="1"/>
    <col min="15684" max="15684" width="8.85546875" style="158" customWidth="1"/>
    <col min="15685" max="15685" width="9.140625" style="158" customWidth="1"/>
    <col min="15686" max="15686" width="9.140625" style="158"/>
    <col min="15687" max="15687" width="10.28515625" style="158" customWidth="1"/>
    <col min="15688" max="15688" width="5.28515625" style="158" customWidth="1"/>
    <col min="15689" max="15690" width="10.28515625" style="158" customWidth="1"/>
    <col min="15691" max="15914" width="9.140625" style="158"/>
    <col min="15915" max="15915" width="3.7109375" style="158" customWidth="1"/>
    <col min="15916" max="15916" width="25.28515625" style="158" bestFit="1" customWidth="1"/>
    <col min="15917" max="15917" width="12.7109375" style="158" customWidth="1"/>
    <col min="15918" max="15918" width="7.42578125" style="158" customWidth="1"/>
    <col min="15919" max="15919" width="12.7109375" style="158" customWidth="1"/>
    <col min="15920" max="15920" width="9" style="158" customWidth="1"/>
    <col min="15921" max="15921" width="10.85546875" style="158" customWidth="1"/>
    <col min="15922" max="15922" width="10.7109375" style="158" customWidth="1"/>
    <col min="15923" max="15923" width="11" style="158" customWidth="1"/>
    <col min="15924" max="15924" width="10" style="158" customWidth="1"/>
    <col min="15925" max="15931" width="9.140625" style="158" customWidth="1"/>
    <col min="15932" max="15932" width="5.5703125" style="158" customWidth="1"/>
    <col min="15933" max="15933" width="8" style="158" customWidth="1"/>
    <col min="15934" max="15934" width="10.28515625" style="158" customWidth="1"/>
    <col min="15935" max="15937" width="9.140625" style="158" customWidth="1"/>
    <col min="15938" max="15938" width="9.28515625" style="158" customWidth="1"/>
    <col min="15939" max="15939" width="10.140625" style="158" customWidth="1"/>
    <col min="15940" max="15940" width="8.85546875" style="158" customWidth="1"/>
    <col min="15941" max="15941" width="9.140625" style="158" customWidth="1"/>
    <col min="15942" max="15942" width="9.140625" style="158"/>
    <col min="15943" max="15943" width="10.28515625" style="158" customWidth="1"/>
    <col min="15944" max="15944" width="5.28515625" style="158" customWidth="1"/>
    <col min="15945" max="15946" width="10.28515625" style="158" customWidth="1"/>
    <col min="15947" max="16170" width="9.140625" style="158"/>
    <col min="16171" max="16171" width="3.7109375" style="158" customWidth="1"/>
    <col min="16172" max="16172" width="25.28515625" style="158" bestFit="1" customWidth="1"/>
    <col min="16173" max="16173" width="12.7109375" style="158" customWidth="1"/>
    <col min="16174" max="16174" width="7.42578125" style="158" customWidth="1"/>
    <col min="16175" max="16175" width="12.7109375" style="158" customWidth="1"/>
    <col min="16176" max="16176" width="9" style="158" customWidth="1"/>
    <col min="16177" max="16177" width="10.85546875" style="158" customWidth="1"/>
    <col min="16178" max="16178" width="10.7109375" style="158" customWidth="1"/>
    <col min="16179" max="16179" width="11" style="158" customWidth="1"/>
    <col min="16180" max="16180" width="10" style="158" customWidth="1"/>
    <col min="16181" max="16187" width="9.140625" style="158" customWidth="1"/>
    <col min="16188" max="16188" width="5.5703125" style="158" customWidth="1"/>
    <col min="16189" max="16189" width="8" style="158" customWidth="1"/>
    <col min="16190" max="16190" width="10.28515625" style="158" customWidth="1"/>
    <col min="16191" max="16193" width="9.140625" style="158" customWidth="1"/>
    <col min="16194" max="16194" width="9.28515625" style="158" customWidth="1"/>
    <col min="16195" max="16195" width="10.140625" style="158" customWidth="1"/>
    <col min="16196" max="16196" width="8.85546875" style="158" customWidth="1"/>
    <col min="16197" max="16197" width="9.140625" style="158" customWidth="1"/>
    <col min="16198" max="16198" width="9.140625" style="158"/>
    <col min="16199" max="16199" width="10.28515625" style="158" customWidth="1"/>
    <col min="16200" max="16200" width="5.28515625" style="158" customWidth="1"/>
    <col min="16201" max="16202" width="10.28515625" style="158" customWidth="1"/>
    <col min="16203" max="16384" width="9.140625" style="158"/>
  </cols>
  <sheetData>
    <row r="1" spans="1:74" ht="18" customHeight="1" x14ac:dyDescent="0.25">
      <c r="A1" s="157"/>
      <c r="BF1" s="157"/>
      <c r="BG1" s="159"/>
    </row>
    <row r="2" spans="1:74" s="157" customFormat="1" ht="18" customHeight="1" x14ac:dyDescent="0.25">
      <c r="BG2" s="159"/>
    </row>
    <row r="3" spans="1:74" s="157" customFormat="1" ht="18" customHeight="1" x14ac:dyDescent="0.25">
      <c r="BG3" s="159"/>
    </row>
    <row r="4" spans="1:74" s="157" customFormat="1" ht="18" customHeight="1" x14ac:dyDescent="0.25">
      <c r="BG4" s="159"/>
    </row>
    <row r="5" spans="1:74" s="157" customFormat="1" ht="18" customHeight="1" x14ac:dyDescent="0.25">
      <c r="A5" s="160"/>
      <c r="B5" s="157" t="s">
        <v>884</v>
      </c>
      <c r="BG5" s="159"/>
    </row>
    <row r="6" spans="1:74" ht="18" customHeight="1" x14ac:dyDescent="0.25">
      <c r="B6" s="158" t="s">
        <v>894</v>
      </c>
      <c r="BF6" s="157"/>
      <c r="BG6" s="159"/>
    </row>
    <row r="7" spans="1:74" s="157" customFormat="1" ht="18" customHeight="1" x14ac:dyDescent="0.25">
      <c r="A7" s="356" t="s">
        <v>29</v>
      </c>
      <c r="B7" s="356" t="s">
        <v>30</v>
      </c>
      <c r="C7" s="356" t="s">
        <v>31</v>
      </c>
      <c r="D7" s="359">
        <v>1</v>
      </c>
      <c r="E7" s="359">
        <v>2</v>
      </c>
      <c r="F7" s="359">
        <v>3</v>
      </c>
      <c r="G7" s="359">
        <v>4</v>
      </c>
      <c r="H7" s="359">
        <v>5</v>
      </c>
      <c r="I7" s="359">
        <v>6</v>
      </c>
      <c r="J7" s="359">
        <v>7</v>
      </c>
      <c r="K7" s="359">
        <v>8</v>
      </c>
      <c r="L7" s="359">
        <v>9</v>
      </c>
      <c r="M7" s="359">
        <v>10</v>
      </c>
      <c r="N7" s="359">
        <v>11</v>
      </c>
      <c r="O7" s="359">
        <v>12</v>
      </c>
      <c r="P7" s="359">
        <v>13</v>
      </c>
      <c r="Q7" s="359">
        <v>14</v>
      </c>
      <c r="R7" s="359">
        <v>15</v>
      </c>
      <c r="S7" s="359">
        <v>16</v>
      </c>
      <c r="T7" s="359">
        <v>17</v>
      </c>
      <c r="U7" s="359">
        <v>18</v>
      </c>
      <c r="V7" s="359">
        <v>19</v>
      </c>
      <c r="W7" s="359">
        <v>20</v>
      </c>
      <c r="X7" s="359">
        <v>21</v>
      </c>
      <c r="Y7" s="359">
        <v>22</v>
      </c>
      <c r="Z7" s="359">
        <v>23</v>
      </c>
      <c r="AA7" s="359">
        <v>24</v>
      </c>
      <c r="AB7" s="359">
        <v>25</v>
      </c>
      <c r="AC7" s="359">
        <v>26</v>
      </c>
      <c r="AD7" s="359">
        <v>27</v>
      </c>
      <c r="AE7" s="359">
        <v>28</v>
      </c>
      <c r="AF7" s="359">
        <v>29</v>
      </c>
      <c r="AG7" s="359">
        <v>30</v>
      </c>
      <c r="AH7" s="359">
        <v>31</v>
      </c>
      <c r="AI7" s="362" t="s">
        <v>888</v>
      </c>
      <c r="AJ7" s="362" t="s">
        <v>889</v>
      </c>
      <c r="AK7" s="362" t="s">
        <v>890</v>
      </c>
      <c r="AL7" s="356" t="s">
        <v>891</v>
      </c>
      <c r="AM7" s="365" t="s">
        <v>173</v>
      </c>
      <c r="AN7" s="369"/>
      <c r="AO7" s="369"/>
      <c r="AP7" s="366"/>
      <c r="AQ7" s="356" t="s">
        <v>41</v>
      </c>
      <c r="AR7" s="362" t="s">
        <v>886</v>
      </c>
      <c r="AS7" s="365" t="s">
        <v>166</v>
      </c>
      <c r="AT7" s="366"/>
      <c r="AU7" s="370" t="s">
        <v>147</v>
      </c>
      <c r="AV7" s="371"/>
      <c r="AW7" s="371"/>
      <c r="AX7" s="371"/>
      <c r="AY7" s="371"/>
      <c r="AZ7" s="371"/>
      <c r="BA7" s="371"/>
      <c r="BB7" s="372"/>
      <c r="BC7" s="365" t="s">
        <v>164</v>
      </c>
      <c r="BD7" s="366"/>
      <c r="BE7" s="365" t="s">
        <v>176</v>
      </c>
      <c r="BF7" s="369"/>
      <c r="BG7" s="366"/>
      <c r="BH7" s="353" t="s">
        <v>155</v>
      </c>
      <c r="BI7" s="385" t="s">
        <v>165</v>
      </c>
      <c r="BJ7" s="386"/>
      <c r="BK7" s="387"/>
      <c r="BL7" s="376" t="s">
        <v>182</v>
      </c>
      <c r="BM7" s="382" t="s">
        <v>185</v>
      </c>
      <c r="BN7" s="383"/>
      <c r="BO7" s="384"/>
      <c r="BP7" s="356" t="s">
        <v>149</v>
      </c>
      <c r="BQ7" s="379" t="s">
        <v>182</v>
      </c>
      <c r="BR7" s="373" t="s">
        <v>183</v>
      </c>
      <c r="BS7" s="353" t="s">
        <v>37</v>
      </c>
      <c r="BT7" s="316"/>
      <c r="BU7" s="316"/>
    </row>
    <row r="8" spans="1:74" s="157" customFormat="1" ht="18" customHeight="1" x14ac:dyDescent="0.25">
      <c r="A8" s="357"/>
      <c r="B8" s="357"/>
      <c r="C8" s="357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4"/>
      <c r="AJ8" s="364"/>
      <c r="AK8" s="364"/>
      <c r="AL8" s="357"/>
      <c r="AM8" s="364" t="s">
        <v>887</v>
      </c>
      <c r="AN8" s="364" t="s">
        <v>175</v>
      </c>
      <c r="AO8" s="356" t="s">
        <v>879</v>
      </c>
      <c r="AP8" s="356" t="s">
        <v>156</v>
      </c>
      <c r="AQ8" s="357"/>
      <c r="AR8" s="364"/>
      <c r="AS8" s="362" t="s">
        <v>181</v>
      </c>
      <c r="AT8" s="356" t="s">
        <v>156</v>
      </c>
      <c r="AU8" s="364" t="s">
        <v>882</v>
      </c>
      <c r="AV8" s="364" t="s">
        <v>159</v>
      </c>
      <c r="AW8" s="364" t="s">
        <v>881</v>
      </c>
      <c r="AX8" s="364" t="s">
        <v>880</v>
      </c>
      <c r="AY8" s="364" t="s">
        <v>160</v>
      </c>
      <c r="AZ8" s="364" t="s">
        <v>161</v>
      </c>
      <c r="BA8" s="364" t="s">
        <v>162</v>
      </c>
      <c r="BB8" s="364" t="s">
        <v>163</v>
      </c>
      <c r="BC8" s="362" t="s">
        <v>157</v>
      </c>
      <c r="BD8" s="356" t="s">
        <v>156</v>
      </c>
      <c r="BE8" s="362" t="s">
        <v>178</v>
      </c>
      <c r="BF8" s="362" t="s">
        <v>177</v>
      </c>
      <c r="BG8" s="367" t="s">
        <v>156</v>
      </c>
      <c r="BH8" s="354"/>
      <c r="BI8" s="388"/>
      <c r="BJ8" s="389"/>
      <c r="BK8" s="390"/>
      <c r="BL8" s="377"/>
      <c r="BM8" s="356" t="s">
        <v>35</v>
      </c>
      <c r="BN8" s="362" t="s">
        <v>885</v>
      </c>
      <c r="BO8" s="356" t="s">
        <v>158</v>
      </c>
      <c r="BP8" s="357"/>
      <c r="BQ8" s="380"/>
      <c r="BR8" s="374"/>
      <c r="BS8" s="354"/>
      <c r="BT8" s="316"/>
      <c r="BU8" s="316"/>
    </row>
    <row r="9" spans="1:74" s="157" customFormat="1" ht="18" customHeight="1" x14ac:dyDescent="0.25">
      <c r="A9" s="358"/>
      <c r="B9" s="358"/>
      <c r="C9" s="358"/>
      <c r="D9" s="361"/>
      <c r="E9" s="361"/>
      <c r="F9" s="361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1"/>
      <c r="Z9" s="361"/>
      <c r="AA9" s="361"/>
      <c r="AB9" s="361"/>
      <c r="AC9" s="361"/>
      <c r="AD9" s="361"/>
      <c r="AE9" s="361"/>
      <c r="AF9" s="361"/>
      <c r="AG9" s="361"/>
      <c r="AH9" s="361"/>
      <c r="AI9" s="363"/>
      <c r="AJ9" s="363"/>
      <c r="AK9" s="363"/>
      <c r="AL9" s="358"/>
      <c r="AM9" s="363"/>
      <c r="AN9" s="363"/>
      <c r="AO9" s="358"/>
      <c r="AP9" s="358"/>
      <c r="AQ9" s="358"/>
      <c r="AR9" s="363"/>
      <c r="AS9" s="363"/>
      <c r="AT9" s="358"/>
      <c r="AU9" s="363"/>
      <c r="AV9" s="363"/>
      <c r="AW9" s="363"/>
      <c r="AX9" s="363"/>
      <c r="AY9" s="363"/>
      <c r="AZ9" s="363"/>
      <c r="BA9" s="363"/>
      <c r="BB9" s="363"/>
      <c r="BC9" s="363"/>
      <c r="BD9" s="358"/>
      <c r="BE9" s="363"/>
      <c r="BF9" s="363"/>
      <c r="BG9" s="368"/>
      <c r="BH9" s="355"/>
      <c r="BI9" s="315" t="s">
        <v>35</v>
      </c>
      <c r="BJ9" s="315" t="s">
        <v>36</v>
      </c>
      <c r="BK9" s="315" t="s">
        <v>158</v>
      </c>
      <c r="BL9" s="378"/>
      <c r="BM9" s="358"/>
      <c r="BN9" s="363"/>
      <c r="BO9" s="358"/>
      <c r="BP9" s="358"/>
      <c r="BQ9" s="381"/>
      <c r="BR9" s="375"/>
      <c r="BS9" s="355"/>
      <c r="BT9" s="316"/>
      <c r="BU9" s="316"/>
    </row>
    <row r="10" spans="1:74" s="164" customFormat="1" ht="18" customHeight="1" x14ac:dyDescent="0.2">
      <c r="A10" s="185">
        <v>1</v>
      </c>
      <c r="B10" s="184"/>
      <c r="C10" s="18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305"/>
      <c r="Q10" s="161"/>
      <c r="R10" s="161"/>
      <c r="S10" s="186">
        <v>8</v>
      </c>
      <c r="T10" s="186">
        <v>8</v>
      </c>
      <c r="U10" s="186">
        <v>8</v>
      </c>
      <c r="V10" s="186">
        <v>8</v>
      </c>
      <c r="W10" s="186">
        <v>8</v>
      </c>
      <c r="X10" s="186">
        <v>8</v>
      </c>
      <c r="Y10" s="186">
        <v>8</v>
      </c>
      <c r="Z10" s="186">
        <v>8</v>
      </c>
      <c r="AA10" s="186">
        <v>8</v>
      </c>
      <c r="AB10" s="186">
        <v>8</v>
      </c>
      <c r="AC10" s="186">
        <v>8</v>
      </c>
      <c r="AD10" s="186">
        <v>8</v>
      </c>
      <c r="AE10" s="186">
        <v>8</v>
      </c>
      <c r="AF10" s="186">
        <v>8</v>
      </c>
      <c r="AG10" s="186">
        <v>8</v>
      </c>
      <c r="AH10" s="186">
        <v>8</v>
      </c>
      <c r="AI10" s="184">
        <f t="shared" ref="AI10:AI12" si="0">COUNTA(D10:AH10)</f>
        <v>16</v>
      </c>
      <c r="AJ10" s="184">
        <v>305</v>
      </c>
      <c r="AK10" s="184">
        <f>AJ10/8</f>
        <v>38.125</v>
      </c>
      <c r="AL10" s="184">
        <f t="shared" ref="AL10:AL22" si="1">AJ10*AI10</f>
        <v>4880</v>
      </c>
      <c r="AM10" s="308">
        <f t="shared" ref="AM10:AM22" si="2">11-AI10</f>
        <v>-5</v>
      </c>
      <c r="AN10" s="308"/>
      <c r="AO10" s="308"/>
      <c r="AP10" s="184"/>
      <c r="AQ10" s="186"/>
      <c r="AR10" s="186"/>
      <c r="AS10" s="186"/>
      <c r="AT10" s="309">
        <f t="shared" ref="AT10:AT15" si="3">AS10*AJ10</f>
        <v>0</v>
      </c>
      <c r="AU10" s="310"/>
      <c r="AV10" s="184">
        <f t="shared" ref="AV10:AV15" si="4">AK10*AU10*0.25</f>
        <v>0</v>
      </c>
      <c r="AW10" s="186"/>
      <c r="AX10" s="184">
        <f t="shared" ref="AX10:AX21" si="5">AI10*AW10*1</f>
        <v>0</v>
      </c>
      <c r="AY10" s="186"/>
      <c r="AZ10" s="184">
        <f t="shared" ref="AZ10:AZ15" si="6">AK10*AY10*1</f>
        <v>0</v>
      </c>
      <c r="BA10" s="186"/>
      <c r="BB10" s="184">
        <f t="shared" ref="BB10:BB15" si="7">AK10*BA10*0.3</f>
        <v>0</v>
      </c>
      <c r="BC10" s="310"/>
      <c r="BD10" s="184">
        <f t="shared" ref="BD10:BD26" si="8">BC10*AK10*0.1</f>
        <v>0</v>
      </c>
      <c r="BE10" s="186"/>
      <c r="BF10" s="289">
        <f t="shared" ref="BF10:BF27" si="9">(AI10*8)-(D10+E10+F10+G10+H10+I10+J10+K10+L10+M10+N10+O10+P10+Q10+R10+S10+T10+U10+V10+W10+X10+Y10+Z10+AA10+AB10+AC10+AD10+AE10+AF10+AG10+AH10)-BE10</f>
        <v>0</v>
      </c>
      <c r="BG10" s="184">
        <f t="shared" ref="BG10" si="10">(BE10+BF10)*AK10</f>
        <v>0</v>
      </c>
      <c r="BH10" s="311">
        <f t="shared" ref="BH10:BH54" si="11">AL10+AQ10+AR10+AV10+AX10+AZ10+BB10+BD10-BG10-AP10+AT10</f>
        <v>4880</v>
      </c>
      <c r="BI10" s="312"/>
      <c r="BJ10" s="318">
        <f>AL10*0.0275</f>
        <v>134.19999999999999</v>
      </c>
      <c r="BK10" s="310"/>
      <c r="BL10" s="313">
        <f t="shared" ref="BL10:BL26" si="12">BI10+BJ10+BK10</f>
        <v>134.19999999999999</v>
      </c>
      <c r="BM10" s="310"/>
      <c r="BN10" s="310"/>
      <c r="BO10" s="310"/>
      <c r="BP10" s="310"/>
      <c r="BQ10" s="314">
        <f t="shared" ref="BQ10:BQ15" si="13">SUM(BM10:BP10)</f>
        <v>0</v>
      </c>
      <c r="BR10" s="314"/>
      <c r="BS10" s="188">
        <f t="shared" ref="BS10:BS26" si="14">BH10-BL10-BR10-BQ10</f>
        <v>4745.8</v>
      </c>
      <c r="BT10" s="317">
        <v>500</v>
      </c>
      <c r="BU10" s="317">
        <f t="shared" ref="BU10:BU12" si="15">BT10-BS10</f>
        <v>-4245.8</v>
      </c>
    </row>
    <row r="11" spans="1:74" ht="18" customHeight="1" x14ac:dyDescent="0.2">
      <c r="A11" s="185">
        <v>2</v>
      </c>
      <c r="B11" s="182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305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305"/>
      <c r="AF11" s="161"/>
      <c r="AG11" s="161"/>
      <c r="AH11" s="161"/>
      <c r="AI11" s="182">
        <f t="shared" si="0"/>
        <v>0</v>
      </c>
      <c r="AJ11" s="184">
        <v>305</v>
      </c>
      <c r="AK11" s="182">
        <f t="shared" ref="AK11:AK15" si="16">AJ11/8</f>
        <v>38.125</v>
      </c>
      <c r="AL11" s="182">
        <f t="shared" si="1"/>
        <v>0</v>
      </c>
      <c r="AM11" s="308">
        <f t="shared" si="2"/>
        <v>11</v>
      </c>
      <c r="AN11" s="190"/>
      <c r="AO11" s="190"/>
      <c r="AP11" s="182"/>
      <c r="AQ11" s="161"/>
      <c r="AR11" s="161"/>
      <c r="AS11" s="161"/>
      <c r="AT11" s="191">
        <f t="shared" si="3"/>
        <v>0</v>
      </c>
      <c r="AU11" s="162"/>
      <c r="AV11" s="182">
        <f t="shared" si="4"/>
        <v>0</v>
      </c>
      <c r="AW11" s="161"/>
      <c r="AX11" s="184">
        <f t="shared" si="5"/>
        <v>0</v>
      </c>
      <c r="AY11" s="161"/>
      <c r="AZ11" s="184">
        <f t="shared" si="6"/>
        <v>0</v>
      </c>
      <c r="BA11" s="161"/>
      <c r="BB11" s="184">
        <f t="shared" si="7"/>
        <v>0</v>
      </c>
      <c r="BC11" s="162"/>
      <c r="BD11" s="182">
        <f t="shared" si="8"/>
        <v>0</v>
      </c>
      <c r="BE11" s="186"/>
      <c r="BF11" s="289">
        <f t="shared" si="9"/>
        <v>0</v>
      </c>
      <c r="BG11" s="182">
        <f t="shared" ref="BG11:BG12" si="17">(BE11+BF11)*AK11</f>
        <v>0</v>
      </c>
      <c r="BH11" s="187">
        <f t="shared" si="11"/>
        <v>0</v>
      </c>
      <c r="BI11" s="306"/>
      <c r="BJ11" s="318">
        <f t="shared" ref="BJ11:BJ54" si="18">AL11*0.0275</f>
        <v>0</v>
      </c>
      <c r="BK11" s="162"/>
      <c r="BL11" s="288">
        <f t="shared" si="12"/>
        <v>0</v>
      </c>
      <c r="BM11" s="162"/>
      <c r="BN11" s="162"/>
      <c r="BO11" s="162"/>
      <c r="BP11" s="162"/>
      <c r="BQ11" s="192">
        <f t="shared" si="13"/>
        <v>0</v>
      </c>
      <c r="BR11" s="192"/>
      <c r="BS11" s="188">
        <f t="shared" si="14"/>
        <v>0</v>
      </c>
      <c r="BT11" s="317">
        <v>500</v>
      </c>
      <c r="BU11" s="317">
        <f t="shared" si="15"/>
        <v>500</v>
      </c>
      <c r="BV11" s="164"/>
    </row>
    <row r="12" spans="1:74" ht="15.75" customHeight="1" x14ac:dyDescent="0.2">
      <c r="A12" s="185">
        <v>3</v>
      </c>
      <c r="B12" s="182"/>
      <c r="C12" s="161"/>
      <c r="D12" s="161"/>
      <c r="E12" s="161"/>
      <c r="F12" s="161"/>
      <c r="G12" s="305"/>
      <c r="H12" s="161"/>
      <c r="I12" s="161"/>
      <c r="J12" s="161"/>
      <c r="K12" s="161"/>
      <c r="L12" s="161"/>
      <c r="M12" s="161"/>
      <c r="N12" s="161"/>
      <c r="O12" s="161"/>
      <c r="P12" s="305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82">
        <f t="shared" si="0"/>
        <v>0</v>
      </c>
      <c r="AJ12" s="184">
        <v>305</v>
      </c>
      <c r="AK12" s="182">
        <f t="shared" si="16"/>
        <v>38.125</v>
      </c>
      <c r="AL12" s="182">
        <f t="shared" si="1"/>
        <v>0</v>
      </c>
      <c r="AM12" s="308">
        <f t="shared" si="2"/>
        <v>11</v>
      </c>
      <c r="AN12" s="190"/>
      <c r="AO12" s="190"/>
      <c r="AP12" s="182"/>
      <c r="AQ12" s="161"/>
      <c r="AR12" s="161"/>
      <c r="AS12" s="161"/>
      <c r="AT12" s="191">
        <f t="shared" si="3"/>
        <v>0</v>
      </c>
      <c r="AU12" s="162"/>
      <c r="AV12" s="182">
        <f t="shared" si="4"/>
        <v>0</v>
      </c>
      <c r="AW12" s="161"/>
      <c r="AX12" s="184">
        <f t="shared" si="5"/>
        <v>0</v>
      </c>
      <c r="AY12" s="161"/>
      <c r="AZ12" s="184">
        <f t="shared" si="6"/>
        <v>0</v>
      </c>
      <c r="BA12" s="161"/>
      <c r="BB12" s="184">
        <f t="shared" si="7"/>
        <v>0</v>
      </c>
      <c r="BC12" s="162"/>
      <c r="BD12" s="182">
        <f t="shared" si="8"/>
        <v>0</v>
      </c>
      <c r="BE12" s="186"/>
      <c r="BF12" s="289">
        <f t="shared" si="9"/>
        <v>0</v>
      </c>
      <c r="BG12" s="182">
        <f t="shared" si="17"/>
        <v>0</v>
      </c>
      <c r="BH12" s="187">
        <f t="shared" si="11"/>
        <v>0</v>
      </c>
      <c r="BI12" s="306"/>
      <c r="BJ12" s="318">
        <f t="shared" si="18"/>
        <v>0</v>
      </c>
      <c r="BK12" s="162"/>
      <c r="BL12" s="288">
        <f t="shared" si="12"/>
        <v>0</v>
      </c>
      <c r="BM12" s="162"/>
      <c r="BN12" s="162"/>
      <c r="BO12" s="162"/>
      <c r="BP12" s="162"/>
      <c r="BQ12" s="192">
        <f t="shared" si="13"/>
        <v>0</v>
      </c>
      <c r="BR12" s="192"/>
      <c r="BS12" s="188">
        <f t="shared" si="14"/>
        <v>0</v>
      </c>
      <c r="BT12" s="317">
        <v>500</v>
      </c>
      <c r="BU12" s="317">
        <f t="shared" si="15"/>
        <v>500</v>
      </c>
      <c r="BV12" s="164"/>
    </row>
    <row r="13" spans="1:74" ht="15.75" customHeight="1" x14ac:dyDescent="0.2">
      <c r="A13" s="185">
        <v>4</v>
      </c>
      <c r="B13" s="182"/>
      <c r="C13" s="161"/>
      <c r="D13" s="161"/>
      <c r="E13" s="161"/>
      <c r="F13" s="161"/>
      <c r="G13" s="305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82">
        <f t="shared" ref="AI13:AI16" si="19">COUNTA(D13:AH13)</f>
        <v>0</v>
      </c>
      <c r="AJ13" s="184">
        <v>305</v>
      </c>
      <c r="AK13" s="182">
        <f t="shared" si="16"/>
        <v>38.125</v>
      </c>
      <c r="AL13" s="182">
        <f t="shared" si="1"/>
        <v>0</v>
      </c>
      <c r="AM13" s="308">
        <f t="shared" si="2"/>
        <v>11</v>
      </c>
      <c r="AN13" s="190"/>
      <c r="AO13" s="190"/>
      <c r="AP13" s="182"/>
      <c r="AQ13" s="161"/>
      <c r="AR13" s="161"/>
      <c r="AS13" s="161"/>
      <c r="AT13" s="191">
        <f t="shared" si="3"/>
        <v>0</v>
      </c>
      <c r="AU13" s="162"/>
      <c r="AV13" s="182">
        <f t="shared" si="4"/>
        <v>0</v>
      </c>
      <c r="AW13" s="161"/>
      <c r="AX13" s="184">
        <f t="shared" si="5"/>
        <v>0</v>
      </c>
      <c r="AY13" s="161"/>
      <c r="AZ13" s="184">
        <f t="shared" si="6"/>
        <v>0</v>
      </c>
      <c r="BA13" s="161"/>
      <c r="BB13" s="184">
        <f t="shared" si="7"/>
        <v>0</v>
      </c>
      <c r="BC13" s="162"/>
      <c r="BD13" s="182">
        <f t="shared" si="8"/>
        <v>0</v>
      </c>
      <c r="BE13" s="186"/>
      <c r="BF13" s="289">
        <f t="shared" si="9"/>
        <v>0</v>
      </c>
      <c r="BG13" s="182">
        <f t="shared" ref="BG13:BG22" si="20">(BE13+BF13)*AK13</f>
        <v>0</v>
      </c>
      <c r="BH13" s="187">
        <f t="shared" si="11"/>
        <v>0</v>
      </c>
      <c r="BI13" s="306"/>
      <c r="BJ13" s="318">
        <f t="shared" si="18"/>
        <v>0</v>
      </c>
      <c r="BK13" s="162"/>
      <c r="BL13" s="288">
        <f t="shared" si="12"/>
        <v>0</v>
      </c>
      <c r="BM13" s="162"/>
      <c r="BN13" s="162"/>
      <c r="BO13" s="162"/>
      <c r="BP13" s="162"/>
      <c r="BQ13" s="192">
        <f t="shared" si="13"/>
        <v>0</v>
      </c>
      <c r="BR13" s="192"/>
      <c r="BS13" s="188">
        <f t="shared" si="14"/>
        <v>0</v>
      </c>
      <c r="BT13" s="317">
        <v>500</v>
      </c>
      <c r="BU13" s="317">
        <f t="shared" ref="BU13:BU26" si="21">BT13-BS13</f>
        <v>500</v>
      </c>
      <c r="BV13" s="164"/>
    </row>
    <row r="14" spans="1:74" ht="15.75" customHeight="1" x14ac:dyDescent="0.2">
      <c r="A14" s="185">
        <v>5</v>
      </c>
      <c r="B14" s="182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82">
        <f t="shared" si="19"/>
        <v>0</v>
      </c>
      <c r="AJ14" s="184">
        <v>305</v>
      </c>
      <c r="AK14" s="182">
        <f t="shared" si="16"/>
        <v>38.125</v>
      </c>
      <c r="AL14" s="182">
        <f t="shared" si="1"/>
        <v>0</v>
      </c>
      <c r="AM14" s="308">
        <f t="shared" si="2"/>
        <v>11</v>
      </c>
      <c r="AN14" s="190"/>
      <c r="AO14" s="190"/>
      <c r="AP14" s="182"/>
      <c r="AQ14" s="161"/>
      <c r="AR14" s="161"/>
      <c r="AS14" s="161"/>
      <c r="AT14" s="191">
        <f t="shared" si="3"/>
        <v>0</v>
      </c>
      <c r="AU14" s="162"/>
      <c r="AV14" s="182">
        <f t="shared" si="4"/>
        <v>0</v>
      </c>
      <c r="AW14" s="161"/>
      <c r="AX14" s="184">
        <f t="shared" si="5"/>
        <v>0</v>
      </c>
      <c r="AY14" s="161"/>
      <c r="AZ14" s="184">
        <f t="shared" si="6"/>
        <v>0</v>
      </c>
      <c r="BA14" s="161"/>
      <c r="BB14" s="184">
        <f t="shared" si="7"/>
        <v>0</v>
      </c>
      <c r="BC14" s="162"/>
      <c r="BD14" s="182">
        <f t="shared" si="8"/>
        <v>0</v>
      </c>
      <c r="BE14" s="186"/>
      <c r="BF14" s="289">
        <f t="shared" si="9"/>
        <v>0</v>
      </c>
      <c r="BG14" s="182">
        <f t="shared" si="20"/>
        <v>0</v>
      </c>
      <c r="BH14" s="187">
        <f t="shared" si="11"/>
        <v>0</v>
      </c>
      <c r="BI14" s="306"/>
      <c r="BJ14" s="318">
        <f t="shared" si="18"/>
        <v>0</v>
      </c>
      <c r="BK14" s="162"/>
      <c r="BL14" s="288">
        <f t="shared" si="12"/>
        <v>0</v>
      </c>
      <c r="BM14" s="163"/>
      <c r="BN14" s="163"/>
      <c r="BO14" s="162"/>
      <c r="BP14" s="162"/>
      <c r="BQ14" s="192">
        <f t="shared" si="13"/>
        <v>0</v>
      </c>
      <c r="BR14" s="192"/>
      <c r="BS14" s="188">
        <f t="shared" si="14"/>
        <v>0</v>
      </c>
      <c r="BT14" s="317">
        <v>500</v>
      </c>
      <c r="BU14" s="317">
        <f t="shared" si="21"/>
        <v>500</v>
      </c>
      <c r="BV14" s="164"/>
    </row>
    <row r="15" spans="1:74" ht="15.75" customHeight="1" x14ac:dyDescent="0.2">
      <c r="A15" s="185">
        <v>6</v>
      </c>
      <c r="B15" s="182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82">
        <f t="shared" si="19"/>
        <v>0</v>
      </c>
      <c r="AJ15" s="184">
        <v>305</v>
      </c>
      <c r="AK15" s="182">
        <f t="shared" si="16"/>
        <v>38.125</v>
      </c>
      <c r="AL15" s="182">
        <f t="shared" si="1"/>
        <v>0</v>
      </c>
      <c r="AM15" s="308">
        <f t="shared" si="2"/>
        <v>11</v>
      </c>
      <c r="AN15" s="190"/>
      <c r="AO15" s="190"/>
      <c r="AP15" s="182"/>
      <c r="AQ15" s="161"/>
      <c r="AR15" s="161"/>
      <c r="AS15" s="161"/>
      <c r="AT15" s="191">
        <f t="shared" si="3"/>
        <v>0</v>
      </c>
      <c r="AU15" s="162"/>
      <c r="AV15" s="182">
        <f t="shared" si="4"/>
        <v>0</v>
      </c>
      <c r="AW15" s="161"/>
      <c r="AX15" s="184">
        <f t="shared" si="5"/>
        <v>0</v>
      </c>
      <c r="AY15" s="161"/>
      <c r="AZ15" s="184">
        <f t="shared" si="6"/>
        <v>0</v>
      </c>
      <c r="BA15" s="161"/>
      <c r="BB15" s="184">
        <f t="shared" si="7"/>
        <v>0</v>
      </c>
      <c r="BC15" s="162"/>
      <c r="BD15" s="182">
        <f t="shared" si="8"/>
        <v>0</v>
      </c>
      <c r="BE15" s="186"/>
      <c r="BF15" s="289">
        <f t="shared" si="9"/>
        <v>0</v>
      </c>
      <c r="BG15" s="182">
        <f t="shared" si="20"/>
        <v>0</v>
      </c>
      <c r="BH15" s="187">
        <f t="shared" si="11"/>
        <v>0</v>
      </c>
      <c r="BI15" s="306"/>
      <c r="BJ15" s="318">
        <f t="shared" si="18"/>
        <v>0</v>
      </c>
      <c r="BK15" s="162"/>
      <c r="BL15" s="288">
        <f t="shared" si="12"/>
        <v>0</v>
      </c>
      <c r="BM15" s="163"/>
      <c r="BN15" s="163"/>
      <c r="BO15" s="162"/>
      <c r="BP15" s="162"/>
      <c r="BQ15" s="192">
        <f t="shared" si="13"/>
        <v>0</v>
      </c>
      <c r="BR15" s="192"/>
      <c r="BS15" s="188">
        <f t="shared" si="14"/>
        <v>0</v>
      </c>
      <c r="BT15" s="317">
        <v>500</v>
      </c>
      <c r="BU15" s="317">
        <f t="shared" si="21"/>
        <v>500</v>
      </c>
      <c r="BV15" s="164"/>
    </row>
    <row r="16" spans="1:74" ht="15.75" customHeight="1" x14ac:dyDescent="0.2">
      <c r="A16" s="185">
        <v>7</v>
      </c>
      <c r="B16" s="182"/>
      <c r="C16" s="161"/>
      <c r="D16" s="161"/>
      <c r="E16" s="161"/>
      <c r="F16" s="307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82">
        <f t="shared" si="19"/>
        <v>0</v>
      </c>
      <c r="AJ16" s="184">
        <v>305</v>
      </c>
      <c r="AK16" s="182">
        <f t="shared" ref="AK16:AK19" si="22">AJ16/8</f>
        <v>38.125</v>
      </c>
      <c r="AL16" s="182">
        <f t="shared" si="1"/>
        <v>0</v>
      </c>
      <c r="AM16" s="308">
        <f t="shared" si="2"/>
        <v>11</v>
      </c>
      <c r="AN16" s="190"/>
      <c r="AO16" s="190"/>
      <c r="AP16" s="182"/>
      <c r="AQ16" s="161"/>
      <c r="AR16" s="161"/>
      <c r="AS16" s="161"/>
      <c r="AT16" s="191">
        <f t="shared" ref="AT16:AT19" si="23">AS16*AJ16</f>
        <v>0</v>
      </c>
      <c r="AU16" s="162"/>
      <c r="AV16" s="182">
        <f t="shared" ref="AV16:AV21" si="24">AK16*AU16*0.25</f>
        <v>0</v>
      </c>
      <c r="AW16" s="161"/>
      <c r="AX16" s="184">
        <f t="shared" si="5"/>
        <v>0</v>
      </c>
      <c r="AY16" s="161"/>
      <c r="AZ16" s="184">
        <f t="shared" ref="AZ16:AZ21" si="25">AK16*AY16*1</f>
        <v>0</v>
      </c>
      <c r="BA16" s="161"/>
      <c r="BB16" s="184">
        <f t="shared" ref="BB16:BB22" si="26">AK16*BA16*0.3</f>
        <v>0</v>
      </c>
      <c r="BC16" s="162"/>
      <c r="BD16" s="182">
        <f t="shared" ref="BD16:BD22" si="27">BC16*AK16*0.1</f>
        <v>0</v>
      </c>
      <c r="BE16" s="186"/>
      <c r="BF16" s="289">
        <f t="shared" si="9"/>
        <v>0</v>
      </c>
      <c r="BG16" s="182">
        <f t="shared" si="20"/>
        <v>0</v>
      </c>
      <c r="BH16" s="187">
        <f t="shared" ref="BH16:BH22" si="28">AL16+AQ16+AR16+AV16+AX16+AZ16+BB16+BD16-BG16-AP16+AT16</f>
        <v>0</v>
      </c>
      <c r="BI16" s="306"/>
      <c r="BJ16" s="318">
        <f t="shared" si="18"/>
        <v>0</v>
      </c>
      <c r="BK16" s="162"/>
      <c r="BL16" s="288">
        <f t="shared" ref="BL16:BL22" si="29">BI16+BJ16+BK16</f>
        <v>0</v>
      </c>
      <c r="BM16" s="163"/>
      <c r="BN16" s="163"/>
      <c r="BO16" s="162"/>
      <c r="BP16" s="162"/>
      <c r="BQ16" s="192">
        <f t="shared" ref="BQ16:BQ18" si="30">SUM(BM16:BP16)</f>
        <v>0</v>
      </c>
      <c r="BR16" s="192"/>
      <c r="BS16" s="188">
        <f t="shared" ref="BS16:BS22" si="31">BH16-BL16-BR16-BQ16</f>
        <v>0</v>
      </c>
      <c r="BT16" s="317">
        <v>500</v>
      </c>
      <c r="BU16" s="317">
        <f t="shared" ref="BU16:BU22" si="32">BT16-BS16</f>
        <v>500</v>
      </c>
      <c r="BV16" s="164"/>
    </row>
    <row r="17" spans="1:74" ht="15.75" customHeight="1" x14ac:dyDescent="0.2">
      <c r="A17" s="185">
        <v>8</v>
      </c>
      <c r="B17" s="182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82">
        <f t="shared" ref="AI17:AI22" si="33">COUNTA(D17:AH17)</f>
        <v>0</v>
      </c>
      <c r="AJ17" s="184">
        <v>305</v>
      </c>
      <c r="AK17" s="182">
        <f t="shared" si="22"/>
        <v>38.125</v>
      </c>
      <c r="AL17" s="182">
        <f t="shared" si="1"/>
        <v>0</v>
      </c>
      <c r="AM17" s="308">
        <f t="shared" si="2"/>
        <v>11</v>
      </c>
      <c r="AN17" s="190"/>
      <c r="AO17" s="190"/>
      <c r="AP17" s="182"/>
      <c r="AQ17" s="161"/>
      <c r="AR17" s="161"/>
      <c r="AS17" s="161"/>
      <c r="AT17" s="191">
        <f t="shared" si="23"/>
        <v>0</v>
      </c>
      <c r="AU17" s="162"/>
      <c r="AV17" s="182">
        <f t="shared" si="24"/>
        <v>0</v>
      </c>
      <c r="AW17" s="161"/>
      <c r="AX17" s="184">
        <f t="shared" si="5"/>
        <v>0</v>
      </c>
      <c r="AY17" s="161"/>
      <c r="AZ17" s="184">
        <f t="shared" si="25"/>
        <v>0</v>
      </c>
      <c r="BA17" s="161"/>
      <c r="BB17" s="184">
        <f t="shared" si="26"/>
        <v>0</v>
      </c>
      <c r="BC17" s="162"/>
      <c r="BD17" s="182">
        <f t="shared" si="27"/>
        <v>0</v>
      </c>
      <c r="BE17" s="186"/>
      <c r="BF17" s="289">
        <f t="shared" si="9"/>
        <v>0</v>
      </c>
      <c r="BG17" s="182">
        <f t="shared" si="20"/>
        <v>0</v>
      </c>
      <c r="BH17" s="187">
        <f t="shared" si="28"/>
        <v>0</v>
      </c>
      <c r="BI17" s="306"/>
      <c r="BJ17" s="318">
        <f t="shared" si="18"/>
        <v>0</v>
      </c>
      <c r="BK17" s="162"/>
      <c r="BL17" s="288">
        <f t="shared" si="29"/>
        <v>0</v>
      </c>
      <c r="BM17" s="163"/>
      <c r="BN17" s="163"/>
      <c r="BO17" s="162"/>
      <c r="BP17" s="162"/>
      <c r="BQ17" s="192">
        <f t="shared" si="30"/>
        <v>0</v>
      </c>
      <c r="BR17" s="192"/>
      <c r="BS17" s="188">
        <f t="shared" si="31"/>
        <v>0</v>
      </c>
      <c r="BT17" s="317">
        <v>500</v>
      </c>
      <c r="BU17" s="317">
        <f t="shared" si="32"/>
        <v>500</v>
      </c>
      <c r="BV17" s="164"/>
    </row>
    <row r="18" spans="1:74" ht="15.75" customHeight="1" x14ac:dyDescent="0.2">
      <c r="A18" s="185">
        <v>9</v>
      </c>
      <c r="B18" s="182"/>
      <c r="C18" s="161"/>
      <c r="D18" s="161"/>
      <c r="E18" s="161"/>
      <c r="F18" s="307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305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82">
        <f t="shared" si="33"/>
        <v>0</v>
      </c>
      <c r="AJ18" s="184">
        <v>305</v>
      </c>
      <c r="AK18" s="182">
        <f t="shared" si="22"/>
        <v>38.125</v>
      </c>
      <c r="AL18" s="182">
        <f t="shared" si="1"/>
        <v>0</v>
      </c>
      <c r="AM18" s="308">
        <f t="shared" si="2"/>
        <v>11</v>
      </c>
      <c r="AN18" s="190"/>
      <c r="AO18" s="190"/>
      <c r="AP18" s="182"/>
      <c r="AQ18" s="161"/>
      <c r="AR18" s="161"/>
      <c r="AS18" s="161"/>
      <c r="AT18" s="191">
        <f t="shared" si="23"/>
        <v>0</v>
      </c>
      <c r="AU18" s="162"/>
      <c r="AV18" s="182">
        <f t="shared" si="24"/>
        <v>0</v>
      </c>
      <c r="AW18" s="161"/>
      <c r="AX18" s="184">
        <f t="shared" si="5"/>
        <v>0</v>
      </c>
      <c r="AY18" s="161"/>
      <c r="AZ18" s="184">
        <f t="shared" si="25"/>
        <v>0</v>
      </c>
      <c r="BA18" s="161"/>
      <c r="BB18" s="184">
        <f t="shared" si="26"/>
        <v>0</v>
      </c>
      <c r="BC18" s="162"/>
      <c r="BD18" s="182">
        <f t="shared" si="27"/>
        <v>0</v>
      </c>
      <c r="BE18" s="186"/>
      <c r="BF18" s="289">
        <f t="shared" si="9"/>
        <v>0</v>
      </c>
      <c r="BG18" s="182">
        <f t="shared" si="20"/>
        <v>0</v>
      </c>
      <c r="BH18" s="187">
        <f t="shared" si="28"/>
        <v>0</v>
      </c>
      <c r="BI18" s="306"/>
      <c r="BJ18" s="318">
        <f t="shared" si="18"/>
        <v>0</v>
      </c>
      <c r="BK18" s="162"/>
      <c r="BL18" s="288">
        <f t="shared" si="29"/>
        <v>0</v>
      </c>
      <c r="BM18" s="163"/>
      <c r="BN18" s="163"/>
      <c r="BO18" s="162"/>
      <c r="BP18" s="162"/>
      <c r="BQ18" s="192">
        <f t="shared" si="30"/>
        <v>0</v>
      </c>
      <c r="BR18" s="192"/>
      <c r="BS18" s="188">
        <f t="shared" si="31"/>
        <v>0</v>
      </c>
      <c r="BT18" s="317">
        <v>500</v>
      </c>
      <c r="BU18" s="317">
        <f t="shared" si="32"/>
        <v>500</v>
      </c>
      <c r="BV18" s="164"/>
    </row>
    <row r="19" spans="1:74" ht="15.75" customHeight="1" x14ac:dyDescent="0.2">
      <c r="A19" s="185">
        <v>10</v>
      </c>
      <c r="B19" s="182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82">
        <f t="shared" si="33"/>
        <v>0</v>
      </c>
      <c r="AJ19" s="184">
        <v>305</v>
      </c>
      <c r="AK19" s="182">
        <f t="shared" si="22"/>
        <v>38.125</v>
      </c>
      <c r="AL19" s="182">
        <f t="shared" si="1"/>
        <v>0</v>
      </c>
      <c r="AM19" s="308">
        <f t="shared" si="2"/>
        <v>11</v>
      </c>
      <c r="AN19" s="190"/>
      <c r="AO19" s="190"/>
      <c r="AP19" s="182"/>
      <c r="AQ19" s="161"/>
      <c r="AR19" s="161"/>
      <c r="AS19" s="161"/>
      <c r="AT19" s="191">
        <f t="shared" si="23"/>
        <v>0</v>
      </c>
      <c r="AU19" s="162"/>
      <c r="AV19" s="182">
        <f t="shared" si="24"/>
        <v>0</v>
      </c>
      <c r="AW19" s="161"/>
      <c r="AX19" s="184">
        <f t="shared" si="5"/>
        <v>0</v>
      </c>
      <c r="AY19" s="161"/>
      <c r="AZ19" s="184">
        <f t="shared" si="25"/>
        <v>0</v>
      </c>
      <c r="BA19" s="161"/>
      <c r="BB19" s="184">
        <f t="shared" si="26"/>
        <v>0</v>
      </c>
      <c r="BC19" s="162"/>
      <c r="BD19" s="182">
        <f t="shared" si="27"/>
        <v>0</v>
      </c>
      <c r="BE19" s="186"/>
      <c r="BF19" s="289">
        <f t="shared" si="9"/>
        <v>0</v>
      </c>
      <c r="BG19" s="182">
        <f t="shared" si="20"/>
        <v>0</v>
      </c>
      <c r="BH19" s="187">
        <f t="shared" si="28"/>
        <v>0</v>
      </c>
      <c r="BI19" s="306"/>
      <c r="BJ19" s="318">
        <f t="shared" si="18"/>
        <v>0</v>
      </c>
      <c r="BK19" s="162"/>
      <c r="BL19" s="288">
        <f t="shared" si="29"/>
        <v>0</v>
      </c>
      <c r="BM19" s="163"/>
      <c r="BN19" s="163"/>
      <c r="BO19" s="162"/>
      <c r="BP19" s="162"/>
      <c r="BQ19" s="192">
        <f>SUM(BM19:BP19)</f>
        <v>0</v>
      </c>
      <c r="BR19" s="192"/>
      <c r="BS19" s="188">
        <f t="shared" si="31"/>
        <v>0</v>
      </c>
      <c r="BT19" s="317">
        <v>500</v>
      </c>
      <c r="BU19" s="317">
        <f t="shared" si="32"/>
        <v>500</v>
      </c>
      <c r="BV19" s="164"/>
    </row>
    <row r="20" spans="1:74" ht="15.75" customHeight="1" x14ac:dyDescent="0.2">
      <c r="A20" s="185">
        <v>11</v>
      </c>
      <c r="B20" s="182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82">
        <f t="shared" si="33"/>
        <v>0</v>
      </c>
      <c r="AJ20" s="184">
        <v>305</v>
      </c>
      <c r="AK20" s="182">
        <f>AJ20/8</f>
        <v>38.125</v>
      </c>
      <c r="AL20" s="182">
        <f t="shared" si="1"/>
        <v>0</v>
      </c>
      <c r="AM20" s="308">
        <f t="shared" si="2"/>
        <v>11</v>
      </c>
      <c r="AN20" s="190"/>
      <c r="AO20" s="190"/>
      <c r="AP20" s="182"/>
      <c r="AQ20" s="161"/>
      <c r="AR20" s="161"/>
      <c r="AS20" s="161"/>
      <c r="AT20" s="191">
        <f>AS20*AJ20</f>
        <v>0</v>
      </c>
      <c r="AU20" s="162"/>
      <c r="AV20" s="182">
        <f t="shared" si="24"/>
        <v>0</v>
      </c>
      <c r="AW20" s="161"/>
      <c r="AX20" s="184">
        <f t="shared" si="5"/>
        <v>0</v>
      </c>
      <c r="AY20" s="161"/>
      <c r="AZ20" s="184">
        <f t="shared" si="25"/>
        <v>0</v>
      </c>
      <c r="BA20" s="161"/>
      <c r="BB20" s="184">
        <f t="shared" si="26"/>
        <v>0</v>
      </c>
      <c r="BC20" s="162"/>
      <c r="BD20" s="182">
        <f t="shared" si="27"/>
        <v>0</v>
      </c>
      <c r="BE20" s="186"/>
      <c r="BF20" s="289">
        <f t="shared" si="9"/>
        <v>0</v>
      </c>
      <c r="BG20" s="182">
        <f t="shared" si="20"/>
        <v>0</v>
      </c>
      <c r="BH20" s="187">
        <f t="shared" si="28"/>
        <v>0</v>
      </c>
      <c r="BI20" s="306"/>
      <c r="BJ20" s="318">
        <f t="shared" si="18"/>
        <v>0</v>
      </c>
      <c r="BK20" s="162"/>
      <c r="BL20" s="288">
        <f t="shared" si="29"/>
        <v>0</v>
      </c>
      <c r="BM20" s="163"/>
      <c r="BN20" s="163"/>
      <c r="BO20" s="162"/>
      <c r="BP20" s="162"/>
      <c r="BQ20" s="192">
        <f>SUM(BM20:BP20)</f>
        <v>0</v>
      </c>
      <c r="BR20" s="192"/>
      <c r="BS20" s="188">
        <f t="shared" si="31"/>
        <v>0</v>
      </c>
      <c r="BT20" s="317">
        <v>500</v>
      </c>
      <c r="BU20" s="317">
        <f t="shared" si="32"/>
        <v>500</v>
      </c>
      <c r="BV20" s="164"/>
    </row>
    <row r="21" spans="1:74" ht="15.75" customHeight="1" x14ac:dyDescent="0.2">
      <c r="A21" s="185">
        <v>12</v>
      </c>
      <c r="B21" s="182"/>
      <c r="C21" s="161"/>
      <c r="D21" s="305"/>
      <c r="E21" s="161"/>
      <c r="F21" s="161"/>
      <c r="G21" s="305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82">
        <f t="shared" si="33"/>
        <v>0</v>
      </c>
      <c r="AJ21" s="184">
        <v>305</v>
      </c>
      <c r="AK21" s="182">
        <f>AJ21/8</f>
        <v>38.125</v>
      </c>
      <c r="AL21" s="182">
        <f t="shared" si="1"/>
        <v>0</v>
      </c>
      <c r="AM21" s="308">
        <f t="shared" si="2"/>
        <v>11</v>
      </c>
      <c r="AN21" s="190"/>
      <c r="AO21" s="190"/>
      <c r="AP21" s="182"/>
      <c r="AQ21" s="161"/>
      <c r="AR21" s="161"/>
      <c r="AS21" s="161"/>
      <c r="AT21" s="191">
        <f>AS21*AJ21</f>
        <v>0</v>
      </c>
      <c r="AU21" s="162"/>
      <c r="AV21" s="182">
        <f t="shared" si="24"/>
        <v>0</v>
      </c>
      <c r="AW21" s="161"/>
      <c r="AX21" s="184">
        <f t="shared" si="5"/>
        <v>0</v>
      </c>
      <c r="AY21" s="161"/>
      <c r="AZ21" s="184">
        <f t="shared" si="25"/>
        <v>0</v>
      </c>
      <c r="BA21" s="161"/>
      <c r="BB21" s="184">
        <f t="shared" si="26"/>
        <v>0</v>
      </c>
      <c r="BC21" s="162"/>
      <c r="BD21" s="182">
        <f t="shared" si="27"/>
        <v>0</v>
      </c>
      <c r="BE21" s="186"/>
      <c r="BF21" s="289">
        <f t="shared" si="9"/>
        <v>0</v>
      </c>
      <c r="BG21" s="182">
        <f t="shared" si="20"/>
        <v>0</v>
      </c>
      <c r="BH21" s="187">
        <f t="shared" si="28"/>
        <v>0</v>
      </c>
      <c r="BI21" s="306"/>
      <c r="BJ21" s="318">
        <f t="shared" si="18"/>
        <v>0</v>
      </c>
      <c r="BK21" s="162"/>
      <c r="BL21" s="288">
        <f t="shared" si="29"/>
        <v>0</v>
      </c>
      <c r="BM21" s="163"/>
      <c r="BN21" s="163"/>
      <c r="BO21" s="162"/>
      <c r="BP21" s="162"/>
      <c r="BQ21" s="192"/>
      <c r="BR21" s="192"/>
      <c r="BS21" s="188">
        <f t="shared" si="31"/>
        <v>0</v>
      </c>
      <c r="BT21" s="317">
        <v>500</v>
      </c>
      <c r="BU21" s="317">
        <f t="shared" si="32"/>
        <v>500</v>
      </c>
      <c r="BV21" s="164"/>
    </row>
    <row r="22" spans="1:74" ht="15.75" customHeight="1" x14ac:dyDescent="0.2">
      <c r="A22" s="185">
        <v>13</v>
      </c>
      <c r="B22" s="182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82">
        <f t="shared" si="33"/>
        <v>0</v>
      </c>
      <c r="AJ22" s="184">
        <v>305</v>
      </c>
      <c r="AK22" s="182">
        <f>AJ22/8</f>
        <v>38.125</v>
      </c>
      <c r="AL22" s="182">
        <f t="shared" si="1"/>
        <v>0</v>
      </c>
      <c r="AM22" s="308">
        <f t="shared" si="2"/>
        <v>11</v>
      </c>
      <c r="AN22" s="190"/>
      <c r="AO22" s="190"/>
      <c r="AP22" s="182"/>
      <c r="AQ22" s="161"/>
      <c r="AR22" s="161"/>
      <c r="AS22" s="161"/>
      <c r="AT22" s="191">
        <f t="shared" ref="AT22" si="34">AS22*AJ22</f>
        <v>0</v>
      </c>
      <c r="AU22" s="162"/>
      <c r="AV22" s="182"/>
      <c r="AW22" s="161"/>
      <c r="AX22" s="184"/>
      <c r="AY22" s="161"/>
      <c r="AZ22" s="184"/>
      <c r="BA22" s="161"/>
      <c r="BB22" s="184">
        <f t="shared" si="26"/>
        <v>0</v>
      </c>
      <c r="BC22" s="162"/>
      <c r="BD22" s="182">
        <f t="shared" si="27"/>
        <v>0</v>
      </c>
      <c r="BE22" s="186"/>
      <c r="BF22" s="289">
        <f t="shared" si="9"/>
        <v>0</v>
      </c>
      <c r="BG22" s="182">
        <f t="shared" si="20"/>
        <v>0</v>
      </c>
      <c r="BH22" s="187">
        <f t="shared" si="28"/>
        <v>0</v>
      </c>
      <c r="BI22" s="306"/>
      <c r="BJ22" s="318">
        <f t="shared" si="18"/>
        <v>0</v>
      </c>
      <c r="BK22" s="162"/>
      <c r="BL22" s="288">
        <f t="shared" si="29"/>
        <v>0</v>
      </c>
      <c r="BM22" s="163"/>
      <c r="BN22" s="163"/>
      <c r="BO22" s="162"/>
      <c r="BP22" s="162"/>
      <c r="BQ22" s="192">
        <f>SUM(BM22:BP22)</f>
        <v>0</v>
      </c>
      <c r="BR22" s="192"/>
      <c r="BS22" s="188">
        <f t="shared" si="31"/>
        <v>0</v>
      </c>
      <c r="BT22" s="317">
        <v>500</v>
      </c>
      <c r="BU22" s="317">
        <f t="shared" si="32"/>
        <v>500</v>
      </c>
      <c r="BV22" s="164"/>
    </row>
    <row r="23" spans="1:74" ht="15.75" customHeight="1" x14ac:dyDescent="0.2">
      <c r="A23" s="185">
        <v>14</v>
      </c>
      <c r="B23" s="182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82">
        <f t="shared" ref="AI23:AI54" si="35">COUNTA(D23:AH23)</f>
        <v>0</v>
      </c>
      <c r="AJ23" s="184">
        <v>306</v>
      </c>
      <c r="AK23" s="182">
        <f t="shared" ref="AK23:AK54" si="36">AJ23/8</f>
        <v>38.25</v>
      </c>
      <c r="AL23" s="182">
        <f t="shared" ref="AL23:AL54" si="37">AJ23*AI23</f>
        <v>0</v>
      </c>
      <c r="AM23" s="308">
        <f t="shared" ref="AM23:AM54" si="38">11-AI23</f>
        <v>11</v>
      </c>
      <c r="AN23" s="190"/>
      <c r="AO23" s="190"/>
      <c r="AP23" s="182"/>
      <c r="AQ23" s="161"/>
      <c r="AR23" s="161"/>
      <c r="AS23" s="161"/>
      <c r="AT23" s="191">
        <f t="shared" ref="AT23:AT54" si="39">AS23*AJ23</f>
        <v>0</v>
      </c>
      <c r="AU23" s="162"/>
      <c r="AV23" s="182"/>
      <c r="AW23" s="161"/>
      <c r="AX23" s="184"/>
      <c r="AY23" s="161"/>
      <c r="AZ23" s="184"/>
      <c r="BA23" s="161"/>
      <c r="BB23" s="184">
        <f t="shared" ref="BB23:BB54" si="40">AK23*BA23*0.3</f>
        <v>0</v>
      </c>
      <c r="BC23" s="162"/>
      <c r="BD23" s="182">
        <f t="shared" ref="BD23:BD54" si="41">BC23*AK23*0.1</f>
        <v>0</v>
      </c>
      <c r="BE23" s="186"/>
      <c r="BF23" s="289">
        <f t="shared" ref="BF23:BF54" si="42">(AI23*8)-(D23+E23+F23+G23+H23+I23+J23+K23+L23+M23+N23+O23+P23+Q23+R23+S23+T23+U23+V23+W23+X23+Y23+Z23+AA23+AB23+AC23+AD23+AE23+AF23+AG23+AH23)-BE23</f>
        <v>0</v>
      </c>
      <c r="BG23" s="182">
        <f t="shared" ref="BG23:BG54" si="43">(BE23+BF23)*AK23</f>
        <v>0</v>
      </c>
      <c r="BH23" s="187">
        <f t="shared" ref="BH23:BH54" si="44">AL23+AQ23+AR23+AV23+AX23+AZ23+BB23+BD23-BG23-AP23+AT23</f>
        <v>0</v>
      </c>
      <c r="BI23" s="306"/>
      <c r="BJ23" s="318">
        <f t="shared" ref="BJ23:BJ54" si="45">AL23*0.0275</f>
        <v>0</v>
      </c>
      <c r="BK23" s="162"/>
      <c r="BL23" s="288">
        <f t="shared" ref="BL23:BL54" si="46">BI23+BJ23+BK23</f>
        <v>0</v>
      </c>
      <c r="BM23" s="163"/>
      <c r="BN23" s="163"/>
      <c r="BO23" s="162"/>
      <c r="BP23" s="162"/>
      <c r="BQ23" s="192">
        <f t="shared" ref="BQ23:BQ54" si="47">SUM(BM23:BP23)</f>
        <v>0</v>
      </c>
      <c r="BR23" s="192"/>
      <c r="BS23" s="188">
        <f t="shared" ref="BS23:BS54" si="48">BH23-BL23-BR23-BQ23</f>
        <v>0</v>
      </c>
      <c r="BT23" s="317">
        <v>500</v>
      </c>
      <c r="BU23" s="317">
        <f t="shared" si="21"/>
        <v>500</v>
      </c>
      <c r="BV23" s="164"/>
    </row>
    <row r="24" spans="1:74" ht="15.75" customHeight="1" x14ac:dyDescent="0.2">
      <c r="A24" s="185">
        <v>15</v>
      </c>
      <c r="B24" s="182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82">
        <f t="shared" si="35"/>
        <v>0</v>
      </c>
      <c r="AJ24" s="184">
        <v>307</v>
      </c>
      <c r="AK24" s="182">
        <f t="shared" si="36"/>
        <v>38.375</v>
      </c>
      <c r="AL24" s="182">
        <f t="shared" si="37"/>
        <v>0</v>
      </c>
      <c r="AM24" s="308">
        <f t="shared" si="38"/>
        <v>11</v>
      </c>
      <c r="AN24" s="190"/>
      <c r="AO24" s="190"/>
      <c r="AP24" s="182"/>
      <c r="AQ24" s="161"/>
      <c r="AR24" s="161"/>
      <c r="AS24" s="161"/>
      <c r="AT24" s="191">
        <f t="shared" si="39"/>
        <v>0</v>
      </c>
      <c r="AU24" s="162"/>
      <c r="AV24" s="182"/>
      <c r="AW24" s="161"/>
      <c r="AX24" s="184"/>
      <c r="AY24" s="161"/>
      <c r="AZ24" s="184"/>
      <c r="BA24" s="161"/>
      <c r="BB24" s="184">
        <f t="shared" si="40"/>
        <v>0</v>
      </c>
      <c r="BC24" s="162"/>
      <c r="BD24" s="182">
        <f t="shared" si="41"/>
        <v>0</v>
      </c>
      <c r="BE24" s="186"/>
      <c r="BF24" s="289">
        <f t="shared" si="42"/>
        <v>0</v>
      </c>
      <c r="BG24" s="182">
        <f t="shared" si="43"/>
        <v>0</v>
      </c>
      <c r="BH24" s="187">
        <f t="shared" si="44"/>
        <v>0</v>
      </c>
      <c r="BI24" s="306"/>
      <c r="BJ24" s="318">
        <f t="shared" si="45"/>
        <v>0</v>
      </c>
      <c r="BK24" s="162"/>
      <c r="BL24" s="288">
        <f t="shared" si="46"/>
        <v>0</v>
      </c>
      <c r="BM24" s="163"/>
      <c r="BN24" s="163"/>
      <c r="BO24" s="162"/>
      <c r="BP24" s="162"/>
      <c r="BQ24" s="192">
        <f t="shared" si="47"/>
        <v>0</v>
      </c>
      <c r="BR24" s="192"/>
      <c r="BS24" s="188">
        <f t="shared" si="48"/>
        <v>0</v>
      </c>
      <c r="BT24" s="317">
        <v>500</v>
      </c>
      <c r="BU24" s="317">
        <f t="shared" si="21"/>
        <v>500</v>
      </c>
      <c r="BV24" s="164"/>
    </row>
    <row r="25" spans="1:74" ht="15.75" customHeight="1" x14ac:dyDescent="0.2">
      <c r="A25" s="185">
        <v>16</v>
      </c>
      <c r="B25" s="182"/>
      <c r="C25" s="161"/>
      <c r="D25" s="161"/>
      <c r="E25" s="161"/>
      <c r="F25" s="161"/>
      <c r="G25" s="161"/>
      <c r="H25" s="161"/>
      <c r="I25" s="305"/>
      <c r="J25" s="161"/>
      <c r="K25" s="161"/>
      <c r="L25" s="305"/>
      <c r="M25" s="161"/>
      <c r="N25" s="161"/>
      <c r="O25" s="161"/>
      <c r="P25" s="161"/>
      <c r="Q25" s="305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82">
        <f t="shared" si="35"/>
        <v>0</v>
      </c>
      <c r="AJ25" s="184">
        <v>308</v>
      </c>
      <c r="AK25" s="182">
        <f t="shared" si="36"/>
        <v>38.5</v>
      </c>
      <c r="AL25" s="182">
        <f t="shared" si="37"/>
        <v>0</v>
      </c>
      <c r="AM25" s="308">
        <f t="shared" si="38"/>
        <v>11</v>
      </c>
      <c r="AN25" s="190"/>
      <c r="AO25" s="190"/>
      <c r="AP25" s="182"/>
      <c r="AQ25" s="161"/>
      <c r="AR25" s="161"/>
      <c r="AS25" s="161"/>
      <c r="AT25" s="191">
        <f t="shared" si="39"/>
        <v>0</v>
      </c>
      <c r="AU25" s="162"/>
      <c r="AV25" s="182"/>
      <c r="AW25" s="161"/>
      <c r="AX25" s="184"/>
      <c r="AY25" s="161"/>
      <c r="AZ25" s="184"/>
      <c r="BA25" s="161"/>
      <c r="BB25" s="184">
        <f t="shared" si="40"/>
        <v>0</v>
      </c>
      <c r="BC25" s="162"/>
      <c r="BD25" s="182">
        <f t="shared" si="41"/>
        <v>0</v>
      </c>
      <c r="BE25" s="186"/>
      <c r="BF25" s="289">
        <f t="shared" si="42"/>
        <v>0</v>
      </c>
      <c r="BG25" s="182">
        <f t="shared" si="43"/>
        <v>0</v>
      </c>
      <c r="BH25" s="187">
        <f t="shared" si="44"/>
        <v>0</v>
      </c>
      <c r="BI25" s="306"/>
      <c r="BJ25" s="318">
        <f t="shared" si="45"/>
        <v>0</v>
      </c>
      <c r="BK25" s="162"/>
      <c r="BL25" s="288">
        <f t="shared" si="46"/>
        <v>0</v>
      </c>
      <c r="BM25" s="163"/>
      <c r="BN25" s="163"/>
      <c r="BO25" s="162"/>
      <c r="BP25" s="162"/>
      <c r="BQ25" s="192">
        <f t="shared" si="47"/>
        <v>0</v>
      </c>
      <c r="BR25" s="192"/>
      <c r="BS25" s="188">
        <f t="shared" si="48"/>
        <v>0</v>
      </c>
      <c r="BT25" s="317">
        <v>500</v>
      </c>
      <c r="BU25" s="317">
        <f t="shared" si="21"/>
        <v>500</v>
      </c>
      <c r="BV25" s="164"/>
    </row>
    <row r="26" spans="1:74" ht="15.75" customHeight="1" x14ac:dyDescent="0.2">
      <c r="A26" s="185">
        <v>17</v>
      </c>
      <c r="B26" s="182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82">
        <f t="shared" si="35"/>
        <v>0</v>
      </c>
      <c r="AJ26" s="184">
        <v>309</v>
      </c>
      <c r="AK26" s="182">
        <f t="shared" si="36"/>
        <v>38.625</v>
      </c>
      <c r="AL26" s="182">
        <f t="shared" si="37"/>
        <v>0</v>
      </c>
      <c r="AM26" s="308">
        <f t="shared" si="38"/>
        <v>11</v>
      </c>
      <c r="AN26" s="190"/>
      <c r="AO26" s="190"/>
      <c r="AP26" s="182"/>
      <c r="AQ26" s="161"/>
      <c r="AR26" s="161"/>
      <c r="AS26" s="161"/>
      <c r="AT26" s="191">
        <f t="shared" si="39"/>
        <v>0</v>
      </c>
      <c r="AU26" s="162"/>
      <c r="AV26" s="182"/>
      <c r="AW26" s="161"/>
      <c r="AX26" s="184"/>
      <c r="AY26" s="161"/>
      <c r="AZ26" s="184"/>
      <c r="BA26" s="161"/>
      <c r="BB26" s="184">
        <f t="shared" si="40"/>
        <v>0</v>
      </c>
      <c r="BC26" s="162"/>
      <c r="BD26" s="182">
        <f t="shared" si="41"/>
        <v>0</v>
      </c>
      <c r="BE26" s="186"/>
      <c r="BF26" s="289">
        <f t="shared" si="42"/>
        <v>0</v>
      </c>
      <c r="BG26" s="182">
        <f t="shared" si="43"/>
        <v>0</v>
      </c>
      <c r="BH26" s="187">
        <f t="shared" si="44"/>
        <v>0</v>
      </c>
      <c r="BI26" s="306"/>
      <c r="BJ26" s="318">
        <f t="shared" si="45"/>
        <v>0</v>
      </c>
      <c r="BK26" s="162"/>
      <c r="BL26" s="288">
        <f t="shared" si="46"/>
        <v>0</v>
      </c>
      <c r="BM26" s="163"/>
      <c r="BN26" s="163"/>
      <c r="BO26" s="162"/>
      <c r="BP26" s="162"/>
      <c r="BQ26" s="192">
        <f t="shared" si="47"/>
        <v>0</v>
      </c>
      <c r="BR26" s="192"/>
      <c r="BS26" s="188">
        <f t="shared" si="48"/>
        <v>0</v>
      </c>
      <c r="BT26" s="317">
        <v>500</v>
      </c>
      <c r="BU26" s="317">
        <f t="shared" si="21"/>
        <v>500</v>
      </c>
      <c r="BV26" s="164"/>
    </row>
    <row r="27" spans="1:74" ht="15.75" customHeight="1" x14ac:dyDescent="0.2">
      <c r="A27" s="185">
        <v>18</v>
      </c>
      <c r="B27" s="182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82">
        <f t="shared" si="35"/>
        <v>0</v>
      </c>
      <c r="AJ27" s="184">
        <v>310</v>
      </c>
      <c r="AK27" s="182">
        <f t="shared" si="36"/>
        <v>38.75</v>
      </c>
      <c r="AL27" s="182">
        <f t="shared" si="37"/>
        <v>0</v>
      </c>
      <c r="AM27" s="308">
        <f t="shared" si="38"/>
        <v>11</v>
      </c>
      <c r="AN27" s="190"/>
      <c r="AO27" s="190"/>
      <c r="AP27" s="182"/>
      <c r="AQ27" s="161"/>
      <c r="AR27" s="161"/>
      <c r="AS27" s="161"/>
      <c r="AT27" s="191">
        <f t="shared" si="39"/>
        <v>0</v>
      </c>
      <c r="AU27" s="162"/>
      <c r="AV27" s="182"/>
      <c r="AW27" s="161"/>
      <c r="AX27" s="184"/>
      <c r="AY27" s="161"/>
      <c r="AZ27" s="184"/>
      <c r="BA27" s="161"/>
      <c r="BB27" s="184">
        <f t="shared" si="40"/>
        <v>0</v>
      </c>
      <c r="BC27" s="162"/>
      <c r="BD27" s="182">
        <f t="shared" si="41"/>
        <v>0</v>
      </c>
      <c r="BE27" s="186"/>
      <c r="BF27" s="289">
        <f t="shared" si="42"/>
        <v>0</v>
      </c>
      <c r="BG27" s="182">
        <f t="shared" si="43"/>
        <v>0</v>
      </c>
      <c r="BH27" s="187">
        <f t="shared" si="44"/>
        <v>0</v>
      </c>
      <c r="BI27" s="306"/>
      <c r="BJ27" s="318">
        <f t="shared" si="45"/>
        <v>0</v>
      </c>
      <c r="BK27" s="162"/>
      <c r="BL27" s="288">
        <f t="shared" si="46"/>
        <v>0</v>
      </c>
      <c r="BM27" s="163"/>
      <c r="BN27" s="163"/>
      <c r="BO27" s="162"/>
      <c r="BP27" s="162"/>
      <c r="BQ27" s="192">
        <f t="shared" si="47"/>
        <v>0</v>
      </c>
      <c r="BR27" s="192"/>
      <c r="BS27" s="188">
        <f t="shared" si="48"/>
        <v>0</v>
      </c>
      <c r="BT27" s="317"/>
      <c r="BU27" s="317"/>
      <c r="BV27" s="164"/>
    </row>
    <row r="28" spans="1:74" ht="15.75" customHeight="1" x14ac:dyDescent="0.2">
      <c r="A28" s="185">
        <v>19</v>
      </c>
      <c r="B28" s="182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82">
        <f t="shared" si="35"/>
        <v>0</v>
      </c>
      <c r="AJ28" s="184">
        <v>311</v>
      </c>
      <c r="AK28" s="182">
        <f t="shared" si="36"/>
        <v>38.875</v>
      </c>
      <c r="AL28" s="182">
        <f t="shared" si="37"/>
        <v>0</v>
      </c>
      <c r="AM28" s="308">
        <f t="shared" si="38"/>
        <v>11</v>
      </c>
      <c r="AN28" s="190"/>
      <c r="AO28" s="190"/>
      <c r="AP28" s="182"/>
      <c r="AQ28" s="161"/>
      <c r="AR28" s="161"/>
      <c r="AS28" s="161"/>
      <c r="AT28" s="191">
        <f t="shared" si="39"/>
        <v>0</v>
      </c>
      <c r="AU28" s="162"/>
      <c r="AV28" s="182"/>
      <c r="AW28" s="161"/>
      <c r="AX28" s="184"/>
      <c r="AY28" s="161"/>
      <c r="AZ28" s="184"/>
      <c r="BA28" s="161"/>
      <c r="BB28" s="184">
        <f t="shared" si="40"/>
        <v>0</v>
      </c>
      <c r="BC28" s="162"/>
      <c r="BD28" s="182">
        <f t="shared" si="41"/>
        <v>0</v>
      </c>
      <c r="BE28" s="186"/>
      <c r="BF28" s="289">
        <f t="shared" si="42"/>
        <v>0</v>
      </c>
      <c r="BG28" s="182">
        <f t="shared" si="43"/>
        <v>0</v>
      </c>
      <c r="BH28" s="187">
        <f t="shared" si="44"/>
        <v>0</v>
      </c>
      <c r="BI28" s="306"/>
      <c r="BJ28" s="318">
        <f t="shared" si="45"/>
        <v>0</v>
      </c>
      <c r="BK28" s="162"/>
      <c r="BL28" s="288">
        <f t="shared" si="46"/>
        <v>0</v>
      </c>
      <c r="BM28" s="163"/>
      <c r="BN28" s="163"/>
      <c r="BO28" s="162"/>
      <c r="BP28" s="162"/>
      <c r="BQ28" s="192">
        <f t="shared" si="47"/>
        <v>0</v>
      </c>
      <c r="BR28" s="192"/>
      <c r="BS28" s="188">
        <f t="shared" si="48"/>
        <v>0</v>
      </c>
      <c r="BV28" s="164"/>
    </row>
    <row r="29" spans="1:74" ht="15.75" customHeight="1" x14ac:dyDescent="0.2">
      <c r="A29" s="185">
        <v>20</v>
      </c>
      <c r="B29" s="182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82">
        <f t="shared" si="35"/>
        <v>0</v>
      </c>
      <c r="AJ29" s="184">
        <v>312</v>
      </c>
      <c r="AK29" s="182">
        <f t="shared" si="36"/>
        <v>39</v>
      </c>
      <c r="AL29" s="182">
        <f t="shared" si="37"/>
        <v>0</v>
      </c>
      <c r="AM29" s="308">
        <f t="shared" si="38"/>
        <v>11</v>
      </c>
      <c r="AN29" s="190"/>
      <c r="AO29" s="190"/>
      <c r="AP29" s="182"/>
      <c r="AQ29" s="161"/>
      <c r="AR29" s="161"/>
      <c r="AS29" s="161"/>
      <c r="AT29" s="191">
        <f t="shared" si="39"/>
        <v>0</v>
      </c>
      <c r="AU29" s="162"/>
      <c r="AV29" s="182"/>
      <c r="AW29" s="161"/>
      <c r="AX29" s="184"/>
      <c r="AY29" s="161"/>
      <c r="AZ29" s="184"/>
      <c r="BA29" s="161"/>
      <c r="BB29" s="184">
        <f t="shared" si="40"/>
        <v>0</v>
      </c>
      <c r="BC29" s="162"/>
      <c r="BD29" s="182">
        <f t="shared" si="41"/>
        <v>0</v>
      </c>
      <c r="BE29" s="186"/>
      <c r="BF29" s="289">
        <f t="shared" si="42"/>
        <v>0</v>
      </c>
      <c r="BG29" s="182">
        <f t="shared" si="43"/>
        <v>0</v>
      </c>
      <c r="BH29" s="187">
        <f t="shared" si="44"/>
        <v>0</v>
      </c>
      <c r="BI29" s="306"/>
      <c r="BJ29" s="318">
        <f t="shared" si="45"/>
        <v>0</v>
      </c>
      <c r="BK29" s="162"/>
      <c r="BL29" s="288">
        <f t="shared" si="46"/>
        <v>0</v>
      </c>
      <c r="BM29" s="163"/>
      <c r="BN29" s="163"/>
      <c r="BO29" s="162"/>
      <c r="BP29" s="162"/>
      <c r="BQ29" s="192">
        <f t="shared" si="47"/>
        <v>0</v>
      </c>
      <c r="BR29" s="192"/>
      <c r="BS29" s="188">
        <f t="shared" si="48"/>
        <v>0</v>
      </c>
      <c r="BV29" s="164"/>
    </row>
    <row r="30" spans="1:74" ht="15.75" customHeight="1" x14ac:dyDescent="0.2">
      <c r="A30" s="185">
        <v>21</v>
      </c>
      <c r="B30" s="182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82">
        <f t="shared" si="35"/>
        <v>0</v>
      </c>
      <c r="AJ30" s="184">
        <v>313</v>
      </c>
      <c r="AK30" s="182">
        <f t="shared" si="36"/>
        <v>39.125</v>
      </c>
      <c r="AL30" s="182">
        <f t="shared" si="37"/>
        <v>0</v>
      </c>
      <c r="AM30" s="308">
        <f t="shared" si="38"/>
        <v>11</v>
      </c>
      <c r="AN30" s="190"/>
      <c r="AO30" s="190"/>
      <c r="AP30" s="182"/>
      <c r="AQ30" s="161"/>
      <c r="AR30" s="161"/>
      <c r="AS30" s="161"/>
      <c r="AT30" s="191">
        <f t="shared" si="39"/>
        <v>0</v>
      </c>
      <c r="AU30" s="162"/>
      <c r="AV30" s="182"/>
      <c r="AW30" s="161"/>
      <c r="AX30" s="184"/>
      <c r="AY30" s="161"/>
      <c r="AZ30" s="184"/>
      <c r="BA30" s="161"/>
      <c r="BB30" s="184">
        <f t="shared" si="40"/>
        <v>0</v>
      </c>
      <c r="BC30" s="162"/>
      <c r="BD30" s="182">
        <f t="shared" si="41"/>
        <v>0</v>
      </c>
      <c r="BE30" s="186"/>
      <c r="BF30" s="289">
        <f t="shared" si="42"/>
        <v>0</v>
      </c>
      <c r="BG30" s="182">
        <f t="shared" si="43"/>
        <v>0</v>
      </c>
      <c r="BH30" s="187">
        <f t="shared" si="44"/>
        <v>0</v>
      </c>
      <c r="BI30" s="306"/>
      <c r="BJ30" s="318">
        <f t="shared" si="45"/>
        <v>0</v>
      </c>
      <c r="BK30" s="162"/>
      <c r="BL30" s="288">
        <f t="shared" si="46"/>
        <v>0</v>
      </c>
      <c r="BM30" s="163"/>
      <c r="BN30" s="163"/>
      <c r="BO30" s="162"/>
      <c r="BP30" s="162"/>
      <c r="BQ30" s="192">
        <f t="shared" si="47"/>
        <v>0</v>
      </c>
      <c r="BR30" s="192"/>
      <c r="BS30" s="188">
        <f t="shared" si="48"/>
        <v>0</v>
      </c>
      <c r="BV30" s="164"/>
    </row>
    <row r="31" spans="1:74" ht="15.75" customHeight="1" x14ac:dyDescent="0.2">
      <c r="A31" s="185">
        <v>22</v>
      </c>
      <c r="B31" s="182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82">
        <f t="shared" si="35"/>
        <v>0</v>
      </c>
      <c r="AJ31" s="184">
        <v>314</v>
      </c>
      <c r="AK31" s="182">
        <f t="shared" si="36"/>
        <v>39.25</v>
      </c>
      <c r="AL31" s="182">
        <f t="shared" si="37"/>
        <v>0</v>
      </c>
      <c r="AM31" s="308">
        <f t="shared" si="38"/>
        <v>11</v>
      </c>
      <c r="AN31" s="190"/>
      <c r="AO31" s="190"/>
      <c r="AP31" s="182"/>
      <c r="AQ31" s="161"/>
      <c r="AR31" s="161"/>
      <c r="AS31" s="161"/>
      <c r="AT31" s="191">
        <f t="shared" si="39"/>
        <v>0</v>
      </c>
      <c r="AU31" s="162"/>
      <c r="AV31" s="182"/>
      <c r="AW31" s="161"/>
      <c r="AX31" s="184"/>
      <c r="AY31" s="161"/>
      <c r="AZ31" s="184"/>
      <c r="BA31" s="161"/>
      <c r="BB31" s="184">
        <f t="shared" si="40"/>
        <v>0</v>
      </c>
      <c r="BC31" s="162"/>
      <c r="BD31" s="182">
        <f t="shared" si="41"/>
        <v>0</v>
      </c>
      <c r="BE31" s="186"/>
      <c r="BF31" s="289">
        <f t="shared" si="42"/>
        <v>0</v>
      </c>
      <c r="BG31" s="182">
        <f t="shared" si="43"/>
        <v>0</v>
      </c>
      <c r="BH31" s="187">
        <f t="shared" si="44"/>
        <v>0</v>
      </c>
      <c r="BI31" s="306"/>
      <c r="BJ31" s="318">
        <f t="shared" si="45"/>
        <v>0</v>
      </c>
      <c r="BK31" s="162"/>
      <c r="BL31" s="288">
        <f t="shared" si="46"/>
        <v>0</v>
      </c>
      <c r="BM31" s="163"/>
      <c r="BN31" s="163"/>
      <c r="BO31" s="162"/>
      <c r="BP31" s="162"/>
      <c r="BQ31" s="192">
        <f t="shared" si="47"/>
        <v>0</v>
      </c>
      <c r="BR31" s="192"/>
      <c r="BS31" s="188">
        <f t="shared" si="48"/>
        <v>0</v>
      </c>
      <c r="BV31" s="164"/>
    </row>
    <row r="32" spans="1:74" ht="15.75" customHeight="1" x14ac:dyDescent="0.2">
      <c r="A32" s="185">
        <v>23</v>
      </c>
      <c r="B32" s="182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82">
        <f t="shared" si="35"/>
        <v>0</v>
      </c>
      <c r="AJ32" s="184">
        <v>315</v>
      </c>
      <c r="AK32" s="182">
        <f t="shared" si="36"/>
        <v>39.375</v>
      </c>
      <c r="AL32" s="182">
        <f t="shared" si="37"/>
        <v>0</v>
      </c>
      <c r="AM32" s="308">
        <f t="shared" si="38"/>
        <v>11</v>
      </c>
      <c r="AN32" s="190"/>
      <c r="AO32" s="190"/>
      <c r="AP32" s="182"/>
      <c r="AQ32" s="161"/>
      <c r="AR32" s="161"/>
      <c r="AS32" s="161"/>
      <c r="AT32" s="191">
        <f t="shared" si="39"/>
        <v>0</v>
      </c>
      <c r="AU32" s="162"/>
      <c r="AV32" s="182"/>
      <c r="AW32" s="161"/>
      <c r="AX32" s="184"/>
      <c r="AY32" s="161"/>
      <c r="AZ32" s="184"/>
      <c r="BA32" s="161"/>
      <c r="BB32" s="184">
        <f t="shared" si="40"/>
        <v>0</v>
      </c>
      <c r="BC32" s="162"/>
      <c r="BD32" s="182">
        <f t="shared" si="41"/>
        <v>0</v>
      </c>
      <c r="BE32" s="186"/>
      <c r="BF32" s="289">
        <f t="shared" si="42"/>
        <v>0</v>
      </c>
      <c r="BG32" s="182">
        <f t="shared" si="43"/>
        <v>0</v>
      </c>
      <c r="BH32" s="187">
        <f t="shared" si="44"/>
        <v>0</v>
      </c>
      <c r="BI32" s="306"/>
      <c r="BJ32" s="318">
        <f t="shared" si="45"/>
        <v>0</v>
      </c>
      <c r="BK32" s="162"/>
      <c r="BL32" s="288">
        <f t="shared" si="46"/>
        <v>0</v>
      </c>
      <c r="BM32" s="163"/>
      <c r="BN32" s="163"/>
      <c r="BO32" s="162"/>
      <c r="BP32" s="162"/>
      <c r="BQ32" s="192">
        <f t="shared" si="47"/>
        <v>0</v>
      </c>
      <c r="BR32" s="192"/>
      <c r="BS32" s="188">
        <f t="shared" si="48"/>
        <v>0</v>
      </c>
      <c r="BV32" s="164"/>
    </row>
    <row r="33" spans="1:75" ht="15.75" customHeight="1" x14ac:dyDescent="0.2">
      <c r="A33" s="185">
        <v>24</v>
      </c>
      <c r="B33" s="182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82">
        <f t="shared" si="35"/>
        <v>0</v>
      </c>
      <c r="AJ33" s="184">
        <v>316</v>
      </c>
      <c r="AK33" s="182">
        <f t="shared" si="36"/>
        <v>39.5</v>
      </c>
      <c r="AL33" s="182">
        <f t="shared" si="37"/>
        <v>0</v>
      </c>
      <c r="AM33" s="308">
        <f t="shared" si="38"/>
        <v>11</v>
      </c>
      <c r="AN33" s="190"/>
      <c r="AO33" s="190"/>
      <c r="AP33" s="182"/>
      <c r="AQ33" s="161"/>
      <c r="AR33" s="161"/>
      <c r="AS33" s="161"/>
      <c r="AT33" s="191">
        <f t="shared" si="39"/>
        <v>0</v>
      </c>
      <c r="AU33" s="162"/>
      <c r="AV33" s="182"/>
      <c r="AW33" s="161"/>
      <c r="AX33" s="184"/>
      <c r="AY33" s="161"/>
      <c r="AZ33" s="184"/>
      <c r="BA33" s="161"/>
      <c r="BB33" s="184">
        <f t="shared" si="40"/>
        <v>0</v>
      </c>
      <c r="BC33" s="162"/>
      <c r="BD33" s="182">
        <f t="shared" si="41"/>
        <v>0</v>
      </c>
      <c r="BE33" s="186"/>
      <c r="BF33" s="289">
        <f t="shared" si="42"/>
        <v>0</v>
      </c>
      <c r="BG33" s="182">
        <f t="shared" si="43"/>
        <v>0</v>
      </c>
      <c r="BH33" s="187">
        <f t="shared" si="44"/>
        <v>0</v>
      </c>
      <c r="BI33" s="306"/>
      <c r="BJ33" s="318">
        <f t="shared" si="45"/>
        <v>0</v>
      </c>
      <c r="BK33" s="162"/>
      <c r="BL33" s="288">
        <f t="shared" si="46"/>
        <v>0</v>
      </c>
      <c r="BM33" s="163"/>
      <c r="BN33" s="163"/>
      <c r="BO33" s="162"/>
      <c r="BP33" s="162"/>
      <c r="BQ33" s="192">
        <f t="shared" si="47"/>
        <v>0</v>
      </c>
      <c r="BR33" s="192"/>
      <c r="BS33" s="188">
        <f t="shared" si="48"/>
        <v>0</v>
      </c>
      <c r="BV33" s="164"/>
    </row>
    <row r="34" spans="1:75" ht="15.75" customHeight="1" x14ac:dyDescent="0.2">
      <c r="A34" s="185">
        <v>25</v>
      </c>
      <c r="B34" s="182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82">
        <f t="shared" si="35"/>
        <v>0</v>
      </c>
      <c r="AJ34" s="184">
        <v>317</v>
      </c>
      <c r="AK34" s="182">
        <f t="shared" si="36"/>
        <v>39.625</v>
      </c>
      <c r="AL34" s="182">
        <f t="shared" si="37"/>
        <v>0</v>
      </c>
      <c r="AM34" s="308">
        <f t="shared" si="38"/>
        <v>11</v>
      </c>
      <c r="AN34" s="190"/>
      <c r="AO34" s="190"/>
      <c r="AP34" s="182"/>
      <c r="AQ34" s="161"/>
      <c r="AR34" s="161"/>
      <c r="AS34" s="161"/>
      <c r="AT34" s="191">
        <f t="shared" si="39"/>
        <v>0</v>
      </c>
      <c r="AU34" s="162"/>
      <c r="AV34" s="182"/>
      <c r="AW34" s="161"/>
      <c r="AX34" s="184"/>
      <c r="AY34" s="161"/>
      <c r="AZ34" s="184"/>
      <c r="BA34" s="161"/>
      <c r="BB34" s="184">
        <f t="shared" si="40"/>
        <v>0</v>
      </c>
      <c r="BC34" s="162"/>
      <c r="BD34" s="182">
        <f t="shared" si="41"/>
        <v>0</v>
      </c>
      <c r="BE34" s="186"/>
      <c r="BF34" s="289">
        <f t="shared" si="42"/>
        <v>0</v>
      </c>
      <c r="BG34" s="182">
        <f t="shared" si="43"/>
        <v>0</v>
      </c>
      <c r="BH34" s="187">
        <f t="shared" si="44"/>
        <v>0</v>
      </c>
      <c r="BI34" s="306"/>
      <c r="BJ34" s="318">
        <f t="shared" si="45"/>
        <v>0</v>
      </c>
      <c r="BK34" s="162"/>
      <c r="BL34" s="288">
        <f t="shared" si="46"/>
        <v>0</v>
      </c>
      <c r="BM34" s="163"/>
      <c r="BN34" s="163"/>
      <c r="BO34" s="162"/>
      <c r="BP34" s="162"/>
      <c r="BQ34" s="192">
        <f t="shared" si="47"/>
        <v>0</v>
      </c>
      <c r="BR34" s="192"/>
      <c r="BS34" s="188">
        <f t="shared" si="48"/>
        <v>0</v>
      </c>
      <c r="BV34" s="164"/>
      <c r="BW34" s="188"/>
    </row>
    <row r="35" spans="1:75" ht="15.75" customHeight="1" x14ac:dyDescent="0.2">
      <c r="A35" s="185">
        <v>26</v>
      </c>
      <c r="B35" s="182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82">
        <f t="shared" si="35"/>
        <v>0</v>
      </c>
      <c r="AJ35" s="184">
        <v>318</v>
      </c>
      <c r="AK35" s="182">
        <f t="shared" si="36"/>
        <v>39.75</v>
      </c>
      <c r="AL35" s="182">
        <f t="shared" si="37"/>
        <v>0</v>
      </c>
      <c r="AM35" s="308">
        <f t="shared" si="38"/>
        <v>11</v>
      </c>
      <c r="AN35" s="190"/>
      <c r="AO35" s="190"/>
      <c r="AP35" s="182"/>
      <c r="AQ35" s="161"/>
      <c r="AR35" s="161"/>
      <c r="AS35" s="161"/>
      <c r="AT35" s="191">
        <f t="shared" si="39"/>
        <v>0</v>
      </c>
      <c r="AU35" s="162"/>
      <c r="AV35" s="182"/>
      <c r="AW35" s="161"/>
      <c r="AX35" s="184"/>
      <c r="AY35" s="161"/>
      <c r="AZ35" s="184"/>
      <c r="BA35" s="161"/>
      <c r="BB35" s="184">
        <f t="shared" si="40"/>
        <v>0</v>
      </c>
      <c r="BC35" s="162"/>
      <c r="BD35" s="182">
        <f t="shared" si="41"/>
        <v>0</v>
      </c>
      <c r="BE35" s="186"/>
      <c r="BF35" s="289">
        <f t="shared" si="42"/>
        <v>0</v>
      </c>
      <c r="BG35" s="182">
        <f t="shared" si="43"/>
        <v>0</v>
      </c>
      <c r="BH35" s="187">
        <f t="shared" si="44"/>
        <v>0</v>
      </c>
      <c r="BI35" s="306"/>
      <c r="BJ35" s="318">
        <f t="shared" si="45"/>
        <v>0</v>
      </c>
      <c r="BK35" s="162"/>
      <c r="BL35" s="288">
        <f t="shared" si="46"/>
        <v>0</v>
      </c>
      <c r="BM35" s="163"/>
      <c r="BN35" s="163"/>
      <c r="BO35" s="162"/>
      <c r="BP35" s="162"/>
      <c r="BQ35" s="192">
        <f t="shared" si="47"/>
        <v>0</v>
      </c>
      <c r="BR35" s="192"/>
      <c r="BS35" s="188">
        <f t="shared" si="48"/>
        <v>0</v>
      </c>
      <c r="BV35" s="164"/>
      <c r="BW35" s="188"/>
    </row>
    <row r="36" spans="1:75" ht="15.75" customHeight="1" x14ac:dyDescent="0.2">
      <c r="A36" s="185">
        <v>27</v>
      </c>
      <c r="B36" s="182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82">
        <f t="shared" si="35"/>
        <v>0</v>
      </c>
      <c r="AJ36" s="184">
        <v>319</v>
      </c>
      <c r="AK36" s="182">
        <f t="shared" si="36"/>
        <v>39.875</v>
      </c>
      <c r="AL36" s="182">
        <f t="shared" si="37"/>
        <v>0</v>
      </c>
      <c r="AM36" s="308">
        <f t="shared" si="38"/>
        <v>11</v>
      </c>
      <c r="AN36" s="190"/>
      <c r="AO36" s="190"/>
      <c r="AP36" s="182"/>
      <c r="AQ36" s="161"/>
      <c r="AR36" s="161"/>
      <c r="AS36" s="161"/>
      <c r="AT36" s="191">
        <f t="shared" si="39"/>
        <v>0</v>
      </c>
      <c r="AU36" s="162"/>
      <c r="AV36" s="182"/>
      <c r="AW36" s="161"/>
      <c r="AX36" s="184"/>
      <c r="AY36" s="161"/>
      <c r="AZ36" s="184"/>
      <c r="BA36" s="161"/>
      <c r="BB36" s="184">
        <f t="shared" si="40"/>
        <v>0</v>
      </c>
      <c r="BC36" s="162"/>
      <c r="BD36" s="182">
        <f t="shared" si="41"/>
        <v>0</v>
      </c>
      <c r="BE36" s="186"/>
      <c r="BF36" s="289">
        <f t="shared" si="42"/>
        <v>0</v>
      </c>
      <c r="BG36" s="182">
        <f t="shared" si="43"/>
        <v>0</v>
      </c>
      <c r="BH36" s="187">
        <f t="shared" si="44"/>
        <v>0</v>
      </c>
      <c r="BI36" s="306"/>
      <c r="BJ36" s="318">
        <f t="shared" si="45"/>
        <v>0</v>
      </c>
      <c r="BK36" s="162"/>
      <c r="BL36" s="288">
        <f t="shared" si="46"/>
        <v>0</v>
      </c>
      <c r="BM36" s="163"/>
      <c r="BN36" s="163"/>
      <c r="BO36" s="162"/>
      <c r="BP36" s="162"/>
      <c r="BQ36" s="192">
        <f t="shared" si="47"/>
        <v>0</v>
      </c>
      <c r="BR36" s="192"/>
      <c r="BS36" s="188">
        <f t="shared" si="48"/>
        <v>0</v>
      </c>
      <c r="BV36" s="164"/>
      <c r="BW36" s="188"/>
    </row>
    <row r="37" spans="1:75" ht="15.75" customHeight="1" x14ac:dyDescent="0.2">
      <c r="A37" s="185">
        <v>28</v>
      </c>
      <c r="B37" s="182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82">
        <f t="shared" si="35"/>
        <v>0</v>
      </c>
      <c r="AJ37" s="184">
        <v>320</v>
      </c>
      <c r="AK37" s="182">
        <f t="shared" si="36"/>
        <v>40</v>
      </c>
      <c r="AL37" s="182">
        <f t="shared" si="37"/>
        <v>0</v>
      </c>
      <c r="AM37" s="308">
        <f t="shared" si="38"/>
        <v>11</v>
      </c>
      <c r="AN37" s="190"/>
      <c r="AO37" s="190"/>
      <c r="AP37" s="182"/>
      <c r="AQ37" s="161"/>
      <c r="AR37" s="161"/>
      <c r="AS37" s="161"/>
      <c r="AT37" s="191">
        <f t="shared" si="39"/>
        <v>0</v>
      </c>
      <c r="AU37" s="162"/>
      <c r="AV37" s="182"/>
      <c r="AW37" s="161"/>
      <c r="AX37" s="184"/>
      <c r="AY37" s="161"/>
      <c r="AZ37" s="184"/>
      <c r="BA37" s="161"/>
      <c r="BB37" s="184">
        <f t="shared" si="40"/>
        <v>0</v>
      </c>
      <c r="BC37" s="162"/>
      <c r="BD37" s="182">
        <f t="shared" si="41"/>
        <v>0</v>
      </c>
      <c r="BE37" s="186"/>
      <c r="BF37" s="289">
        <f t="shared" si="42"/>
        <v>0</v>
      </c>
      <c r="BG37" s="182">
        <f t="shared" si="43"/>
        <v>0</v>
      </c>
      <c r="BH37" s="187">
        <f t="shared" si="44"/>
        <v>0</v>
      </c>
      <c r="BI37" s="306"/>
      <c r="BJ37" s="318">
        <f t="shared" si="45"/>
        <v>0</v>
      </c>
      <c r="BK37" s="162"/>
      <c r="BL37" s="288">
        <f t="shared" si="46"/>
        <v>0</v>
      </c>
      <c r="BM37" s="163"/>
      <c r="BN37" s="163"/>
      <c r="BO37" s="162"/>
      <c r="BP37" s="162"/>
      <c r="BQ37" s="192">
        <f t="shared" si="47"/>
        <v>0</v>
      </c>
      <c r="BR37" s="192"/>
      <c r="BS37" s="188">
        <f t="shared" si="48"/>
        <v>0</v>
      </c>
      <c r="BV37" s="164"/>
      <c r="BW37" s="188"/>
    </row>
    <row r="38" spans="1:75" ht="15.75" customHeight="1" x14ac:dyDescent="0.2">
      <c r="A38" s="185">
        <v>29</v>
      </c>
      <c r="B38" s="182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82">
        <f t="shared" si="35"/>
        <v>0</v>
      </c>
      <c r="AJ38" s="184">
        <v>321</v>
      </c>
      <c r="AK38" s="182">
        <f t="shared" si="36"/>
        <v>40.125</v>
      </c>
      <c r="AL38" s="182">
        <f t="shared" si="37"/>
        <v>0</v>
      </c>
      <c r="AM38" s="308">
        <f t="shared" si="38"/>
        <v>11</v>
      </c>
      <c r="AN38" s="190"/>
      <c r="AO38" s="190"/>
      <c r="AP38" s="182"/>
      <c r="AQ38" s="161"/>
      <c r="AR38" s="161"/>
      <c r="AS38" s="161"/>
      <c r="AT38" s="191">
        <f t="shared" si="39"/>
        <v>0</v>
      </c>
      <c r="AU38" s="162"/>
      <c r="AV38" s="182"/>
      <c r="AW38" s="161"/>
      <c r="AX38" s="184"/>
      <c r="AY38" s="161"/>
      <c r="AZ38" s="184"/>
      <c r="BA38" s="161"/>
      <c r="BB38" s="184">
        <f t="shared" si="40"/>
        <v>0</v>
      </c>
      <c r="BC38" s="162"/>
      <c r="BD38" s="182">
        <f t="shared" si="41"/>
        <v>0</v>
      </c>
      <c r="BE38" s="186"/>
      <c r="BF38" s="289">
        <f t="shared" si="42"/>
        <v>0</v>
      </c>
      <c r="BG38" s="182">
        <f t="shared" si="43"/>
        <v>0</v>
      </c>
      <c r="BH38" s="187">
        <f t="shared" si="44"/>
        <v>0</v>
      </c>
      <c r="BI38" s="306"/>
      <c r="BJ38" s="318">
        <f t="shared" si="45"/>
        <v>0</v>
      </c>
      <c r="BK38" s="162"/>
      <c r="BL38" s="288">
        <f t="shared" si="46"/>
        <v>0</v>
      </c>
      <c r="BM38" s="163"/>
      <c r="BN38" s="163"/>
      <c r="BO38" s="162"/>
      <c r="BP38" s="162"/>
      <c r="BQ38" s="192">
        <f t="shared" si="47"/>
        <v>0</v>
      </c>
      <c r="BR38" s="192"/>
      <c r="BS38" s="188">
        <f t="shared" si="48"/>
        <v>0</v>
      </c>
      <c r="BV38" s="164"/>
      <c r="BW38" s="188"/>
    </row>
    <row r="39" spans="1:75" ht="15.75" customHeight="1" x14ac:dyDescent="0.2">
      <c r="A39" s="185">
        <v>30</v>
      </c>
      <c r="B39" s="182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82">
        <f t="shared" si="35"/>
        <v>0</v>
      </c>
      <c r="AJ39" s="184">
        <v>322</v>
      </c>
      <c r="AK39" s="182">
        <f t="shared" si="36"/>
        <v>40.25</v>
      </c>
      <c r="AL39" s="182">
        <f t="shared" si="37"/>
        <v>0</v>
      </c>
      <c r="AM39" s="308">
        <f t="shared" si="38"/>
        <v>11</v>
      </c>
      <c r="AN39" s="190"/>
      <c r="AO39" s="190"/>
      <c r="AP39" s="182"/>
      <c r="AQ39" s="161"/>
      <c r="AR39" s="161"/>
      <c r="AS39" s="161"/>
      <c r="AT39" s="191">
        <f t="shared" si="39"/>
        <v>0</v>
      </c>
      <c r="AU39" s="162"/>
      <c r="AV39" s="182"/>
      <c r="AW39" s="161"/>
      <c r="AX39" s="184"/>
      <c r="AY39" s="161"/>
      <c r="AZ39" s="184"/>
      <c r="BA39" s="161"/>
      <c r="BB39" s="184">
        <f t="shared" si="40"/>
        <v>0</v>
      </c>
      <c r="BC39" s="162"/>
      <c r="BD39" s="182">
        <f t="shared" si="41"/>
        <v>0</v>
      </c>
      <c r="BE39" s="186"/>
      <c r="BF39" s="289">
        <f t="shared" si="42"/>
        <v>0</v>
      </c>
      <c r="BG39" s="182">
        <f t="shared" si="43"/>
        <v>0</v>
      </c>
      <c r="BH39" s="187">
        <f t="shared" si="44"/>
        <v>0</v>
      </c>
      <c r="BI39" s="306"/>
      <c r="BJ39" s="318">
        <f t="shared" si="45"/>
        <v>0</v>
      </c>
      <c r="BK39" s="162"/>
      <c r="BL39" s="288">
        <f t="shared" si="46"/>
        <v>0</v>
      </c>
      <c r="BM39" s="163"/>
      <c r="BN39" s="163"/>
      <c r="BO39" s="162"/>
      <c r="BP39" s="162"/>
      <c r="BQ39" s="192">
        <f t="shared" si="47"/>
        <v>0</v>
      </c>
      <c r="BR39" s="192"/>
      <c r="BS39" s="188">
        <f t="shared" si="48"/>
        <v>0</v>
      </c>
      <c r="BV39" s="164"/>
      <c r="BW39" s="188"/>
    </row>
    <row r="40" spans="1:75" ht="15.75" customHeight="1" x14ac:dyDescent="0.2">
      <c r="A40" s="185">
        <v>31</v>
      </c>
      <c r="B40" s="182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82">
        <f t="shared" si="35"/>
        <v>0</v>
      </c>
      <c r="AJ40" s="184">
        <v>323</v>
      </c>
      <c r="AK40" s="182">
        <f t="shared" si="36"/>
        <v>40.375</v>
      </c>
      <c r="AL40" s="182">
        <f t="shared" si="37"/>
        <v>0</v>
      </c>
      <c r="AM40" s="308">
        <f t="shared" si="38"/>
        <v>11</v>
      </c>
      <c r="AN40" s="190"/>
      <c r="AO40" s="190"/>
      <c r="AP40" s="182"/>
      <c r="AQ40" s="161"/>
      <c r="AR40" s="161"/>
      <c r="AS40" s="161"/>
      <c r="AT40" s="191">
        <f t="shared" si="39"/>
        <v>0</v>
      </c>
      <c r="AU40" s="162"/>
      <c r="AV40" s="182"/>
      <c r="AW40" s="161"/>
      <c r="AX40" s="184"/>
      <c r="AY40" s="161"/>
      <c r="AZ40" s="184"/>
      <c r="BA40" s="161"/>
      <c r="BB40" s="184">
        <f t="shared" si="40"/>
        <v>0</v>
      </c>
      <c r="BC40" s="162"/>
      <c r="BD40" s="182">
        <f t="shared" si="41"/>
        <v>0</v>
      </c>
      <c r="BE40" s="186"/>
      <c r="BF40" s="289">
        <f t="shared" si="42"/>
        <v>0</v>
      </c>
      <c r="BG40" s="182">
        <f t="shared" si="43"/>
        <v>0</v>
      </c>
      <c r="BH40" s="187">
        <f t="shared" si="44"/>
        <v>0</v>
      </c>
      <c r="BI40" s="306"/>
      <c r="BJ40" s="318">
        <f t="shared" si="45"/>
        <v>0</v>
      </c>
      <c r="BK40" s="162"/>
      <c r="BL40" s="288">
        <f t="shared" si="46"/>
        <v>0</v>
      </c>
      <c r="BM40" s="163"/>
      <c r="BN40" s="163"/>
      <c r="BO40" s="162"/>
      <c r="BP40" s="162"/>
      <c r="BQ40" s="192">
        <f t="shared" si="47"/>
        <v>0</v>
      </c>
      <c r="BR40" s="192"/>
      <c r="BS40" s="188">
        <f t="shared" si="48"/>
        <v>0</v>
      </c>
      <c r="BV40" s="164"/>
      <c r="BW40" s="188"/>
    </row>
    <row r="41" spans="1:75" ht="15.75" customHeight="1" x14ac:dyDescent="0.2">
      <c r="A41" s="185">
        <v>32</v>
      </c>
      <c r="B41" s="182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82">
        <f t="shared" si="35"/>
        <v>0</v>
      </c>
      <c r="AJ41" s="184">
        <v>324</v>
      </c>
      <c r="AK41" s="182">
        <f t="shared" si="36"/>
        <v>40.5</v>
      </c>
      <c r="AL41" s="182">
        <f t="shared" si="37"/>
        <v>0</v>
      </c>
      <c r="AM41" s="308">
        <f t="shared" si="38"/>
        <v>11</v>
      </c>
      <c r="AN41" s="190"/>
      <c r="AO41" s="190"/>
      <c r="AP41" s="182"/>
      <c r="AQ41" s="161"/>
      <c r="AR41" s="161"/>
      <c r="AS41" s="161"/>
      <c r="AT41" s="191">
        <f t="shared" si="39"/>
        <v>0</v>
      </c>
      <c r="AU41" s="162"/>
      <c r="AV41" s="182"/>
      <c r="AW41" s="161"/>
      <c r="AX41" s="184"/>
      <c r="AY41" s="161"/>
      <c r="AZ41" s="184"/>
      <c r="BA41" s="161"/>
      <c r="BB41" s="184">
        <f t="shared" si="40"/>
        <v>0</v>
      </c>
      <c r="BC41" s="162"/>
      <c r="BD41" s="182">
        <f t="shared" si="41"/>
        <v>0</v>
      </c>
      <c r="BE41" s="186"/>
      <c r="BF41" s="289">
        <f t="shared" si="42"/>
        <v>0</v>
      </c>
      <c r="BG41" s="182">
        <f t="shared" si="43"/>
        <v>0</v>
      </c>
      <c r="BH41" s="187">
        <f t="shared" si="44"/>
        <v>0</v>
      </c>
      <c r="BI41" s="306"/>
      <c r="BJ41" s="318">
        <f t="shared" si="45"/>
        <v>0</v>
      </c>
      <c r="BK41" s="162"/>
      <c r="BL41" s="288">
        <f t="shared" si="46"/>
        <v>0</v>
      </c>
      <c r="BM41" s="163"/>
      <c r="BN41" s="163"/>
      <c r="BO41" s="162"/>
      <c r="BP41" s="162"/>
      <c r="BQ41" s="192">
        <f t="shared" si="47"/>
        <v>0</v>
      </c>
      <c r="BR41" s="192"/>
      <c r="BS41" s="188">
        <f t="shared" si="48"/>
        <v>0</v>
      </c>
      <c r="BV41" s="164"/>
      <c r="BW41" s="188"/>
    </row>
    <row r="42" spans="1:75" ht="15.75" customHeight="1" x14ac:dyDescent="0.2">
      <c r="A42" s="185">
        <v>33</v>
      </c>
      <c r="B42" s="182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82">
        <f t="shared" si="35"/>
        <v>0</v>
      </c>
      <c r="AJ42" s="184">
        <v>325</v>
      </c>
      <c r="AK42" s="182">
        <f t="shared" si="36"/>
        <v>40.625</v>
      </c>
      <c r="AL42" s="182">
        <f t="shared" si="37"/>
        <v>0</v>
      </c>
      <c r="AM42" s="308">
        <f t="shared" si="38"/>
        <v>11</v>
      </c>
      <c r="AN42" s="190"/>
      <c r="AO42" s="190"/>
      <c r="AP42" s="182"/>
      <c r="AQ42" s="161"/>
      <c r="AR42" s="161"/>
      <c r="AS42" s="161"/>
      <c r="AT42" s="191">
        <f t="shared" si="39"/>
        <v>0</v>
      </c>
      <c r="AU42" s="162"/>
      <c r="AV42" s="182"/>
      <c r="AW42" s="161"/>
      <c r="AX42" s="184"/>
      <c r="AY42" s="161"/>
      <c r="AZ42" s="184"/>
      <c r="BA42" s="161"/>
      <c r="BB42" s="184">
        <f t="shared" si="40"/>
        <v>0</v>
      </c>
      <c r="BC42" s="162"/>
      <c r="BD42" s="182">
        <f t="shared" si="41"/>
        <v>0</v>
      </c>
      <c r="BE42" s="186"/>
      <c r="BF42" s="289">
        <f t="shared" si="42"/>
        <v>0</v>
      </c>
      <c r="BG42" s="182">
        <f t="shared" si="43"/>
        <v>0</v>
      </c>
      <c r="BH42" s="187">
        <f t="shared" si="44"/>
        <v>0</v>
      </c>
      <c r="BI42" s="306"/>
      <c r="BJ42" s="318">
        <f t="shared" si="45"/>
        <v>0</v>
      </c>
      <c r="BK42" s="162"/>
      <c r="BL42" s="288">
        <f t="shared" si="46"/>
        <v>0</v>
      </c>
      <c r="BM42" s="163"/>
      <c r="BN42" s="163"/>
      <c r="BO42" s="162"/>
      <c r="BP42" s="162"/>
      <c r="BQ42" s="192">
        <f t="shared" si="47"/>
        <v>0</v>
      </c>
      <c r="BR42" s="192"/>
      <c r="BS42" s="188">
        <f t="shared" si="48"/>
        <v>0</v>
      </c>
      <c r="BV42" s="164"/>
      <c r="BW42" s="188"/>
    </row>
    <row r="43" spans="1:75" ht="15.75" customHeight="1" x14ac:dyDescent="0.2">
      <c r="A43" s="185">
        <v>34</v>
      </c>
      <c r="B43" s="182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82">
        <f t="shared" si="35"/>
        <v>0</v>
      </c>
      <c r="AJ43" s="184">
        <v>326</v>
      </c>
      <c r="AK43" s="182">
        <f t="shared" si="36"/>
        <v>40.75</v>
      </c>
      <c r="AL43" s="182">
        <f t="shared" si="37"/>
        <v>0</v>
      </c>
      <c r="AM43" s="308">
        <f t="shared" si="38"/>
        <v>11</v>
      </c>
      <c r="AN43" s="190"/>
      <c r="AO43" s="190"/>
      <c r="AP43" s="182"/>
      <c r="AQ43" s="161"/>
      <c r="AR43" s="161"/>
      <c r="AS43" s="161"/>
      <c r="AT43" s="191">
        <f t="shared" si="39"/>
        <v>0</v>
      </c>
      <c r="AU43" s="162"/>
      <c r="AV43" s="182"/>
      <c r="AW43" s="161"/>
      <c r="AX43" s="184"/>
      <c r="AY43" s="161"/>
      <c r="AZ43" s="184"/>
      <c r="BA43" s="161"/>
      <c r="BB43" s="184">
        <f t="shared" si="40"/>
        <v>0</v>
      </c>
      <c r="BC43" s="162"/>
      <c r="BD43" s="182">
        <f t="shared" si="41"/>
        <v>0</v>
      </c>
      <c r="BE43" s="186"/>
      <c r="BF43" s="289">
        <f t="shared" si="42"/>
        <v>0</v>
      </c>
      <c r="BG43" s="182">
        <f t="shared" si="43"/>
        <v>0</v>
      </c>
      <c r="BH43" s="187">
        <f t="shared" si="44"/>
        <v>0</v>
      </c>
      <c r="BI43" s="306"/>
      <c r="BJ43" s="318">
        <f t="shared" si="45"/>
        <v>0</v>
      </c>
      <c r="BK43" s="162"/>
      <c r="BL43" s="288">
        <f t="shared" si="46"/>
        <v>0</v>
      </c>
      <c r="BM43" s="163"/>
      <c r="BN43" s="163"/>
      <c r="BO43" s="162"/>
      <c r="BP43" s="162"/>
      <c r="BQ43" s="192">
        <f t="shared" si="47"/>
        <v>0</v>
      </c>
      <c r="BR43" s="192"/>
      <c r="BS43" s="188">
        <f t="shared" si="48"/>
        <v>0</v>
      </c>
      <c r="BV43" s="164"/>
      <c r="BW43" s="188"/>
    </row>
    <row r="44" spans="1:75" ht="15.75" customHeight="1" x14ac:dyDescent="0.2">
      <c r="A44" s="185">
        <v>35</v>
      </c>
      <c r="B44" s="182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82">
        <f t="shared" si="35"/>
        <v>0</v>
      </c>
      <c r="AJ44" s="184">
        <v>327</v>
      </c>
      <c r="AK44" s="182">
        <f t="shared" si="36"/>
        <v>40.875</v>
      </c>
      <c r="AL44" s="182">
        <f t="shared" si="37"/>
        <v>0</v>
      </c>
      <c r="AM44" s="308">
        <f t="shared" si="38"/>
        <v>11</v>
      </c>
      <c r="AN44" s="190"/>
      <c r="AO44" s="190"/>
      <c r="AP44" s="182"/>
      <c r="AQ44" s="161"/>
      <c r="AR44" s="161"/>
      <c r="AS44" s="161"/>
      <c r="AT44" s="191">
        <f t="shared" si="39"/>
        <v>0</v>
      </c>
      <c r="AU44" s="162"/>
      <c r="AV44" s="182"/>
      <c r="AW44" s="161"/>
      <c r="AX44" s="184"/>
      <c r="AY44" s="161"/>
      <c r="AZ44" s="184"/>
      <c r="BA44" s="161"/>
      <c r="BB44" s="184">
        <f t="shared" si="40"/>
        <v>0</v>
      </c>
      <c r="BC44" s="162"/>
      <c r="BD44" s="182">
        <f t="shared" si="41"/>
        <v>0</v>
      </c>
      <c r="BE44" s="186"/>
      <c r="BF44" s="289">
        <f t="shared" si="42"/>
        <v>0</v>
      </c>
      <c r="BG44" s="182">
        <f t="shared" si="43"/>
        <v>0</v>
      </c>
      <c r="BH44" s="187">
        <f t="shared" si="44"/>
        <v>0</v>
      </c>
      <c r="BI44" s="306"/>
      <c r="BJ44" s="318">
        <f t="shared" si="45"/>
        <v>0</v>
      </c>
      <c r="BK44" s="162"/>
      <c r="BL44" s="288">
        <f t="shared" si="46"/>
        <v>0</v>
      </c>
      <c r="BM44" s="163"/>
      <c r="BN44" s="163"/>
      <c r="BO44" s="162"/>
      <c r="BP44" s="162"/>
      <c r="BQ44" s="192">
        <f t="shared" si="47"/>
        <v>0</v>
      </c>
      <c r="BR44" s="192"/>
      <c r="BS44" s="188">
        <f t="shared" si="48"/>
        <v>0</v>
      </c>
      <c r="BV44" s="164"/>
      <c r="BW44" s="188"/>
    </row>
    <row r="45" spans="1:75" ht="15.75" customHeight="1" x14ac:dyDescent="0.2">
      <c r="A45" s="185">
        <v>36</v>
      </c>
      <c r="B45" s="182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82">
        <f t="shared" si="35"/>
        <v>0</v>
      </c>
      <c r="AJ45" s="184">
        <v>328</v>
      </c>
      <c r="AK45" s="182">
        <f t="shared" si="36"/>
        <v>41</v>
      </c>
      <c r="AL45" s="182">
        <f t="shared" si="37"/>
        <v>0</v>
      </c>
      <c r="AM45" s="308">
        <f t="shared" si="38"/>
        <v>11</v>
      </c>
      <c r="AN45" s="190"/>
      <c r="AO45" s="190"/>
      <c r="AP45" s="182"/>
      <c r="AQ45" s="161"/>
      <c r="AR45" s="161"/>
      <c r="AS45" s="161"/>
      <c r="AT45" s="191">
        <f t="shared" si="39"/>
        <v>0</v>
      </c>
      <c r="AU45" s="162"/>
      <c r="AV45" s="182"/>
      <c r="AW45" s="161"/>
      <c r="AX45" s="184"/>
      <c r="AY45" s="161"/>
      <c r="AZ45" s="184"/>
      <c r="BA45" s="161"/>
      <c r="BB45" s="184">
        <f t="shared" si="40"/>
        <v>0</v>
      </c>
      <c r="BC45" s="162"/>
      <c r="BD45" s="182">
        <f t="shared" si="41"/>
        <v>0</v>
      </c>
      <c r="BE45" s="186"/>
      <c r="BF45" s="289">
        <f t="shared" si="42"/>
        <v>0</v>
      </c>
      <c r="BG45" s="182">
        <f t="shared" si="43"/>
        <v>0</v>
      </c>
      <c r="BH45" s="187">
        <f t="shared" si="44"/>
        <v>0</v>
      </c>
      <c r="BI45" s="306"/>
      <c r="BJ45" s="318">
        <f t="shared" si="45"/>
        <v>0</v>
      </c>
      <c r="BK45" s="162"/>
      <c r="BL45" s="288">
        <f t="shared" si="46"/>
        <v>0</v>
      </c>
      <c r="BM45" s="163"/>
      <c r="BN45" s="163"/>
      <c r="BO45" s="162"/>
      <c r="BP45" s="162"/>
      <c r="BQ45" s="192">
        <f t="shared" si="47"/>
        <v>0</v>
      </c>
      <c r="BR45" s="192"/>
      <c r="BS45" s="188">
        <f t="shared" si="48"/>
        <v>0</v>
      </c>
      <c r="BV45" s="164"/>
      <c r="BW45" s="188"/>
    </row>
    <row r="46" spans="1:75" ht="15.75" customHeight="1" x14ac:dyDescent="0.2">
      <c r="A46" s="185">
        <v>37</v>
      </c>
      <c r="B46" s="182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82">
        <f t="shared" si="35"/>
        <v>0</v>
      </c>
      <c r="AJ46" s="184">
        <v>329</v>
      </c>
      <c r="AK46" s="182">
        <f t="shared" si="36"/>
        <v>41.125</v>
      </c>
      <c r="AL46" s="182">
        <f t="shared" si="37"/>
        <v>0</v>
      </c>
      <c r="AM46" s="308">
        <f t="shared" si="38"/>
        <v>11</v>
      </c>
      <c r="AN46" s="190"/>
      <c r="AO46" s="190"/>
      <c r="AP46" s="182"/>
      <c r="AQ46" s="161"/>
      <c r="AR46" s="161"/>
      <c r="AS46" s="161"/>
      <c r="AT46" s="191">
        <f t="shared" si="39"/>
        <v>0</v>
      </c>
      <c r="AU46" s="162"/>
      <c r="AV46" s="182"/>
      <c r="AW46" s="161"/>
      <c r="AX46" s="184"/>
      <c r="AY46" s="161"/>
      <c r="AZ46" s="184"/>
      <c r="BA46" s="161"/>
      <c r="BB46" s="184">
        <f t="shared" si="40"/>
        <v>0</v>
      </c>
      <c r="BC46" s="162"/>
      <c r="BD46" s="182">
        <f t="shared" si="41"/>
        <v>0</v>
      </c>
      <c r="BE46" s="186"/>
      <c r="BF46" s="289">
        <f t="shared" si="42"/>
        <v>0</v>
      </c>
      <c r="BG46" s="182">
        <f t="shared" si="43"/>
        <v>0</v>
      </c>
      <c r="BH46" s="187">
        <f t="shared" si="44"/>
        <v>0</v>
      </c>
      <c r="BI46" s="306"/>
      <c r="BJ46" s="318">
        <f t="shared" si="45"/>
        <v>0</v>
      </c>
      <c r="BK46" s="162"/>
      <c r="BL46" s="288">
        <f t="shared" si="46"/>
        <v>0</v>
      </c>
      <c r="BM46" s="163"/>
      <c r="BN46" s="163"/>
      <c r="BO46" s="162"/>
      <c r="BP46" s="162"/>
      <c r="BQ46" s="192">
        <f t="shared" si="47"/>
        <v>0</v>
      </c>
      <c r="BR46" s="192"/>
      <c r="BS46" s="188">
        <f t="shared" si="48"/>
        <v>0</v>
      </c>
      <c r="BV46" s="164"/>
      <c r="BW46" s="188"/>
    </row>
    <row r="47" spans="1:75" ht="15.75" customHeight="1" x14ac:dyDescent="0.2">
      <c r="A47" s="185">
        <v>38</v>
      </c>
      <c r="B47" s="182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82">
        <f t="shared" si="35"/>
        <v>0</v>
      </c>
      <c r="AJ47" s="184">
        <v>330</v>
      </c>
      <c r="AK47" s="182">
        <f t="shared" si="36"/>
        <v>41.25</v>
      </c>
      <c r="AL47" s="182">
        <f t="shared" si="37"/>
        <v>0</v>
      </c>
      <c r="AM47" s="308">
        <f t="shared" si="38"/>
        <v>11</v>
      </c>
      <c r="AN47" s="190"/>
      <c r="AO47" s="190"/>
      <c r="AP47" s="182"/>
      <c r="AQ47" s="161"/>
      <c r="AR47" s="161"/>
      <c r="AS47" s="161"/>
      <c r="AT47" s="191">
        <f t="shared" si="39"/>
        <v>0</v>
      </c>
      <c r="AU47" s="162"/>
      <c r="AV47" s="182"/>
      <c r="AW47" s="161"/>
      <c r="AX47" s="184"/>
      <c r="AY47" s="161"/>
      <c r="AZ47" s="184"/>
      <c r="BA47" s="161"/>
      <c r="BB47" s="184">
        <f t="shared" si="40"/>
        <v>0</v>
      </c>
      <c r="BC47" s="162"/>
      <c r="BD47" s="182">
        <f t="shared" si="41"/>
        <v>0</v>
      </c>
      <c r="BE47" s="186"/>
      <c r="BF47" s="289">
        <f t="shared" si="42"/>
        <v>0</v>
      </c>
      <c r="BG47" s="182">
        <f t="shared" si="43"/>
        <v>0</v>
      </c>
      <c r="BH47" s="187">
        <f t="shared" si="44"/>
        <v>0</v>
      </c>
      <c r="BI47" s="306"/>
      <c r="BJ47" s="318">
        <f t="shared" si="45"/>
        <v>0</v>
      </c>
      <c r="BK47" s="162"/>
      <c r="BL47" s="288">
        <f t="shared" si="46"/>
        <v>0</v>
      </c>
      <c r="BM47" s="163"/>
      <c r="BN47" s="163"/>
      <c r="BO47" s="162"/>
      <c r="BP47" s="162"/>
      <c r="BQ47" s="192">
        <f t="shared" si="47"/>
        <v>0</v>
      </c>
      <c r="BR47" s="192"/>
      <c r="BS47" s="188">
        <f t="shared" si="48"/>
        <v>0</v>
      </c>
      <c r="BV47" s="164"/>
      <c r="BW47" s="188"/>
    </row>
    <row r="48" spans="1:75" ht="15.75" customHeight="1" x14ac:dyDescent="0.2">
      <c r="A48" s="185">
        <v>39</v>
      </c>
      <c r="B48" s="182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82">
        <f t="shared" si="35"/>
        <v>0</v>
      </c>
      <c r="AJ48" s="184">
        <v>331</v>
      </c>
      <c r="AK48" s="182">
        <f t="shared" si="36"/>
        <v>41.375</v>
      </c>
      <c r="AL48" s="182">
        <f t="shared" si="37"/>
        <v>0</v>
      </c>
      <c r="AM48" s="308">
        <f t="shared" si="38"/>
        <v>11</v>
      </c>
      <c r="AN48" s="190"/>
      <c r="AO48" s="190"/>
      <c r="AP48" s="182"/>
      <c r="AQ48" s="161"/>
      <c r="AR48" s="161"/>
      <c r="AS48" s="161"/>
      <c r="AT48" s="191">
        <f t="shared" si="39"/>
        <v>0</v>
      </c>
      <c r="AU48" s="162"/>
      <c r="AV48" s="182"/>
      <c r="AW48" s="161"/>
      <c r="AX48" s="184"/>
      <c r="AY48" s="161"/>
      <c r="AZ48" s="184"/>
      <c r="BA48" s="161"/>
      <c r="BB48" s="184">
        <f t="shared" si="40"/>
        <v>0</v>
      </c>
      <c r="BC48" s="162"/>
      <c r="BD48" s="182">
        <f t="shared" si="41"/>
        <v>0</v>
      </c>
      <c r="BE48" s="186"/>
      <c r="BF48" s="289">
        <f t="shared" si="42"/>
        <v>0</v>
      </c>
      <c r="BG48" s="182">
        <f t="shared" si="43"/>
        <v>0</v>
      </c>
      <c r="BH48" s="187">
        <f t="shared" si="44"/>
        <v>0</v>
      </c>
      <c r="BI48" s="306"/>
      <c r="BJ48" s="318">
        <f t="shared" si="45"/>
        <v>0</v>
      </c>
      <c r="BK48" s="162"/>
      <c r="BL48" s="288">
        <f t="shared" si="46"/>
        <v>0</v>
      </c>
      <c r="BM48" s="163"/>
      <c r="BN48" s="163"/>
      <c r="BO48" s="162"/>
      <c r="BP48" s="162"/>
      <c r="BQ48" s="192">
        <f t="shared" si="47"/>
        <v>0</v>
      </c>
      <c r="BR48" s="192"/>
      <c r="BS48" s="188">
        <f t="shared" si="48"/>
        <v>0</v>
      </c>
      <c r="BV48" s="164"/>
    </row>
    <row r="49" spans="1:76" ht="15.75" customHeight="1" x14ac:dyDescent="0.2">
      <c r="A49" s="185">
        <v>40</v>
      </c>
      <c r="B49" s="182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82">
        <f t="shared" si="35"/>
        <v>0</v>
      </c>
      <c r="AJ49" s="184">
        <v>332</v>
      </c>
      <c r="AK49" s="182">
        <f t="shared" si="36"/>
        <v>41.5</v>
      </c>
      <c r="AL49" s="182">
        <f t="shared" si="37"/>
        <v>0</v>
      </c>
      <c r="AM49" s="308">
        <f t="shared" si="38"/>
        <v>11</v>
      </c>
      <c r="AN49" s="190"/>
      <c r="AO49" s="190"/>
      <c r="AP49" s="182"/>
      <c r="AQ49" s="161"/>
      <c r="AR49" s="161"/>
      <c r="AS49" s="161"/>
      <c r="AT49" s="191">
        <f t="shared" si="39"/>
        <v>0</v>
      </c>
      <c r="AU49" s="162"/>
      <c r="AV49" s="182"/>
      <c r="AW49" s="161"/>
      <c r="AX49" s="184"/>
      <c r="AY49" s="161"/>
      <c r="AZ49" s="184"/>
      <c r="BA49" s="161"/>
      <c r="BB49" s="184">
        <f t="shared" si="40"/>
        <v>0</v>
      </c>
      <c r="BC49" s="162"/>
      <c r="BD49" s="182">
        <f t="shared" si="41"/>
        <v>0</v>
      </c>
      <c r="BE49" s="186"/>
      <c r="BF49" s="289">
        <f t="shared" si="42"/>
        <v>0</v>
      </c>
      <c r="BG49" s="182">
        <f t="shared" si="43"/>
        <v>0</v>
      </c>
      <c r="BH49" s="187">
        <f t="shared" si="44"/>
        <v>0</v>
      </c>
      <c r="BI49" s="306"/>
      <c r="BJ49" s="318">
        <f t="shared" si="45"/>
        <v>0</v>
      </c>
      <c r="BK49" s="162"/>
      <c r="BL49" s="288">
        <f t="shared" si="46"/>
        <v>0</v>
      </c>
      <c r="BM49" s="163"/>
      <c r="BN49" s="163"/>
      <c r="BO49" s="162"/>
      <c r="BP49" s="162"/>
      <c r="BQ49" s="192">
        <f t="shared" si="47"/>
        <v>0</v>
      </c>
      <c r="BR49" s="192"/>
      <c r="BS49" s="188">
        <f t="shared" si="48"/>
        <v>0</v>
      </c>
      <c r="BV49" s="164"/>
    </row>
    <row r="50" spans="1:76" ht="15.75" customHeight="1" x14ac:dyDescent="0.2">
      <c r="A50" s="185">
        <v>41</v>
      </c>
      <c r="B50" s="182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82">
        <f t="shared" si="35"/>
        <v>0</v>
      </c>
      <c r="AJ50" s="184">
        <v>333</v>
      </c>
      <c r="AK50" s="182">
        <f t="shared" si="36"/>
        <v>41.625</v>
      </c>
      <c r="AL50" s="182">
        <f t="shared" si="37"/>
        <v>0</v>
      </c>
      <c r="AM50" s="308">
        <f t="shared" si="38"/>
        <v>11</v>
      </c>
      <c r="AN50" s="190"/>
      <c r="AO50" s="190"/>
      <c r="AP50" s="182"/>
      <c r="AQ50" s="161"/>
      <c r="AR50" s="161"/>
      <c r="AS50" s="161"/>
      <c r="AT50" s="191">
        <f t="shared" si="39"/>
        <v>0</v>
      </c>
      <c r="AU50" s="162"/>
      <c r="AV50" s="182"/>
      <c r="AW50" s="161"/>
      <c r="AX50" s="184"/>
      <c r="AY50" s="161"/>
      <c r="AZ50" s="184"/>
      <c r="BA50" s="161"/>
      <c r="BB50" s="184">
        <f t="shared" si="40"/>
        <v>0</v>
      </c>
      <c r="BC50" s="162"/>
      <c r="BD50" s="182">
        <f t="shared" si="41"/>
        <v>0</v>
      </c>
      <c r="BE50" s="186"/>
      <c r="BF50" s="289">
        <f t="shared" si="42"/>
        <v>0</v>
      </c>
      <c r="BG50" s="182">
        <f t="shared" si="43"/>
        <v>0</v>
      </c>
      <c r="BH50" s="187">
        <f t="shared" si="44"/>
        <v>0</v>
      </c>
      <c r="BI50" s="306"/>
      <c r="BJ50" s="318">
        <f t="shared" si="45"/>
        <v>0</v>
      </c>
      <c r="BK50" s="162"/>
      <c r="BL50" s="288">
        <f t="shared" si="46"/>
        <v>0</v>
      </c>
      <c r="BM50" s="163"/>
      <c r="BN50" s="163"/>
      <c r="BO50" s="162"/>
      <c r="BP50" s="162"/>
      <c r="BQ50" s="192">
        <f t="shared" si="47"/>
        <v>0</v>
      </c>
      <c r="BR50" s="192"/>
      <c r="BS50" s="188">
        <f t="shared" si="48"/>
        <v>0</v>
      </c>
      <c r="BV50" s="164"/>
    </row>
    <row r="51" spans="1:76" ht="15.75" customHeight="1" x14ac:dyDescent="0.2">
      <c r="A51" s="185">
        <v>42</v>
      </c>
      <c r="B51" s="182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82">
        <f t="shared" si="35"/>
        <v>0</v>
      </c>
      <c r="AJ51" s="184">
        <v>334</v>
      </c>
      <c r="AK51" s="182">
        <f t="shared" si="36"/>
        <v>41.75</v>
      </c>
      <c r="AL51" s="182">
        <f t="shared" si="37"/>
        <v>0</v>
      </c>
      <c r="AM51" s="308">
        <f t="shared" si="38"/>
        <v>11</v>
      </c>
      <c r="AN51" s="190"/>
      <c r="AO51" s="190"/>
      <c r="AP51" s="182"/>
      <c r="AQ51" s="161"/>
      <c r="AR51" s="161"/>
      <c r="AS51" s="161"/>
      <c r="AT51" s="191">
        <f t="shared" si="39"/>
        <v>0</v>
      </c>
      <c r="AU51" s="162"/>
      <c r="AV51" s="182"/>
      <c r="AW51" s="161"/>
      <c r="AX51" s="184"/>
      <c r="AY51" s="161"/>
      <c r="AZ51" s="184"/>
      <c r="BA51" s="161"/>
      <c r="BB51" s="184">
        <f t="shared" si="40"/>
        <v>0</v>
      </c>
      <c r="BC51" s="162"/>
      <c r="BD51" s="182">
        <f t="shared" si="41"/>
        <v>0</v>
      </c>
      <c r="BE51" s="186"/>
      <c r="BF51" s="289">
        <f t="shared" si="42"/>
        <v>0</v>
      </c>
      <c r="BG51" s="182">
        <f t="shared" si="43"/>
        <v>0</v>
      </c>
      <c r="BH51" s="187">
        <f t="shared" si="44"/>
        <v>0</v>
      </c>
      <c r="BI51" s="306"/>
      <c r="BJ51" s="318">
        <f t="shared" si="45"/>
        <v>0</v>
      </c>
      <c r="BK51" s="162"/>
      <c r="BL51" s="288">
        <f t="shared" si="46"/>
        <v>0</v>
      </c>
      <c r="BM51" s="163"/>
      <c r="BN51" s="163"/>
      <c r="BO51" s="162"/>
      <c r="BP51" s="162"/>
      <c r="BQ51" s="192">
        <f t="shared" si="47"/>
        <v>0</v>
      </c>
      <c r="BR51" s="192"/>
      <c r="BS51" s="188">
        <f t="shared" si="48"/>
        <v>0</v>
      </c>
      <c r="BV51" s="164"/>
    </row>
    <row r="52" spans="1:76" ht="15.75" customHeight="1" x14ac:dyDescent="0.2">
      <c r="A52" s="185">
        <v>43</v>
      </c>
      <c r="B52" s="182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82">
        <f t="shared" si="35"/>
        <v>0</v>
      </c>
      <c r="AJ52" s="184">
        <v>335</v>
      </c>
      <c r="AK52" s="182">
        <f t="shared" si="36"/>
        <v>41.875</v>
      </c>
      <c r="AL52" s="182">
        <f t="shared" si="37"/>
        <v>0</v>
      </c>
      <c r="AM52" s="308">
        <f t="shared" si="38"/>
        <v>11</v>
      </c>
      <c r="AN52" s="190"/>
      <c r="AO52" s="190"/>
      <c r="AP52" s="182"/>
      <c r="AQ52" s="161"/>
      <c r="AR52" s="161"/>
      <c r="AS52" s="161"/>
      <c r="AT52" s="191">
        <f t="shared" si="39"/>
        <v>0</v>
      </c>
      <c r="AU52" s="162"/>
      <c r="AV52" s="182"/>
      <c r="AW52" s="161"/>
      <c r="AX52" s="184"/>
      <c r="AY52" s="161"/>
      <c r="AZ52" s="184"/>
      <c r="BA52" s="161"/>
      <c r="BB52" s="184">
        <f t="shared" si="40"/>
        <v>0</v>
      </c>
      <c r="BC52" s="162"/>
      <c r="BD52" s="182">
        <f t="shared" si="41"/>
        <v>0</v>
      </c>
      <c r="BE52" s="186"/>
      <c r="BF52" s="289">
        <f t="shared" si="42"/>
        <v>0</v>
      </c>
      <c r="BG52" s="182">
        <f t="shared" si="43"/>
        <v>0</v>
      </c>
      <c r="BH52" s="187">
        <f t="shared" si="44"/>
        <v>0</v>
      </c>
      <c r="BI52" s="306"/>
      <c r="BJ52" s="318">
        <f t="shared" si="45"/>
        <v>0</v>
      </c>
      <c r="BK52" s="162"/>
      <c r="BL52" s="288">
        <f t="shared" si="46"/>
        <v>0</v>
      </c>
      <c r="BM52" s="163"/>
      <c r="BN52" s="163"/>
      <c r="BO52" s="162"/>
      <c r="BP52" s="162"/>
      <c r="BQ52" s="192">
        <f t="shared" si="47"/>
        <v>0</v>
      </c>
      <c r="BR52" s="192"/>
      <c r="BS52" s="188">
        <f t="shared" si="48"/>
        <v>0</v>
      </c>
      <c r="BV52" s="164"/>
    </row>
    <row r="53" spans="1:76" ht="18" customHeight="1" x14ac:dyDescent="0.2">
      <c r="A53" s="185">
        <v>44</v>
      </c>
      <c r="B53" s="182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82">
        <f t="shared" si="35"/>
        <v>0</v>
      </c>
      <c r="AJ53" s="184">
        <v>336</v>
      </c>
      <c r="AK53" s="182">
        <f t="shared" si="36"/>
        <v>42</v>
      </c>
      <c r="AL53" s="182">
        <f t="shared" si="37"/>
        <v>0</v>
      </c>
      <c r="AM53" s="308">
        <f t="shared" si="38"/>
        <v>11</v>
      </c>
      <c r="AN53" s="190"/>
      <c r="AO53" s="190"/>
      <c r="AP53" s="182"/>
      <c r="AQ53" s="161"/>
      <c r="AR53" s="161"/>
      <c r="AS53" s="161"/>
      <c r="AT53" s="191">
        <f t="shared" si="39"/>
        <v>0</v>
      </c>
      <c r="AU53" s="162"/>
      <c r="AV53" s="182"/>
      <c r="AW53" s="161"/>
      <c r="AX53" s="184"/>
      <c r="AY53" s="161"/>
      <c r="AZ53" s="184"/>
      <c r="BA53" s="161"/>
      <c r="BB53" s="184">
        <f t="shared" si="40"/>
        <v>0</v>
      </c>
      <c r="BC53" s="162"/>
      <c r="BD53" s="182">
        <f t="shared" si="41"/>
        <v>0</v>
      </c>
      <c r="BE53" s="186"/>
      <c r="BF53" s="289">
        <f t="shared" si="42"/>
        <v>0</v>
      </c>
      <c r="BG53" s="182">
        <f t="shared" si="43"/>
        <v>0</v>
      </c>
      <c r="BH53" s="187">
        <f t="shared" si="44"/>
        <v>0</v>
      </c>
      <c r="BI53" s="306"/>
      <c r="BJ53" s="318">
        <f t="shared" si="45"/>
        <v>0</v>
      </c>
      <c r="BK53" s="162"/>
      <c r="BL53" s="288">
        <f t="shared" si="46"/>
        <v>0</v>
      </c>
      <c r="BM53" s="163"/>
      <c r="BN53" s="163"/>
      <c r="BO53" s="162"/>
      <c r="BP53" s="162"/>
      <c r="BQ53" s="192">
        <f t="shared" si="47"/>
        <v>0</v>
      </c>
      <c r="BR53" s="192"/>
      <c r="BS53" s="188">
        <f t="shared" si="48"/>
        <v>0</v>
      </c>
      <c r="BV53" s="164"/>
    </row>
    <row r="54" spans="1:76" ht="18" customHeight="1" x14ac:dyDescent="0.2">
      <c r="A54" s="185">
        <v>45</v>
      </c>
      <c r="B54" s="182" t="s">
        <v>892</v>
      </c>
      <c r="C54" s="161" t="s">
        <v>893</v>
      </c>
      <c r="D54" s="161">
        <v>8</v>
      </c>
      <c r="E54" s="161">
        <v>8</v>
      </c>
      <c r="F54" s="161">
        <v>8</v>
      </c>
      <c r="G54" s="161">
        <v>8</v>
      </c>
      <c r="H54" s="161">
        <v>8</v>
      </c>
      <c r="I54" s="161">
        <v>8</v>
      </c>
      <c r="J54" s="161">
        <v>8</v>
      </c>
      <c r="K54" s="161">
        <v>8</v>
      </c>
      <c r="L54" s="161">
        <v>8</v>
      </c>
      <c r="M54" s="161">
        <v>8</v>
      </c>
      <c r="N54" s="161">
        <v>8</v>
      </c>
      <c r="O54" s="161">
        <v>8</v>
      </c>
      <c r="P54" s="161">
        <v>8</v>
      </c>
      <c r="Q54" s="161">
        <v>8</v>
      </c>
      <c r="R54" s="161">
        <v>8</v>
      </c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82">
        <f t="shared" si="35"/>
        <v>15</v>
      </c>
      <c r="AJ54" s="184">
        <v>337</v>
      </c>
      <c r="AK54" s="182">
        <f t="shared" si="36"/>
        <v>42.125</v>
      </c>
      <c r="AL54" s="182">
        <f t="shared" si="37"/>
        <v>5055</v>
      </c>
      <c r="AM54" s="308">
        <f t="shared" si="38"/>
        <v>-4</v>
      </c>
      <c r="AN54" s="190"/>
      <c r="AO54" s="190"/>
      <c r="AP54" s="182"/>
      <c r="AQ54" s="161"/>
      <c r="AR54" s="161"/>
      <c r="AS54" s="161"/>
      <c r="AT54" s="191">
        <f t="shared" si="39"/>
        <v>0</v>
      </c>
      <c r="AU54" s="162"/>
      <c r="AV54" s="182"/>
      <c r="AW54" s="161"/>
      <c r="AX54" s="184"/>
      <c r="AY54" s="161"/>
      <c r="AZ54" s="184"/>
      <c r="BA54" s="161"/>
      <c r="BB54" s="184">
        <f t="shared" si="40"/>
        <v>0</v>
      </c>
      <c r="BC54" s="162"/>
      <c r="BD54" s="182">
        <f t="shared" si="41"/>
        <v>0</v>
      </c>
      <c r="BE54" s="186"/>
      <c r="BF54" s="289">
        <f t="shared" si="42"/>
        <v>0</v>
      </c>
      <c r="BG54" s="182">
        <f t="shared" si="43"/>
        <v>0</v>
      </c>
      <c r="BH54" s="187">
        <f t="shared" si="44"/>
        <v>5055</v>
      </c>
      <c r="BI54" s="306"/>
      <c r="BJ54" s="318">
        <f t="shared" si="45"/>
        <v>139.01249999999999</v>
      </c>
      <c r="BK54" s="162"/>
      <c r="BL54" s="288">
        <f t="shared" si="46"/>
        <v>139.01249999999999</v>
      </c>
      <c r="BM54" s="163"/>
      <c r="BN54" s="163"/>
      <c r="BO54" s="162"/>
      <c r="BP54" s="162"/>
      <c r="BQ54" s="192">
        <f t="shared" si="47"/>
        <v>0</v>
      </c>
      <c r="BR54" s="192"/>
      <c r="BS54" s="188">
        <f t="shared" si="48"/>
        <v>4915.9875000000002</v>
      </c>
      <c r="BV54" s="164"/>
    </row>
    <row r="55" spans="1:76" s="165" customFormat="1" ht="18" customHeight="1" thickBot="1" x14ac:dyDescent="0.3">
      <c r="A55" s="183" t="s">
        <v>28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93">
        <f>SUM(AI10:AI54)</f>
        <v>31</v>
      </c>
      <c r="AJ55" s="193">
        <f>SUM(AJ10:AJ54)</f>
        <v>14253</v>
      </c>
      <c r="AK55" s="193">
        <f>SUM(AK10:AK54)</f>
        <v>1781.625</v>
      </c>
      <c r="AL55" s="193">
        <f>SUM(AL10:AL54)</f>
        <v>9935</v>
      </c>
      <c r="AM55" s="193"/>
      <c r="AN55" s="193"/>
      <c r="AO55" s="193"/>
      <c r="AP55" s="193">
        <f>SUM(AP10:AP54)</f>
        <v>0</v>
      </c>
      <c r="AQ55" s="193"/>
      <c r="AR55" s="193">
        <f>SUM(AR10:AR54)</f>
        <v>0</v>
      </c>
      <c r="AS55" s="193"/>
      <c r="AT55" s="193">
        <f t="shared" ref="AT55:BH55" si="49">SUM(AT10:AT54)</f>
        <v>0</v>
      </c>
      <c r="AU55" s="193">
        <f t="shared" si="49"/>
        <v>0</v>
      </c>
      <c r="AV55" s="193">
        <f t="shared" si="49"/>
        <v>0</v>
      </c>
      <c r="AW55" s="193">
        <f t="shared" si="49"/>
        <v>0</v>
      </c>
      <c r="AX55" s="193">
        <f t="shared" si="49"/>
        <v>0</v>
      </c>
      <c r="AY55" s="193">
        <f t="shared" si="49"/>
        <v>0</v>
      </c>
      <c r="AZ55" s="193">
        <f t="shared" si="49"/>
        <v>0</v>
      </c>
      <c r="BA55" s="193">
        <f t="shared" si="49"/>
        <v>0</v>
      </c>
      <c r="BB55" s="193">
        <f t="shared" si="49"/>
        <v>0</v>
      </c>
      <c r="BC55" s="193">
        <f t="shared" si="49"/>
        <v>0</v>
      </c>
      <c r="BD55" s="193">
        <f t="shared" si="49"/>
        <v>0</v>
      </c>
      <c r="BE55" s="193">
        <f t="shared" si="49"/>
        <v>0</v>
      </c>
      <c r="BF55" s="193">
        <f t="shared" si="49"/>
        <v>0</v>
      </c>
      <c r="BG55" s="193">
        <f t="shared" si="49"/>
        <v>0</v>
      </c>
      <c r="BH55" s="194">
        <f t="shared" si="49"/>
        <v>9935</v>
      </c>
      <c r="BI55" s="193">
        <f>SUM(BI11:BI54)</f>
        <v>0</v>
      </c>
      <c r="BJ55" s="193">
        <f>SUM(BJ11:BJ54)</f>
        <v>139.01249999999999</v>
      </c>
      <c r="BK55" s="193">
        <f>SUM(BK11:BK54)</f>
        <v>0</v>
      </c>
      <c r="BL55" s="195">
        <f>SUM(BL10:BL54)</f>
        <v>273.21249999999998</v>
      </c>
      <c r="BM55" s="193">
        <f>SUM(BM11:BM54)</f>
        <v>0</v>
      </c>
      <c r="BN55" s="193">
        <f>SUM(BN11:BN54)</f>
        <v>0</v>
      </c>
      <c r="BO55" s="193">
        <f>SUM(BO11:BO54)</f>
        <v>0</v>
      </c>
      <c r="BP55" s="193">
        <f>SUM(BP11:BP54)</f>
        <v>0</v>
      </c>
      <c r="BQ55" s="193">
        <f>SUM(BQ11:BQ54)</f>
        <v>0</v>
      </c>
      <c r="BR55" s="195">
        <f>SUM(BR10:BR54)</f>
        <v>0</v>
      </c>
      <c r="BS55" s="188">
        <f>SUM(BS10:BS54)</f>
        <v>9661.7875000000004</v>
      </c>
      <c r="BU55" s="165">
        <v>46000</v>
      </c>
    </row>
    <row r="56" spans="1:76" s="164" customFormat="1" ht="18" customHeight="1" thickTop="1" x14ac:dyDescent="0.25">
      <c r="AU56" s="165"/>
      <c r="BC56" s="165"/>
      <c r="BF56" s="166"/>
      <c r="BG56" s="166"/>
      <c r="BS56" s="165"/>
      <c r="BU56" s="164">
        <v>78000</v>
      </c>
      <c r="BV56" s="164">
        <f>BS56-4000</f>
        <v>-4000</v>
      </c>
      <c r="BW56" s="164">
        <f>BU56-BV56</f>
        <v>82000</v>
      </c>
      <c r="BX56" s="164">
        <f>BW57-BW56</f>
        <v>-81735</v>
      </c>
    </row>
    <row r="57" spans="1:76" ht="18" customHeight="1" x14ac:dyDescent="0.25">
      <c r="A57" s="167"/>
      <c r="B57" s="167"/>
      <c r="BW57" s="158">
        <v>265</v>
      </c>
    </row>
    <row r="58" spans="1:76" ht="18" customHeight="1" x14ac:dyDescent="0.25">
      <c r="A58" s="164"/>
      <c r="BS58" s="157">
        <f>BU55-BS55</f>
        <v>36338.212500000001</v>
      </c>
    </row>
    <row r="61" spans="1:76" ht="18" customHeight="1" x14ac:dyDescent="0.25">
      <c r="B61" s="169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69"/>
      <c r="AK61" s="171"/>
      <c r="AL61" s="171"/>
      <c r="AM61" s="171"/>
      <c r="AN61" s="171"/>
      <c r="AO61" s="171"/>
      <c r="AP61" s="171"/>
      <c r="AQ61" s="171"/>
      <c r="AR61" s="170"/>
      <c r="AS61" s="170"/>
      <c r="AT61" s="170"/>
      <c r="AU61" s="170"/>
      <c r="AV61" s="170"/>
      <c r="AW61" s="170"/>
      <c r="AX61" s="170"/>
    </row>
    <row r="62" spans="1:76" ht="18" customHeight="1" x14ac:dyDescent="0.25">
      <c r="B62" s="172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4"/>
      <c r="AK62" s="175"/>
      <c r="AL62" s="175"/>
      <c r="AM62" s="175"/>
      <c r="AN62" s="175"/>
      <c r="AO62" s="175"/>
      <c r="AP62" s="175"/>
      <c r="AQ62" s="175"/>
      <c r="AR62" s="170"/>
      <c r="AS62" s="170"/>
      <c r="AT62" s="170"/>
      <c r="AU62" s="170"/>
      <c r="AV62" s="170"/>
      <c r="AW62" s="170"/>
      <c r="AX62" s="170"/>
    </row>
    <row r="63" spans="1:76" ht="18" customHeight="1" x14ac:dyDescent="0.25">
      <c r="B63" s="172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4"/>
      <c r="AK63" s="175"/>
      <c r="AL63" s="175"/>
      <c r="AM63" s="175"/>
      <c r="AN63" s="175"/>
      <c r="AO63" s="175"/>
      <c r="AP63" s="175"/>
      <c r="AQ63" s="175"/>
      <c r="AR63" s="170"/>
      <c r="AS63" s="170"/>
      <c r="AT63" s="170"/>
      <c r="AU63" s="170"/>
      <c r="AV63" s="170"/>
      <c r="AW63" s="170"/>
      <c r="AX63" s="170"/>
    </row>
    <row r="64" spans="1:76" ht="18" customHeight="1" x14ac:dyDescent="0.25">
      <c r="B64" s="169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6"/>
      <c r="AK64" s="171"/>
      <c r="AL64" s="171"/>
      <c r="AM64" s="171"/>
      <c r="AN64" s="171"/>
      <c r="AO64" s="171"/>
      <c r="AP64" s="171"/>
      <c r="AQ64" s="171"/>
      <c r="AR64" s="170"/>
      <c r="AS64" s="170"/>
      <c r="AT64" s="170"/>
      <c r="AU64" s="170"/>
      <c r="AV64" s="170"/>
      <c r="AW64" s="170"/>
      <c r="AX64" s="170"/>
    </row>
    <row r="65" spans="2:50" ht="18" customHeight="1" x14ac:dyDescent="0.25">
      <c r="B65" s="169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6"/>
      <c r="AK65" s="171"/>
      <c r="AL65" s="171"/>
      <c r="AM65" s="171"/>
      <c r="AN65" s="171"/>
      <c r="AO65" s="171"/>
      <c r="AP65" s="171"/>
      <c r="AQ65" s="171"/>
      <c r="AR65" s="170"/>
      <c r="AS65" s="170"/>
      <c r="AT65" s="170"/>
      <c r="AU65" s="170"/>
      <c r="AV65" s="170"/>
      <c r="AW65" s="170"/>
      <c r="AX65" s="170"/>
    </row>
    <row r="66" spans="2:50" ht="18" customHeight="1" x14ac:dyDescent="0.25">
      <c r="B66" s="169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69"/>
      <c r="AK66" s="171"/>
      <c r="AL66" s="171"/>
      <c r="AM66" s="171"/>
      <c r="AN66" s="171"/>
      <c r="AO66" s="171"/>
      <c r="AP66" s="171"/>
      <c r="AQ66" s="171"/>
      <c r="AR66" s="170"/>
      <c r="AS66" s="170"/>
      <c r="AT66" s="170"/>
      <c r="AU66" s="170"/>
      <c r="AV66" s="170"/>
      <c r="AW66" s="170"/>
      <c r="AX66" s="170"/>
    </row>
    <row r="67" spans="2:50" ht="18" customHeight="1" x14ac:dyDescent="0.25"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69"/>
      <c r="AK67" s="171"/>
      <c r="AL67" s="171"/>
      <c r="AM67" s="171"/>
      <c r="AN67" s="171"/>
      <c r="AO67" s="171"/>
      <c r="AP67" s="171"/>
      <c r="AQ67" s="171"/>
      <c r="AR67" s="170"/>
      <c r="AS67" s="170"/>
      <c r="AT67" s="170"/>
      <c r="AU67" s="170"/>
      <c r="AV67" s="170"/>
      <c r="AW67" s="170"/>
      <c r="AX67" s="170"/>
    </row>
    <row r="68" spans="2:50" ht="18" customHeight="1" x14ac:dyDescent="0.25">
      <c r="B68" s="169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69"/>
      <c r="AK68" s="171"/>
      <c r="AL68" s="171"/>
      <c r="AM68" s="171"/>
      <c r="AN68" s="171"/>
      <c r="AO68" s="171"/>
      <c r="AP68" s="171"/>
      <c r="AQ68" s="171"/>
      <c r="AR68" s="170"/>
      <c r="AS68" s="170"/>
      <c r="AT68" s="170"/>
      <c r="AU68" s="170"/>
      <c r="AV68" s="170"/>
      <c r="AW68" s="170"/>
      <c r="AX68" s="170"/>
    </row>
    <row r="69" spans="2:50" ht="18" customHeight="1" x14ac:dyDescent="0.25">
      <c r="B69" s="169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69"/>
      <c r="AK69" s="171"/>
      <c r="AL69" s="171"/>
      <c r="AM69" s="171"/>
      <c r="AN69" s="171"/>
      <c r="AO69" s="171"/>
      <c r="AP69" s="171"/>
      <c r="AQ69" s="171"/>
      <c r="AR69" s="170"/>
      <c r="AS69" s="170"/>
      <c r="AT69" s="170"/>
      <c r="AU69" s="170"/>
      <c r="AV69" s="170"/>
      <c r="AW69" s="170"/>
      <c r="AX69" s="170"/>
    </row>
    <row r="70" spans="2:50" ht="18" customHeight="1" x14ac:dyDescent="0.25">
      <c r="B70" s="169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69"/>
      <c r="AK70" s="171"/>
      <c r="AL70" s="171"/>
      <c r="AM70" s="171"/>
      <c r="AN70" s="171"/>
      <c r="AO70" s="171"/>
      <c r="AP70" s="171"/>
      <c r="AQ70" s="171"/>
      <c r="AR70" s="170"/>
      <c r="AS70" s="170"/>
      <c r="AT70" s="170"/>
      <c r="AU70" s="170"/>
      <c r="AV70" s="170"/>
      <c r="AW70" s="170"/>
      <c r="AX70" s="170"/>
    </row>
    <row r="71" spans="2:50" ht="18" customHeight="1" x14ac:dyDescent="0.25">
      <c r="B71" s="169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69"/>
      <c r="AK71" s="170"/>
      <c r="AL71" s="171"/>
      <c r="AM71" s="171"/>
      <c r="AN71" s="171"/>
      <c r="AO71" s="171"/>
      <c r="AP71" s="171"/>
      <c r="AQ71" s="171"/>
      <c r="AR71" s="170"/>
      <c r="AS71" s="170"/>
      <c r="AT71" s="170"/>
      <c r="AU71" s="170"/>
      <c r="AV71" s="170"/>
      <c r="AW71" s="170"/>
      <c r="AX71" s="170"/>
    </row>
    <row r="72" spans="2:50" ht="18" customHeight="1" x14ac:dyDescent="0.25">
      <c r="B72" s="169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0"/>
      <c r="AJ72" s="169"/>
      <c r="AK72" s="170"/>
      <c r="AL72" s="171"/>
      <c r="AM72" s="171"/>
      <c r="AN72" s="171"/>
      <c r="AO72" s="171"/>
      <c r="AP72" s="171"/>
      <c r="AQ72" s="171"/>
      <c r="AR72" s="170"/>
      <c r="AS72" s="170"/>
      <c r="AT72" s="170"/>
      <c r="AU72" s="170"/>
      <c r="AV72" s="170"/>
      <c r="AW72" s="170"/>
      <c r="AX72" s="170"/>
    </row>
    <row r="73" spans="2:50" ht="18" customHeight="1" x14ac:dyDescent="0.25">
      <c r="B73" s="169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69"/>
      <c r="AK73" s="170"/>
      <c r="AL73" s="171"/>
      <c r="AM73" s="171"/>
      <c r="AN73" s="171"/>
      <c r="AO73" s="171"/>
      <c r="AP73" s="171"/>
      <c r="AQ73" s="171"/>
      <c r="AR73" s="170"/>
      <c r="AS73" s="170"/>
      <c r="AT73" s="170"/>
      <c r="AU73" s="170"/>
      <c r="AV73" s="170"/>
      <c r="AW73" s="170"/>
      <c r="AX73" s="170"/>
    </row>
    <row r="74" spans="2:50" ht="18" customHeight="1" x14ac:dyDescent="0.25">
      <c r="B74" s="169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69"/>
      <c r="AK74" s="170"/>
      <c r="AL74" s="171"/>
      <c r="AM74" s="171"/>
      <c r="AN74" s="171"/>
      <c r="AO74" s="171"/>
      <c r="AP74" s="171"/>
      <c r="AQ74" s="171"/>
      <c r="AR74" s="170"/>
      <c r="AS74" s="170"/>
      <c r="AT74" s="170"/>
      <c r="AU74" s="170"/>
      <c r="AV74" s="170"/>
      <c r="AW74" s="170"/>
      <c r="AX74" s="170"/>
    </row>
    <row r="75" spans="2:50" ht="18" customHeight="1" x14ac:dyDescent="0.25">
      <c r="B75" s="169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69"/>
      <c r="AK75" s="175"/>
      <c r="AL75" s="175"/>
      <c r="AM75" s="175"/>
      <c r="AN75" s="175"/>
      <c r="AO75" s="175"/>
      <c r="AP75" s="175"/>
      <c r="AQ75" s="175"/>
      <c r="AR75" s="170"/>
      <c r="AS75" s="170"/>
      <c r="AT75" s="170"/>
      <c r="AU75" s="170"/>
      <c r="AV75" s="178"/>
      <c r="AW75" s="178"/>
      <c r="AX75" s="178"/>
    </row>
    <row r="76" spans="2:50" ht="18" customHeight="1" x14ac:dyDescent="0.25">
      <c r="B76" s="169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69"/>
      <c r="AK76" s="171"/>
      <c r="AL76" s="179"/>
      <c r="AM76" s="179"/>
      <c r="AN76" s="179"/>
      <c r="AO76" s="179"/>
      <c r="AP76" s="179"/>
      <c r="AQ76" s="179"/>
      <c r="AR76" s="170"/>
      <c r="AS76" s="170"/>
      <c r="AT76" s="170"/>
      <c r="AU76" s="170"/>
      <c r="AV76" s="170"/>
      <c r="AW76" s="170"/>
      <c r="AX76" s="170"/>
    </row>
    <row r="77" spans="2:50" ht="18" customHeight="1" x14ac:dyDescent="0.25">
      <c r="B77" s="169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69"/>
      <c r="AK77" s="171"/>
      <c r="AL77" s="171"/>
      <c r="AM77" s="171"/>
      <c r="AN77" s="171"/>
      <c r="AO77" s="171"/>
      <c r="AP77" s="171"/>
      <c r="AQ77" s="171"/>
      <c r="AR77" s="170"/>
      <c r="AS77" s="170"/>
      <c r="AT77" s="170"/>
      <c r="AU77" s="170"/>
      <c r="AV77" s="170"/>
      <c r="AW77" s="170"/>
      <c r="AX77" s="170"/>
    </row>
    <row r="78" spans="2:50" ht="18" customHeight="1" thickBot="1" x14ac:dyDescent="0.3">
      <c r="B78" s="169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80">
        <f>SUM(AJ64:AJ77)</f>
        <v>0</v>
      </c>
      <c r="AK78" s="181">
        <f>SUM(AK64:AK77)</f>
        <v>0</v>
      </c>
      <c r="AL78" s="181">
        <f>SUM(AL64:AL75)</f>
        <v>0</v>
      </c>
      <c r="AM78" s="175"/>
      <c r="AN78" s="175"/>
      <c r="AO78" s="175"/>
      <c r="AP78" s="175"/>
      <c r="AQ78" s="175"/>
      <c r="AR78" s="170"/>
      <c r="AS78" s="170"/>
      <c r="AT78" s="170"/>
      <c r="AU78" s="170"/>
      <c r="AV78" s="170"/>
      <c r="AW78" s="170"/>
      <c r="AX78" s="170"/>
    </row>
    <row r="79" spans="2:50" ht="18" customHeight="1" thickTop="1" x14ac:dyDescent="0.25">
      <c r="B79" s="169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69"/>
      <c r="AK79" s="170"/>
      <c r="AL79" s="178">
        <f>AL78-AJ78</f>
        <v>0</v>
      </c>
      <c r="AM79" s="178"/>
      <c r="AN79" s="178"/>
      <c r="AO79" s="178"/>
      <c r="AP79" s="178"/>
      <c r="AQ79" s="178"/>
      <c r="AR79" s="170"/>
      <c r="AS79" s="170"/>
      <c r="AT79" s="170"/>
      <c r="AU79" s="170"/>
      <c r="AV79" s="170"/>
      <c r="AW79" s="170"/>
      <c r="AX79" s="170"/>
    </row>
  </sheetData>
  <mergeCells count="75">
    <mergeCell ref="AM8:AM9"/>
    <mergeCell ref="AO8:AO9"/>
    <mergeCell ref="BI7:BK8"/>
    <mergeCell ref="BN8:BN9"/>
    <mergeCell ref="BO8:BO9"/>
    <mergeCell ref="BR7:BR9"/>
    <mergeCell ref="BL7:BL9"/>
    <mergeCell ref="BQ7:BQ9"/>
    <mergeCell ref="BP7:BP9"/>
    <mergeCell ref="BM7:BO7"/>
    <mergeCell ref="BM8:BM9"/>
    <mergeCell ref="AV8:AV9"/>
    <mergeCell ref="BA8:BA9"/>
    <mergeCell ref="BB8:BB9"/>
    <mergeCell ref="AY8:AY9"/>
    <mergeCell ref="AZ8:AZ9"/>
    <mergeCell ref="AX8:AX9"/>
    <mergeCell ref="AF7:AF9"/>
    <mergeCell ref="AG7:AG9"/>
    <mergeCell ref="AH7:AH9"/>
    <mergeCell ref="AN8:AN9"/>
    <mergeCell ref="AU8:AU9"/>
    <mergeCell ref="AL7:AL9"/>
    <mergeCell ref="AI7:AI9"/>
    <mergeCell ref="AJ7:AJ9"/>
    <mergeCell ref="AK7:AK9"/>
    <mergeCell ref="AM7:AP7"/>
    <mergeCell ref="AP8:AP9"/>
    <mergeCell ref="AS7:AT7"/>
    <mergeCell ref="AS8:AS9"/>
    <mergeCell ref="AT8:AT9"/>
    <mergeCell ref="AR7:AR9"/>
    <mergeCell ref="AQ7:AQ9"/>
    <mergeCell ref="BH7:BH9"/>
    <mergeCell ref="AW8:AW9"/>
    <mergeCell ref="Y7:Y9"/>
    <mergeCell ref="Z7:Z9"/>
    <mergeCell ref="AA7:AA9"/>
    <mergeCell ref="AB7:AB9"/>
    <mergeCell ref="AC7:AC9"/>
    <mergeCell ref="BC7:BD7"/>
    <mergeCell ref="BC8:BC9"/>
    <mergeCell ref="BD8:BD9"/>
    <mergeCell ref="BF8:BF9"/>
    <mergeCell ref="BG8:BG9"/>
    <mergeCell ref="BE7:BG7"/>
    <mergeCell ref="AU7:BB7"/>
    <mergeCell ref="AD7:AD9"/>
    <mergeCell ref="AE7:AE9"/>
    <mergeCell ref="T7:T9"/>
    <mergeCell ref="U7:U9"/>
    <mergeCell ref="V7:V9"/>
    <mergeCell ref="W7:W9"/>
    <mergeCell ref="X7:X9"/>
    <mergeCell ref="O7:O9"/>
    <mergeCell ref="P7:P9"/>
    <mergeCell ref="Q7:Q9"/>
    <mergeCell ref="R7:R9"/>
    <mergeCell ref="S7:S9"/>
    <mergeCell ref="BS7:BS9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M7:M9"/>
    <mergeCell ref="N7:N9"/>
    <mergeCell ref="BE8:BE9"/>
  </mergeCells>
  <conditionalFormatting sqref="D53:AH54">
    <cfRule type="containsBlanks" dxfId="3580" priority="7824">
      <formula>LEN(TRIM(D53))=0</formula>
    </cfRule>
  </conditionalFormatting>
  <conditionalFormatting sqref="D53:AH54">
    <cfRule type="cellIs" dxfId="3579" priority="7823" operator="lessThan">
      <formula>8</formula>
    </cfRule>
  </conditionalFormatting>
  <conditionalFormatting sqref="D52:AH52">
    <cfRule type="containsBlanks" dxfId="3578" priority="7612">
      <formula>LEN(TRIM(D52))=0</formula>
    </cfRule>
  </conditionalFormatting>
  <conditionalFormatting sqref="D52:AH52">
    <cfRule type="cellIs" dxfId="3577" priority="7611" operator="lessThan">
      <formula>8</formula>
    </cfRule>
  </conditionalFormatting>
  <conditionalFormatting sqref="C53:C54">
    <cfRule type="containsBlanks" dxfId="3576" priority="6712">
      <formula>LEN(TRIM(C53))=0</formula>
    </cfRule>
  </conditionalFormatting>
  <conditionalFormatting sqref="D51:AH51 C36:C47 D34:G46 L34:M46">
    <cfRule type="containsBlanks" dxfId="3575" priority="6462">
      <formula>LEN(TRIM(C34))=0</formula>
    </cfRule>
  </conditionalFormatting>
  <conditionalFormatting sqref="D51:AH51 D34:G46 L34:M46">
    <cfRule type="cellIs" dxfId="3574" priority="6461" operator="lessThan">
      <formula>8</formula>
    </cfRule>
  </conditionalFormatting>
  <conditionalFormatting sqref="C51:C52">
    <cfRule type="containsBlanks" dxfId="3573" priority="6460">
      <formula>LEN(TRIM(C51))=0</formula>
    </cfRule>
  </conditionalFormatting>
  <conditionalFormatting sqref="C48:C50 G50:R50 W50:Z50 AC49:AE49 AH49 G48:H49 N48:P49 W48:Y48 AC48:AH48 W49:AA49 AC50:AH50">
    <cfRule type="containsBlanks" dxfId="3572" priority="6459">
      <formula>LEN(TRIM(C48))=0</formula>
    </cfRule>
  </conditionalFormatting>
  <conditionalFormatting sqref="G50:R50 W50:Z50 AC49:AE49 AH49 G48:H49 N48:P49 W48:Y48 AC48:AH48 W49:AA49 AC50:AH50">
    <cfRule type="cellIs" dxfId="3571" priority="6458" operator="lessThan">
      <formula>8</formula>
    </cfRule>
  </conditionalFormatting>
  <conditionalFormatting sqref="AB49 AA50:AB50 AF49:AG49 Q48:R49 S48:V50 AA48:AB48">
    <cfRule type="containsBlanks" dxfId="3570" priority="6457">
      <formula>LEN(TRIM(Q48))=0</formula>
    </cfRule>
  </conditionalFormatting>
  <conditionalFormatting sqref="AB49 AA50:AB50 AF49:AG49 Q48:R49 S48:V50 AA48:AB48">
    <cfRule type="cellIs" dxfId="3569" priority="6456" operator="lessThan">
      <formula>8</formula>
    </cfRule>
  </conditionalFormatting>
  <conditionalFormatting sqref="D48:F50">
    <cfRule type="containsBlanks" dxfId="3568" priority="6455">
      <formula>LEN(TRIM(D48))=0</formula>
    </cfRule>
  </conditionalFormatting>
  <conditionalFormatting sqref="D48:F50">
    <cfRule type="cellIs" dxfId="3567" priority="6454" operator="lessThan">
      <formula>8</formula>
    </cfRule>
  </conditionalFormatting>
  <conditionalFormatting sqref="I48:M49">
    <cfRule type="containsBlanks" dxfId="3566" priority="6453">
      <formula>LEN(TRIM(I48))=0</formula>
    </cfRule>
  </conditionalFormatting>
  <conditionalFormatting sqref="I48:M49">
    <cfRule type="cellIs" dxfId="3565" priority="6452" operator="lessThan">
      <formula>8</formula>
    </cfRule>
  </conditionalFormatting>
  <conditionalFormatting sqref="L48:M49">
    <cfRule type="containsBlanks" dxfId="3564" priority="6449">
      <formula>LEN(TRIM(L48))=0</formula>
    </cfRule>
  </conditionalFormatting>
  <conditionalFormatting sqref="L48:M49">
    <cfRule type="cellIs" dxfId="3563" priority="6448" operator="lessThan">
      <formula>8</formula>
    </cfRule>
  </conditionalFormatting>
  <conditionalFormatting sqref="J48:M49">
    <cfRule type="containsBlanks" dxfId="3562" priority="6451">
      <formula>LEN(TRIM(J48))=0</formula>
    </cfRule>
  </conditionalFormatting>
  <conditionalFormatting sqref="J48:M49">
    <cfRule type="cellIs" dxfId="3561" priority="6450" operator="lessThan">
      <formula>8</formula>
    </cfRule>
  </conditionalFormatting>
  <conditionalFormatting sqref="Z48">
    <cfRule type="containsBlanks" dxfId="3560" priority="6447">
      <formula>LEN(TRIM(Z48))=0</formula>
    </cfRule>
  </conditionalFormatting>
  <conditionalFormatting sqref="Z48">
    <cfRule type="cellIs" dxfId="3559" priority="6446" operator="lessThan">
      <formula>8</formula>
    </cfRule>
  </conditionalFormatting>
  <conditionalFormatting sqref="AC47 K47:R47 K34:O35 K36:N46 AA47 AH36:AH46">
    <cfRule type="containsBlanks" dxfId="3558" priority="6277">
      <formula>LEN(TRIM(K34))=0</formula>
    </cfRule>
  </conditionalFormatting>
  <conditionalFormatting sqref="AC47 K47:R47 K34:O35 K36:N46 AA47 AH36:AH46">
    <cfRule type="cellIs" dxfId="3557" priority="6276" operator="lessThan">
      <formula>8</formula>
    </cfRule>
  </conditionalFormatting>
  <conditionalFormatting sqref="S47 S34:AH34 R35:AH35 R36:R45 T36:U45 W36:AD45 AF36:AG45 R46:AG46 U47:AA47 AE47:AG47">
    <cfRule type="containsBlanks" dxfId="3556" priority="6265">
      <formula>LEN(TRIM(R34))=0</formula>
    </cfRule>
  </conditionalFormatting>
  <conditionalFormatting sqref="S47 S34:AH34 R35:AH35 R36:R45 T36:U45 W36:AD45 AF36:AG45 R46:AG46 U47:AA47 AE47:AG47">
    <cfRule type="cellIs" dxfId="3555" priority="6264" operator="lessThan">
      <formula>8</formula>
    </cfRule>
  </conditionalFormatting>
  <conditionalFormatting sqref="D47:F47 H34:J47">
    <cfRule type="containsBlanks" dxfId="3554" priority="5957">
      <formula>LEN(TRIM(D34))=0</formula>
    </cfRule>
  </conditionalFormatting>
  <conditionalFormatting sqref="D47:F47 H34:J47">
    <cfRule type="cellIs" dxfId="3553" priority="5956" operator="lessThan">
      <formula>8</formula>
    </cfRule>
  </conditionalFormatting>
  <conditionalFormatting sqref="L34:M46">
    <cfRule type="containsBlanks" dxfId="3552" priority="5955">
      <formula>LEN(TRIM(L34))=0</formula>
    </cfRule>
  </conditionalFormatting>
  <conditionalFormatting sqref="L34:M46">
    <cfRule type="cellIs" dxfId="3551" priority="5954" operator="lessThan">
      <formula>8</formula>
    </cfRule>
  </conditionalFormatting>
  <conditionalFormatting sqref="P34:R34 P35:Q35 O36:Q46">
    <cfRule type="containsBlanks" dxfId="3550" priority="5951">
      <formula>LEN(TRIM(O34))=0</formula>
    </cfRule>
  </conditionalFormatting>
  <conditionalFormatting sqref="P34:R34 P35:Q35 O36:Q46">
    <cfRule type="cellIs" dxfId="3549" priority="5950" operator="lessThan">
      <formula>8</formula>
    </cfRule>
  </conditionalFormatting>
  <conditionalFormatting sqref="P34:R34 P35:Q35 O36:Q46">
    <cfRule type="containsBlanks" dxfId="3548" priority="5947">
      <formula>LEN(TRIM(O34))=0</formula>
    </cfRule>
  </conditionalFormatting>
  <conditionalFormatting sqref="P34:R34 P35:Q35 O36:Q46">
    <cfRule type="cellIs" dxfId="3547" priority="5946" operator="lessThan">
      <formula>8</formula>
    </cfRule>
  </conditionalFormatting>
  <conditionalFormatting sqref="P34:R34 P35:Q35 O36:Q46">
    <cfRule type="containsBlanks" dxfId="3546" priority="5949">
      <formula>LEN(TRIM(O34))=0</formula>
    </cfRule>
  </conditionalFormatting>
  <conditionalFormatting sqref="P34:R34 P35:Q35 O36:Q46">
    <cfRule type="cellIs" dxfId="3545" priority="5948" operator="lessThan">
      <formula>8</formula>
    </cfRule>
  </conditionalFormatting>
  <conditionalFormatting sqref="G47">
    <cfRule type="containsBlanks" dxfId="3544" priority="5921">
      <formula>LEN(TRIM(G47))=0</formula>
    </cfRule>
  </conditionalFormatting>
  <conditionalFormatting sqref="G47">
    <cfRule type="cellIs" dxfId="3543" priority="5920" operator="lessThan">
      <formula>8</formula>
    </cfRule>
  </conditionalFormatting>
  <conditionalFormatting sqref="AB47">
    <cfRule type="containsBlanks" dxfId="3542" priority="5515">
      <formula>LEN(TRIM(AB47))=0</formula>
    </cfRule>
  </conditionalFormatting>
  <conditionalFormatting sqref="AB47">
    <cfRule type="cellIs" dxfId="3541" priority="5514" operator="lessThan">
      <formula>8</formula>
    </cfRule>
  </conditionalFormatting>
  <conditionalFormatting sqref="AB47">
    <cfRule type="containsBlanks" dxfId="3540" priority="5513">
      <formula>LEN(TRIM(AB47))=0</formula>
    </cfRule>
  </conditionalFormatting>
  <conditionalFormatting sqref="AB47">
    <cfRule type="cellIs" dxfId="3539" priority="5512" operator="lessThan">
      <formula>8</formula>
    </cfRule>
  </conditionalFormatting>
  <conditionalFormatting sqref="AB47">
    <cfRule type="containsBlanks" dxfId="3538" priority="5511">
      <formula>LEN(TRIM(AB47))=0</formula>
    </cfRule>
  </conditionalFormatting>
  <conditionalFormatting sqref="AB47">
    <cfRule type="cellIs" dxfId="3537" priority="5510" operator="lessThan">
      <formula>8</formula>
    </cfRule>
  </conditionalFormatting>
  <conditionalFormatting sqref="AB47">
    <cfRule type="containsBlanks" dxfId="3536" priority="5509">
      <formula>LEN(TRIM(AB47))=0</formula>
    </cfRule>
  </conditionalFormatting>
  <conditionalFormatting sqref="AB47">
    <cfRule type="cellIs" dxfId="3535" priority="5508" operator="lessThan">
      <formula>8</formula>
    </cfRule>
  </conditionalFormatting>
  <conditionalFormatting sqref="AB47">
    <cfRule type="containsBlanks" dxfId="3534" priority="5507">
      <formula>LEN(TRIM(AB47))=0</formula>
    </cfRule>
  </conditionalFormatting>
  <conditionalFormatting sqref="AB47">
    <cfRule type="cellIs" dxfId="3533" priority="5506" operator="lessThan">
      <formula>8</formula>
    </cfRule>
  </conditionalFormatting>
  <conditionalFormatting sqref="AB47">
    <cfRule type="containsBlanks" dxfId="3532" priority="5505">
      <formula>LEN(TRIM(AB47))=0</formula>
    </cfRule>
  </conditionalFormatting>
  <conditionalFormatting sqref="AB47">
    <cfRule type="cellIs" dxfId="3531" priority="5504" operator="lessThan">
      <formula>8</formula>
    </cfRule>
  </conditionalFormatting>
  <conditionalFormatting sqref="AB47">
    <cfRule type="containsBlanks" dxfId="3530" priority="5503">
      <formula>LEN(TRIM(AB47))=0</formula>
    </cfRule>
  </conditionalFormatting>
  <conditionalFormatting sqref="AB47">
    <cfRule type="cellIs" dxfId="3529" priority="5502" operator="lessThan">
      <formula>8</formula>
    </cfRule>
  </conditionalFormatting>
  <conditionalFormatting sqref="AB47">
    <cfRule type="containsBlanks" dxfId="3528" priority="5501">
      <formula>LEN(TRIM(AB47))=0</formula>
    </cfRule>
  </conditionalFormatting>
  <conditionalFormatting sqref="AB47">
    <cfRule type="cellIs" dxfId="3527" priority="5500" operator="lessThan">
      <formula>8</formula>
    </cfRule>
  </conditionalFormatting>
  <conditionalFormatting sqref="S36:S45">
    <cfRule type="containsBlanks" dxfId="3526" priority="5429">
      <formula>LEN(TRIM(S36))=0</formula>
    </cfRule>
  </conditionalFormatting>
  <conditionalFormatting sqref="S36:S45">
    <cfRule type="cellIs" dxfId="3525" priority="5428" operator="lessThan">
      <formula>8</formula>
    </cfRule>
  </conditionalFormatting>
  <conditionalFormatting sqref="V36:V45">
    <cfRule type="containsBlanks" dxfId="3524" priority="5427">
      <formula>LEN(TRIM(V36))=0</formula>
    </cfRule>
  </conditionalFormatting>
  <conditionalFormatting sqref="V36:V45">
    <cfRule type="cellIs" dxfId="3523" priority="5426" operator="lessThan">
      <formula>8</formula>
    </cfRule>
  </conditionalFormatting>
  <conditionalFormatting sqref="AE36:AE45">
    <cfRule type="containsBlanks" dxfId="3522" priority="5425">
      <formula>LEN(TRIM(AE36))=0</formula>
    </cfRule>
  </conditionalFormatting>
  <conditionalFormatting sqref="AE36:AE45">
    <cfRule type="cellIs" dxfId="3521" priority="5424" operator="lessThan">
      <formula>8</formula>
    </cfRule>
  </conditionalFormatting>
  <conditionalFormatting sqref="T47">
    <cfRule type="containsBlanks" dxfId="3520" priority="5423">
      <formula>LEN(TRIM(T47))=0</formula>
    </cfRule>
  </conditionalFormatting>
  <conditionalFormatting sqref="T47">
    <cfRule type="cellIs" dxfId="3519" priority="5422" operator="lessThan">
      <formula>8</formula>
    </cfRule>
  </conditionalFormatting>
  <conditionalFormatting sqref="W47">
    <cfRule type="containsBlanks" dxfId="3518" priority="5421">
      <formula>LEN(TRIM(W47))=0</formula>
    </cfRule>
  </conditionalFormatting>
  <conditionalFormatting sqref="W47">
    <cfRule type="cellIs" dxfId="3517" priority="5420" operator="lessThan">
      <formula>8</formula>
    </cfRule>
  </conditionalFormatting>
  <conditionalFormatting sqref="X47">
    <cfRule type="containsBlanks" dxfId="3516" priority="5419">
      <formula>LEN(TRIM(X47))=0</formula>
    </cfRule>
  </conditionalFormatting>
  <conditionalFormatting sqref="X47">
    <cfRule type="cellIs" dxfId="3515" priority="5418" operator="lessThan">
      <formula>8</formula>
    </cfRule>
  </conditionalFormatting>
  <conditionalFormatting sqref="AD47">
    <cfRule type="containsBlanks" dxfId="3514" priority="5417">
      <formula>LEN(TRIM(AD47))=0</formula>
    </cfRule>
  </conditionalFormatting>
  <conditionalFormatting sqref="AD47">
    <cfRule type="cellIs" dxfId="3513" priority="5416" operator="lessThan">
      <formula>8</formula>
    </cfRule>
  </conditionalFormatting>
  <conditionalFormatting sqref="AD47">
    <cfRule type="containsBlanks" dxfId="3512" priority="5415">
      <formula>LEN(TRIM(AD47))=0</formula>
    </cfRule>
  </conditionalFormatting>
  <conditionalFormatting sqref="AD47">
    <cfRule type="cellIs" dxfId="3511" priority="5414" operator="lessThan">
      <formula>8</formula>
    </cfRule>
  </conditionalFormatting>
  <conditionalFormatting sqref="AH47">
    <cfRule type="containsBlanks" dxfId="3510" priority="5413">
      <formula>LEN(TRIM(AH47))=0</formula>
    </cfRule>
  </conditionalFormatting>
  <conditionalFormatting sqref="AH47">
    <cfRule type="cellIs" dxfId="3509" priority="5412" operator="lessThan">
      <formula>8</formula>
    </cfRule>
  </conditionalFormatting>
  <conditionalFormatting sqref="AH47">
    <cfRule type="containsBlanks" dxfId="3508" priority="5411">
      <formula>LEN(TRIM(AH47))=0</formula>
    </cfRule>
  </conditionalFormatting>
  <conditionalFormatting sqref="AH47">
    <cfRule type="cellIs" dxfId="3507" priority="5410" operator="lessThan">
      <formula>8</formula>
    </cfRule>
  </conditionalFormatting>
  <conditionalFormatting sqref="C11:C12 AH24 AG23:AG24 T23:V23 X23:AE23 Z16 T17:AG21 C14:C21 AB16:AC17 T16:X17 AF16:AF19 C23:C24 AA20:AH21">
    <cfRule type="containsBlanks" dxfId="3506" priority="5407">
      <formula>LEN(TRIM(C11))=0</formula>
    </cfRule>
  </conditionalFormatting>
  <conditionalFormatting sqref="AH24 AG23:AG24 T23:V23 X23:AE23 T21:AF21 V20:Y21 AA20:AF21">
    <cfRule type="cellIs" dxfId="3505" priority="5406" operator="lessThan">
      <formula>8</formula>
    </cfRule>
  </conditionalFormatting>
  <conditionalFormatting sqref="Z30:AD30 G30:J30 S31:Y31 R33:S33 Y33:AC33 O31 L32:N32 AF30 AA31:AB31 U33:V33 D30:F31 E32:J32 D33:J33 AB23:AG23 R30 S14 AC24:AG24 D24:R24 D23:I23 K23:R23 T23:U23 AB20:AH21 AB16:AD16 AB17:AH18 S18:AD19 AF18:AF19 S16:X21 AB19:AG21">
    <cfRule type="containsBlanks" dxfId="3504" priority="5405">
      <formula>LEN(TRIM(D14))=0</formula>
    </cfRule>
  </conditionalFormatting>
  <conditionalFormatting sqref="Z30:AD30 G30:J30 S31:Y31 R33:S33 Y33:AC33 O31 L32:N32 AF30 AA31:AB31 U33:V33 D30:F31 E32:J32 D33:J33 AB23:AG23 R30 S14 AC24:AG24 D24:R24 D23:I23 K23:R23 T23:U23 AB20:AH21 AB16:AD16 AB17:AH18 S18:AD19 AF18:AF19 S16:X21 AB19:AG21">
    <cfRule type="cellIs" dxfId="3503" priority="5404" operator="lessThan">
      <formula>8</formula>
    </cfRule>
  </conditionalFormatting>
  <conditionalFormatting sqref="C30:C35">
    <cfRule type="containsBlanks" dxfId="3502" priority="5403">
      <formula>LEN(TRIM(C30))=0</formula>
    </cfRule>
  </conditionalFormatting>
  <conditionalFormatting sqref="C34 N30:R30 C30:C32 Y30:AD30 N33:R33 W31:Y31 AF30 AA31:AB31">
    <cfRule type="containsBlanks" dxfId="3501" priority="5402">
      <formula>LEN(TRIM(C30))=0</formula>
    </cfRule>
  </conditionalFormatting>
  <conditionalFormatting sqref="N30:R30 Y30:AD30 N33:R33 W31:Y31 AF30 AA31:AB31">
    <cfRule type="cellIs" dxfId="3500" priority="5401" operator="lessThan">
      <formula>8</formula>
    </cfRule>
  </conditionalFormatting>
  <conditionalFormatting sqref="S32:AB32 U33:AC33">
    <cfRule type="containsBlanks" dxfId="3499" priority="5400">
      <formula>LEN(TRIM(S32))=0</formula>
    </cfRule>
  </conditionalFormatting>
  <conditionalFormatting sqref="S32:AB32 U33:AC33">
    <cfRule type="cellIs" dxfId="3498" priority="5399" operator="lessThan">
      <formula>8</formula>
    </cfRule>
  </conditionalFormatting>
  <conditionalFormatting sqref="D30:L30 D31:F31 O31:P31 L32:N32 E32:J32 P32:Q32 G33:Q33">
    <cfRule type="containsBlanks" dxfId="3497" priority="5398">
      <formula>LEN(TRIM(D30))=0</formula>
    </cfRule>
  </conditionalFormatting>
  <conditionalFormatting sqref="D30:L30 D31:F31 O31:P31 L32:N32 E32:J32 P32:Q32 G33:Q33">
    <cfRule type="cellIs" dxfId="3496" priority="5397" operator="lessThan">
      <formula>8</formula>
    </cfRule>
  </conditionalFormatting>
  <conditionalFormatting sqref="N30:Q30">
    <cfRule type="containsBlanks" dxfId="3495" priority="5396">
      <formula>LEN(TRIM(N30))=0</formula>
    </cfRule>
  </conditionalFormatting>
  <conditionalFormatting sqref="N30:Q30">
    <cfRule type="cellIs" dxfId="3494" priority="5395" operator="lessThan">
      <formula>8</formula>
    </cfRule>
  </conditionalFormatting>
  <conditionalFormatting sqref="N30:Q30">
    <cfRule type="containsBlanks" dxfId="3493" priority="5394">
      <formula>LEN(TRIM(N30))=0</formula>
    </cfRule>
  </conditionalFormatting>
  <conditionalFormatting sqref="N30:Q30">
    <cfRule type="cellIs" dxfId="3492" priority="5393" operator="lessThan">
      <formula>8</formula>
    </cfRule>
  </conditionalFormatting>
  <conditionalFormatting sqref="C10:C12">
    <cfRule type="containsBlanks" dxfId="3491" priority="5392">
      <formula>LEN(TRIM(C10))=0</formula>
    </cfRule>
  </conditionalFormatting>
  <conditionalFormatting sqref="AD10:AG10 AB11:AG12">
    <cfRule type="containsBlanks" dxfId="3490" priority="5390">
      <formula>LEN(TRIM(AB10))=0</formula>
    </cfRule>
  </conditionalFormatting>
  <conditionalFormatting sqref="AD10:AG10 AB11:AG12">
    <cfRule type="cellIs" dxfId="3489" priority="5389" operator="lessThan">
      <formula>8</formula>
    </cfRule>
  </conditionalFormatting>
  <conditionalFormatting sqref="T19:Y21 AF20:AG21 AA19:AC21 AF19:AF21 AC20:AD20">
    <cfRule type="containsBlanks" dxfId="3488" priority="5354">
      <formula>LEN(TRIM(T19))=0</formula>
    </cfRule>
  </conditionalFormatting>
  <conditionalFormatting sqref="T19:Y21 AF20:AG21 AA19:AC21 AF19:AF21 AC20:AD20">
    <cfRule type="cellIs" dxfId="3487" priority="5353" operator="lessThan">
      <formula>8</formula>
    </cfRule>
  </conditionalFormatting>
  <conditionalFormatting sqref="C20 R30 AC24:AG24 R23 AB20:AD20">
    <cfRule type="containsBlanks" dxfId="3486" priority="5350">
      <formula>LEN(TRIM(C20))=0</formula>
    </cfRule>
  </conditionalFormatting>
  <conditionalFormatting sqref="R30 AC24:AG24 R23 AB20:AD20">
    <cfRule type="cellIs" dxfId="3485" priority="5349" operator="lessThan">
      <formula>8</formula>
    </cfRule>
  </conditionalFormatting>
  <conditionalFormatting sqref="T19:Y21 AF20:AG21 AA19:AC21 AF19:AF21 AC20:AD20">
    <cfRule type="containsBlanks" dxfId="3484" priority="5352">
      <formula>LEN(TRIM(T19))=0</formula>
    </cfRule>
  </conditionalFormatting>
  <conditionalFormatting sqref="T19:Y21 AF20:AG21 AA19:AC21 AF19:AF21 AC20:AD20">
    <cfRule type="cellIs" dxfId="3483" priority="5351" operator="lessThan">
      <formula>8</formula>
    </cfRule>
  </conditionalFormatting>
  <conditionalFormatting sqref="AA33:AE33 AG33 AA30:AD30 AA31:AB31 AD31 AC32:AD32 AF30 S24:T24 AH30:AH32 V24:X24 Z24:AA24 AC24:AH24 T23:V23 X23:AG23 C16:C21 S17:W21 S17:AH18 T19:AG20 T16:X17 AB16:AD17 T21:AH21 Z16:Z17 AF18:AF19 S18:AD19 S20:Y21 AA20:AH21">
    <cfRule type="containsBlanks" dxfId="3482" priority="5346">
      <formula>LEN(TRIM(C16))=0</formula>
    </cfRule>
  </conditionalFormatting>
  <conditionalFormatting sqref="AA33:AE33 AG33 AA30:AD30 AA31:AB31 AD31 AC32:AD32 AF30 S24:T24 AH30:AH32 V24:X24 Z24:AA24 AC24:AH24 T23:V23 X23:AG23 S17:W21 S17:AH18 T19:AG20 T16:X17 AB16:AD17 T21:AH21 Z16:Z17 AF18:AF19 S18:AD19 S20:Y21 AA20:AH21">
    <cfRule type="cellIs" dxfId="3481" priority="5345" operator="lessThan">
      <formula>8</formula>
    </cfRule>
  </conditionalFormatting>
  <conditionalFormatting sqref="AE23 AG24">
    <cfRule type="containsBlanks" dxfId="3480" priority="5334">
      <formula>LEN(TRIM(AE23))=0</formula>
    </cfRule>
  </conditionalFormatting>
  <conditionalFormatting sqref="AE23 AG24">
    <cfRule type="cellIs" dxfId="3479" priority="5333" operator="lessThan">
      <formula>8</formula>
    </cfRule>
  </conditionalFormatting>
  <conditionalFormatting sqref="D30:D31 E30:J30 O31 L32:N32 E31:F31 E32:J32">
    <cfRule type="containsBlanks" dxfId="3478" priority="5332">
      <formula>LEN(TRIM(D30))=0</formula>
    </cfRule>
  </conditionalFormatting>
  <conditionalFormatting sqref="D30:D31 E30:J30 O31 L32:N32 E31:F31 E32:J32">
    <cfRule type="cellIs" dxfId="3477" priority="5331" operator="lessThan">
      <formula>8</formula>
    </cfRule>
  </conditionalFormatting>
  <conditionalFormatting sqref="R30 AC24:AG24">
    <cfRule type="containsBlanks" dxfId="3476" priority="5330">
      <formula>LEN(TRIM(R24))=0</formula>
    </cfRule>
  </conditionalFormatting>
  <conditionalFormatting sqref="R30 AC24:AG24">
    <cfRule type="cellIs" dxfId="3475" priority="5329" operator="lessThan">
      <formula>8</formula>
    </cfRule>
  </conditionalFormatting>
  <conditionalFormatting sqref="K30:L30">
    <cfRule type="containsBlanks" dxfId="3474" priority="5326">
      <formula>LEN(TRIM(K30))=0</formula>
    </cfRule>
  </conditionalFormatting>
  <conditionalFormatting sqref="K30:L30">
    <cfRule type="cellIs" dxfId="3473" priority="5325" operator="lessThan">
      <formula>8</formula>
    </cfRule>
  </conditionalFormatting>
  <conditionalFormatting sqref="L23:R24">
    <cfRule type="containsBlanks" dxfId="3472" priority="5308">
      <formula>LEN(TRIM(L23))=0</formula>
    </cfRule>
  </conditionalFormatting>
  <conditionalFormatting sqref="L23:R24">
    <cfRule type="cellIs" dxfId="3471" priority="5307" operator="lessThan">
      <formula>8</formula>
    </cfRule>
  </conditionalFormatting>
  <conditionalFormatting sqref="L24:R24">
    <cfRule type="containsBlanks" dxfId="3470" priority="5310">
      <formula>LEN(TRIM(L24))=0</formula>
    </cfRule>
  </conditionalFormatting>
  <conditionalFormatting sqref="L24:R24">
    <cfRule type="cellIs" dxfId="3469" priority="5309" operator="lessThan">
      <formula>8</formula>
    </cfRule>
  </conditionalFormatting>
  <conditionalFormatting sqref="S19:AB19">
    <cfRule type="containsBlanks" dxfId="3468" priority="5298">
      <formula>LEN(TRIM(S19))=0</formula>
    </cfRule>
  </conditionalFormatting>
  <conditionalFormatting sqref="S19:AB19">
    <cfRule type="cellIs" dxfId="3467" priority="5297" operator="lessThan">
      <formula>8</formula>
    </cfRule>
  </conditionalFormatting>
  <conditionalFormatting sqref="S14:S15 T15:U15 T14:Y14 S16:U16">
    <cfRule type="containsBlanks" dxfId="3466" priority="5294">
      <formula>LEN(TRIM(S14))=0</formula>
    </cfRule>
  </conditionalFormatting>
  <conditionalFormatting sqref="S14:S15 T15:U15 T14:Y14 S16:U16">
    <cfRule type="cellIs" dxfId="3465" priority="5293" operator="lessThan">
      <formula>8</formula>
    </cfRule>
  </conditionalFormatting>
  <conditionalFormatting sqref="AA23:AG23 Z24:AA24 AC24:AG24">
    <cfRule type="containsBlanks" dxfId="3464" priority="5288">
      <formula>LEN(TRIM(Z23))=0</formula>
    </cfRule>
  </conditionalFormatting>
  <conditionalFormatting sqref="AA23:AG23 Z24:AA24 AC24:AG24">
    <cfRule type="cellIs" dxfId="3463" priority="5287" operator="lessThan">
      <formula>8</formula>
    </cfRule>
  </conditionalFormatting>
  <conditionalFormatting sqref="K30:L30">
    <cfRule type="cellIs" dxfId="3462" priority="5280" operator="lessThan">
      <formula>8</formula>
    </cfRule>
  </conditionalFormatting>
  <conditionalFormatting sqref="AC10 W11:AC12 Y12:AE12 X11:AD11">
    <cfRule type="containsBlanks" dxfId="3461" priority="5279">
      <formula>LEN(TRIM(W10))=0</formula>
    </cfRule>
  </conditionalFormatting>
  <conditionalFormatting sqref="AC10 W11:AC12 Y12:AE12 X11:AD11">
    <cfRule type="cellIs" dxfId="3460" priority="5278" operator="lessThan">
      <formula>8</formula>
    </cfRule>
  </conditionalFormatting>
  <conditionalFormatting sqref="AD15:AE15 AD16">
    <cfRule type="containsBlanks" dxfId="3459" priority="5271">
      <formula>LEN(TRIM(AD15))=0</formula>
    </cfRule>
  </conditionalFormatting>
  <conditionalFormatting sqref="AD15:AE15 AD16">
    <cfRule type="cellIs" dxfId="3458" priority="5270" operator="lessThan">
      <formula>8</formula>
    </cfRule>
  </conditionalFormatting>
  <conditionalFormatting sqref="W11:AC12 Y12:AE12 X11:AD11">
    <cfRule type="containsBlanks" dxfId="3457" priority="5251">
      <formula>LEN(TRIM(W11))=0</formula>
    </cfRule>
  </conditionalFormatting>
  <conditionalFormatting sqref="W11:AC12 Y12:AE12 X11:AD11">
    <cfRule type="cellIs" dxfId="3456" priority="5250" operator="lessThan">
      <formula>8</formula>
    </cfRule>
  </conditionalFormatting>
  <conditionalFormatting sqref="AH10:AH12">
    <cfRule type="containsBlanks" dxfId="3455" priority="5253">
      <formula>LEN(TRIM(AH10))=0</formula>
    </cfRule>
  </conditionalFormatting>
  <conditionalFormatting sqref="AH10:AH12">
    <cfRule type="cellIs" dxfId="3454" priority="5252" operator="lessThan">
      <formula>8</formula>
    </cfRule>
  </conditionalFormatting>
  <conditionalFormatting sqref="AF24:AG24 AH31 AF33:AG33 AF30 AA23:AE23">
    <cfRule type="containsBlanks" dxfId="3453" priority="5263">
      <formula>LEN(TRIM(AA23))=0</formula>
    </cfRule>
  </conditionalFormatting>
  <conditionalFormatting sqref="AF24:AG24 AH31 AF33:AG33 AF30 AA23:AE23">
    <cfRule type="cellIs" dxfId="3452" priority="5262" operator="lessThan">
      <formula>8</formula>
    </cfRule>
  </conditionalFormatting>
  <conditionalFormatting sqref="S30:AD30 S31:Y31 AF30 AA31:AB31">
    <cfRule type="containsBlanks" dxfId="3451" priority="5243">
      <formula>LEN(TRIM(S30))=0</formula>
    </cfRule>
  </conditionalFormatting>
  <conditionalFormatting sqref="S30:AD30 S31:Y31 AF30 AA31:AB31">
    <cfRule type="cellIs" dxfId="3450" priority="5242" operator="lessThan">
      <formula>8</formula>
    </cfRule>
  </conditionalFormatting>
  <conditionalFormatting sqref="AA11:AG12">
    <cfRule type="containsBlanks" dxfId="3449" priority="5249">
      <formula>LEN(TRIM(AA11))=0</formula>
    </cfRule>
  </conditionalFormatting>
  <conditionalFormatting sqref="AA11:AG12">
    <cfRule type="cellIs" dxfId="3448" priority="5248" operator="lessThan">
      <formula>8</formula>
    </cfRule>
  </conditionalFormatting>
  <conditionalFormatting sqref="AH15:AH16 AF15:AF16 AF16:AH17">
    <cfRule type="containsBlanks" dxfId="3447" priority="5247">
      <formula>LEN(TRIM(AF15))=0</formula>
    </cfRule>
  </conditionalFormatting>
  <conditionalFormatting sqref="AH15:AH16 AF15:AF16 AF16:AH17">
    <cfRule type="cellIs" dxfId="3446" priority="5246" operator="lessThan">
      <formula>8</formula>
    </cfRule>
  </conditionalFormatting>
  <conditionalFormatting sqref="S18:X21 Z18:AD20">
    <cfRule type="containsBlanks" dxfId="3445" priority="5245">
      <formula>LEN(TRIM(S18))=0</formula>
    </cfRule>
  </conditionalFormatting>
  <conditionalFormatting sqref="S18:X21 Z18:AD20">
    <cfRule type="cellIs" dxfId="3444" priority="5244" operator="lessThan">
      <formula>8</formula>
    </cfRule>
  </conditionalFormatting>
  <conditionalFormatting sqref="D23:I23 K23:O23">
    <cfRule type="containsBlanks" dxfId="3443" priority="5227">
      <formula>LEN(TRIM(D23))=0</formula>
    </cfRule>
  </conditionalFormatting>
  <conditionalFormatting sqref="D23:I23 K23:O23">
    <cfRule type="cellIs" dxfId="3442" priority="5226" operator="lessThan">
      <formula>8</formula>
    </cfRule>
  </conditionalFormatting>
  <conditionalFormatting sqref="G30:J30 O31 L32:N32 D30:F31 E32:J32 F24:Q24 G23:I23 K23:Q23 D23:G24">
    <cfRule type="containsBlanks" dxfId="3441" priority="5225">
      <formula>LEN(TRIM(D23))=0</formula>
    </cfRule>
  </conditionalFormatting>
  <conditionalFormatting sqref="G30:J30 O31 L32:N32 D30:F31 E32:J32 F24:Q24 G23:I23 K23:Q23 D23:G24">
    <cfRule type="cellIs" dxfId="3440" priority="5224" operator="lessThan">
      <formula>8</formula>
    </cfRule>
  </conditionalFormatting>
  <conditionalFormatting sqref="L24:R24">
    <cfRule type="containsBlanks" dxfId="3439" priority="5223">
      <formula>LEN(TRIM(L24))=0</formula>
    </cfRule>
  </conditionalFormatting>
  <conditionalFormatting sqref="L24:R24">
    <cfRule type="cellIs" dxfId="3438" priority="5222" operator="lessThan">
      <formula>8</formula>
    </cfRule>
  </conditionalFormatting>
  <conditionalFormatting sqref="S24 V24:X24 Z24:AA24 AC24:AG24">
    <cfRule type="containsBlanks" dxfId="3437" priority="5197">
      <formula>LEN(TRIM(S24))=0</formula>
    </cfRule>
  </conditionalFormatting>
  <conditionalFormatting sqref="S24 V24:X24 Z24:AA24 AC24:AG24">
    <cfRule type="cellIs" dxfId="3436" priority="5196" operator="lessThan">
      <formula>8</formula>
    </cfRule>
  </conditionalFormatting>
  <conditionalFormatting sqref="AC24:AE24 AE23:AG24 AH24 AE17:AH18 AE19:AG20 AF18:AF19 AC20:AH21">
    <cfRule type="containsBlanks" dxfId="3435" priority="5195">
      <formula>LEN(TRIM(AC17))=0</formula>
    </cfRule>
  </conditionalFormatting>
  <conditionalFormatting sqref="AC24:AE24 AE23:AG24 AH24 AE17:AH18 AE19:AG20 AF18:AF19 AC20:AH21">
    <cfRule type="cellIs" dxfId="3434" priority="5194" operator="lessThan">
      <formula>8</formula>
    </cfRule>
  </conditionalFormatting>
  <conditionalFormatting sqref="L23:Q23">
    <cfRule type="containsBlanks" dxfId="3433" priority="5175">
      <formula>LEN(TRIM(L23))=0</formula>
    </cfRule>
  </conditionalFormatting>
  <conditionalFormatting sqref="L23:Q23">
    <cfRule type="cellIs" dxfId="3432" priority="5174" operator="lessThan">
      <formula>8</formula>
    </cfRule>
  </conditionalFormatting>
  <conditionalFormatting sqref="E23:I23 K23:O23">
    <cfRule type="containsBlanks" dxfId="3431" priority="5177">
      <formula>LEN(TRIM(E23))=0</formula>
    </cfRule>
  </conditionalFormatting>
  <conditionalFormatting sqref="E23:I23 K23:O23">
    <cfRule type="cellIs" dxfId="3430" priority="5176" operator="lessThan">
      <formula>8</formula>
    </cfRule>
  </conditionalFormatting>
  <conditionalFormatting sqref="R23">
    <cfRule type="containsBlanks" dxfId="3429" priority="5173">
      <formula>LEN(TRIM(R23))=0</formula>
    </cfRule>
  </conditionalFormatting>
  <conditionalFormatting sqref="R23">
    <cfRule type="cellIs" dxfId="3428" priority="5172" operator="lessThan">
      <formula>8</formula>
    </cfRule>
  </conditionalFormatting>
  <conditionalFormatting sqref="Z14:AC14">
    <cfRule type="containsBlanks" dxfId="3427" priority="5159">
      <formula>LEN(TRIM(Z14))=0</formula>
    </cfRule>
  </conditionalFormatting>
  <conditionalFormatting sqref="Z14:AC14">
    <cfRule type="cellIs" dxfId="3426" priority="5158" operator="lessThan">
      <formula>8</formula>
    </cfRule>
  </conditionalFormatting>
  <conditionalFormatting sqref="Z20:AD20">
    <cfRule type="containsBlanks" dxfId="3425" priority="5157">
      <formula>LEN(TRIM(Z20))=0</formula>
    </cfRule>
  </conditionalFormatting>
  <conditionalFormatting sqref="Z20:AD20">
    <cfRule type="cellIs" dxfId="3424" priority="5156" operator="lessThan">
      <formula>8</formula>
    </cfRule>
  </conditionalFormatting>
  <conditionalFormatting sqref="AC10">
    <cfRule type="containsBlanks" dxfId="3423" priority="5112">
      <formula>LEN(TRIM(AC10))=0</formula>
    </cfRule>
  </conditionalFormatting>
  <conditionalFormatting sqref="AC10">
    <cfRule type="cellIs" dxfId="3422" priority="5111" operator="lessThan">
      <formula>8</formula>
    </cfRule>
  </conditionalFormatting>
  <conditionalFormatting sqref="AD10:AH10">
    <cfRule type="containsBlanks" dxfId="3421" priority="5108">
      <formula>LEN(TRIM(AD10))=0</formula>
    </cfRule>
  </conditionalFormatting>
  <conditionalFormatting sqref="AD10:AH10">
    <cfRule type="cellIs" dxfId="3420" priority="5107" operator="lessThan">
      <formula>8</formula>
    </cfRule>
  </conditionalFormatting>
  <conditionalFormatting sqref="S14:X14 S15:U16">
    <cfRule type="containsBlanks" dxfId="3419" priority="5098">
      <formula>LEN(TRIM(S14))=0</formula>
    </cfRule>
  </conditionalFormatting>
  <conditionalFormatting sqref="S14:X14 S15:U16">
    <cfRule type="cellIs" dxfId="3418" priority="5097" operator="lessThan">
      <formula>8</formula>
    </cfRule>
  </conditionalFormatting>
  <conditionalFormatting sqref="AH11:AH12">
    <cfRule type="containsBlanks" dxfId="3417" priority="5094">
      <formula>LEN(TRIM(AH11))=0</formula>
    </cfRule>
  </conditionalFormatting>
  <conditionalFormatting sqref="AH11:AH12">
    <cfRule type="cellIs" dxfId="3416" priority="5093" operator="lessThan">
      <formula>8</formula>
    </cfRule>
  </conditionalFormatting>
  <conditionalFormatting sqref="AH15:AH16 AF15:AF16 AF16:AH17">
    <cfRule type="containsBlanks" dxfId="3415" priority="5064">
      <formula>LEN(TRIM(AF15))=0</formula>
    </cfRule>
  </conditionalFormatting>
  <conditionalFormatting sqref="AH15:AH16 AF15:AF16 AF16:AH17">
    <cfRule type="cellIs" dxfId="3414" priority="5063" operator="lessThan">
      <formula>8</formula>
    </cfRule>
  </conditionalFormatting>
  <conditionalFormatting sqref="W11:AG12">
    <cfRule type="containsBlanks" dxfId="3413" priority="5082">
      <formula>LEN(TRIM(W11))=0</formula>
    </cfRule>
  </conditionalFormatting>
  <conditionalFormatting sqref="W11:AG12">
    <cfRule type="cellIs" dxfId="3412" priority="5081" operator="lessThan">
      <formula>8</formula>
    </cfRule>
  </conditionalFormatting>
  <conditionalFormatting sqref="AD15:AE15 AD16">
    <cfRule type="containsBlanks" dxfId="3411" priority="5074">
      <formula>LEN(TRIM(AD15))=0</formula>
    </cfRule>
  </conditionalFormatting>
  <conditionalFormatting sqref="AD15:AE15 AD16">
    <cfRule type="cellIs" dxfId="3410" priority="5073" operator="lessThan">
      <formula>8</formula>
    </cfRule>
  </conditionalFormatting>
  <conditionalFormatting sqref="Y14">
    <cfRule type="containsBlanks" dxfId="3409" priority="5062">
      <formula>LEN(TRIM(Y14))=0</formula>
    </cfRule>
  </conditionalFormatting>
  <conditionalFormatting sqref="Y14">
    <cfRule type="cellIs" dxfId="3408" priority="5061" operator="lessThan">
      <formula>8</formula>
    </cfRule>
  </conditionalFormatting>
  <conditionalFormatting sqref="Z14:AC14">
    <cfRule type="containsBlanks" dxfId="3407" priority="5014">
      <formula>LEN(TRIM(Z14))=0</formula>
    </cfRule>
  </conditionalFormatting>
  <conditionalFormatting sqref="Z14:AC14">
    <cfRule type="cellIs" dxfId="3406" priority="5013" operator="lessThan">
      <formula>8</formula>
    </cfRule>
  </conditionalFormatting>
  <conditionalFormatting sqref="AH15:AH16 AF15:AF16 AA14:AH14 AB16:AD17 C14:C17 AF16:AH17">
    <cfRule type="containsBlanks" dxfId="3405" priority="5010">
      <formula>LEN(TRIM(C14))=0</formula>
    </cfRule>
  </conditionalFormatting>
  <conditionalFormatting sqref="AB17:AD17 AF17:AH17">
    <cfRule type="cellIs" dxfId="3404" priority="5009" operator="lessThan">
      <formula>8</formula>
    </cfRule>
  </conditionalFormatting>
  <conditionalFormatting sqref="Z17 AB17:AD17 AF17:AH17">
    <cfRule type="containsBlanks" dxfId="3403" priority="5008">
      <formula>LEN(TRIM(Z17))=0</formula>
    </cfRule>
  </conditionalFormatting>
  <conditionalFormatting sqref="Z17 AB17:AD17 AF17:AH17">
    <cfRule type="cellIs" dxfId="3402" priority="5007" operator="lessThan">
      <formula>8</formula>
    </cfRule>
  </conditionalFormatting>
  <conditionalFormatting sqref="Z17 AB17:AD17 AF17:AH17">
    <cfRule type="containsBlanks" dxfId="3401" priority="5006">
      <formula>LEN(TRIM(Z17))=0</formula>
    </cfRule>
  </conditionalFormatting>
  <conditionalFormatting sqref="Z17 AB17:AD17 AF17:AH17">
    <cfRule type="cellIs" dxfId="3400" priority="5005" operator="lessThan">
      <formula>8</formula>
    </cfRule>
  </conditionalFormatting>
  <conditionalFormatting sqref="AB17">
    <cfRule type="containsBlanks" dxfId="3399" priority="4988">
      <formula>LEN(TRIM(AB17))=0</formula>
    </cfRule>
  </conditionalFormatting>
  <conditionalFormatting sqref="AB17">
    <cfRule type="cellIs" dxfId="3398" priority="4987" operator="lessThan">
      <formula>8</formula>
    </cfRule>
  </conditionalFormatting>
  <conditionalFormatting sqref="S17">
    <cfRule type="containsBlanks" dxfId="3397" priority="4976">
      <formula>LEN(TRIM(S17))=0</formula>
    </cfRule>
  </conditionalFormatting>
  <conditionalFormatting sqref="S17">
    <cfRule type="cellIs" dxfId="3396" priority="4975" operator="lessThan">
      <formula>8</formula>
    </cfRule>
  </conditionalFormatting>
  <conditionalFormatting sqref="Z17 AB17:AD17">
    <cfRule type="containsBlanks" dxfId="3395" priority="4968">
      <formula>LEN(TRIM(Z17))=0</formula>
    </cfRule>
  </conditionalFormatting>
  <conditionalFormatting sqref="Z17 AB17:AD17">
    <cfRule type="cellIs" dxfId="3394" priority="4967" operator="lessThan">
      <formula>8</formula>
    </cfRule>
  </conditionalFormatting>
  <conditionalFormatting sqref="D33:J33">
    <cfRule type="containsBlanks" dxfId="3393" priority="4946">
      <formula>LEN(TRIM(D33))=0</formula>
    </cfRule>
  </conditionalFormatting>
  <conditionalFormatting sqref="D33:J33">
    <cfRule type="cellIs" dxfId="3392" priority="4945" operator="lessThan">
      <formula>8</formula>
    </cfRule>
  </conditionalFormatting>
  <conditionalFormatting sqref="Z14:AC14 AD15:AE15 AD16">
    <cfRule type="containsBlanks" dxfId="3391" priority="4954">
      <formula>LEN(TRIM(Z14))=0</formula>
    </cfRule>
  </conditionalFormatting>
  <conditionalFormatting sqref="Z14:AC14 AD15:AE15 AD16">
    <cfRule type="cellIs" dxfId="3390" priority="4953" operator="lessThan">
      <formula>8</formula>
    </cfRule>
  </conditionalFormatting>
  <conditionalFormatting sqref="P33:Q33 L32:N32 E32:J32">
    <cfRule type="containsBlanks" dxfId="3389" priority="4952">
      <formula>LEN(TRIM(E32))=0</formula>
    </cfRule>
  </conditionalFormatting>
  <conditionalFormatting sqref="P33:Q33 L32:N32 E32:J32">
    <cfRule type="cellIs" dxfId="3388" priority="4951" operator="lessThan">
      <formula>8</formula>
    </cfRule>
  </conditionalFormatting>
  <conditionalFormatting sqref="AC33 AA33 AH32 N33:R33">
    <cfRule type="containsBlanks" dxfId="3387" priority="4950">
      <formula>LEN(TRIM(N32))=0</formula>
    </cfRule>
  </conditionalFormatting>
  <conditionalFormatting sqref="AC33 AA33 AH32 N33:R33">
    <cfRule type="cellIs" dxfId="3386" priority="4949" operator="lessThan">
      <formula>8</formula>
    </cfRule>
  </conditionalFormatting>
  <conditionalFormatting sqref="AE33:AG33 R30:AD30 AD31 S32:AD32 S33 S31:Y31 AF30 AA31:AB31 AH31 U33:AC33">
    <cfRule type="containsBlanks" dxfId="3385" priority="4948">
      <formula>LEN(TRIM(R30))=0</formula>
    </cfRule>
  </conditionalFormatting>
  <conditionalFormatting sqref="AE33:AG33 R30:AD30 AD31 S32:AD32 S33 S31:Y31 AF30 AA31:AB31 AH31 U33:AC33">
    <cfRule type="cellIs" dxfId="3384" priority="4947" operator="lessThan">
      <formula>8</formula>
    </cfRule>
  </conditionalFormatting>
  <conditionalFormatting sqref="P33:Q33">
    <cfRule type="containsBlanks" dxfId="3383" priority="4944">
      <formula>LEN(TRIM(P33))=0</formula>
    </cfRule>
  </conditionalFormatting>
  <conditionalFormatting sqref="P33:Q33">
    <cfRule type="cellIs" dxfId="3382" priority="4943" operator="lessThan">
      <formula>8</formula>
    </cfRule>
  </conditionalFormatting>
  <conditionalFormatting sqref="AB33">
    <cfRule type="containsBlanks" dxfId="3381" priority="4936">
      <formula>LEN(TRIM(AB33))=0</formula>
    </cfRule>
  </conditionalFormatting>
  <conditionalFormatting sqref="AB33">
    <cfRule type="cellIs" dxfId="3380" priority="4935" operator="lessThan">
      <formula>8</formula>
    </cfRule>
  </conditionalFormatting>
  <conditionalFormatting sqref="AB33">
    <cfRule type="containsBlanks" dxfId="3379" priority="4934">
      <formula>LEN(TRIM(AB33))=0</formula>
    </cfRule>
  </conditionalFormatting>
  <conditionalFormatting sqref="AB33">
    <cfRule type="cellIs" dxfId="3378" priority="4933" operator="lessThan">
      <formula>8</formula>
    </cfRule>
  </conditionalFormatting>
  <conditionalFormatting sqref="AB33">
    <cfRule type="containsBlanks" dxfId="3377" priority="4932">
      <formula>LEN(TRIM(AB33))=0</formula>
    </cfRule>
  </conditionalFormatting>
  <conditionalFormatting sqref="AB33">
    <cfRule type="cellIs" dxfId="3376" priority="4931" operator="lessThan">
      <formula>8</formula>
    </cfRule>
  </conditionalFormatting>
  <conditionalFormatting sqref="AB33">
    <cfRule type="containsBlanks" dxfId="3375" priority="4930">
      <formula>LEN(TRIM(AB33))=0</formula>
    </cfRule>
  </conditionalFormatting>
  <conditionalFormatting sqref="AB33">
    <cfRule type="cellIs" dxfId="3374" priority="4929" operator="lessThan">
      <formula>8</formula>
    </cfRule>
  </conditionalFormatting>
  <conditionalFormatting sqref="AB33">
    <cfRule type="containsBlanks" dxfId="3373" priority="4928">
      <formula>LEN(TRIM(AB33))=0</formula>
    </cfRule>
  </conditionalFormatting>
  <conditionalFormatting sqref="AB33">
    <cfRule type="cellIs" dxfId="3372" priority="4927" operator="lessThan">
      <formula>8</formula>
    </cfRule>
  </conditionalFormatting>
  <conditionalFormatting sqref="AB33">
    <cfRule type="containsBlanks" dxfId="3371" priority="4926">
      <formula>LEN(TRIM(AB33))=0</formula>
    </cfRule>
  </conditionalFormatting>
  <conditionalFormatting sqref="AB33">
    <cfRule type="cellIs" dxfId="3370" priority="4925" operator="lessThan">
      <formula>8</formula>
    </cfRule>
  </conditionalFormatting>
  <conditionalFormatting sqref="AB33">
    <cfRule type="containsBlanks" dxfId="3369" priority="4924">
      <formula>LEN(TRIM(AB33))=0</formula>
    </cfRule>
  </conditionalFormatting>
  <conditionalFormatting sqref="AB33">
    <cfRule type="cellIs" dxfId="3368" priority="4923" operator="lessThan">
      <formula>8</formula>
    </cfRule>
  </conditionalFormatting>
  <conditionalFormatting sqref="AB33">
    <cfRule type="containsBlanks" dxfId="3367" priority="4922">
      <formula>LEN(TRIM(AB33))=0</formula>
    </cfRule>
  </conditionalFormatting>
  <conditionalFormatting sqref="AB33">
    <cfRule type="cellIs" dxfId="3366" priority="4921" operator="lessThan">
      <formula>8</formula>
    </cfRule>
  </conditionalFormatting>
  <conditionalFormatting sqref="S31:Y31 AA31:AB31">
    <cfRule type="containsBlanks" dxfId="3365" priority="4920">
      <formula>LEN(TRIM(S31))=0</formula>
    </cfRule>
  </conditionalFormatting>
  <conditionalFormatting sqref="S31:Y31 AA31:AB31">
    <cfRule type="cellIs" dxfId="3364" priority="4919" operator="lessThan">
      <formula>8</formula>
    </cfRule>
  </conditionalFormatting>
  <conditionalFormatting sqref="W33">
    <cfRule type="containsBlanks" dxfId="3363" priority="4914">
      <formula>LEN(TRIM(W33))=0</formula>
    </cfRule>
  </conditionalFormatting>
  <conditionalFormatting sqref="W33">
    <cfRule type="cellIs" dxfId="3362" priority="4913" operator="lessThan">
      <formula>8</formula>
    </cfRule>
  </conditionalFormatting>
  <conditionalFormatting sqref="X33">
    <cfRule type="containsBlanks" dxfId="3361" priority="4912">
      <formula>LEN(TRIM(X33))=0</formula>
    </cfRule>
  </conditionalFormatting>
  <conditionalFormatting sqref="X33">
    <cfRule type="cellIs" dxfId="3360" priority="4911" operator="lessThan">
      <formula>8</formula>
    </cfRule>
  </conditionalFormatting>
  <conditionalFormatting sqref="AD33">
    <cfRule type="containsBlanks" dxfId="3359" priority="4910">
      <formula>LEN(TRIM(AD33))=0</formula>
    </cfRule>
  </conditionalFormatting>
  <conditionalFormatting sqref="AD33">
    <cfRule type="cellIs" dxfId="3358" priority="4909" operator="lessThan">
      <formula>8</formula>
    </cfRule>
  </conditionalFormatting>
  <conditionalFormatting sqref="AD33">
    <cfRule type="containsBlanks" dxfId="3357" priority="4908">
      <formula>LEN(TRIM(AD33))=0</formula>
    </cfRule>
  </conditionalFormatting>
  <conditionalFormatting sqref="AD33">
    <cfRule type="cellIs" dxfId="3356" priority="4907" operator="lessThan">
      <formula>8</formula>
    </cfRule>
  </conditionalFormatting>
  <conditionalFormatting sqref="K30:L30 N30:AD30 AF30">
    <cfRule type="containsBlanks" dxfId="3355" priority="4902">
      <formula>LEN(TRIM(K30))=0</formula>
    </cfRule>
  </conditionalFormatting>
  <conditionalFormatting sqref="K30:L30 N30:AD30 AF30">
    <cfRule type="cellIs" dxfId="3354" priority="4901" operator="lessThan">
      <formula>8</formula>
    </cfRule>
  </conditionalFormatting>
  <conditionalFormatting sqref="C23:C24 Z24:AA24 AC24:AD24">
    <cfRule type="containsBlanks" dxfId="3353" priority="4900">
      <formula>LEN(TRIM(C23))=0</formula>
    </cfRule>
  </conditionalFormatting>
  <conditionalFormatting sqref="G30:J30 O31 L32:N32 D30:F31 E32:J32 D24:Q24 D23:I23 K23:Q23">
    <cfRule type="containsBlanks" dxfId="3352" priority="4890">
      <formula>LEN(TRIM(D23))=0</formula>
    </cfRule>
  </conditionalFormatting>
  <conditionalFormatting sqref="G30:J30 O31 L32:N32 D30:F31 E32:J32 D24:Q24 D23:I23 K23:Q23">
    <cfRule type="cellIs" dxfId="3351" priority="4889" operator="lessThan">
      <formula>8</formula>
    </cfRule>
  </conditionalFormatting>
  <conditionalFormatting sqref="R23 AB20:AD20">
    <cfRule type="containsBlanks" dxfId="3350" priority="4888">
      <formula>LEN(TRIM(R20))=0</formula>
    </cfRule>
  </conditionalFormatting>
  <conditionalFormatting sqref="R23 AB20:AD20">
    <cfRule type="cellIs" dxfId="3349" priority="4887" operator="lessThan">
      <formula>8</formula>
    </cfRule>
  </conditionalFormatting>
  <conditionalFormatting sqref="X19:Y21 AF20:AG21 AA19:AC21 AF19:AF21 Z18:AD20">
    <cfRule type="containsBlanks" dxfId="3348" priority="4880">
      <formula>LEN(TRIM(X18))=0</formula>
    </cfRule>
  </conditionalFormatting>
  <conditionalFormatting sqref="X19:Y21 AF20:AG21 AA19:AC21 AF19:AF21 Z18:AD20">
    <cfRule type="cellIs" dxfId="3347" priority="4879" operator="lessThan">
      <formula>8</formula>
    </cfRule>
  </conditionalFormatting>
  <conditionalFormatting sqref="Z24:AA24 V19:AC20 AC24:AD24 V23 X23:AC23 V21:AF21 V17:AF18 V16:X17 V18:AD19 AF18:AF19 V19:Y21 AA20:AF21">
    <cfRule type="containsBlanks" dxfId="3346" priority="4878">
      <formula>LEN(TRIM(V16))=0</formula>
    </cfRule>
  </conditionalFormatting>
  <conditionalFormatting sqref="Z24:AA24 V19:AC20 AC24:AD24 V23 X23:AC23 V21:AF21 V17:AF18 V16:X17 V18:AD19 AF18:AF19 V19:Y21 AA20:AF21">
    <cfRule type="cellIs" dxfId="3345" priority="4877" operator="lessThan">
      <formula>8</formula>
    </cfRule>
  </conditionalFormatting>
  <conditionalFormatting sqref="S24:T24 T23:V23 V24:X24 Z24:AA24 AC24:AG24 X23:AG23">
    <cfRule type="containsBlanks" dxfId="3344" priority="4873">
      <formula>LEN(TRIM(S23))=0</formula>
    </cfRule>
  </conditionalFormatting>
  <conditionalFormatting sqref="S24:T24 T23:V23 V24:X24 Z24:AA24 AC24:AG24 X23:AG23">
    <cfRule type="cellIs" dxfId="3343" priority="4872" operator="lessThan">
      <formula>8</formula>
    </cfRule>
  </conditionalFormatting>
  <conditionalFormatting sqref="E23:I23 K23:O23">
    <cfRule type="containsBlanks" dxfId="3342" priority="4863">
      <formula>LEN(TRIM(E23))=0</formula>
    </cfRule>
  </conditionalFormatting>
  <conditionalFormatting sqref="E23:I23 K23:O23">
    <cfRule type="cellIs" dxfId="3341" priority="4862" operator="lessThan">
      <formula>8</formula>
    </cfRule>
  </conditionalFormatting>
  <conditionalFormatting sqref="T20:X20 Z20:AD20">
    <cfRule type="containsBlanks" dxfId="3340" priority="4859">
      <formula>LEN(TRIM(T20))=0</formula>
    </cfRule>
  </conditionalFormatting>
  <conditionalFormatting sqref="T20:X20 Z20:AD20">
    <cfRule type="cellIs" dxfId="3339" priority="4858" operator="lessThan">
      <formula>8</formula>
    </cfRule>
  </conditionalFormatting>
  <conditionalFormatting sqref="AC23:AE23 AG23:AG24 AE20:AH21 AC16:AC18 AE17:AH18 AC18:AD19 AF16:AF19 AC19:AG21">
    <cfRule type="containsBlanks" dxfId="3338" priority="4857">
      <formula>LEN(TRIM(AC16))=0</formula>
    </cfRule>
  </conditionalFormatting>
  <conditionalFormatting sqref="AC23:AE23 AG23:AG24 AE20:AH21 AC16:AC18 AE17:AH18 AC18:AD19 AF16:AF19 AC19:AG21">
    <cfRule type="cellIs" dxfId="3337" priority="4856" operator="lessThan">
      <formula>8</formula>
    </cfRule>
  </conditionalFormatting>
  <conditionalFormatting sqref="L23:Q23">
    <cfRule type="containsBlanks" dxfId="3336" priority="4847">
      <formula>LEN(TRIM(L23))=0</formula>
    </cfRule>
  </conditionalFormatting>
  <conditionalFormatting sqref="L23:Q23">
    <cfRule type="cellIs" dxfId="3335" priority="4846" operator="lessThan">
      <formula>8</formula>
    </cfRule>
  </conditionalFormatting>
  <conditionalFormatting sqref="T23:U23">
    <cfRule type="containsBlanks" dxfId="3334" priority="4843">
      <formula>LEN(TRIM(T23))=0</formula>
    </cfRule>
  </conditionalFormatting>
  <conditionalFormatting sqref="T23:U23">
    <cfRule type="cellIs" dxfId="3333" priority="4842" operator="lessThan">
      <formula>8</formula>
    </cfRule>
  </conditionalFormatting>
  <conditionalFormatting sqref="W19:AC19 W15:AC16">
    <cfRule type="containsBlanks" dxfId="3332" priority="4825">
      <formula>LEN(TRIM(W15))=0</formula>
    </cfRule>
  </conditionalFormatting>
  <conditionalFormatting sqref="W19:AC19 W15:AC16">
    <cfRule type="cellIs" dxfId="3331" priority="4824" operator="lessThan">
      <formula>8</formula>
    </cfRule>
  </conditionalFormatting>
  <conditionalFormatting sqref="W19:AC19 W15:AC16">
    <cfRule type="containsBlanks" dxfId="3330" priority="4823">
      <formula>LEN(TRIM(W15))=0</formula>
    </cfRule>
  </conditionalFormatting>
  <conditionalFormatting sqref="W19:AC19 W15:AC16">
    <cfRule type="cellIs" dxfId="3329" priority="4822" operator="lessThan">
      <formula>8</formula>
    </cfRule>
  </conditionalFormatting>
  <conditionalFormatting sqref="P33:Q33">
    <cfRule type="containsBlanks" dxfId="3328" priority="4805">
      <formula>LEN(TRIM(P33))=0</formula>
    </cfRule>
  </conditionalFormatting>
  <conditionalFormatting sqref="P33:Q33">
    <cfRule type="cellIs" dxfId="3327" priority="4804" operator="lessThan">
      <formula>8</formula>
    </cfRule>
  </conditionalFormatting>
  <conditionalFormatting sqref="P33:Q33">
    <cfRule type="containsBlanks" dxfId="3326" priority="4803">
      <formula>LEN(TRIM(P33))=0</formula>
    </cfRule>
  </conditionalFormatting>
  <conditionalFormatting sqref="P33:Q33">
    <cfRule type="cellIs" dxfId="3325" priority="4802" operator="lessThan">
      <formula>8</formula>
    </cfRule>
  </conditionalFormatting>
  <conditionalFormatting sqref="L32:N32 E32:J32 D33:Q33">
    <cfRule type="containsBlanks" dxfId="3324" priority="4817">
      <formula>LEN(TRIM(D32))=0</formula>
    </cfRule>
  </conditionalFormatting>
  <conditionalFormatting sqref="L32:N32 E32:J32 D33:Q33">
    <cfRule type="cellIs" dxfId="3323" priority="4816" operator="lessThan">
      <formula>8</formula>
    </cfRule>
  </conditionalFormatting>
  <conditionalFormatting sqref="L32:N32 P32:Q32 K33:R33">
    <cfRule type="containsBlanks" dxfId="3322" priority="4815">
      <formula>LEN(TRIM(K32))=0</formula>
    </cfRule>
  </conditionalFormatting>
  <conditionalFormatting sqref="L32:N32 P32:Q32 K33:R33">
    <cfRule type="cellIs" dxfId="3321" priority="4814" operator="lessThan">
      <formula>8</formula>
    </cfRule>
  </conditionalFormatting>
  <conditionalFormatting sqref="S32:AD32 AH32 R33:S33 U33:AG33">
    <cfRule type="containsBlanks" dxfId="3320" priority="4813">
      <formula>LEN(TRIM(R32))=0</formula>
    </cfRule>
  </conditionalFormatting>
  <conditionalFormatting sqref="S32:AD32 AH32 R33:S33 U33:AG33">
    <cfRule type="cellIs" dxfId="3319" priority="4812" operator="lessThan">
      <formula>8</formula>
    </cfRule>
  </conditionalFormatting>
  <conditionalFormatting sqref="H32:J33 L32:N32">
    <cfRule type="containsBlanks" dxfId="3318" priority="4811">
      <formula>LEN(TRIM(H32))=0</formula>
    </cfRule>
  </conditionalFormatting>
  <conditionalFormatting sqref="H32:J33 L32:N32">
    <cfRule type="cellIs" dxfId="3317" priority="4810" operator="lessThan">
      <formula>8</formula>
    </cfRule>
  </conditionalFormatting>
  <conditionalFormatting sqref="L33:Q33">
    <cfRule type="containsBlanks" dxfId="3316" priority="4809">
      <formula>LEN(TRIM(L33))=0</formula>
    </cfRule>
  </conditionalFormatting>
  <conditionalFormatting sqref="L33:Q33">
    <cfRule type="cellIs" dxfId="3315" priority="4808" operator="lessThan">
      <formula>8</formula>
    </cfRule>
  </conditionalFormatting>
  <conditionalFormatting sqref="P33:Q33">
    <cfRule type="containsBlanks" dxfId="3314" priority="4807">
      <formula>LEN(TRIM(P33))=0</formula>
    </cfRule>
  </conditionalFormatting>
  <conditionalFormatting sqref="P33:Q33">
    <cfRule type="cellIs" dxfId="3313" priority="4806" operator="lessThan">
      <formula>8</formula>
    </cfRule>
  </conditionalFormatting>
  <conditionalFormatting sqref="Z18:AA20 T19:Y21 AF20:AG21 AA19:AC21 AF19:AF21 AC20:AD20">
    <cfRule type="cellIs" dxfId="3312" priority="4801" operator="lessThan">
      <formula>8</formula>
    </cfRule>
  </conditionalFormatting>
  <conditionalFormatting sqref="S30:AD30 T31:Y31 AF30 AA31:AB31">
    <cfRule type="containsBlanks" dxfId="3311" priority="4800">
      <formula>LEN(TRIM(S30))=0</formula>
    </cfRule>
  </conditionalFormatting>
  <conditionalFormatting sqref="S30:AD30 T31:Y31 AF30 AA31:AB31">
    <cfRule type="cellIs" dxfId="3310" priority="4799" operator="lessThan">
      <formula>8</formula>
    </cfRule>
  </conditionalFormatting>
  <conditionalFormatting sqref="S17">
    <cfRule type="containsBlanks" dxfId="3309" priority="4764">
      <formula>LEN(TRIM(S17))=0</formula>
    </cfRule>
  </conditionalFormatting>
  <conditionalFormatting sqref="S17">
    <cfRule type="cellIs" dxfId="3308" priority="4763" operator="lessThan">
      <formula>8</formula>
    </cfRule>
  </conditionalFormatting>
  <conditionalFormatting sqref="X23:AE23 AH24 AG23:AG24 X17:AH18 X19:AE20 X21:AH21 AG19:AG20 AF18:AF19 X18:AD19 X20:Y21 AA20:AH21">
    <cfRule type="containsBlanks" dxfId="3307" priority="4760">
      <formula>LEN(TRIM(X17))=0</formula>
    </cfRule>
  </conditionalFormatting>
  <conditionalFormatting sqref="X23:AE23 AH24 AG23:AG24 X17:AH18 X19:AE20 X21:AH21 AG19:AG20 AF18:AF19 X18:AD19 X20:Y21 AA20:AH21">
    <cfRule type="cellIs" dxfId="3306" priority="4759" operator="lessThan">
      <formula>8</formula>
    </cfRule>
  </conditionalFormatting>
  <conditionalFormatting sqref="S19:AC19">
    <cfRule type="containsBlanks" dxfId="3305" priority="4740">
      <formula>LEN(TRIM(S19))=0</formula>
    </cfRule>
  </conditionalFormatting>
  <conditionalFormatting sqref="S19:AC19">
    <cfRule type="cellIs" dxfId="3304" priority="4739" operator="lessThan">
      <formula>8</formula>
    </cfRule>
  </conditionalFormatting>
  <conditionalFormatting sqref="T20:X20 Z20:AD20">
    <cfRule type="containsBlanks" dxfId="3303" priority="4720">
      <formula>LEN(TRIM(T20))=0</formula>
    </cfRule>
  </conditionalFormatting>
  <conditionalFormatting sqref="T20:X20 Z20:AD20">
    <cfRule type="cellIs" dxfId="3302" priority="4719" operator="lessThan">
      <formula>8</formula>
    </cfRule>
  </conditionalFormatting>
  <conditionalFormatting sqref="AH15:AH16 AF15:AF16 AF16:AH17">
    <cfRule type="cellIs" dxfId="3301" priority="4645" operator="lessThan">
      <formula>8</formula>
    </cfRule>
  </conditionalFormatting>
  <conditionalFormatting sqref="S14:X14 S15:U16">
    <cfRule type="containsBlanks" dxfId="3300" priority="4632">
      <formula>LEN(TRIM(S14))=0</formula>
    </cfRule>
  </conditionalFormatting>
  <conditionalFormatting sqref="S14:X14 S15:U16">
    <cfRule type="cellIs" dxfId="3299" priority="4631" operator="lessThan">
      <formula>8</formula>
    </cfRule>
  </conditionalFormatting>
  <conditionalFormatting sqref="Y14">
    <cfRule type="containsBlanks" dxfId="3298" priority="4612">
      <formula>LEN(TRIM(Y14))=0</formula>
    </cfRule>
  </conditionalFormatting>
  <conditionalFormatting sqref="Y14">
    <cfRule type="cellIs" dxfId="3297" priority="4611" operator="lessThan">
      <formula>8</formula>
    </cfRule>
  </conditionalFormatting>
  <conditionalFormatting sqref="N30:Q30">
    <cfRule type="containsBlanks" dxfId="3296" priority="4594">
      <formula>LEN(TRIM(N30))=0</formula>
    </cfRule>
  </conditionalFormatting>
  <conditionalFormatting sqref="N30:Q30">
    <cfRule type="cellIs" dxfId="3295" priority="4593" operator="lessThan">
      <formula>8</formula>
    </cfRule>
  </conditionalFormatting>
  <conditionalFormatting sqref="N30:Q30 D30:J30">
    <cfRule type="containsBlanks" dxfId="3294" priority="4600">
      <formula>LEN(TRIM(D30))=0</formula>
    </cfRule>
  </conditionalFormatting>
  <conditionalFormatting sqref="N30:Q30 D30:J30">
    <cfRule type="cellIs" dxfId="3293" priority="4599" operator="lessThan">
      <formula>8</formula>
    </cfRule>
  </conditionalFormatting>
  <conditionalFormatting sqref="AA31 N30:Q30">
    <cfRule type="containsBlanks" dxfId="3292" priority="4598">
      <formula>LEN(TRIM(N30))=0</formula>
    </cfRule>
  </conditionalFormatting>
  <conditionalFormatting sqref="AA31 N30:Q30">
    <cfRule type="cellIs" dxfId="3291" priority="4597" operator="lessThan">
      <formula>8</formula>
    </cfRule>
  </conditionalFormatting>
  <conditionalFormatting sqref="D31:F31 O31">
    <cfRule type="containsBlanks" dxfId="3290" priority="4596">
      <formula>LEN(TRIM(D31))=0</formula>
    </cfRule>
  </conditionalFormatting>
  <conditionalFormatting sqref="D31:F31 O31">
    <cfRule type="cellIs" dxfId="3289" priority="4595" operator="lessThan">
      <formula>8</formula>
    </cfRule>
  </conditionalFormatting>
  <conditionalFormatting sqref="AB31 AD31 AH31">
    <cfRule type="containsBlanks" dxfId="3288" priority="4586">
      <formula>LEN(TRIM(AB31))=0</formula>
    </cfRule>
  </conditionalFormatting>
  <conditionalFormatting sqref="AB31 AD31 AH31">
    <cfRule type="cellIs" dxfId="3287" priority="4585" operator="lessThan">
      <formula>8</formula>
    </cfRule>
  </conditionalFormatting>
  <conditionalFormatting sqref="AB31 AD31 AH31">
    <cfRule type="containsBlanks" dxfId="3286" priority="4584">
      <formula>LEN(TRIM(AB31))=0</formula>
    </cfRule>
  </conditionalFormatting>
  <conditionalFormatting sqref="AB31 AD31 AH31">
    <cfRule type="cellIs" dxfId="3285" priority="4583" operator="lessThan">
      <formula>8</formula>
    </cfRule>
  </conditionalFormatting>
  <conditionalFormatting sqref="AB31 AD31 AH31">
    <cfRule type="containsBlanks" dxfId="3284" priority="4582">
      <formula>LEN(TRIM(AB31))=0</formula>
    </cfRule>
  </conditionalFormatting>
  <conditionalFormatting sqref="AB31 AD31 AH31">
    <cfRule type="cellIs" dxfId="3283" priority="4581" operator="lessThan">
      <formula>8</formula>
    </cfRule>
  </conditionalFormatting>
  <conditionalFormatting sqref="AB31 AD31 AH31">
    <cfRule type="containsBlanks" dxfId="3282" priority="4580">
      <formula>LEN(TRIM(AB31))=0</formula>
    </cfRule>
  </conditionalFormatting>
  <conditionalFormatting sqref="AB31 AD31 AH31">
    <cfRule type="cellIs" dxfId="3281" priority="4579" operator="lessThan">
      <formula>8</formula>
    </cfRule>
  </conditionalFormatting>
  <conditionalFormatting sqref="AB31 AD31 AH31">
    <cfRule type="containsBlanks" dxfId="3280" priority="4578">
      <formula>LEN(TRIM(AB31))=0</formula>
    </cfRule>
  </conditionalFormatting>
  <conditionalFormatting sqref="AB31 AD31 AH31">
    <cfRule type="cellIs" dxfId="3279" priority="4577" operator="lessThan">
      <formula>8</formula>
    </cfRule>
  </conditionalFormatting>
  <conditionalFormatting sqref="AB31 AD31 AH31">
    <cfRule type="containsBlanks" dxfId="3278" priority="4576">
      <formula>LEN(TRIM(AB31))=0</formula>
    </cfRule>
  </conditionalFormatting>
  <conditionalFormatting sqref="AB31 AD31 AH31">
    <cfRule type="cellIs" dxfId="3277" priority="4575" operator="lessThan">
      <formula>8</formula>
    </cfRule>
  </conditionalFormatting>
  <conditionalFormatting sqref="AB31 AD31 AH31">
    <cfRule type="containsBlanks" dxfId="3276" priority="4574">
      <formula>LEN(TRIM(AB31))=0</formula>
    </cfRule>
  </conditionalFormatting>
  <conditionalFormatting sqref="AB31 AD31 AH31">
    <cfRule type="cellIs" dxfId="3275" priority="4573" operator="lessThan">
      <formula>8</formula>
    </cfRule>
  </conditionalFormatting>
  <conditionalFormatting sqref="AB31 AD31 AH31">
    <cfRule type="containsBlanks" dxfId="3274" priority="4572">
      <formula>LEN(TRIM(AB31))=0</formula>
    </cfRule>
  </conditionalFormatting>
  <conditionalFormatting sqref="AB31 AD31 AH31">
    <cfRule type="cellIs" dxfId="3273" priority="4571" operator="lessThan">
      <formula>8</formula>
    </cfRule>
  </conditionalFormatting>
  <conditionalFormatting sqref="T31:Y31 AA31:AB31">
    <cfRule type="containsBlanks" dxfId="3272" priority="4566">
      <formula>LEN(TRIM(T31))=0</formula>
    </cfRule>
  </conditionalFormatting>
  <conditionalFormatting sqref="T31:Y31 AA31:AB31">
    <cfRule type="cellIs" dxfId="3271" priority="4565" operator="lessThan">
      <formula>8</formula>
    </cfRule>
  </conditionalFormatting>
  <conditionalFormatting sqref="W31">
    <cfRule type="containsBlanks" dxfId="3270" priority="4564">
      <formula>LEN(TRIM(W31))=0</formula>
    </cfRule>
  </conditionalFormatting>
  <conditionalFormatting sqref="W31">
    <cfRule type="cellIs" dxfId="3269" priority="4563" operator="lessThan">
      <formula>8</formula>
    </cfRule>
  </conditionalFormatting>
  <conditionalFormatting sqref="X31">
    <cfRule type="containsBlanks" dxfId="3268" priority="4562">
      <formula>LEN(TRIM(X31))=0</formula>
    </cfRule>
  </conditionalFormatting>
  <conditionalFormatting sqref="X31">
    <cfRule type="cellIs" dxfId="3267" priority="4561" operator="lessThan">
      <formula>8</formula>
    </cfRule>
  </conditionalFormatting>
  <conditionalFormatting sqref="AD31">
    <cfRule type="containsBlanks" dxfId="3266" priority="4560">
      <formula>LEN(TRIM(AD31))=0</formula>
    </cfRule>
  </conditionalFormatting>
  <conditionalFormatting sqref="AD31">
    <cfRule type="cellIs" dxfId="3265" priority="4559" operator="lessThan">
      <formula>8</formula>
    </cfRule>
  </conditionalFormatting>
  <conditionalFormatting sqref="AD31">
    <cfRule type="containsBlanks" dxfId="3264" priority="4558">
      <formula>LEN(TRIM(AD31))=0</formula>
    </cfRule>
  </conditionalFormatting>
  <conditionalFormatting sqref="AD31">
    <cfRule type="cellIs" dxfId="3263" priority="4557" operator="lessThan">
      <formula>8</formula>
    </cfRule>
  </conditionalFormatting>
  <conditionalFormatting sqref="AH30">
    <cfRule type="containsBlanks" dxfId="3262" priority="4552">
      <formula>LEN(TRIM(AH30))=0</formula>
    </cfRule>
  </conditionalFormatting>
  <conditionalFormatting sqref="AH30">
    <cfRule type="cellIs" dxfId="3261" priority="4551" operator="lessThan">
      <formula>8</formula>
    </cfRule>
  </conditionalFormatting>
  <conditionalFormatting sqref="AA23:AE23 AG24">
    <cfRule type="containsBlanks" dxfId="3260" priority="4535">
      <formula>LEN(TRIM(AA23))=0</formula>
    </cfRule>
  </conditionalFormatting>
  <conditionalFormatting sqref="AA23:AE23 AG24">
    <cfRule type="cellIs" dxfId="3259" priority="4534" operator="lessThan">
      <formula>8</formula>
    </cfRule>
  </conditionalFormatting>
  <conditionalFormatting sqref="W19:AC19">
    <cfRule type="containsBlanks" dxfId="3258" priority="4523">
      <formula>LEN(TRIM(W19))=0</formula>
    </cfRule>
  </conditionalFormatting>
  <conditionalFormatting sqref="W19:AC19">
    <cfRule type="cellIs" dxfId="3257" priority="4522" operator="lessThan">
      <formula>8</formula>
    </cfRule>
  </conditionalFormatting>
  <conditionalFormatting sqref="S21:X21">
    <cfRule type="containsBlanks" dxfId="3256" priority="4509">
      <formula>LEN(TRIM(S21))=0</formula>
    </cfRule>
  </conditionalFormatting>
  <conditionalFormatting sqref="S21:X21">
    <cfRule type="cellIs" dxfId="3255" priority="4508" operator="lessThan">
      <formula>8</formula>
    </cfRule>
  </conditionalFormatting>
  <conditionalFormatting sqref="S11:V11 U12:V12">
    <cfRule type="containsBlanks" dxfId="3254" priority="4461">
      <formula>LEN(TRIM(S11))=0</formula>
    </cfRule>
  </conditionalFormatting>
  <conditionalFormatting sqref="S11:V11 U12:V12">
    <cfRule type="cellIs" dxfId="3253" priority="4460" operator="lessThan">
      <formula>8</formula>
    </cfRule>
  </conditionalFormatting>
  <conditionalFormatting sqref="S11:V11 U12:V12">
    <cfRule type="containsBlanks" dxfId="3252" priority="4459">
      <formula>LEN(TRIM(S11))=0</formula>
    </cfRule>
  </conditionalFormatting>
  <conditionalFormatting sqref="S11:V11 U12:V12">
    <cfRule type="cellIs" dxfId="3251" priority="4458" operator="lessThan">
      <formula>8</formula>
    </cfRule>
  </conditionalFormatting>
  <conditionalFormatting sqref="S11:V11 U12:V12">
    <cfRule type="containsBlanks" dxfId="3250" priority="4457">
      <formula>LEN(TRIM(S11))=0</formula>
    </cfRule>
  </conditionalFormatting>
  <conditionalFormatting sqref="S11:V11 U12:V12">
    <cfRule type="cellIs" dxfId="3249" priority="4456" operator="lessThan">
      <formula>8</formula>
    </cfRule>
  </conditionalFormatting>
  <conditionalFormatting sqref="S11:V11 U12:V12">
    <cfRule type="containsBlanks" dxfId="3248" priority="4455">
      <formula>LEN(TRIM(S11))=0</formula>
    </cfRule>
  </conditionalFormatting>
  <conditionalFormatting sqref="S11:V11 U12:V12">
    <cfRule type="cellIs" dxfId="3247" priority="4454" operator="lessThan">
      <formula>8</formula>
    </cfRule>
  </conditionalFormatting>
  <conditionalFormatting sqref="V10">
    <cfRule type="containsBlanks" dxfId="3246" priority="4453">
      <formula>LEN(TRIM(V10))=0</formula>
    </cfRule>
  </conditionalFormatting>
  <conditionalFormatting sqref="V10">
    <cfRule type="cellIs" dxfId="3245" priority="4452" operator="lessThan">
      <formula>8</formula>
    </cfRule>
  </conditionalFormatting>
  <conditionalFormatting sqref="V10">
    <cfRule type="containsBlanks" dxfId="3244" priority="4451">
      <formula>LEN(TRIM(V10))=0</formula>
    </cfRule>
  </conditionalFormatting>
  <conditionalFormatting sqref="V10">
    <cfRule type="cellIs" dxfId="3243" priority="4450" operator="lessThan">
      <formula>8</formula>
    </cfRule>
  </conditionalFormatting>
  <conditionalFormatting sqref="V10">
    <cfRule type="containsBlanks" dxfId="3242" priority="4449">
      <formula>LEN(TRIM(V10))=0</formula>
    </cfRule>
  </conditionalFormatting>
  <conditionalFormatting sqref="V10">
    <cfRule type="cellIs" dxfId="3241" priority="4448" operator="lessThan">
      <formula>8</formula>
    </cfRule>
  </conditionalFormatting>
  <conditionalFormatting sqref="V10">
    <cfRule type="containsBlanks" dxfId="3240" priority="4447">
      <formula>LEN(TRIM(V10))=0</formula>
    </cfRule>
  </conditionalFormatting>
  <conditionalFormatting sqref="V10">
    <cfRule type="cellIs" dxfId="3239" priority="4446" operator="lessThan">
      <formula>8</formula>
    </cfRule>
  </conditionalFormatting>
  <conditionalFormatting sqref="AD19 AH20 AF19">
    <cfRule type="containsBlanks" dxfId="3238" priority="4425">
      <formula>LEN(TRIM(AD19))=0</formula>
    </cfRule>
  </conditionalFormatting>
  <conditionalFormatting sqref="AD19 AH20 AF19">
    <cfRule type="cellIs" dxfId="3237" priority="4424" operator="lessThan">
      <formula>8</formula>
    </cfRule>
  </conditionalFormatting>
  <conditionalFormatting sqref="AD19 AH20 AF19">
    <cfRule type="containsBlanks" dxfId="3236" priority="4423">
      <formula>LEN(TRIM(AD19))=0</formula>
    </cfRule>
  </conditionalFormatting>
  <conditionalFormatting sqref="AD19 AH20 AF19">
    <cfRule type="cellIs" dxfId="3235" priority="4422" operator="lessThan">
      <formula>8</formula>
    </cfRule>
  </conditionalFormatting>
  <conditionalFormatting sqref="AD19 AH20 AF19">
    <cfRule type="containsBlanks" dxfId="3234" priority="4421">
      <formula>LEN(TRIM(AD19))=0</formula>
    </cfRule>
  </conditionalFormatting>
  <conditionalFormatting sqref="AD19 AH20 AF19">
    <cfRule type="cellIs" dxfId="3233" priority="4420" operator="lessThan">
      <formula>8</formula>
    </cfRule>
  </conditionalFormatting>
  <conditionalFormatting sqref="AD19 AH20 AF19">
    <cfRule type="containsBlanks" dxfId="3232" priority="4419">
      <formula>LEN(TRIM(AD19))=0</formula>
    </cfRule>
  </conditionalFormatting>
  <conditionalFormatting sqref="AD19 AH20 AF19">
    <cfRule type="cellIs" dxfId="3231" priority="4418" operator="lessThan">
      <formula>8</formula>
    </cfRule>
  </conditionalFormatting>
  <conditionalFormatting sqref="W10:AB10">
    <cfRule type="containsBlanks" dxfId="3230" priority="4387">
      <formula>LEN(TRIM(W10))=0</formula>
    </cfRule>
  </conditionalFormatting>
  <conditionalFormatting sqref="W10:AB10">
    <cfRule type="cellIs" dxfId="3229" priority="4386" operator="lessThan">
      <formula>8</formula>
    </cfRule>
  </conditionalFormatting>
  <conditionalFormatting sqref="W10:AB10">
    <cfRule type="containsBlanks" dxfId="3228" priority="4385">
      <formula>LEN(TRIM(W10))=0</formula>
    </cfRule>
  </conditionalFormatting>
  <conditionalFormatting sqref="W10:AB10">
    <cfRule type="cellIs" dxfId="3227" priority="4384" operator="lessThan">
      <formula>8</formula>
    </cfRule>
  </conditionalFormatting>
  <conditionalFormatting sqref="D32">
    <cfRule type="containsBlanks" dxfId="3226" priority="4326">
      <formula>LEN(TRIM(D32))=0</formula>
    </cfRule>
  </conditionalFormatting>
  <conditionalFormatting sqref="D32">
    <cfRule type="cellIs" dxfId="3225" priority="4325" operator="lessThan">
      <formula>8</formula>
    </cfRule>
  </conditionalFormatting>
  <conditionalFormatting sqref="D32">
    <cfRule type="containsBlanks" dxfId="3224" priority="4324">
      <formula>LEN(TRIM(D32))=0</formula>
    </cfRule>
  </conditionalFormatting>
  <conditionalFormatting sqref="D32">
    <cfRule type="cellIs" dxfId="3223" priority="4323" operator="lessThan">
      <formula>8</formula>
    </cfRule>
  </conditionalFormatting>
  <conditionalFormatting sqref="M30">
    <cfRule type="containsBlanks" dxfId="3222" priority="4294">
      <formula>LEN(TRIM(M30))=0</formula>
    </cfRule>
  </conditionalFormatting>
  <conditionalFormatting sqref="M30">
    <cfRule type="cellIs" dxfId="3221" priority="4293" operator="lessThan">
      <formula>8</formula>
    </cfRule>
  </conditionalFormatting>
  <conditionalFormatting sqref="M30">
    <cfRule type="containsBlanks" dxfId="3220" priority="4292">
      <formula>LEN(TRIM(M30))=0</formula>
    </cfRule>
  </conditionalFormatting>
  <conditionalFormatting sqref="M30">
    <cfRule type="cellIs" dxfId="3219" priority="4291" operator="lessThan">
      <formula>8</formula>
    </cfRule>
  </conditionalFormatting>
  <conditionalFormatting sqref="AD21">
    <cfRule type="containsBlanks" dxfId="3218" priority="4274">
      <formula>LEN(TRIM(AD21))=0</formula>
    </cfRule>
  </conditionalFormatting>
  <conditionalFormatting sqref="AD21">
    <cfRule type="cellIs" dxfId="3217" priority="4273" operator="lessThan">
      <formula>8</formula>
    </cfRule>
  </conditionalFormatting>
  <conditionalFormatting sqref="AD21">
    <cfRule type="containsBlanks" dxfId="3216" priority="4272">
      <formula>LEN(TRIM(AD21))=0</formula>
    </cfRule>
  </conditionalFormatting>
  <conditionalFormatting sqref="AD21">
    <cfRule type="cellIs" dxfId="3215" priority="4271" operator="lessThan">
      <formula>8</formula>
    </cfRule>
  </conditionalFormatting>
  <conditionalFormatting sqref="AH21">
    <cfRule type="containsBlanks" dxfId="3214" priority="4270">
      <formula>LEN(TRIM(AH21))=0</formula>
    </cfRule>
  </conditionalFormatting>
  <conditionalFormatting sqref="AH21">
    <cfRule type="cellIs" dxfId="3213" priority="4269" operator="lessThan">
      <formula>8</formula>
    </cfRule>
  </conditionalFormatting>
  <conditionalFormatting sqref="AH21">
    <cfRule type="containsBlanks" dxfId="3212" priority="4268">
      <formula>LEN(TRIM(AH21))=0</formula>
    </cfRule>
  </conditionalFormatting>
  <conditionalFormatting sqref="AH21">
    <cfRule type="cellIs" dxfId="3211" priority="4267" operator="lessThan">
      <formula>8</formula>
    </cfRule>
  </conditionalFormatting>
  <conditionalFormatting sqref="Y20">
    <cfRule type="containsBlanks" dxfId="3210" priority="4226">
      <formula>LEN(TRIM(Y20))=0</formula>
    </cfRule>
  </conditionalFormatting>
  <conditionalFormatting sqref="Y20">
    <cfRule type="cellIs" dxfId="3209" priority="4225" operator="lessThan">
      <formula>8</formula>
    </cfRule>
  </conditionalFormatting>
  <conditionalFormatting sqref="Y20">
    <cfRule type="containsBlanks" dxfId="3208" priority="4224">
      <formula>LEN(TRIM(Y20))=0</formula>
    </cfRule>
  </conditionalFormatting>
  <conditionalFormatting sqref="Y20">
    <cfRule type="cellIs" dxfId="3207" priority="4223" operator="lessThan">
      <formula>8</formula>
    </cfRule>
  </conditionalFormatting>
  <conditionalFormatting sqref="AC31">
    <cfRule type="containsBlanks" dxfId="3206" priority="4218">
      <formula>LEN(TRIM(AC31))=0</formula>
    </cfRule>
  </conditionalFormatting>
  <conditionalFormatting sqref="AC31">
    <cfRule type="cellIs" dxfId="3205" priority="4217" operator="lessThan">
      <formula>8</formula>
    </cfRule>
  </conditionalFormatting>
  <conditionalFormatting sqref="AC31">
    <cfRule type="containsBlanks" dxfId="3204" priority="4216">
      <formula>LEN(TRIM(AC31))=0</formula>
    </cfRule>
  </conditionalFormatting>
  <conditionalFormatting sqref="AC31">
    <cfRule type="cellIs" dxfId="3203" priority="4215" operator="lessThan">
      <formula>8</formula>
    </cfRule>
  </conditionalFormatting>
  <conditionalFormatting sqref="I31">
    <cfRule type="containsBlanks" dxfId="3202" priority="4166">
      <formula>LEN(TRIM(I31))=0</formula>
    </cfRule>
  </conditionalFormatting>
  <conditionalFormatting sqref="I31">
    <cfRule type="cellIs" dxfId="3201" priority="4165" operator="lessThan">
      <formula>8</formula>
    </cfRule>
  </conditionalFormatting>
  <conditionalFormatting sqref="I31">
    <cfRule type="containsBlanks" dxfId="3200" priority="4164">
      <formula>LEN(TRIM(I31))=0</formula>
    </cfRule>
  </conditionalFormatting>
  <conditionalFormatting sqref="I31">
    <cfRule type="cellIs" dxfId="3199" priority="4163" operator="lessThan">
      <formula>8</formula>
    </cfRule>
  </conditionalFormatting>
  <conditionalFormatting sqref="K31:L31 K32">
    <cfRule type="containsBlanks" dxfId="3198" priority="4162">
      <formula>LEN(TRIM(K31))=0</formula>
    </cfRule>
  </conditionalFormatting>
  <conditionalFormatting sqref="K31:L31 K32">
    <cfRule type="cellIs" dxfId="3197" priority="4161" operator="lessThan">
      <formula>8</formula>
    </cfRule>
  </conditionalFormatting>
  <conditionalFormatting sqref="K31:L31 K32">
    <cfRule type="containsBlanks" dxfId="3196" priority="4160">
      <formula>LEN(TRIM(K31))=0</formula>
    </cfRule>
  </conditionalFormatting>
  <conditionalFormatting sqref="K31:L31 K32">
    <cfRule type="cellIs" dxfId="3195" priority="4159" operator="lessThan">
      <formula>8</formula>
    </cfRule>
  </conditionalFormatting>
  <conditionalFormatting sqref="Q31:R31 R32">
    <cfRule type="containsBlanks" dxfId="3194" priority="4158">
      <formula>LEN(TRIM(Q31))=0</formula>
    </cfRule>
  </conditionalFormatting>
  <conditionalFormatting sqref="Q31:R31 R32">
    <cfRule type="cellIs" dxfId="3193" priority="4157" operator="lessThan">
      <formula>8</formula>
    </cfRule>
  </conditionalFormatting>
  <conditionalFormatting sqref="Q31:R31 R32">
    <cfRule type="containsBlanks" dxfId="3192" priority="4156">
      <formula>LEN(TRIM(Q31))=0</formula>
    </cfRule>
  </conditionalFormatting>
  <conditionalFormatting sqref="Q31:R31 R32">
    <cfRule type="cellIs" dxfId="3191" priority="4155" operator="lessThan">
      <formula>8</formula>
    </cfRule>
  </conditionalFormatting>
  <conditionalFormatting sqref="AD14:AH14 AG15:AG16">
    <cfRule type="containsBlanks" dxfId="3190" priority="4134">
      <formula>LEN(TRIM(AD14))=0</formula>
    </cfRule>
  </conditionalFormatting>
  <conditionalFormatting sqref="AD14:AH14 AG15:AG16">
    <cfRule type="cellIs" dxfId="3189" priority="4133" operator="lessThan">
      <formula>8</formula>
    </cfRule>
  </conditionalFormatting>
  <conditionalFormatting sqref="AD14:AH14 AG15:AG16">
    <cfRule type="containsBlanks" dxfId="3188" priority="4132">
      <formula>LEN(TRIM(AD14))=0</formula>
    </cfRule>
  </conditionalFormatting>
  <conditionalFormatting sqref="AD14:AH14 AG15:AG16">
    <cfRule type="cellIs" dxfId="3187" priority="4131" operator="lessThan">
      <formula>8</formula>
    </cfRule>
  </conditionalFormatting>
  <conditionalFormatting sqref="T17:X17">
    <cfRule type="containsBlanks" dxfId="3186" priority="4130">
      <formula>LEN(TRIM(T17))=0</formula>
    </cfRule>
  </conditionalFormatting>
  <conditionalFormatting sqref="T17:X17">
    <cfRule type="cellIs" dxfId="3185" priority="4129" operator="lessThan">
      <formula>8</formula>
    </cfRule>
  </conditionalFormatting>
  <conditionalFormatting sqref="T17:X17">
    <cfRule type="containsBlanks" dxfId="3184" priority="4128">
      <formula>LEN(TRIM(T17))=0</formula>
    </cfRule>
  </conditionalFormatting>
  <conditionalFormatting sqref="T17:X17">
    <cfRule type="cellIs" dxfId="3183" priority="4127" operator="lessThan">
      <formula>8</formula>
    </cfRule>
  </conditionalFormatting>
  <conditionalFormatting sqref="AE19:AG20 AE19:AE21 AG19:AG21 AF18:AF19">
    <cfRule type="containsBlanks" dxfId="3182" priority="4118">
      <formula>LEN(TRIM(AE18))=0</formula>
    </cfRule>
  </conditionalFormatting>
  <conditionalFormatting sqref="AE19:AG20 AE19:AE21 AG19:AG21 AF18:AF19">
    <cfRule type="cellIs" dxfId="3181" priority="4117" operator="lessThan">
      <formula>8</formula>
    </cfRule>
  </conditionalFormatting>
  <conditionalFormatting sqref="AE19:AG20 AE19:AE21 AG19:AG21 AF18:AF19">
    <cfRule type="containsBlanks" dxfId="3180" priority="4116">
      <formula>LEN(TRIM(AE18))=0</formula>
    </cfRule>
  </conditionalFormatting>
  <conditionalFormatting sqref="AE19:AG20 AE19:AE21 AG19:AG21 AF18:AF19">
    <cfRule type="cellIs" dxfId="3179" priority="4115" operator="lessThan">
      <formula>8</formula>
    </cfRule>
  </conditionalFormatting>
  <conditionalFormatting sqref="AF23:AH23 AH23:AH24">
    <cfRule type="containsBlanks" dxfId="3178" priority="4110">
      <formula>LEN(TRIM(AF23))=0</formula>
    </cfRule>
  </conditionalFormatting>
  <conditionalFormatting sqref="AF23:AH23 AH23:AH24">
    <cfRule type="cellIs" dxfId="3177" priority="4109" operator="lessThan">
      <formula>8</formula>
    </cfRule>
  </conditionalFormatting>
  <conditionalFormatting sqref="AF23:AH23 AH23:AH24">
    <cfRule type="containsBlanks" dxfId="3176" priority="4108">
      <formula>LEN(TRIM(AF23))=0</formula>
    </cfRule>
  </conditionalFormatting>
  <conditionalFormatting sqref="AF23:AH23 AH23:AH24">
    <cfRule type="cellIs" dxfId="3175" priority="4107" operator="lessThan">
      <formula>8</formula>
    </cfRule>
  </conditionalFormatting>
  <conditionalFormatting sqref="T24">
    <cfRule type="containsBlanks" dxfId="3174" priority="4106">
      <formula>LEN(TRIM(T24))=0</formula>
    </cfRule>
  </conditionalFormatting>
  <conditionalFormatting sqref="T24">
    <cfRule type="cellIs" dxfId="3173" priority="4105" operator="lessThan">
      <formula>8</formula>
    </cfRule>
  </conditionalFormatting>
  <conditionalFormatting sqref="T24">
    <cfRule type="containsBlanks" dxfId="3172" priority="4104">
      <formula>LEN(TRIM(T24))=0</formula>
    </cfRule>
  </conditionalFormatting>
  <conditionalFormatting sqref="T24">
    <cfRule type="cellIs" dxfId="3171" priority="4103" operator="lessThan">
      <formula>8</formula>
    </cfRule>
  </conditionalFormatting>
  <conditionalFormatting sqref="AE30:AE31 AF31:AG31">
    <cfRule type="containsBlanks" dxfId="3170" priority="4086">
      <formula>LEN(TRIM(AE30))=0</formula>
    </cfRule>
  </conditionalFormatting>
  <conditionalFormatting sqref="AE30:AE31 AF31:AG31">
    <cfRule type="cellIs" dxfId="3169" priority="4085" operator="lessThan">
      <formula>8</formula>
    </cfRule>
  </conditionalFormatting>
  <conditionalFormatting sqref="AE30:AE31 AF31:AG31">
    <cfRule type="containsBlanks" dxfId="3168" priority="4084">
      <formula>LEN(TRIM(AE30))=0</formula>
    </cfRule>
  </conditionalFormatting>
  <conditionalFormatting sqref="AE30:AE31 AF31:AG31">
    <cfRule type="cellIs" dxfId="3167" priority="4083" operator="lessThan">
      <formula>8</formula>
    </cfRule>
  </conditionalFormatting>
  <conditionalFormatting sqref="AG30">
    <cfRule type="containsBlanks" dxfId="3166" priority="4082">
      <formula>LEN(TRIM(AG30))=0</formula>
    </cfRule>
  </conditionalFormatting>
  <conditionalFormatting sqref="AG30">
    <cfRule type="cellIs" dxfId="3165" priority="4081" operator="lessThan">
      <formula>8</formula>
    </cfRule>
  </conditionalFormatting>
  <conditionalFormatting sqref="AG30">
    <cfRule type="containsBlanks" dxfId="3164" priority="4080">
      <formula>LEN(TRIM(AG30))=0</formula>
    </cfRule>
  </conditionalFormatting>
  <conditionalFormatting sqref="AG30">
    <cfRule type="cellIs" dxfId="3163" priority="4079" operator="lessThan">
      <formula>8</formula>
    </cfRule>
  </conditionalFormatting>
  <conditionalFormatting sqref="Z31">
    <cfRule type="containsBlanks" dxfId="3162" priority="4078">
      <formula>LEN(TRIM(Z31))=0</formula>
    </cfRule>
  </conditionalFormatting>
  <conditionalFormatting sqref="Z31">
    <cfRule type="cellIs" dxfId="3161" priority="4077" operator="lessThan">
      <formula>8</formula>
    </cfRule>
  </conditionalFormatting>
  <conditionalFormatting sqref="Z31">
    <cfRule type="containsBlanks" dxfId="3160" priority="4076">
      <formula>LEN(TRIM(Z31))=0</formula>
    </cfRule>
  </conditionalFormatting>
  <conditionalFormatting sqref="Z31">
    <cfRule type="cellIs" dxfId="3159" priority="4075" operator="lessThan">
      <formula>8</formula>
    </cfRule>
  </conditionalFormatting>
  <conditionalFormatting sqref="AE32:AG32">
    <cfRule type="containsBlanks" dxfId="3158" priority="4074">
      <formula>LEN(TRIM(AE32))=0</formula>
    </cfRule>
  </conditionalFormatting>
  <conditionalFormatting sqref="AE32:AG32">
    <cfRule type="cellIs" dxfId="3157" priority="4073" operator="lessThan">
      <formula>8</formula>
    </cfRule>
  </conditionalFormatting>
  <conditionalFormatting sqref="AE32:AG32">
    <cfRule type="containsBlanks" dxfId="3156" priority="4072">
      <formula>LEN(TRIM(AE32))=0</formula>
    </cfRule>
  </conditionalFormatting>
  <conditionalFormatting sqref="AE32:AG32">
    <cfRule type="cellIs" dxfId="3155" priority="4071" operator="lessThan">
      <formula>8</formula>
    </cfRule>
  </conditionalFormatting>
  <conditionalFormatting sqref="T33">
    <cfRule type="containsBlanks" dxfId="3154" priority="4070">
      <formula>LEN(TRIM(T33))=0</formula>
    </cfRule>
  </conditionalFormatting>
  <conditionalFormatting sqref="T33">
    <cfRule type="cellIs" dxfId="3153" priority="4069" operator="lessThan">
      <formula>8</formula>
    </cfRule>
  </conditionalFormatting>
  <conditionalFormatting sqref="T33">
    <cfRule type="containsBlanks" dxfId="3152" priority="4068">
      <formula>LEN(TRIM(T33))=0</formula>
    </cfRule>
  </conditionalFormatting>
  <conditionalFormatting sqref="T33">
    <cfRule type="cellIs" dxfId="3151" priority="4067" operator="lessThan">
      <formula>8</formula>
    </cfRule>
  </conditionalFormatting>
  <conditionalFormatting sqref="AH33">
    <cfRule type="containsBlanks" dxfId="3150" priority="4066">
      <formula>LEN(TRIM(AH33))=0</formula>
    </cfRule>
  </conditionalFormatting>
  <conditionalFormatting sqref="AH33">
    <cfRule type="cellIs" dxfId="3149" priority="4065" operator="lessThan">
      <formula>8</formula>
    </cfRule>
  </conditionalFormatting>
  <conditionalFormatting sqref="AH33">
    <cfRule type="containsBlanks" dxfId="3148" priority="4064">
      <formula>LEN(TRIM(AH33))=0</formula>
    </cfRule>
  </conditionalFormatting>
  <conditionalFormatting sqref="AH33">
    <cfRule type="cellIs" dxfId="3147" priority="4063" operator="lessThan">
      <formula>8</formula>
    </cfRule>
  </conditionalFormatting>
  <conditionalFormatting sqref="G31">
    <cfRule type="containsBlanks" dxfId="3146" priority="4038">
      <formula>LEN(TRIM(G31))=0</formula>
    </cfRule>
  </conditionalFormatting>
  <conditionalFormatting sqref="G31">
    <cfRule type="cellIs" dxfId="3145" priority="4037" operator="lessThan">
      <formula>8</formula>
    </cfRule>
  </conditionalFormatting>
  <conditionalFormatting sqref="G31">
    <cfRule type="containsBlanks" dxfId="3144" priority="4036">
      <formula>LEN(TRIM(G31))=0</formula>
    </cfRule>
  </conditionalFormatting>
  <conditionalFormatting sqref="G31">
    <cfRule type="cellIs" dxfId="3143" priority="4035" operator="lessThan">
      <formula>8</formula>
    </cfRule>
  </conditionalFormatting>
  <conditionalFormatting sqref="H31">
    <cfRule type="containsBlanks" dxfId="3142" priority="4034">
      <formula>LEN(TRIM(H31))=0</formula>
    </cfRule>
  </conditionalFormatting>
  <conditionalFormatting sqref="H31">
    <cfRule type="cellIs" dxfId="3141" priority="4033" operator="lessThan">
      <formula>8</formula>
    </cfRule>
  </conditionalFormatting>
  <conditionalFormatting sqref="H31">
    <cfRule type="containsBlanks" dxfId="3140" priority="4032">
      <formula>LEN(TRIM(H31))=0</formula>
    </cfRule>
  </conditionalFormatting>
  <conditionalFormatting sqref="H31">
    <cfRule type="cellIs" dxfId="3139" priority="4031" operator="lessThan">
      <formula>8</formula>
    </cfRule>
  </conditionalFormatting>
  <conditionalFormatting sqref="J31">
    <cfRule type="containsBlanks" dxfId="3138" priority="4030">
      <formula>LEN(TRIM(J31))=0</formula>
    </cfRule>
  </conditionalFormatting>
  <conditionalFormatting sqref="J31">
    <cfRule type="cellIs" dxfId="3137" priority="4029" operator="lessThan">
      <formula>8</formula>
    </cfRule>
  </conditionalFormatting>
  <conditionalFormatting sqref="J31">
    <cfRule type="containsBlanks" dxfId="3136" priority="4028">
      <formula>LEN(TRIM(J31))=0</formula>
    </cfRule>
  </conditionalFormatting>
  <conditionalFormatting sqref="J31">
    <cfRule type="cellIs" dxfId="3135" priority="4027" operator="lessThan">
      <formula>8</formula>
    </cfRule>
  </conditionalFormatting>
  <conditionalFormatting sqref="M31:N31">
    <cfRule type="containsBlanks" dxfId="3134" priority="4026">
      <formula>LEN(TRIM(M31))=0</formula>
    </cfRule>
  </conditionalFormatting>
  <conditionalFormatting sqref="M31:N31">
    <cfRule type="cellIs" dxfId="3133" priority="4025" operator="lessThan">
      <formula>8</formula>
    </cfRule>
  </conditionalFormatting>
  <conditionalFormatting sqref="M31:N31">
    <cfRule type="containsBlanks" dxfId="3132" priority="4024">
      <formula>LEN(TRIM(M31))=0</formula>
    </cfRule>
  </conditionalFormatting>
  <conditionalFormatting sqref="M31:N31">
    <cfRule type="cellIs" dxfId="3131" priority="4023" operator="lessThan">
      <formula>8</formula>
    </cfRule>
  </conditionalFormatting>
  <conditionalFormatting sqref="O32">
    <cfRule type="containsBlanks" dxfId="3130" priority="4022">
      <formula>LEN(TRIM(O32))=0</formula>
    </cfRule>
  </conditionalFormatting>
  <conditionalFormatting sqref="O32">
    <cfRule type="cellIs" dxfId="3129" priority="4021" operator="lessThan">
      <formula>8</formula>
    </cfRule>
  </conditionalFormatting>
  <conditionalFormatting sqref="O32">
    <cfRule type="containsBlanks" dxfId="3128" priority="4020">
      <formula>LEN(TRIM(O32))=0</formula>
    </cfRule>
  </conditionalFormatting>
  <conditionalFormatting sqref="O32">
    <cfRule type="cellIs" dxfId="3127" priority="4019" operator="lessThan">
      <formula>8</formula>
    </cfRule>
  </conditionalFormatting>
  <conditionalFormatting sqref="C18">
    <cfRule type="containsBlanks" dxfId="3126" priority="4018">
      <formula>LEN(TRIM(C18))=0</formula>
    </cfRule>
  </conditionalFormatting>
  <conditionalFormatting sqref="S18:AB18">
    <cfRule type="containsBlanks" dxfId="3125" priority="4017">
      <formula>LEN(TRIM(S18))=0</formula>
    </cfRule>
  </conditionalFormatting>
  <conditionalFormatting sqref="S18:AB18">
    <cfRule type="cellIs" dxfId="3124" priority="4016" operator="lessThan">
      <formula>8</formula>
    </cfRule>
  </conditionalFormatting>
  <conditionalFormatting sqref="S18:AB18">
    <cfRule type="containsBlanks" dxfId="3123" priority="4015">
      <formula>LEN(TRIM(S18))=0</formula>
    </cfRule>
  </conditionalFormatting>
  <conditionalFormatting sqref="S18:AB18">
    <cfRule type="cellIs" dxfId="3122" priority="4014" operator="lessThan">
      <formula>8</formula>
    </cfRule>
  </conditionalFormatting>
  <conditionalFormatting sqref="S18:AB18">
    <cfRule type="containsBlanks" dxfId="3121" priority="4009">
      <formula>LEN(TRIM(S18))=0</formula>
    </cfRule>
  </conditionalFormatting>
  <conditionalFormatting sqref="S18:AB18">
    <cfRule type="cellIs" dxfId="3120" priority="4008" operator="lessThan">
      <formula>8</formula>
    </cfRule>
  </conditionalFormatting>
  <conditionalFormatting sqref="W18:AC18">
    <cfRule type="containsBlanks" dxfId="3119" priority="4001">
      <formula>LEN(TRIM(W18))=0</formula>
    </cfRule>
  </conditionalFormatting>
  <conditionalFormatting sqref="W18:AC18">
    <cfRule type="cellIs" dxfId="3118" priority="4000" operator="lessThan">
      <formula>8</formula>
    </cfRule>
  </conditionalFormatting>
  <conditionalFormatting sqref="W18:AC18">
    <cfRule type="containsBlanks" dxfId="3117" priority="3999">
      <formula>LEN(TRIM(W18))=0</formula>
    </cfRule>
  </conditionalFormatting>
  <conditionalFormatting sqref="W18:AC18">
    <cfRule type="cellIs" dxfId="3116" priority="3998" operator="lessThan">
      <formula>8</formula>
    </cfRule>
  </conditionalFormatting>
  <conditionalFormatting sqref="S18:AC18">
    <cfRule type="containsBlanks" dxfId="3115" priority="3997">
      <formula>LEN(TRIM(S18))=0</formula>
    </cfRule>
  </conditionalFormatting>
  <conditionalFormatting sqref="S18:AC18">
    <cfRule type="cellIs" dxfId="3114" priority="3996" operator="lessThan">
      <formula>8</formula>
    </cfRule>
  </conditionalFormatting>
  <conditionalFormatting sqref="W18:AC18">
    <cfRule type="containsBlanks" dxfId="3113" priority="3993">
      <formula>LEN(TRIM(W18))=0</formula>
    </cfRule>
  </conditionalFormatting>
  <conditionalFormatting sqref="W18:AC18">
    <cfRule type="cellIs" dxfId="3112" priority="3992" operator="lessThan">
      <formula>8</formula>
    </cfRule>
  </conditionalFormatting>
  <conditionalFormatting sqref="AD18:AF18 AH18">
    <cfRule type="containsBlanks" dxfId="3111" priority="3991">
      <formula>LEN(TRIM(AD18))=0</formula>
    </cfRule>
  </conditionalFormatting>
  <conditionalFormatting sqref="AD18:AF18 AH18">
    <cfRule type="cellIs" dxfId="3110" priority="3990" operator="lessThan">
      <formula>8</formula>
    </cfRule>
  </conditionalFormatting>
  <conditionalFormatting sqref="AD18:AF18 AH18">
    <cfRule type="containsBlanks" dxfId="3109" priority="3989">
      <formula>LEN(TRIM(AD18))=0</formula>
    </cfRule>
  </conditionalFormatting>
  <conditionalFormatting sqref="AD18:AF18 AH18">
    <cfRule type="cellIs" dxfId="3108" priority="3988" operator="lessThan">
      <formula>8</formula>
    </cfRule>
  </conditionalFormatting>
  <conditionalFormatting sqref="AD18:AF18 AH18">
    <cfRule type="containsBlanks" dxfId="3107" priority="3987">
      <formula>LEN(TRIM(AD18))=0</formula>
    </cfRule>
  </conditionalFormatting>
  <conditionalFormatting sqref="AD18:AF18 AH18">
    <cfRule type="cellIs" dxfId="3106" priority="3986" operator="lessThan">
      <formula>8</formula>
    </cfRule>
  </conditionalFormatting>
  <conditionalFormatting sqref="AD18:AF18 AH18">
    <cfRule type="containsBlanks" dxfId="3105" priority="3985">
      <formula>LEN(TRIM(AD18))=0</formula>
    </cfRule>
  </conditionalFormatting>
  <conditionalFormatting sqref="AD18:AF18 AH18">
    <cfRule type="cellIs" dxfId="3104" priority="3984" operator="lessThan">
      <formula>8</formula>
    </cfRule>
  </conditionalFormatting>
  <conditionalFormatting sqref="AG18">
    <cfRule type="containsBlanks" dxfId="3103" priority="3979">
      <formula>LEN(TRIM(AG18))=0</formula>
    </cfRule>
  </conditionalFormatting>
  <conditionalFormatting sqref="AG18">
    <cfRule type="cellIs" dxfId="3102" priority="3978" operator="lessThan">
      <formula>8</formula>
    </cfRule>
  </conditionalFormatting>
  <conditionalFormatting sqref="AG18">
    <cfRule type="containsBlanks" dxfId="3101" priority="3977">
      <formula>LEN(TRIM(AG18))=0</formula>
    </cfRule>
  </conditionalFormatting>
  <conditionalFormatting sqref="AG18">
    <cfRule type="cellIs" dxfId="3100" priority="3976" operator="lessThan">
      <formula>8</formula>
    </cfRule>
  </conditionalFormatting>
  <conditionalFormatting sqref="H24:I24">
    <cfRule type="containsBlanks" dxfId="3099" priority="3975">
      <formula>LEN(TRIM(H24))=0</formula>
    </cfRule>
  </conditionalFormatting>
  <conditionalFormatting sqref="H24:I24">
    <cfRule type="cellIs" dxfId="3098" priority="3974" operator="lessThan">
      <formula>8</formula>
    </cfRule>
  </conditionalFormatting>
  <conditionalFormatting sqref="AH24 AB23:AG23 R24 C16:C21 AB20:AH21 AB17:AH18 AB19:AG20">
    <cfRule type="containsBlanks" dxfId="3097" priority="3973">
      <formula>LEN(TRIM(C16))=0</formula>
    </cfRule>
  </conditionalFormatting>
  <conditionalFormatting sqref="AH24 AB23:AG23 R24 AB20:AH21 AB17:AH18 AB19:AG20">
    <cfRule type="cellIs" dxfId="3096" priority="3972" operator="lessThan">
      <formula>8</formula>
    </cfRule>
  </conditionalFormatting>
  <conditionalFormatting sqref="AH24 AG23">
    <cfRule type="containsBlanks" dxfId="3095" priority="3971">
      <formula>LEN(TRIM(AG23))=0</formula>
    </cfRule>
  </conditionalFormatting>
  <conditionalFormatting sqref="AH24 AG23">
    <cfRule type="cellIs" dxfId="3094" priority="3970" operator="lessThan">
      <formula>8</formula>
    </cfRule>
  </conditionalFormatting>
  <conditionalFormatting sqref="AB23:AG23">
    <cfRule type="containsBlanks" dxfId="3093" priority="3969">
      <formula>LEN(TRIM(AB23))=0</formula>
    </cfRule>
  </conditionalFormatting>
  <conditionalFormatting sqref="AB23:AG23">
    <cfRule type="cellIs" dxfId="3092" priority="3968" operator="lessThan">
      <formula>8</formula>
    </cfRule>
  </conditionalFormatting>
  <conditionalFormatting sqref="AG21:AH21">
    <cfRule type="containsBlanks" dxfId="3091" priority="3967">
      <formula>LEN(TRIM(AG21))=0</formula>
    </cfRule>
  </conditionalFormatting>
  <conditionalFormatting sqref="AG21:AH21">
    <cfRule type="cellIs" dxfId="3090" priority="3966" operator="lessThan">
      <formula>8</formula>
    </cfRule>
  </conditionalFormatting>
  <conditionalFormatting sqref="L23:R23">
    <cfRule type="containsBlanks" dxfId="3089" priority="3965">
      <formula>LEN(TRIM(L23))=0</formula>
    </cfRule>
  </conditionalFormatting>
  <conditionalFormatting sqref="L23:R23">
    <cfRule type="cellIs" dxfId="3088" priority="3964" operator="lessThan">
      <formula>8</formula>
    </cfRule>
  </conditionalFormatting>
  <conditionalFormatting sqref="Z24:AA24 AC24:AD24">
    <cfRule type="containsBlanks" dxfId="3087" priority="3963">
      <formula>LEN(TRIM(Z24))=0</formula>
    </cfRule>
  </conditionalFormatting>
  <conditionalFormatting sqref="Z24:AA24 AC24:AD24">
    <cfRule type="cellIs" dxfId="3086" priority="3962" operator="lessThan">
      <formula>8</formula>
    </cfRule>
  </conditionalFormatting>
  <conditionalFormatting sqref="AE21">
    <cfRule type="containsBlanks" dxfId="3085" priority="3961">
      <formula>LEN(TRIM(AE21))=0</formula>
    </cfRule>
  </conditionalFormatting>
  <conditionalFormatting sqref="AE21">
    <cfRule type="cellIs" dxfId="3084" priority="3960" operator="lessThan">
      <formula>8</formula>
    </cfRule>
  </conditionalFormatting>
  <conditionalFormatting sqref="AF23:AG23 AA24 AH24 AC24:AE24">
    <cfRule type="containsBlanks" dxfId="3083" priority="3959">
      <formula>LEN(TRIM(AA23))=0</formula>
    </cfRule>
  </conditionalFormatting>
  <conditionalFormatting sqref="AF23:AG23 AA24 AH24 AC24:AE24">
    <cfRule type="cellIs" dxfId="3082" priority="3958" operator="lessThan">
      <formula>8</formula>
    </cfRule>
  </conditionalFormatting>
  <conditionalFormatting sqref="L23:R23">
    <cfRule type="containsBlanks" dxfId="3081" priority="3953">
      <formula>LEN(TRIM(L23))=0</formula>
    </cfRule>
  </conditionalFormatting>
  <conditionalFormatting sqref="L23:R23">
    <cfRule type="cellIs" dxfId="3080" priority="3952" operator="lessThan">
      <formula>8</formula>
    </cfRule>
  </conditionalFormatting>
  <conditionalFormatting sqref="AH21">
    <cfRule type="containsBlanks" dxfId="3079" priority="3947">
      <formula>LEN(TRIM(AH21))=0</formula>
    </cfRule>
  </conditionalFormatting>
  <conditionalFormatting sqref="AH21">
    <cfRule type="cellIs" dxfId="3078" priority="3946" operator="lessThan">
      <formula>8</formula>
    </cfRule>
  </conditionalFormatting>
  <conditionalFormatting sqref="AH24">
    <cfRule type="containsBlanks" dxfId="3077" priority="3943">
      <formula>LEN(TRIM(AH24))=0</formula>
    </cfRule>
  </conditionalFormatting>
  <conditionalFormatting sqref="AH24">
    <cfRule type="cellIs" dxfId="3076" priority="3942" operator="lessThan">
      <formula>8</formula>
    </cfRule>
  </conditionalFormatting>
  <conditionalFormatting sqref="S21:Y21 AA21:AC21">
    <cfRule type="containsBlanks" dxfId="3075" priority="3951">
      <formula>LEN(TRIM(S21))=0</formula>
    </cfRule>
  </conditionalFormatting>
  <conditionalFormatting sqref="S21:Y21 AA21:AC21">
    <cfRule type="cellIs" dxfId="3074" priority="3950" operator="lessThan">
      <formula>8</formula>
    </cfRule>
  </conditionalFormatting>
  <conditionalFormatting sqref="AF21">
    <cfRule type="containsBlanks" dxfId="3073" priority="3949">
      <formula>LEN(TRIM(AF21))=0</formula>
    </cfRule>
  </conditionalFormatting>
  <conditionalFormatting sqref="AF21">
    <cfRule type="cellIs" dxfId="3072" priority="3948" operator="lessThan">
      <formula>8</formula>
    </cfRule>
  </conditionalFormatting>
  <conditionalFormatting sqref="U23:V23 X23:AG23">
    <cfRule type="containsBlanks" dxfId="3071" priority="3945">
      <formula>LEN(TRIM(U23))=0</formula>
    </cfRule>
  </conditionalFormatting>
  <conditionalFormatting sqref="U23:V23 X23:AG23">
    <cfRule type="cellIs" dxfId="3070" priority="3944" operator="lessThan">
      <formula>8</formula>
    </cfRule>
  </conditionalFormatting>
  <conditionalFormatting sqref="Z19:AD19">
    <cfRule type="containsBlanks" dxfId="3069" priority="3931">
      <formula>LEN(TRIM(Z19))=0</formula>
    </cfRule>
  </conditionalFormatting>
  <conditionalFormatting sqref="Z19:AD19">
    <cfRule type="cellIs" dxfId="3068" priority="3930" operator="lessThan">
      <formula>8</formula>
    </cfRule>
  </conditionalFormatting>
  <conditionalFormatting sqref="Z24:AA24 AC24:AD24">
    <cfRule type="cellIs" dxfId="3067" priority="3925" operator="lessThan">
      <formula>8</formula>
    </cfRule>
  </conditionalFormatting>
  <conditionalFormatting sqref="R24 AB19:AD19 AB21:AH21">
    <cfRule type="containsBlanks" dxfId="3066" priority="3924">
      <formula>LEN(TRIM(R19))=0</formula>
    </cfRule>
  </conditionalFormatting>
  <conditionalFormatting sqref="R24 AB19:AD19 AB21:AH21">
    <cfRule type="cellIs" dxfId="3065" priority="3923" operator="lessThan">
      <formula>8</formula>
    </cfRule>
  </conditionalFormatting>
  <conditionalFormatting sqref="AA24 AC24:AE24">
    <cfRule type="containsBlanks" dxfId="3064" priority="3922">
      <formula>LEN(TRIM(AA24))=0</formula>
    </cfRule>
  </conditionalFormatting>
  <conditionalFormatting sqref="AA24 AC24:AE24">
    <cfRule type="cellIs" dxfId="3063" priority="3921" operator="lessThan">
      <formula>8</formula>
    </cfRule>
  </conditionalFormatting>
  <conditionalFormatting sqref="Z19:AD19 S19:X19">
    <cfRule type="containsBlanks" dxfId="3062" priority="3916">
      <formula>LEN(TRIM(S19))=0</formula>
    </cfRule>
  </conditionalFormatting>
  <conditionalFormatting sqref="Z19:AD19 S19:X19">
    <cfRule type="cellIs" dxfId="3061" priority="3915" operator="lessThan">
      <formula>8</formula>
    </cfRule>
  </conditionalFormatting>
  <conditionalFormatting sqref="Z19:AD19 S19:X19">
    <cfRule type="containsBlanks" dxfId="3060" priority="3900">
      <formula>LEN(TRIM(S19))=0</formula>
    </cfRule>
  </conditionalFormatting>
  <conditionalFormatting sqref="Z19:AD19 S19:X19">
    <cfRule type="cellIs" dxfId="3059" priority="3899" operator="lessThan">
      <formula>8</formula>
    </cfRule>
  </conditionalFormatting>
  <conditionalFormatting sqref="S21:Y21 AA21:AF21">
    <cfRule type="containsBlanks" dxfId="3058" priority="3898">
      <formula>LEN(TRIM(S21))=0</formula>
    </cfRule>
  </conditionalFormatting>
  <conditionalFormatting sqref="S21:Y21 AA21:AF21">
    <cfRule type="cellIs" dxfId="3057" priority="3897" operator="lessThan">
      <formula>8</formula>
    </cfRule>
  </conditionalFormatting>
  <conditionalFormatting sqref="AH21">
    <cfRule type="containsBlanks" dxfId="3056" priority="3896">
      <formula>LEN(TRIM(AH21))=0</formula>
    </cfRule>
  </conditionalFormatting>
  <conditionalFormatting sqref="AH21">
    <cfRule type="cellIs" dxfId="3055" priority="3895" operator="lessThan">
      <formula>8</formula>
    </cfRule>
  </conditionalFormatting>
  <conditionalFormatting sqref="S24:T24 V24:X24 Z24:AA24">
    <cfRule type="containsBlanks" dxfId="3054" priority="3888">
      <formula>LEN(TRIM(S24))=0</formula>
    </cfRule>
  </conditionalFormatting>
  <conditionalFormatting sqref="S24:T24 V24:X24 Z24:AA24">
    <cfRule type="cellIs" dxfId="3053" priority="3887" operator="lessThan">
      <formula>8</formula>
    </cfRule>
  </conditionalFormatting>
  <conditionalFormatting sqref="AH24 AG23">
    <cfRule type="containsBlanks" dxfId="3052" priority="3884">
      <formula>LEN(TRIM(AG23))=0</formula>
    </cfRule>
  </conditionalFormatting>
  <conditionalFormatting sqref="AH24 AG23">
    <cfRule type="cellIs" dxfId="3051" priority="3883" operator="lessThan">
      <formula>8</formula>
    </cfRule>
  </conditionalFormatting>
  <conditionalFormatting sqref="T20:X20">
    <cfRule type="containsBlanks" dxfId="3050" priority="3874">
      <formula>LEN(TRIM(T20))=0</formula>
    </cfRule>
  </conditionalFormatting>
  <conditionalFormatting sqref="T20:X20">
    <cfRule type="cellIs" dxfId="3049" priority="3873" operator="lessThan">
      <formula>8</formula>
    </cfRule>
  </conditionalFormatting>
  <conditionalFormatting sqref="AD20">
    <cfRule type="containsBlanks" dxfId="3048" priority="3842">
      <formula>LEN(TRIM(AD20))=0</formula>
    </cfRule>
  </conditionalFormatting>
  <conditionalFormatting sqref="AD20">
    <cfRule type="cellIs" dxfId="3047" priority="3841" operator="lessThan">
      <formula>8</formula>
    </cfRule>
  </conditionalFormatting>
  <conditionalFormatting sqref="AD20">
    <cfRule type="containsBlanks" dxfId="3046" priority="3840">
      <formula>LEN(TRIM(AD20))=0</formula>
    </cfRule>
  </conditionalFormatting>
  <conditionalFormatting sqref="AD20">
    <cfRule type="cellIs" dxfId="3045" priority="3839" operator="lessThan">
      <formula>8</formula>
    </cfRule>
  </conditionalFormatting>
  <conditionalFormatting sqref="AH20">
    <cfRule type="containsBlanks" dxfId="3044" priority="3838">
      <formula>LEN(TRIM(AH20))=0</formula>
    </cfRule>
  </conditionalFormatting>
  <conditionalFormatting sqref="AH20">
    <cfRule type="cellIs" dxfId="3043" priority="3837" operator="lessThan">
      <formula>8</formula>
    </cfRule>
  </conditionalFormatting>
  <conditionalFormatting sqref="AH20">
    <cfRule type="containsBlanks" dxfId="3042" priority="3836">
      <formula>LEN(TRIM(AH20))=0</formula>
    </cfRule>
  </conditionalFormatting>
  <conditionalFormatting sqref="AH20">
    <cfRule type="cellIs" dxfId="3041" priority="3835" operator="lessThan">
      <formula>8</formula>
    </cfRule>
  </conditionalFormatting>
  <conditionalFormatting sqref="Y19">
    <cfRule type="containsBlanks" dxfId="3040" priority="3826">
      <formula>LEN(TRIM(Y19))=0</formula>
    </cfRule>
  </conditionalFormatting>
  <conditionalFormatting sqref="Y19">
    <cfRule type="cellIs" dxfId="3039" priority="3825" operator="lessThan">
      <formula>8</formula>
    </cfRule>
  </conditionalFormatting>
  <conditionalFormatting sqref="Y19">
    <cfRule type="containsBlanks" dxfId="3038" priority="3824">
      <formula>LEN(TRIM(Y19))=0</formula>
    </cfRule>
  </conditionalFormatting>
  <conditionalFormatting sqref="Y19">
    <cfRule type="cellIs" dxfId="3037" priority="3823" operator="lessThan">
      <formula>8</formula>
    </cfRule>
  </conditionalFormatting>
  <conditionalFormatting sqref="J24">
    <cfRule type="containsBlanks" dxfId="3036" priority="3822">
      <formula>LEN(TRIM(J24))=0</formula>
    </cfRule>
  </conditionalFormatting>
  <conditionalFormatting sqref="J24">
    <cfRule type="cellIs" dxfId="3035" priority="3821" operator="lessThan">
      <formula>8</formula>
    </cfRule>
  </conditionalFormatting>
  <conditionalFormatting sqref="J24">
    <cfRule type="containsBlanks" dxfId="3034" priority="3820">
      <formula>LEN(TRIM(J24))=0</formula>
    </cfRule>
  </conditionalFormatting>
  <conditionalFormatting sqref="J24">
    <cfRule type="cellIs" dxfId="3033" priority="3819" operator="lessThan">
      <formula>8</formula>
    </cfRule>
  </conditionalFormatting>
  <conditionalFormatting sqref="Z20">
    <cfRule type="containsBlanks" dxfId="3032" priority="3818">
      <formula>LEN(TRIM(Z20))=0</formula>
    </cfRule>
  </conditionalFormatting>
  <conditionalFormatting sqref="Z20">
    <cfRule type="cellIs" dxfId="3031" priority="3817" operator="lessThan">
      <formula>8</formula>
    </cfRule>
  </conditionalFormatting>
  <conditionalFormatting sqref="Z20">
    <cfRule type="containsBlanks" dxfId="3030" priority="3816">
      <formula>LEN(TRIM(Z20))=0</formula>
    </cfRule>
  </conditionalFormatting>
  <conditionalFormatting sqref="Z20">
    <cfRule type="cellIs" dxfId="3029" priority="3815" operator="lessThan">
      <formula>8</formula>
    </cfRule>
  </conditionalFormatting>
  <conditionalFormatting sqref="T23">
    <cfRule type="containsBlanks" dxfId="3028" priority="3814">
      <formula>LEN(TRIM(T23))=0</formula>
    </cfRule>
  </conditionalFormatting>
  <conditionalFormatting sqref="T23">
    <cfRule type="cellIs" dxfId="3027" priority="3813" operator="lessThan">
      <formula>8</formula>
    </cfRule>
  </conditionalFormatting>
  <conditionalFormatting sqref="T23">
    <cfRule type="containsBlanks" dxfId="3026" priority="3812">
      <formula>LEN(TRIM(T23))=0</formula>
    </cfRule>
  </conditionalFormatting>
  <conditionalFormatting sqref="T23">
    <cfRule type="cellIs" dxfId="3025" priority="3811" operator="lessThan">
      <formula>8</formula>
    </cfRule>
  </conditionalFormatting>
  <conditionalFormatting sqref="AF24:AG24">
    <cfRule type="containsBlanks" dxfId="3024" priority="3810">
      <formula>LEN(TRIM(AF24))=0</formula>
    </cfRule>
  </conditionalFormatting>
  <conditionalFormatting sqref="AF24:AG24">
    <cfRule type="cellIs" dxfId="3023" priority="3809" operator="lessThan">
      <formula>8</formula>
    </cfRule>
  </conditionalFormatting>
  <conditionalFormatting sqref="AF24:AG24">
    <cfRule type="containsBlanks" dxfId="3022" priority="3808">
      <formula>LEN(TRIM(AF24))=0</formula>
    </cfRule>
  </conditionalFormatting>
  <conditionalFormatting sqref="AF24:AG24">
    <cfRule type="cellIs" dxfId="3021" priority="3807" operator="lessThan">
      <formula>8</formula>
    </cfRule>
  </conditionalFormatting>
  <conditionalFormatting sqref="P24">
    <cfRule type="containsBlanks" dxfId="3020" priority="3802">
      <formula>LEN(TRIM(P24))=0</formula>
    </cfRule>
  </conditionalFormatting>
  <conditionalFormatting sqref="P24">
    <cfRule type="cellIs" dxfId="3019" priority="3801" operator="lessThan">
      <formula>8</formula>
    </cfRule>
  </conditionalFormatting>
  <conditionalFormatting sqref="P24">
    <cfRule type="containsBlanks" dxfId="3018" priority="3800">
      <formula>LEN(TRIM(P24))=0</formula>
    </cfRule>
  </conditionalFormatting>
  <conditionalFormatting sqref="P24">
    <cfRule type="cellIs" dxfId="3017" priority="3799" operator="lessThan">
      <formula>8</formula>
    </cfRule>
  </conditionalFormatting>
  <conditionalFormatting sqref="C25">
    <cfRule type="containsBlanks" dxfId="3016" priority="3798">
      <formula>LEN(TRIM(C25))=0</formula>
    </cfRule>
  </conditionalFormatting>
  <conditionalFormatting sqref="V25:X25">
    <cfRule type="containsBlanks" dxfId="3015" priority="3797">
      <formula>LEN(TRIM(V25))=0</formula>
    </cfRule>
  </conditionalFormatting>
  <conditionalFormatting sqref="V25:X25">
    <cfRule type="cellIs" dxfId="3014" priority="3796" operator="lessThan">
      <formula>8</formula>
    </cfRule>
  </conditionalFormatting>
  <conditionalFormatting sqref="C25">
    <cfRule type="containsBlanks" dxfId="3013" priority="3795">
      <formula>LEN(TRIM(C25))=0</formula>
    </cfRule>
  </conditionalFormatting>
  <conditionalFormatting sqref="AH25">
    <cfRule type="containsBlanks" dxfId="3012" priority="3794">
      <formula>LEN(TRIM(AH25))=0</formula>
    </cfRule>
  </conditionalFormatting>
  <conditionalFormatting sqref="AH25">
    <cfRule type="cellIs" dxfId="3011" priority="3793" operator="lessThan">
      <formula>8</formula>
    </cfRule>
  </conditionalFormatting>
  <conditionalFormatting sqref="AC25 V25:X25 AH25">
    <cfRule type="containsBlanks" dxfId="3010" priority="3792">
      <formula>LEN(TRIM(V25))=0</formula>
    </cfRule>
  </conditionalFormatting>
  <conditionalFormatting sqref="AC25 V25:X25 AH25">
    <cfRule type="cellIs" dxfId="3009" priority="3791" operator="lessThan">
      <formula>8</formula>
    </cfRule>
  </conditionalFormatting>
  <conditionalFormatting sqref="V25:X25 Z25 AB25">
    <cfRule type="containsBlanks" dxfId="3008" priority="3790">
      <formula>LEN(TRIM(V25))=0</formula>
    </cfRule>
  </conditionalFormatting>
  <conditionalFormatting sqref="V25:X25 Z25 AB25">
    <cfRule type="cellIs" dxfId="3007" priority="3789" operator="lessThan">
      <formula>8</formula>
    </cfRule>
  </conditionalFormatting>
  <conditionalFormatting sqref="AC25">
    <cfRule type="containsBlanks" dxfId="3006" priority="3788">
      <formula>LEN(TRIM(AC25))=0</formula>
    </cfRule>
  </conditionalFormatting>
  <conditionalFormatting sqref="AC25">
    <cfRule type="cellIs" dxfId="3005" priority="3787" operator="lessThan">
      <formula>8</formula>
    </cfRule>
  </conditionalFormatting>
  <conditionalFormatting sqref="V25:X25 Z25 AB25">
    <cfRule type="containsBlanks" dxfId="3004" priority="3786">
      <formula>LEN(TRIM(V25))=0</formula>
    </cfRule>
  </conditionalFormatting>
  <conditionalFormatting sqref="V25:X25 Z25 AB25">
    <cfRule type="cellIs" dxfId="3003" priority="3785" operator="lessThan">
      <formula>8</formula>
    </cfRule>
  </conditionalFormatting>
  <conditionalFormatting sqref="AC25">
    <cfRule type="containsBlanks" dxfId="3002" priority="3784">
      <formula>LEN(TRIM(AC25))=0</formula>
    </cfRule>
  </conditionalFormatting>
  <conditionalFormatting sqref="AC25">
    <cfRule type="cellIs" dxfId="3001" priority="3783" operator="lessThan">
      <formula>8</formula>
    </cfRule>
  </conditionalFormatting>
  <conditionalFormatting sqref="V25:X25">
    <cfRule type="containsBlanks" dxfId="3000" priority="3782">
      <formula>LEN(TRIM(V25))=0</formula>
    </cfRule>
  </conditionalFormatting>
  <conditionalFormatting sqref="V25:X25">
    <cfRule type="cellIs" dxfId="2999" priority="3781" operator="lessThan">
      <formula>8</formula>
    </cfRule>
  </conditionalFormatting>
  <conditionalFormatting sqref="C25">
    <cfRule type="containsBlanks" dxfId="2998" priority="3780">
      <formula>LEN(TRIM(C25))=0</formula>
    </cfRule>
  </conditionalFormatting>
  <conditionalFormatting sqref="V25:X25 Z25 AB25">
    <cfRule type="containsBlanks" dxfId="2997" priority="3779">
      <formula>LEN(TRIM(V25))=0</formula>
    </cfRule>
  </conditionalFormatting>
  <conditionalFormatting sqref="V25:X25 Z25 AB25">
    <cfRule type="cellIs" dxfId="2996" priority="3778" operator="lessThan">
      <formula>8</formula>
    </cfRule>
  </conditionalFormatting>
  <conditionalFormatting sqref="AC25">
    <cfRule type="containsBlanks" dxfId="2995" priority="3777">
      <formula>LEN(TRIM(AC25))=0</formula>
    </cfRule>
  </conditionalFormatting>
  <conditionalFormatting sqref="AC25">
    <cfRule type="cellIs" dxfId="2994" priority="3776" operator="lessThan">
      <formula>8</formula>
    </cfRule>
  </conditionalFormatting>
  <conditionalFormatting sqref="V25:X25 Z25 AB25">
    <cfRule type="containsBlanks" dxfId="2993" priority="3775">
      <formula>LEN(TRIM(V25))=0</formula>
    </cfRule>
  </conditionalFormatting>
  <conditionalFormatting sqref="V25:X25 Z25 AB25">
    <cfRule type="cellIs" dxfId="2992" priority="3774" operator="lessThan">
      <formula>8</formula>
    </cfRule>
  </conditionalFormatting>
  <conditionalFormatting sqref="D25:F25 I25:J25 L25:O25 Q25:R25">
    <cfRule type="containsBlanks" dxfId="2991" priority="3773">
      <formula>LEN(TRIM(D25))=0</formula>
    </cfRule>
  </conditionalFormatting>
  <conditionalFormatting sqref="D25:F25 I25:J25 L25:O25 Q25:R25">
    <cfRule type="cellIs" dxfId="2990" priority="3772" operator="lessThan">
      <formula>8</formula>
    </cfRule>
  </conditionalFormatting>
  <conditionalFormatting sqref="I25">
    <cfRule type="containsBlanks" dxfId="2989" priority="3771">
      <formula>LEN(TRIM(I25))=0</formula>
    </cfRule>
  </conditionalFormatting>
  <conditionalFormatting sqref="I25">
    <cfRule type="cellIs" dxfId="2988" priority="3770" operator="lessThan">
      <formula>8</formula>
    </cfRule>
  </conditionalFormatting>
  <conditionalFormatting sqref="R25">
    <cfRule type="containsBlanks" dxfId="2987" priority="3769">
      <formula>LEN(TRIM(R25))=0</formula>
    </cfRule>
  </conditionalFormatting>
  <conditionalFormatting sqref="R25">
    <cfRule type="cellIs" dxfId="2986" priority="3768" operator="lessThan">
      <formula>8</formula>
    </cfRule>
  </conditionalFormatting>
  <conditionalFormatting sqref="R25">
    <cfRule type="containsBlanks" dxfId="2985" priority="3767">
      <formula>LEN(TRIM(R25))=0</formula>
    </cfRule>
  </conditionalFormatting>
  <conditionalFormatting sqref="R25">
    <cfRule type="cellIs" dxfId="2984" priority="3766" operator="lessThan">
      <formula>8</formula>
    </cfRule>
  </conditionalFormatting>
  <conditionalFormatting sqref="D25:F25 I25:J25 L25:O25">
    <cfRule type="containsBlanks" dxfId="2983" priority="3765">
      <formula>LEN(TRIM(D25))=0</formula>
    </cfRule>
  </conditionalFormatting>
  <conditionalFormatting sqref="D25:F25 I25:J25 L25:O25">
    <cfRule type="cellIs" dxfId="2982" priority="3764" operator="lessThan">
      <formula>8</formula>
    </cfRule>
  </conditionalFormatting>
  <conditionalFormatting sqref="D25:F25 I25:J25 L25:O25">
    <cfRule type="containsBlanks" dxfId="2981" priority="3763">
      <formula>LEN(TRIM(D25))=0</formula>
    </cfRule>
  </conditionalFormatting>
  <conditionalFormatting sqref="D25:F25 I25:J25 L25:O25">
    <cfRule type="cellIs" dxfId="2980" priority="3762" operator="lessThan">
      <formula>8</formula>
    </cfRule>
  </conditionalFormatting>
  <conditionalFormatting sqref="R25">
    <cfRule type="containsBlanks" dxfId="2979" priority="3761">
      <formula>LEN(TRIM(R25))=0</formula>
    </cfRule>
  </conditionalFormatting>
  <conditionalFormatting sqref="R25">
    <cfRule type="cellIs" dxfId="2978" priority="3760" operator="lessThan">
      <formula>8</formula>
    </cfRule>
  </conditionalFormatting>
  <conditionalFormatting sqref="AD25">
    <cfRule type="containsBlanks" dxfId="2977" priority="3755">
      <formula>LEN(TRIM(AD25))=0</formula>
    </cfRule>
  </conditionalFormatting>
  <conditionalFormatting sqref="AD25">
    <cfRule type="cellIs" dxfId="2976" priority="3754" operator="lessThan">
      <formula>8</formula>
    </cfRule>
  </conditionalFormatting>
  <conditionalFormatting sqref="AD25">
    <cfRule type="containsBlanks" dxfId="2975" priority="3753">
      <formula>LEN(TRIM(AD25))=0</formula>
    </cfRule>
  </conditionalFormatting>
  <conditionalFormatting sqref="AD25">
    <cfRule type="cellIs" dxfId="2974" priority="3752" operator="lessThan">
      <formula>8</formula>
    </cfRule>
  </conditionalFormatting>
  <conditionalFormatting sqref="AF25:AG25">
    <cfRule type="containsBlanks" dxfId="2973" priority="3751">
      <formula>LEN(TRIM(AF25))=0</formula>
    </cfRule>
  </conditionalFormatting>
  <conditionalFormatting sqref="AF25:AG25">
    <cfRule type="cellIs" dxfId="2972" priority="3750" operator="lessThan">
      <formula>8</formula>
    </cfRule>
  </conditionalFormatting>
  <conditionalFormatting sqref="AF25:AG25">
    <cfRule type="containsBlanks" dxfId="2971" priority="3749">
      <formula>LEN(TRIM(AF25))=0</formula>
    </cfRule>
  </conditionalFormatting>
  <conditionalFormatting sqref="AF25:AG25">
    <cfRule type="cellIs" dxfId="2970" priority="3748" operator="lessThan">
      <formula>8</formula>
    </cfRule>
  </conditionalFormatting>
  <conditionalFormatting sqref="C26">
    <cfRule type="containsBlanks" dxfId="2969" priority="3747">
      <formula>LEN(TRIM(C26))=0</formula>
    </cfRule>
  </conditionalFormatting>
  <conditionalFormatting sqref="D26:S26">
    <cfRule type="containsBlanks" dxfId="2968" priority="3746">
      <formula>LEN(TRIM(D26))=0</formula>
    </cfRule>
  </conditionalFormatting>
  <conditionalFormatting sqref="D26:S26">
    <cfRule type="cellIs" dxfId="2967" priority="3745" operator="lessThan">
      <formula>8</formula>
    </cfRule>
  </conditionalFormatting>
  <conditionalFormatting sqref="C26">
    <cfRule type="containsBlanks" dxfId="2966" priority="3744">
      <formula>LEN(TRIM(C26))=0</formula>
    </cfRule>
  </conditionalFormatting>
  <conditionalFormatting sqref="C26">
    <cfRule type="containsBlanks" dxfId="2965" priority="3743">
      <formula>LEN(TRIM(C26))=0</formula>
    </cfRule>
  </conditionalFormatting>
  <conditionalFormatting sqref="D26:M26">
    <cfRule type="containsBlanks" dxfId="2964" priority="3742">
      <formula>LEN(TRIM(D26))=0</formula>
    </cfRule>
  </conditionalFormatting>
  <conditionalFormatting sqref="D26:M26">
    <cfRule type="cellIs" dxfId="2963" priority="3741" operator="lessThan">
      <formula>8</formula>
    </cfRule>
  </conditionalFormatting>
  <conditionalFormatting sqref="R26">
    <cfRule type="containsBlanks" dxfId="2962" priority="3740">
      <formula>LEN(TRIM(R26))=0</formula>
    </cfRule>
  </conditionalFormatting>
  <conditionalFormatting sqref="R26">
    <cfRule type="cellIs" dxfId="2961" priority="3739" operator="lessThan">
      <formula>8</formula>
    </cfRule>
  </conditionalFormatting>
  <conditionalFormatting sqref="AH26">
    <cfRule type="containsBlanks" dxfId="2960" priority="3738">
      <formula>LEN(TRIM(AH26))=0</formula>
    </cfRule>
  </conditionalFormatting>
  <conditionalFormatting sqref="AH26">
    <cfRule type="cellIs" dxfId="2959" priority="3737" operator="lessThan">
      <formula>8</formula>
    </cfRule>
  </conditionalFormatting>
  <conditionalFormatting sqref="D26:G26">
    <cfRule type="containsBlanks" dxfId="2958" priority="3736">
      <formula>LEN(TRIM(D26))=0</formula>
    </cfRule>
  </conditionalFormatting>
  <conditionalFormatting sqref="D26:G26">
    <cfRule type="cellIs" dxfId="2957" priority="3735" operator="lessThan">
      <formula>8</formula>
    </cfRule>
  </conditionalFormatting>
  <conditionalFormatting sqref="R26">
    <cfRule type="containsBlanks" dxfId="2956" priority="3734">
      <formula>LEN(TRIM(R26))=0</formula>
    </cfRule>
  </conditionalFormatting>
  <conditionalFormatting sqref="R26">
    <cfRule type="cellIs" dxfId="2955" priority="3733" operator="lessThan">
      <formula>8</formula>
    </cfRule>
  </conditionalFormatting>
  <conditionalFormatting sqref="J26:R26">
    <cfRule type="containsBlanks" dxfId="2954" priority="3732">
      <formula>LEN(TRIM(J26))=0</formula>
    </cfRule>
  </conditionalFormatting>
  <conditionalFormatting sqref="J26:R26">
    <cfRule type="cellIs" dxfId="2953" priority="3731" operator="lessThan">
      <formula>8</formula>
    </cfRule>
  </conditionalFormatting>
  <conditionalFormatting sqref="J26:R26">
    <cfRule type="cellIs" dxfId="2952" priority="3730" operator="lessThan">
      <formula>8</formula>
    </cfRule>
  </conditionalFormatting>
  <conditionalFormatting sqref="S26:AD26 AF26">
    <cfRule type="containsBlanks" dxfId="2951" priority="3729">
      <formula>LEN(TRIM(S26))=0</formula>
    </cfRule>
  </conditionalFormatting>
  <conditionalFormatting sqref="S26:AD26 AF26">
    <cfRule type="cellIs" dxfId="2950" priority="3728" operator="lessThan">
      <formula>8</formula>
    </cfRule>
  </conditionalFormatting>
  <conditionalFormatting sqref="D26:M26">
    <cfRule type="containsBlanks" dxfId="2949" priority="3727">
      <formula>LEN(TRIM(D26))=0</formula>
    </cfRule>
  </conditionalFormatting>
  <conditionalFormatting sqref="D26:M26">
    <cfRule type="cellIs" dxfId="2948" priority="3726" operator="lessThan">
      <formula>8</formula>
    </cfRule>
  </conditionalFormatting>
  <conditionalFormatting sqref="R26">
    <cfRule type="containsBlanks" dxfId="2947" priority="3725">
      <formula>LEN(TRIM(R26))=0</formula>
    </cfRule>
  </conditionalFormatting>
  <conditionalFormatting sqref="R26">
    <cfRule type="cellIs" dxfId="2946" priority="3724" operator="lessThan">
      <formula>8</formula>
    </cfRule>
  </conditionalFormatting>
  <conditionalFormatting sqref="T26:AD26 AF26">
    <cfRule type="containsBlanks" dxfId="2945" priority="3723">
      <formula>LEN(TRIM(T26))=0</formula>
    </cfRule>
  </conditionalFormatting>
  <conditionalFormatting sqref="T26:AD26 AF26">
    <cfRule type="cellIs" dxfId="2944" priority="3722" operator="lessThan">
      <formula>8</formula>
    </cfRule>
  </conditionalFormatting>
  <conditionalFormatting sqref="D26:M26">
    <cfRule type="containsBlanks" dxfId="2943" priority="3721">
      <formula>LEN(TRIM(D26))=0</formula>
    </cfRule>
  </conditionalFormatting>
  <conditionalFormatting sqref="D26:M26">
    <cfRule type="cellIs" dxfId="2942" priority="3720" operator="lessThan">
      <formula>8</formula>
    </cfRule>
  </conditionalFormatting>
  <conditionalFormatting sqref="M26:R26">
    <cfRule type="containsBlanks" dxfId="2941" priority="3719">
      <formula>LEN(TRIM(M26))=0</formula>
    </cfRule>
  </conditionalFormatting>
  <conditionalFormatting sqref="M26:R26">
    <cfRule type="cellIs" dxfId="2940" priority="3718" operator="lessThan">
      <formula>8</formula>
    </cfRule>
  </conditionalFormatting>
  <conditionalFormatting sqref="M26:R26">
    <cfRule type="containsBlanks" dxfId="2939" priority="3717">
      <formula>LEN(TRIM(M26))=0</formula>
    </cfRule>
  </conditionalFormatting>
  <conditionalFormatting sqref="M26:R26">
    <cfRule type="cellIs" dxfId="2938" priority="3716" operator="lessThan">
      <formula>8</formula>
    </cfRule>
  </conditionalFormatting>
  <conditionalFormatting sqref="S26:AD26 AF26">
    <cfRule type="containsBlanks" dxfId="2937" priority="3715">
      <formula>LEN(TRIM(S26))=0</formula>
    </cfRule>
  </conditionalFormatting>
  <conditionalFormatting sqref="S26:AD26 AF26">
    <cfRule type="cellIs" dxfId="2936" priority="3714" operator="lessThan">
      <formula>8</formula>
    </cfRule>
  </conditionalFormatting>
  <conditionalFormatting sqref="AH26 L26:R26">
    <cfRule type="containsBlanks" dxfId="2935" priority="3713">
      <formula>LEN(TRIM(L26))=0</formula>
    </cfRule>
  </conditionalFormatting>
  <conditionalFormatting sqref="AH26 L26:R26">
    <cfRule type="cellIs" dxfId="2934" priority="3712" operator="lessThan">
      <formula>8</formula>
    </cfRule>
  </conditionalFormatting>
  <conditionalFormatting sqref="AE26">
    <cfRule type="containsBlanks" dxfId="2933" priority="3711">
      <formula>LEN(TRIM(AE26))=0</formula>
    </cfRule>
  </conditionalFormatting>
  <conditionalFormatting sqref="AE26">
    <cfRule type="cellIs" dxfId="2932" priority="3710" operator="lessThan">
      <formula>8</formula>
    </cfRule>
  </conditionalFormatting>
  <conditionalFormatting sqref="AE26">
    <cfRule type="containsBlanks" dxfId="2931" priority="3709">
      <formula>LEN(TRIM(AE26))=0</formula>
    </cfRule>
  </conditionalFormatting>
  <conditionalFormatting sqref="AE26">
    <cfRule type="cellIs" dxfId="2930" priority="3708" operator="lessThan">
      <formula>8</formula>
    </cfRule>
  </conditionalFormatting>
  <conditionalFormatting sqref="AG26">
    <cfRule type="containsBlanks" dxfId="2929" priority="3707">
      <formula>LEN(TRIM(AG26))=0</formula>
    </cfRule>
  </conditionalFormatting>
  <conditionalFormatting sqref="AG26">
    <cfRule type="cellIs" dxfId="2928" priority="3706" operator="lessThan">
      <formula>8</formula>
    </cfRule>
  </conditionalFormatting>
  <conditionalFormatting sqref="AG26">
    <cfRule type="containsBlanks" dxfId="2927" priority="3705">
      <formula>LEN(TRIM(AG26))=0</formula>
    </cfRule>
  </conditionalFormatting>
  <conditionalFormatting sqref="AG26">
    <cfRule type="cellIs" dxfId="2926" priority="3704" operator="lessThan">
      <formula>8</formula>
    </cfRule>
  </conditionalFormatting>
  <conditionalFormatting sqref="E26">
    <cfRule type="containsBlanks" dxfId="2925" priority="3703">
      <formula>LEN(TRIM(E26))=0</formula>
    </cfRule>
  </conditionalFormatting>
  <conditionalFormatting sqref="E26">
    <cfRule type="cellIs" dxfId="2924" priority="3702" operator="lessThan">
      <formula>8</formula>
    </cfRule>
  </conditionalFormatting>
  <conditionalFormatting sqref="E26">
    <cfRule type="containsBlanks" dxfId="2923" priority="3701">
      <formula>LEN(TRIM(E26))=0</formula>
    </cfRule>
  </conditionalFormatting>
  <conditionalFormatting sqref="E26">
    <cfRule type="cellIs" dxfId="2922" priority="3700" operator="lessThan">
      <formula>8</formula>
    </cfRule>
  </conditionalFormatting>
  <conditionalFormatting sqref="S27:Y27 R29:S29 Y29:AC29 O27 M28:N28 AA27:AB27 U29:V29 D27:F27 E28:I28 D29:J29">
    <cfRule type="containsBlanks" dxfId="2921" priority="3699">
      <formula>LEN(TRIM(D27))=0</formula>
    </cfRule>
  </conditionalFormatting>
  <conditionalFormatting sqref="S27:Y27 R29:S29 Y29:AC29 O27 M28:N28 AA27:AB27 U29:V29 D27:F27 E28:I28 D29:J29">
    <cfRule type="cellIs" dxfId="2920" priority="3698" operator="lessThan">
      <formula>8</formula>
    </cfRule>
  </conditionalFormatting>
  <conditionalFormatting sqref="C27:C29">
    <cfRule type="containsBlanks" dxfId="2919" priority="3697">
      <formula>LEN(TRIM(C27))=0</formula>
    </cfRule>
  </conditionalFormatting>
  <conditionalFormatting sqref="C27:C28 N29:R29 W27:Y27 AA27:AB27">
    <cfRule type="containsBlanks" dxfId="2918" priority="3696">
      <formula>LEN(TRIM(C27))=0</formula>
    </cfRule>
  </conditionalFormatting>
  <conditionalFormatting sqref="N29:R29 W27:Y27 AA27:AB27">
    <cfRule type="cellIs" dxfId="2917" priority="3695" operator="lessThan">
      <formula>8</formula>
    </cfRule>
  </conditionalFormatting>
  <conditionalFormatting sqref="S28:AB28 U29:AC29">
    <cfRule type="containsBlanks" dxfId="2916" priority="3694">
      <formula>LEN(TRIM(S28))=0</formula>
    </cfRule>
  </conditionalFormatting>
  <conditionalFormatting sqref="S28:AB28 U29:AC29">
    <cfRule type="cellIs" dxfId="2915" priority="3693" operator="lessThan">
      <formula>8</formula>
    </cfRule>
  </conditionalFormatting>
  <conditionalFormatting sqref="D27:F27 O27:P27 M28:N28 E28:I28 P28:Q28 G29:Q29">
    <cfRule type="containsBlanks" dxfId="2914" priority="3692">
      <formula>LEN(TRIM(D27))=0</formula>
    </cfRule>
  </conditionalFormatting>
  <conditionalFormatting sqref="D27:F27 O27:P27 M28:N28 E28:I28 P28:Q28 G29:Q29">
    <cfRule type="cellIs" dxfId="2913" priority="3691" operator="lessThan">
      <formula>8</formula>
    </cfRule>
  </conditionalFormatting>
  <conditionalFormatting sqref="AA29:AE29 AG29 AA27:AB27 AD27 AC28:AD28 AH27:AH28">
    <cfRule type="containsBlanks" dxfId="2912" priority="3690">
      <formula>LEN(TRIM(AA27))=0</formula>
    </cfRule>
  </conditionalFormatting>
  <conditionalFormatting sqref="AA29:AE29 AG29 AA27:AB27 AD27 AC28:AD28 AH27:AH28">
    <cfRule type="cellIs" dxfId="2911" priority="3689" operator="lessThan">
      <formula>8</formula>
    </cfRule>
  </conditionalFormatting>
  <conditionalFormatting sqref="O27 M28:N28 D27:F27 E28:I28">
    <cfRule type="containsBlanks" dxfId="2910" priority="3688">
      <formula>LEN(TRIM(D27))=0</formula>
    </cfRule>
  </conditionalFormatting>
  <conditionalFormatting sqref="O27 M28:N28 D27:F27 E28:I28">
    <cfRule type="cellIs" dxfId="2909" priority="3687" operator="lessThan">
      <formula>8</formula>
    </cfRule>
  </conditionalFormatting>
  <conditionalFormatting sqref="AH27 AF29:AG29">
    <cfRule type="containsBlanks" dxfId="2908" priority="3686">
      <formula>LEN(TRIM(AF27))=0</formula>
    </cfRule>
  </conditionalFormatting>
  <conditionalFormatting sqref="AH27 AF29:AG29">
    <cfRule type="cellIs" dxfId="2907" priority="3685" operator="lessThan">
      <formula>8</formula>
    </cfRule>
  </conditionalFormatting>
  <conditionalFormatting sqref="S27:Y27 AA27:AB27">
    <cfRule type="containsBlanks" dxfId="2906" priority="3684">
      <formula>LEN(TRIM(S27))=0</formula>
    </cfRule>
  </conditionalFormatting>
  <conditionalFormatting sqref="S27:Y27 AA27:AB27">
    <cfRule type="cellIs" dxfId="2905" priority="3683" operator="lessThan">
      <formula>8</formula>
    </cfRule>
  </conditionalFormatting>
  <conditionalFormatting sqref="O27 M28:N28 D27:F27 E28:I28">
    <cfRule type="containsBlanks" dxfId="2904" priority="3682">
      <formula>LEN(TRIM(D27))=0</formula>
    </cfRule>
  </conditionalFormatting>
  <conditionalFormatting sqref="O27 M28:N28 D27:F27 E28:I28">
    <cfRule type="cellIs" dxfId="2903" priority="3681" operator="lessThan">
      <formula>8</formula>
    </cfRule>
  </conditionalFormatting>
  <conditionalFormatting sqref="D29:J29">
    <cfRule type="containsBlanks" dxfId="2902" priority="3674">
      <formula>LEN(TRIM(D29))=0</formula>
    </cfRule>
  </conditionalFormatting>
  <conditionalFormatting sqref="D29:J29">
    <cfRule type="cellIs" dxfId="2901" priority="3673" operator="lessThan">
      <formula>8</formula>
    </cfRule>
  </conditionalFormatting>
  <conditionalFormatting sqref="P29:Q29 M28:N28 E28:I28">
    <cfRule type="containsBlanks" dxfId="2900" priority="3680">
      <formula>LEN(TRIM(E28))=0</formula>
    </cfRule>
  </conditionalFormatting>
  <conditionalFormatting sqref="P29:Q29 M28:N28 E28:I28">
    <cfRule type="cellIs" dxfId="2899" priority="3679" operator="lessThan">
      <formula>8</formula>
    </cfRule>
  </conditionalFormatting>
  <conditionalFormatting sqref="AC29 AA29 AH28 N29:R29">
    <cfRule type="containsBlanks" dxfId="2898" priority="3678">
      <formula>LEN(TRIM(N28))=0</formula>
    </cfRule>
  </conditionalFormatting>
  <conditionalFormatting sqref="AC29 AA29 AH28 N29:R29">
    <cfRule type="cellIs" dxfId="2897" priority="3677" operator="lessThan">
      <formula>8</formula>
    </cfRule>
  </conditionalFormatting>
  <conditionalFormatting sqref="AE29:AG29 AD27 S28:AD28 S29 S27:Y27 AA27:AB27 AH27 U29:AC29">
    <cfRule type="containsBlanks" dxfId="2896" priority="3676">
      <formula>LEN(TRIM(S27))=0</formula>
    </cfRule>
  </conditionalFormatting>
  <conditionalFormatting sqref="AE29:AG29 AD27 S28:AD28 S29 S27:Y27 AA27:AB27 AH27 U29:AC29">
    <cfRule type="cellIs" dxfId="2895" priority="3675" operator="lessThan">
      <formula>8</formula>
    </cfRule>
  </conditionalFormatting>
  <conditionalFormatting sqref="P29:Q29">
    <cfRule type="containsBlanks" dxfId="2894" priority="3672">
      <formula>LEN(TRIM(P29))=0</formula>
    </cfRule>
  </conditionalFormatting>
  <conditionalFormatting sqref="P29:Q29">
    <cfRule type="cellIs" dxfId="2893" priority="3671" operator="lessThan">
      <formula>8</formula>
    </cfRule>
  </conditionalFormatting>
  <conditionalFormatting sqref="AB29">
    <cfRule type="containsBlanks" dxfId="2892" priority="3670">
      <formula>LEN(TRIM(AB29))=0</formula>
    </cfRule>
  </conditionalFormatting>
  <conditionalFormatting sqref="AB29">
    <cfRule type="cellIs" dxfId="2891" priority="3669" operator="lessThan">
      <formula>8</formula>
    </cfRule>
  </conditionalFormatting>
  <conditionalFormatting sqref="AB29">
    <cfRule type="containsBlanks" dxfId="2890" priority="3668">
      <formula>LEN(TRIM(AB29))=0</formula>
    </cfRule>
  </conditionalFormatting>
  <conditionalFormatting sqref="AB29">
    <cfRule type="cellIs" dxfId="2889" priority="3667" operator="lessThan">
      <formula>8</formula>
    </cfRule>
  </conditionalFormatting>
  <conditionalFormatting sqref="AB29">
    <cfRule type="containsBlanks" dxfId="2888" priority="3666">
      <formula>LEN(TRIM(AB29))=0</formula>
    </cfRule>
  </conditionalFormatting>
  <conditionalFormatting sqref="AB29">
    <cfRule type="cellIs" dxfId="2887" priority="3665" operator="lessThan">
      <formula>8</formula>
    </cfRule>
  </conditionalFormatting>
  <conditionalFormatting sqref="AB29">
    <cfRule type="containsBlanks" dxfId="2886" priority="3664">
      <formula>LEN(TRIM(AB29))=0</formula>
    </cfRule>
  </conditionalFormatting>
  <conditionalFormatting sqref="AB29">
    <cfRule type="cellIs" dxfId="2885" priority="3663" operator="lessThan">
      <formula>8</formula>
    </cfRule>
  </conditionalFormatting>
  <conditionalFormatting sqref="AB29">
    <cfRule type="containsBlanks" dxfId="2884" priority="3662">
      <formula>LEN(TRIM(AB29))=0</formula>
    </cfRule>
  </conditionalFormatting>
  <conditionalFormatting sqref="AB29">
    <cfRule type="cellIs" dxfId="2883" priority="3661" operator="lessThan">
      <formula>8</formula>
    </cfRule>
  </conditionalFormatting>
  <conditionalFormatting sqref="AB29">
    <cfRule type="containsBlanks" dxfId="2882" priority="3660">
      <formula>LEN(TRIM(AB29))=0</formula>
    </cfRule>
  </conditionalFormatting>
  <conditionalFormatting sqref="AB29">
    <cfRule type="cellIs" dxfId="2881" priority="3659" operator="lessThan">
      <formula>8</formula>
    </cfRule>
  </conditionalFormatting>
  <conditionalFormatting sqref="AB29">
    <cfRule type="containsBlanks" dxfId="2880" priority="3658">
      <formula>LEN(TRIM(AB29))=0</formula>
    </cfRule>
  </conditionalFormatting>
  <conditionalFormatting sqref="AB29">
    <cfRule type="cellIs" dxfId="2879" priority="3657" operator="lessThan">
      <formula>8</formula>
    </cfRule>
  </conditionalFormatting>
  <conditionalFormatting sqref="AB29">
    <cfRule type="containsBlanks" dxfId="2878" priority="3656">
      <formula>LEN(TRIM(AB29))=0</formula>
    </cfRule>
  </conditionalFormatting>
  <conditionalFormatting sqref="AB29">
    <cfRule type="cellIs" dxfId="2877" priority="3655" operator="lessThan">
      <formula>8</formula>
    </cfRule>
  </conditionalFormatting>
  <conditionalFormatting sqref="S27:Y27 AA27:AB27">
    <cfRule type="containsBlanks" dxfId="2876" priority="3654">
      <formula>LEN(TRIM(S27))=0</formula>
    </cfRule>
  </conditionalFormatting>
  <conditionalFormatting sqref="S27:Y27 AA27:AB27">
    <cfRule type="cellIs" dxfId="2875" priority="3653" operator="lessThan">
      <formula>8</formula>
    </cfRule>
  </conditionalFormatting>
  <conditionalFormatting sqref="W29">
    <cfRule type="containsBlanks" dxfId="2874" priority="3652">
      <formula>LEN(TRIM(W29))=0</formula>
    </cfRule>
  </conditionalFormatting>
  <conditionalFormatting sqref="W29">
    <cfRule type="cellIs" dxfId="2873" priority="3651" operator="lessThan">
      <formula>8</formula>
    </cfRule>
  </conditionalFormatting>
  <conditionalFormatting sqref="X29">
    <cfRule type="containsBlanks" dxfId="2872" priority="3650">
      <formula>LEN(TRIM(X29))=0</formula>
    </cfRule>
  </conditionalFormatting>
  <conditionalFormatting sqref="X29">
    <cfRule type="cellIs" dxfId="2871" priority="3649" operator="lessThan">
      <formula>8</formula>
    </cfRule>
  </conditionalFormatting>
  <conditionalFormatting sqref="AD29">
    <cfRule type="containsBlanks" dxfId="2870" priority="3648">
      <formula>LEN(TRIM(AD29))=0</formula>
    </cfRule>
  </conditionalFormatting>
  <conditionalFormatting sqref="AD29">
    <cfRule type="cellIs" dxfId="2869" priority="3647" operator="lessThan">
      <formula>8</formula>
    </cfRule>
  </conditionalFormatting>
  <conditionalFormatting sqref="AD29">
    <cfRule type="containsBlanks" dxfId="2868" priority="3646">
      <formula>LEN(TRIM(AD29))=0</formula>
    </cfRule>
  </conditionalFormatting>
  <conditionalFormatting sqref="AD29">
    <cfRule type="cellIs" dxfId="2867" priority="3645" operator="lessThan">
      <formula>8</formula>
    </cfRule>
  </conditionalFormatting>
  <conditionalFormatting sqref="O27 M28:N28 D27:F27 E28:I28">
    <cfRule type="containsBlanks" dxfId="2866" priority="3644">
      <formula>LEN(TRIM(D27))=0</formula>
    </cfRule>
  </conditionalFormatting>
  <conditionalFormatting sqref="O27 M28:N28 D27:F27 E28:I28">
    <cfRule type="cellIs" dxfId="2865" priority="3643" operator="lessThan">
      <formula>8</formula>
    </cfRule>
  </conditionalFormatting>
  <conditionalFormatting sqref="P29:Q29">
    <cfRule type="containsBlanks" dxfId="2864" priority="3630">
      <formula>LEN(TRIM(P29))=0</formula>
    </cfRule>
  </conditionalFormatting>
  <conditionalFormatting sqref="P29:Q29">
    <cfRule type="cellIs" dxfId="2863" priority="3629" operator="lessThan">
      <formula>8</formula>
    </cfRule>
  </conditionalFormatting>
  <conditionalFormatting sqref="P29:Q29">
    <cfRule type="containsBlanks" dxfId="2862" priority="3628">
      <formula>LEN(TRIM(P29))=0</formula>
    </cfRule>
  </conditionalFormatting>
  <conditionalFormatting sqref="P29:Q29">
    <cfRule type="cellIs" dxfId="2861" priority="3627" operator="lessThan">
      <formula>8</formula>
    </cfRule>
  </conditionalFormatting>
  <conditionalFormatting sqref="M28:N28 E28:I28 D29:Q29">
    <cfRule type="containsBlanks" dxfId="2860" priority="3642">
      <formula>LEN(TRIM(D28))=0</formula>
    </cfRule>
  </conditionalFormatting>
  <conditionalFormatting sqref="M28:N28 E28:I28 D29:Q29">
    <cfRule type="cellIs" dxfId="2859" priority="3641" operator="lessThan">
      <formula>8</formula>
    </cfRule>
  </conditionalFormatting>
  <conditionalFormatting sqref="M28:N28 P28:Q28 K29:R29">
    <cfRule type="containsBlanks" dxfId="2858" priority="3640">
      <formula>LEN(TRIM(K28))=0</formula>
    </cfRule>
  </conditionalFormatting>
  <conditionalFormatting sqref="M28:N28 P28:Q28 K29:R29">
    <cfRule type="cellIs" dxfId="2857" priority="3639" operator="lessThan">
      <formula>8</formula>
    </cfRule>
  </conditionalFormatting>
  <conditionalFormatting sqref="S28:AD28 AH28 R29:S29 U29:AG29">
    <cfRule type="containsBlanks" dxfId="2856" priority="3638">
      <formula>LEN(TRIM(R28))=0</formula>
    </cfRule>
  </conditionalFormatting>
  <conditionalFormatting sqref="S28:AD28 AH28 R29:S29 U29:AG29">
    <cfRule type="cellIs" dxfId="2855" priority="3637" operator="lessThan">
      <formula>8</formula>
    </cfRule>
  </conditionalFormatting>
  <conditionalFormatting sqref="H29:J29 M28:N28 H28:I28">
    <cfRule type="containsBlanks" dxfId="2854" priority="3636">
      <formula>LEN(TRIM(H28))=0</formula>
    </cfRule>
  </conditionalFormatting>
  <conditionalFormatting sqref="H29:J29 M28:N28 H28:I28">
    <cfRule type="cellIs" dxfId="2853" priority="3635" operator="lessThan">
      <formula>8</formula>
    </cfRule>
  </conditionalFormatting>
  <conditionalFormatting sqref="L29:Q29">
    <cfRule type="containsBlanks" dxfId="2852" priority="3634">
      <formula>LEN(TRIM(L29))=0</formula>
    </cfRule>
  </conditionalFormatting>
  <conditionalFormatting sqref="L29:Q29">
    <cfRule type="cellIs" dxfId="2851" priority="3633" operator="lessThan">
      <formula>8</formula>
    </cfRule>
  </conditionalFormatting>
  <conditionalFormatting sqref="P29:Q29">
    <cfRule type="containsBlanks" dxfId="2850" priority="3632">
      <formula>LEN(TRIM(P29))=0</formula>
    </cfRule>
  </conditionalFormatting>
  <conditionalFormatting sqref="P29:Q29">
    <cfRule type="cellIs" dxfId="2849" priority="3631" operator="lessThan">
      <formula>8</formula>
    </cfRule>
  </conditionalFormatting>
  <conditionalFormatting sqref="T27:Y27 AA27:AB27">
    <cfRule type="containsBlanks" dxfId="2848" priority="3626">
      <formula>LEN(TRIM(T27))=0</formula>
    </cfRule>
  </conditionalFormatting>
  <conditionalFormatting sqref="T27:Y27 AA27:AB27">
    <cfRule type="cellIs" dxfId="2847" priority="3625" operator="lessThan">
      <formula>8</formula>
    </cfRule>
  </conditionalFormatting>
  <conditionalFormatting sqref="AA27">
    <cfRule type="containsBlanks" dxfId="2846" priority="3624">
      <formula>LEN(TRIM(AA27))=0</formula>
    </cfRule>
  </conditionalFormatting>
  <conditionalFormatting sqref="AA27">
    <cfRule type="cellIs" dxfId="2845" priority="3623" operator="lessThan">
      <formula>8</formula>
    </cfRule>
  </conditionalFormatting>
  <conditionalFormatting sqref="D27:F27 O27">
    <cfRule type="containsBlanks" dxfId="2844" priority="3622">
      <formula>LEN(TRIM(D27))=0</formula>
    </cfRule>
  </conditionalFormatting>
  <conditionalFormatting sqref="D27:F27 O27">
    <cfRule type="cellIs" dxfId="2843" priority="3621" operator="lessThan">
      <formula>8</formula>
    </cfRule>
  </conditionalFormatting>
  <conditionalFormatting sqref="AB27 AD27 AH27">
    <cfRule type="containsBlanks" dxfId="2842" priority="3620">
      <formula>LEN(TRIM(AB27))=0</formula>
    </cfRule>
  </conditionalFormatting>
  <conditionalFormatting sqref="AB27 AD27 AH27">
    <cfRule type="cellIs" dxfId="2841" priority="3619" operator="lessThan">
      <formula>8</formula>
    </cfRule>
  </conditionalFormatting>
  <conditionalFormatting sqref="AB27 AD27 AH27">
    <cfRule type="containsBlanks" dxfId="2840" priority="3618">
      <formula>LEN(TRIM(AB27))=0</formula>
    </cfRule>
  </conditionalFormatting>
  <conditionalFormatting sqref="AB27 AD27 AH27">
    <cfRule type="cellIs" dxfId="2839" priority="3617" operator="lessThan">
      <formula>8</formula>
    </cfRule>
  </conditionalFormatting>
  <conditionalFormatting sqref="AB27 AD27 AH27">
    <cfRule type="containsBlanks" dxfId="2838" priority="3616">
      <formula>LEN(TRIM(AB27))=0</formula>
    </cfRule>
  </conditionalFormatting>
  <conditionalFormatting sqref="AB27 AD27 AH27">
    <cfRule type="cellIs" dxfId="2837" priority="3615" operator="lessThan">
      <formula>8</formula>
    </cfRule>
  </conditionalFormatting>
  <conditionalFormatting sqref="AB27 AD27 AH27">
    <cfRule type="containsBlanks" dxfId="2836" priority="3614">
      <formula>LEN(TRIM(AB27))=0</formula>
    </cfRule>
  </conditionalFormatting>
  <conditionalFormatting sqref="AB27 AD27 AH27">
    <cfRule type="cellIs" dxfId="2835" priority="3613" operator="lessThan">
      <formula>8</formula>
    </cfRule>
  </conditionalFormatting>
  <conditionalFormatting sqref="AB27 AD27 AH27">
    <cfRule type="containsBlanks" dxfId="2834" priority="3612">
      <formula>LEN(TRIM(AB27))=0</formula>
    </cfRule>
  </conditionalFormatting>
  <conditionalFormatting sqref="AB27 AD27 AH27">
    <cfRule type="cellIs" dxfId="2833" priority="3611" operator="lessThan">
      <formula>8</formula>
    </cfRule>
  </conditionalFormatting>
  <conditionalFormatting sqref="AB27 AD27 AH27">
    <cfRule type="containsBlanks" dxfId="2832" priority="3610">
      <formula>LEN(TRIM(AB27))=0</formula>
    </cfRule>
  </conditionalFormatting>
  <conditionalFormatting sqref="AB27 AD27 AH27">
    <cfRule type="cellIs" dxfId="2831" priority="3609" operator="lessThan">
      <formula>8</formula>
    </cfRule>
  </conditionalFormatting>
  <conditionalFormatting sqref="AB27 AD27 AH27">
    <cfRule type="containsBlanks" dxfId="2830" priority="3608">
      <formula>LEN(TRIM(AB27))=0</formula>
    </cfRule>
  </conditionalFormatting>
  <conditionalFormatting sqref="AB27 AD27 AH27">
    <cfRule type="cellIs" dxfId="2829" priority="3607" operator="lessThan">
      <formula>8</formula>
    </cfRule>
  </conditionalFormatting>
  <conditionalFormatting sqref="AB27 AD27 AH27">
    <cfRule type="containsBlanks" dxfId="2828" priority="3606">
      <formula>LEN(TRIM(AB27))=0</formula>
    </cfRule>
  </conditionalFormatting>
  <conditionalFormatting sqref="AB27 AD27 AH27">
    <cfRule type="cellIs" dxfId="2827" priority="3605" operator="lessThan">
      <formula>8</formula>
    </cfRule>
  </conditionalFormatting>
  <conditionalFormatting sqref="T27:Y27 AA27:AB27">
    <cfRule type="containsBlanks" dxfId="2826" priority="3604">
      <formula>LEN(TRIM(T27))=0</formula>
    </cfRule>
  </conditionalFormatting>
  <conditionalFormatting sqref="T27:Y27 AA27:AB27">
    <cfRule type="cellIs" dxfId="2825" priority="3603" operator="lessThan">
      <formula>8</formula>
    </cfRule>
  </conditionalFormatting>
  <conditionalFormatting sqref="W27">
    <cfRule type="containsBlanks" dxfId="2824" priority="3602">
      <formula>LEN(TRIM(W27))=0</formula>
    </cfRule>
  </conditionalFormatting>
  <conditionalFormatting sqref="W27">
    <cfRule type="cellIs" dxfId="2823" priority="3601" operator="lessThan">
      <formula>8</formula>
    </cfRule>
  </conditionalFormatting>
  <conditionalFormatting sqref="X27">
    <cfRule type="containsBlanks" dxfId="2822" priority="3600">
      <formula>LEN(TRIM(X27))=0</formula>
    </cfRule>
  </conditionalFormatting>
  <conditionalFormatting sqref="X27">
    <cfRule type="cellIs" dxfId="2821" priority="3599" operator="lessThan">
      <formula>8</formula>
    </cfRule>
  </conditionalFormatting>
  <conditionalFormatting sqref="AD27">
    <cfRule type="containsBlanks" dxfId="2820" priority="3598">
      <formula>LEN(TRIM(AD27))=0</formula>
    </cfRule>
  </conditionalFormatting>
  <conditionalFormatting sqref="AD27">
    <cfRule type="cellIs" dxfId="2819" priority="3597" operator="lessThan">
      <formula>8</formula>
    </cfRule>
  </conditionalFormatting>
  <conditionalFormatting sqref="AD27">
    <cfRule type="containsBlanks" dxfId="2818" priority="3596">
      <formula>LEN(TRIM(AD27))=0</formula>
    </cfRule>
  </conditionalFormatting>
  <conditionalFormatting sqref="AD27">
    <cfRule type="cellIs" dxfId="2817" priority="3595" operator="lessThan">
      <formula>8</formula>
    </cfRule>
  </conditionalFormatting>
  <conditionalFormatting sqref="D28">
    <cfRule type="containsBlanks" dxfId="2816" priority="3594">
      <formula>LEN(TRIM(D28))=0</formula>
    </cfRule>
  </conditionalFormatting>
  <conditionalFormatting sqref="D28">
    <cfRule type="cellIs" dxfId="2815" priority="3593" operator="lessThan">
      <formula>8</formula>
    </cfRule>
  </conditionalFormatting>
  <conditionalFormatting sqref="D28">
    <cfRule type="containsBlanks" dxfId="2814" priority="3592">
      <formula>LEN(TRIM(D28))=0</formula>
    </cfRule>
  </conditionalFormatting>
  <conditionalFormatting sqref="D28">
    <cfRule type="cellIs" dxfId="2813" priority="3591" operator="lessThan">
      <formula>8</formula>
    </cfRule>
  </conditionalFormatting>
  <conditionalFormatting sqref="AC27">
    <cfRule type="containsBlanks" dxfId="2812" priority="3590">
      <formula>LEN(TRIM(AC27))=0</formula>
    </cfRule>
  </conditionalFormatting>
  <conditionalFormatting sqref="AC27">
    <cfRule type="cellIs" dxfId="2811" priority="3589" operator="lessThan">
      <formula>8</formula>
    </cfRule>
  </conditionalFormatting>
  <conditionalFormatting sqref="AC27">
    <cfRule type="containsBlanks" dxfId="2810" priority="3588">
      <formula>LEN(TRIM(AC27))=0</formula>
    </cfRule>
  </conditionalFormatting>
  <conditionalFormatting sqref="AC27">
    <cfRule type="cellIs" dxfId="2809" priority="3587" operator="lessThan">
      <formula>8</formula>
    </cfRule>
  </conditionalFormatting>
  <conditionalFormatting sqref="I27">
    <cfRule type="containsBlanks" dxfId="2808" priority="3586">
      <formula>LEN(TRIM(I27))=0</formula>
    </cfRule>
  </conditionalFormatting>
  <conditionalFormatting sqref="I27">
    <cfRule type="cellIs" dxfId="2807" priority="3585" operator="lessThan">
      <formula>8</formula>
    </cfRule>
  </conditionalFormatting>
  <conditionalFormatting sqref="I27">
    <cfRule type="containsBlanks" dxfId="2806" priority="3584">
      <formula>LEN(TRIM(I27))=0</formula>
    </cfRule>
  </conditionalFormatting>
  <conditionalFormatting sqref="I27">
    <cfRule type="cellIs" dxfId="2805" priority="3583" operator="lessThan">
      <formula>8</formula>
    </cfRule>
  </conditionalFormatting>
  <conditionalFormatting sqref="K27:L27 K28">
    <cfRule type="containsBlanks" dxfId="2804" priority="3582">
      <formula>LEN(TRIM(K27))=0</formula>
    </cfRule>
  </conditionalFormatting>
  <conditionalFormatting sqref="K27:L27 K28">
    <cfRule type="cellIs" dxfId="2803" priority="3581" operator="lessThan">
      <formula>8</formula>
    </cfRule>
  </conditionalFormatting>
  <conditionalFormatting sqref="K27:L27 K28">
    <cfRule type="containsBlanks" dxfId="2802" priority="3580">
      <formula>LEN(TRIM(K27))=0</formula>
    </cfRule>
  </conditionalFormatting>
  <conditionalFormatting sqref="K27:L27 K28">
    <cfRule type="cellIs" dxfId="2801" priority="3579" operator="lessThan">
      <formula>8</formula>
    </cfRule>
  </conditionalFormatting>
  <conditionalFormatting sqref="Q27:R27 R28">
    <cfRule type="containsBlanks" dxfId="2800" priority="3578">
      <formula>LEN(TRIM(Q27))=0</formula>
    </cfRule>
  </conditionalFormatting>
  <conditionalFormatting sqref="Q27:R27 R28">
    <cfRule type="cellIs" dxfId="2799" priority="3577" operator="lessThan">
      <formula>8</formula>
    </cfRule>
  </conditionalFormatting>
  <conditionalFormatting sqref="Q27:R27 R28">
    <cfRule type="containsBlanks" dxfId="2798" priority="3576">
      <formula>LEN(TRIM(Q27))=0</formula>
    </cfRule>
  </conditionalFormatting>
  <conditionalFormatting sqref="Q27:R27 R28">
    <cfRule type="cellIs" dxfId="2797" priority="3575" operator="lessThan">
      <formula>8</formula>
    </cfRule>
  </conditionalFormatting>
  <conditionalFormatting sqref="AE27:AG27">
    <cfRule type="containsBlanks" dxfId="2796" priority="3574">
      <formula>LEN(TRIM(AE27))=0</formula>
    </cfRule>
  </conditionalFormatting>
  <conditionalFormatting sqref="AE27:AG27">
    <cfRule type="cellIs" dxfId="2795" priority="3573" operator="lessThan">
      <formula>8</formula>
    </cfRule>
  </conditionalFormatting>
  <conditionalFormatting sqref="AE27:AG27">
    <cfRule type="containsBlanks" dxfId="2794" priority="3572">
      <formula>LEN(TRIM(AE27))=0</formula>
    </cfRule>
  </conditionalFormatting>
  <conditionalFormatting sqref="AE27:AG27">
    <cfRule type="cellIs" dxfId="2793" priority="3571" operator="lessThan">
      <formula>8</formula>
    </cfRule>
  </conditionalFormatting>
  <conditionalFormatting sqref="Z27">
    <cfRule type="containsBlanks" dxfId="2792" priority="3570">
      <formula>LEN(TRIM(Z27))=0</formula>
    </cfRule>
  </conditionalFormatting>
  <conditionalFormatting sqref="Z27">
    <cfRule type="cellIs" dxfId="2791" priority="3569" operator="lessThan">
      <formula>8</formula>
    </cfRule>
  </conditionalFormatting>
  <conditionalFormatting sqref="Z27">
    <cfRule type="containsBlanks" dxfId="2790" priority="3568">
      <formula>LEN(TRIM(Z27))=0</formula>
    </cfRule>
  </conditionalFormatting>
  <conditionalFormatting sqref="Z27">
    <cfRule type="cellIs" dxfId="2789" priority="3567" operator="lessThan">
      <formula>8</formula>
    </cfRule>
  </conditionalFormatting>
  <conditionalFormatting sqref="AE28:AG28">
    <cfRule type="containsBlanks" dxfId="2788" priority="3566">
      <formula>LEN(TRIM(AE28))=0</formula>
    </cfRule>
  </conditionalFormatting>
  <conditionalFormatting sqref="AE28:AG28">
    <cfRule type="cellIs" dxfId="2787" priority="3565" operator="lessThan">
      <formula>8</formula>
    </cfRule>
  </conditionalFormatting>
  <conditionalFormatting sqref="AE28:AG28">
    <cfRule type="containsBlanks" dxfId="2786" priority="3564">
      <formula>LEN(TRIM(AE28))=0</formula>
    </cfRule>
  </conditionalFormatting>
  <conditionalFormatting sqref="AE28:AG28">
    <cfRule type="cellIs" dxfId="2785" priority="3563" operator="lessThan">
      <formula>8</formula>
    </cfRule>
  </conditionalFormatting>
  <conditionalFormatting sqref="T29">
    <cfRule type="containsBlanks" dxfId="2784" priority="3562">
      <formula>LEN(TRIM(T29))=0</formula>
    </cfRule>
  </conditionalFormatting>
  <conditionalFormatting sqref="T29">
    <cfRule type="cellIs" dxfId="2783" priority="3561" operator="lessThan">
      <formula>8</formula>
    </cfRule>
  </conditionalFormatting>
  <conditionalFormatting sqref="T29">
    <cfRule type="containsBlanks" dxfId="2782" priority="3560">
      <formula>LEN(TRIM(T29))=0</formula>
    </cfRule>
  </conditionalFormatting>
  <conditionalFormatting sqref="T29">
    <cfRule type="cellIs" dxfId="2781" priority="3559" operator="lessThan">
      <formula>8</formula>
    </cfRule>
  </conditionalFormatting>
  <conditionalFormatting sqref="AH29">
    <cfRule type="containsBlanks" dxfId="2780" priority="3558">
      <formula>LEN(TRIM(AH29))=0</formula>
    </cfRule>
  </conditionalFormatting>
  <conditionalFormatting sqref="AH29">
    <cfRule type="cellIs" dxfId="2779" priority="3557" operator="lessThan">
      <formula>8</formula>
    </cfRule>
  </conditionalFormatting>
  <conditionalFormatting sqref="AH29">
    <cfRule type="containsBlanks" dxfId="2778" priority="3556">
      <formula>LEN(TRIM(AH29))=0</formula>
    </cfRule>
  </conditionalFormatting>
  <conditionalFormatting sqref="AH29">
    <cfRule type="cellIs" dxfId="2777" priority="3555" operator="lessThan">
      <formula>8</formula>
    </cfRule>
  </conditionalFormatting>
  <conditionalFormatting sqref="G27">
    <cfRule type="containsBlanks" dxfId="2776" priority="3554">
      <formula>LEN(TRIM(G27))=0</formula>
    </cfRule>
  </conditionalFormatting>
  <conditionalFormatting sqref="G27">
    <cfRule type="cellIs" dxfId="2775" priority="3553" operator="lessThan">
      <formula>8</formula>
    </cfRule>
  </conditionalFormatting>
  <conditionalFormatting sqref="G27">
    <cfRule type="containsBlanks" dxfId="2774" priority="3552">
      <formula>LEN(TRIM(G27))=0</formula>
    </cfRule>
  </conditionalFormatting>
  <conditionalFormatting sqref="G27">
    <cfRule type="cellIs" dxfId="2773" priority="3551" operator="lessThan">
      <formula>8</formula>
    </cfRule>
  </conditionalFormatting>
  <conditionalFormatting sqref="H27">
    <cfRule type="containsBlanks" dxfId="2772" priority="3550">
      <formula>LEN(TRIM(H27))=0</formula>
    </cfRule>
  </conditionalFormatting>
  <conditionalFormatting sqref="H27">
    <cfRule type="cellIs" dxfId="2771" priority="3549" operator="lessThan">
      <formula>8</formula>
    </cfRule>
  </conditionalFormatting>
  <conditionalFormatting sqref="H27">
    <cfRule type="containsBlanks" dxfId="2770" priority="3548">
      <formula>LEN(TRIM(H27))=0</formula>
    </cfRule>
  </conditionalFormatting>
  <conditionalFormatting sqref="H27">
    <cfRule type="cellIs" dxfId="2769" priority="3547" operator="lessThan">
      <formula>8</formula>
    </cfRule>
  </conditionalFormatting>
  <conditionalFormatting sqref="J27">
    <cfRule type="containsBlanks" dxfId="2768" priority="3546">
      <formula>LEN(TRIM(J27))=0</formula>
    </cfRule>
  </conditionalFormatting>
  <conditionalFormatting sqref="J27">
    <cfRule type="cellIs" dxfId="2767" priority="3545" operator="lessThan">
      <formula>8</formula>
    </cfRule>
  </conditionalFormatting>
  <conditionalFormatting sqref="J27">
    <cfRule type="containsBlanks" dxfId="2766" priority="3544">
      <formula>LEN(TRIM(J27))=0</formula>
    </cfRule>
  </conditionalFormatting>
  <conditionalFormatting sqref="J27">
    <cfRule type="cellIs" dxfId="2765" priority="3543" operator="lessThan">
      <formula>8</formula>
    </cfRule>
  </conditionalFormatting>
  <conditionalFormatting sqref="M27:N27">
    <cfRule type="containsBlanks" dxfId="2764" priority="3542">
      <formula>LEN(TRIM(M27))=0</formula>
    </cfRule>
  </conditionalFormatting>
  <conditionalFormatting sqref="M27:N27">
    <cfRule type="cellIs" dxfId="2763" priority="3541" operator="lessThan">
      <formula>8</formula>
    </cfRule>
  </conditionalFormatting>
  <conditionalFormatting sqref="M27:N27">
    <cfRule type="containsBlanks" dxfId="2762" priority="3540">
      <formula>LEN(TRIM(M27))=0</formula>
    </cfRule>
  </conditionalFormatting>
  <conditionalFormatting sqref="M27:N27">
    <cfRule type="cellIs" dxfId="2761" priority="3539" operator="lessThan">
      <formula>8</formula>
    </cfRule>
  </conditionalFormatting>
  <conditionalFormatting sqref="O28">
    <cfRule type="containsBlanks" dxfId="2760" priority="3538">
      <formula>LEN(TRIM(O28))=0</formula>
    </cfRule>
  </conditionalFormatting>
  <conditionalFormatting sqref="O28">
    <cfRule type="cellIs" dxfId="2759" priority="3537" operator="lessThan">
      <formula>8</formula>
    </cfRule>
  </conditionalFormatting>
  <conditionalFormatting sqref="O28">
    <cfRule type="containsBlanks" dxfId="2758" priority="3536">
      <formula>LEN(TRIM(O28))=0</formula>
    </cfRule>
  </conditionalFormatting>
  <conditionalFormatting sqref="O28">
    <cfRule type="cellIs" dxfId="2757" priority="3535" operator="lessThan">
      <formula>8</formula>
    </cfRule>
  </conditionalFormatting>
  <conditionalFormatting sqref="S10:U10">
    <cfRule type="containsBlanks" dxfId="2756" priority="3534">
      <formula>LEN(TRIM(S10))=0</formula>
    </cfRule>
  </conditionalFormatting>
  <conditionalFormatting sqref="S10:U10">
    <cfRule type="cellIs" dxfId="2755" priority="3533" operator="lessThan">
      <formula>8</formula>
    </cfRule>
  </conditionalFormatting>
  <conditionalFormatting sqref="S10:U10">
    <cfRule type="containsBlanks" dxfId="2754" priority="3532">
      <formula>LEN(TRIM(S10))=0</formula>
    </cfRule>
  </conditionalFormatting>
  <conditionalFormatting sqref="S10:U10">
    <cfRule type="cellIs" dxfId="2753" priority="3531" operator="lessThan">
      <formula>8</formula>
    </cfRule>
  </conditionalFormatting>
  <conditionalFormatting sqref="V15:V16">
    <cfRule type="containsBlanks" dxfId="2752" priority="3530">
      <formula>LEN(TRIM(V15))=0</formula>
    </cfRule>
  </conditionalFormatting>
  <conditionalFormatting sqref="V15:V16">
    <cfRule type="cellIs" dxfId="2751" priority="3529" operator="lessThan">
      <formula>8</formula>
    </cfRule>
  </conditionalFormatting>
  <conditionalFormatting sqref="V15:V16">
    <cfRule type="containsBlanks" dxfId="2750" priority="3528">
      <formula>LEN(TRIM(V15))=0</formula>
    </cfRule>
  </conditionalFormatting>
  <conditionalFormatting sqref="V15:V16">
    <cfRule type="cellIs" dxfId="2749" priority="3527" operator="lessThan">
      <formula>8</formula>
    </cfRule>
  </conditionalFormatting>
  <conditionalFormatting sqref="S20">
    <cfRule type="containsBlanks" dxfId="2748" priority="3526">
      <formula>LEN(TRIM(S20))=0</formula>
    </cfRule>
  </conditionalFormatting>
  <conditionalFormatting sqref="S20">
    <cfRule type="cellIs" dxfId="2747" priority="3525" operator="lessThan">
      <formula>8</formula>
    </cfRule>
  </conditionalFormatting>
  <conditionalFormatting sqref="S20">
    <cfRule type="containsBlanks" dxfId="2746" priority="3524">
      <formula>LEN(TRIM(S20))=0</formula>
    </cfRule>
  </conditionalFormatting>
  <conditionalFormatting sqref="S20">
    <cfRule type="cellIs" dxfId="2745" priority="3523" operator="lessThan">
      <formula>8</formula>
    </cfRule>
  </conditionalFormatting>
  <conditionalFormatting sqref="J28">
    <cfRule type="containsBlanks" dxfId="2744" priority="3514">
      <formula>LEN(TRIM(J28))=0</formula>
    </cfRule>
  </conditionalFormatting>
  <conditionalFormatting sqref="J28">
    <cfRule type="cellIs" dxfId="2743" priority="3513" operator="lessThan">
      <formula>8</formula>
    </cfRule>
  </conditionalFormatting>
  <conditionalFormatting sqref="J28">
    <cfRule type="containsBlanks" dxfId="2742" priority="3512">
      <formula>LEN(TRIM(J28))=0</formula>
    </cfRule>
  </conditionalFormatting>
  <conditionalFormatting sqref="J28">
    <cfRule type="cellIs" dxfId="2741" priority="3511" operator="lessThan">
      <formula>8</formula>
    </cfRule>
  </conditionalFormatting>
  <conditionalFormatting sqref="L28">
    <cfRule type="containsBlanks" dxfId="2740" priority="3510">
      <formula>LEN(TRIM(L28))=0</formula>
    </cfRule>
  </conditionalFormatting>
  <conditionalFormatting sqref="L28">
    <cfRule type="cellIs" dxfId="2739" priority="3509" operator="lessThan">
      <formula>8</formula>
    </cfRule>
  </conditionalFormatting>
  <conditionalFormatting sqref="L28">
    <cfRule type="containsBlanks" dxfId="2738" priority="3508">
      <formula>LEN(TRIM(L28))=0</formula>
    </cfRule>
  </conditionalFormatting>
  <conditionalFormatting sqref="L28">
    <cfRule type="cellIs" dxfId="2737" priority="3507" operator="lessThan">
      <formula>8</formula>
    </cfRule>
  </conditionalFormatting>
  <conditionalFormatting sqref="C13">
    <cfRule type="containsBlanks" dxfId="2736" priority="3494">
      <formula>LEN(TRIM(C13))=0</formula>
    </cfRule>
  </conditionalFormatting>
  <conditionalFormatting sqref="S13 U13:Y13">
    <cfRule type="containsBlanks" dxfId="2735" priority="3487">
      <formula>LEN(TRIM(S13))=0</formula>
    </cfRule>
  </conditionalFormatting>
  <conditionalFormatting sqref="S13 U13:Y13">
    <cfRule type="cellIs" dxfId="2734" priority="3486" operator="lessThan">
      <formula>8</formula>
    </cfRule>
  </conditionalFormatting>
  <conditionalFormatting sqref="Z13:AC13">
    <cfRule type="containsBlanks" dxfId="2733" priority="3483">
      <formula>LEN(TRIM(Z13))=0</formula>
    </cfRule>
  </conditionalFormatting>
  <conditionalFormatting sqref="Z13:AC13">
    <cfRule type="cellIs" dxfId="2732" priority="3482" operator="lessThan">
      <formula>8</formula>
    </cfRule>
  </conditionalFormatting>
  <conditionalFormatting sqref="S13 U13:X13">
    <cfRule type="containsBlanks" dxfId="2731" priority="3477">
      <formula>LEN(TRIM(S13))=0</formula>
    </cfRule>
  </conditionalFormatting>
  <conditionalFormatting sqref="S13 U13:X13">
    <cfRule type="cellIs" dxfId="2730" priority="3476" operator="lessThan">
      <formula>8</formula>
    </cfRule>
  </conditionalFormatting>
  <conditionalFormatting sqref="Y13">
    <cfRule type="containsBlanks" dxfId="2729" priority="3475">
      <formula>LEN(TRIM(Y13))=0</formula>
    </cfRule>
  </conditionalFormatting>
  <conditionalFormatting sqref="Y13">
    <cfRule type="cellIs" dxfId="2728" priority="3474" operator="lessThan">
      <formula>8</formula>
    </cfRule>
  </conditionalFormatting>
  <conditionalFormatting sqref="Z13:AC13">
    <cfRule type="containsBlanks" dxfId="2727" priority="3469">
      <formula>LEN(TRIM(Z13))=0</formula>
    </cfRule>
  </conditionalFormatting>
  <conditionalFormatting sqref="Z13:AC13">
    <cfRule type="cellIs" dxfId="2726" priority="3468" operator="lessThan">
      <formula>8</formula>
    </cfRule>
  </conditionalFormatting>
  <conditionalFormatting sqref="C13">
    <cfRule type="containsBlanks" dxfId="2725" priority="3467">
      <formula>LEN(TRIM(C13))=0</formula>
    </cfRule>
  </conditionalFormatting>
  <conditionalFormatting sqref="Z13:AC13">
    <cfRule type="containsBlanks" dxfId="2724" priority="3466">
      <formula>LEN(TRIM(Z13))=0</formula>
    </cfRule>
  </conditionalFormatting>
  <conditionalFormatting sqref="Z13:AC13">
    <cfRule type="cellIs" dxfId="2723" priority="3465" operator="lessThan">
      <formula>8</formula>
    </cfRule>
  </conditionalFormatting>
  <conditionalFormatting sqref="S13 U13:X13">
    <cfRule type="containsBlanks" dxfId="2722" priority="3462">
      <formula>LEN(TRIM(S13))=0</formula>
    </cfRule>
  </conditionalFormatting>
  <conditionalFormatting sqref="S13 U13:X13">
    <cfRule type="cellIs" dxfId="2721" priority="3461" operator="lessThan">
      <formula>8</formula>
    </cfRule>
  </conditionalFormatting>
  <conditionalFormatting sqref="Y13">
    <cfRule type="containsBlanks" dxfId="2720" priority="3454">
      <formula>LEN(TRIM(Y13))=0</formula>
    </cfRule>
  </conditionalFormatting>
  <conditionalFormatting sqref="Y13">
    <cfRule type="cellIs" dxfId="2719" priority="3453" operator="lessThan">
      <formula>8</formula>
    </cfRule>
  </conditionalFormatting>
  <conditionalFormatting sqref="AD13:AF13 AH13">
    <cfRule type="containsBlanks" dxfId="2718" priority="3446">
      <formula>LEN(TRIM(AD13))=0</formula>
    </cfRule>
  </conditionalFormatting>
  <conditionalFormatting sqref="AD13:AF13 AH13">
    <cfRule type="cellIs" dxfId="2717" priority="3445" operator="lessThan">
      <formula>8</formula>
    </cfRule>
  </conditionalFormatting>
  <conditionalFormatting sqref="AD13:AF13 AH13">
    <cfRule type="containsBlanks" dxfId="2716" priority="3444">
      <formula>LEN(TRIM(AD13))=0</formula>
    </cfRule>
  </conditionalFormatting>
  <conditionalFormatting sqref="AD13:AF13 AH13">
    <cfRule type="cellIs" dxfId="2715" priority="3443" operator="lessThan">
      <formula>8</formula>
    </cfRule>
  </conditionalFormatting>
  <conditionalFormatting sqref="V17:AF18 AH20:AH21 AG19:AG21 T18:AD19 AF18:AF19 T19:AE20">
    <cfRule type="cellIs" dxfId="2714" priority="3442" operator="lessThan">
      <formula>8</formula>
    </cfRule>
  </conditionalFormatting>
  <conditionalFormatting sqref="T17:Y18 AF17:AG18 AA17:AC18 AB16:AC17 T16:X17 AF16:AF19">
    <cfRule type="containsBlanks" dxfId="2713" priority="3441">
      <formula>LEN(TRIM(T16))=0</formula>
    </cfRule>
  </conditionalFormatting>
  <conditionalFormatting sqref="T17:Y18 AF17:AG18 AA17:AC18 AB16:AC17 T16:X17 AF16:AF19">
    <cfRule type="cellIs" dxfId="2712" priority="3440" operator="lessThan">
      <formula>8</formula>
    </cfRule>
  </conditionalFormatting>
  <conditionalFormatting sqref="C19 C17 AB21:AG21 AB17:AD17 AB19:AD19 AF19">
    <cfRule type="containsBlanks" dxfId="2711" priority="3437">
      <formula>LEN(TRIM(C17))=0</formula>
    </cfRule>
  </conditionalFormatting>
  <conditionalFormatting sqref="AB21:AG21 AB17:AD17 AB19:AD19 AF19">
    <cfRule type="cellIs" dxfId="2710" priority="3436" operator="lessThan">
      <formula>8</formula>
    </cfRule>
  </conditionalFormatting>
  <conditionalFormatting sqref="T17:Y18 AF17:AG18 AA17:AC18 AB16:AC17 T16:X17 AF16:AF19">
    <cfRule type="containsBlanks" dxfId="2709" priority="3439">
      <formula>LEN(TRIM(T16))=0</formula>
    </cfRule>
  </conditionalFormatting>
  <conditionalFormatting sqref="T17:Y18 AF17:AG18 AA17:AC18 AB16:AC17 T16:X17 AF16:AF19">
    <cfRule type="cellIs" dxfId="2708" priority="3438" operator="lessThan">
      <formula>8</formula>
    </cfRule>
  </conditionalFormatting>
  <conditionalFormatting sqref="AE20 AG21">
    <cfRule type="containsBlanks" dxfId="2707" priority="3435">
      <formula>LEN(TRIM(AE20))=0</formula>
    </cfRule>
  </conditionalFormatting>
  <conditionalFormatting sqref="AE20 AG21">
    <cfRule type="cellIs" dxfId="2706" priority="3434" operator="lessThan">
      <formula>8</formula>
    </cfRule>
  </conditionalFormatting>
  <conditionalFormatting sqref="AB21:AG21">
    <cfRule type="containsBlanks" dxfId="2705" priority="3433">
      <formula>LEN(TRIM(AB21))=0</formula>
    </cfRule>
  </conditionalFormatting>
  <conditionalFormatting sqref="AB21:AG21">
    <cfRule type="cellIs" dxfId="2704" priority="3432" operator="lessThan">
      <formula>8</formula>
    </cfRule>
  </conditionalFormatting>
  <conditionalFormatting sqref="Y20:Y21 AA19:AG21">
    <cfRule type="containsBlanks" dxfId="2703" priority="3423">
      <formula>LEN(TRIM(Y19))=0</formula>
    </cfRule>
  </conditionalFormatting>
  <conditionalFormatting sqref="Y20:Y21 AA19:AG21">
    <cfRule type="cellIs" dxfId="2702" priority="3422" operator="lessThan">
      <formula>8</formula>
    </cfRule>
  </conditionalFormatting>
  <conditionalFormatting sqref="AF21:AG21 AA20:AE20">
    <cfRule type="containsBlanks" dxfId="2701" priority="3419">
      <formula>LEN(TRIM(AA20))=0</formula>
    </cfRule>
  </conditionalFormatting>
  <conditionalFormatting sqref="AF21:AG21 AA20:AE20">
    <cfRule type="cellIs" dxfId="2700" priority="3418" operator="lessThan">
      <formula>8</formula>
    </cfRule>
  </conditionalFormatting>
  <conditionalFormatting sqref="AF14:AH14">
    <cfRule type="containsBlanks" dxfId="2699" priority="3417">
      <formula>LEN(TRIM(AF14))=0</formula>
    </cfRule>
  </conditionalFormatting>
  <conditionalFormatting sqref="AF14:AH14">
    <cfRule type="cellIs" dxfId="2698" priority="3416" operator="lessThan">
      <formula>8</formula>
    </cfRule>
  </conditionalFormatting>
  <conditionalFormatting sqref="Z16:Z17 S17:X18 T16:X17 AB16:AD17">
    <cfRule type="containsBlanks" dxfId="2697" priority="3415">
      <formula>LEN(TRIM(S16))=0</formula>
    </cfRule>
  </conditionalFormatting>
  <conditionalFormatting sqref="Z16:Z17 S17:X18 T16:X17 AB16:AD17">
    <cfRule type="cellIs" dxfId="2696" priority="3414" operator="lessThan">
      <formula>8</formula>
    </cfRule>
  </conditionalFormatting>
  <conditionalFormatting sqref="S19:AC19">
    <cfRule type="containsBlanks" dxfId="2695" priority="3407">
      <formula>LEN(TRIM(S19))=0</formula>
    </cfRule>
  </conditionalFormatting>
  <conditionalFormatting sqref="S19:AC19">
    <cfRule type="cellIs" dxfId="2694" priority="3406" operator="lessThan">
      <formula>8</formula>
    </cfRule>
  </conditionalFormatting>
  <conditionalFormatting sqref="AF19">
    <cfRule type="containsBlanks" dxfId="2693" priority="3405">
      <formula>LEN(TRIM(AF19))=0</formula>
    </cfRule>
  </conditionalFormatting>
  <conditionalFormatting sqref="AF19">
    <cfRule type="cellIs" dxfId="2692" priority="3404" operator="lessThan">
      <formula>8</formula>
    </cfRule>
  </conditionalFormatting>
  <conditionalFormatting sqref="S21 U21:Y21 AA21:AG21">
    <cfRule type="containsBlanks" dxfId="2691" priority="3401">
      <formula>LEN(TRIM(S21))=0</formula>
    </cfRule>
  </conditionalFormatting>
  <conditionalFormatting sqref="S21 U21:Y21 AA21:AG21">
    <cfRule type="cellIs" dxfId="2690" priority="3400" operator="lessThan">
      <formula>8</formula>
    </cfRule>
  </conditionalFormatting>
  <conditionalFormatting sqref="Z17 AB17:AD17">
    <cfRule type="containsBlanks" dxfId="2689" priority="3387">
      <formula>LEN(TRIM(Z17))=0</formula>
    </cfRule>
  </conditionalFormatting>
  <conditionalFormatting sqref="Z17 AB17:AD17">
    <cfRule type="cellIs" dxfId="2688" priority="3386" operator="lessThan">
      <formula>8</formula>
    </cfRule>
  </conditionalFormatting>
  <conditionalFormatting sqref="AF14:AH14">
    <cfRule type="containsBlanks" dxfId="2687" priority="3381">
      <formula>LEN(TRIM(AF14))=0</formula>
    </cfRule>
  </conditionalFormatting>
  <conditionalFormatting sqref="AF14:AH14">
    <cfRule type="cellIs" dxfId="2686" priority="3380" operator="lessThan">
      <formula>8</formula>
    </cfRule>
  </conditionalFormatting>
  <conditionalFormatting sqref="AA14:AH14">
    <cfRule type="cellIs" dxfId="2685" priority="3379" operator="lessThan">
      <formula>8</formula>
    </cfRule>
  </conditionalFormatting>
  <conditionalFormatting sqref="Y14:AH14">
    <cfRule type="containsBlanks" dxfId="2684" priority="3378">
      <formula>LEN(TRIM(Y14))=0</formula>
    </cfRule>
  </conditionalFormatting>
  <conditionalFormatting sqref="Y14:AH14">
    <cfRule type="cellIs" dxfId="2683" priority="3377" operator="lessThan">
      <formula>8</formula>
    </cfRule>
  </conditionalFormatting>
  <conditionalFormatting sqref="Y14:AH14">
    <cfRule type="containsBlanks" dxfId="2682" priority="3376">
      <formula>LEN(TRIM(Y14))=0</formula>
    </cfRule>
  </conditionalFormatting>
  <conditionalFormatting sqref="Y14:AH14">
    <cfRule type="cellIs" dxfId="2681" priority="3375" operator="lessThan">
      <formula>8</formula>
    </cfRule>
  </conditionalFormatting>
  <conditionalFormatting sqref="AB14">
    <cfRule type="containsBlanks" dxfId="2680" priority="3374">
      <formula>LEN(TRIM(AB14))=0</formula>
    </cfRule>
  </conditionalFormatting>
  <conditionalFormatting sqref="AB14">
    <cfRule type="cellIs" dxfId="2679" priority="3373" operator="lessThan">
      <formula>8</formula>
    </cfRule>
  </conditionalFormatting>
  <conditionalFormatting sqref="S14">
    <cfRule type="containsBlanks" dxfId="2678" priority="3372">
      <formula>LEN(TRIM(S14))=0</formula>
    </cfRule>
  </conditionalFormatting>
  <conditionalFormatting sqref="S14">
    <cfRule type="cellIs" dxfId="2677" priority="3371" operator="lessThan">
      <formula>8</formula>
    </cfRule>
  </conditionalFormatting>
  <conditionalFormatting sqref="Y14:AE14">
    <cfRule type="containsBlanks" dxfId="2676" priority="3370">
      <formula>LEN(TRIM(Y14))=0</formula>
    </cfRule>
  </conditionalFormatting>
  <conditionalFormatting sqref="Y14:AE14">
    <cfRule type="cellIs" dxfId="2675" priority="3369" operator="lessThan">
      <formula>8</formula>
    </cfRule>
  </conditionalFormatting>
  <conditionalFormatting sqref="C19:C21 Y20:Y21 AA20:AD21">
    <cfRule type="containsBlanks" dxfId="2674" priority="3366">
      <formula>LEN(TRIM(C19))=0</formula>
    </cfRule>
  </conditionalFormatting>
  <conditionalFormatting sqref="AB17:AD17 AB19:AD19 AF19">
    <cfRule type="containsBlanks" dxfId="2673" priority="3363">
      <formula>LEN(TRIM(AB17))=0</formula>
    </cfRule>
  </conditionalFormatting>
  <conditionalFormatting sqref="AB17:AD17 AB19:AD19 AF19">
    <cfRule type="cellIs" dxfId="2672" priority="3362" operator="lessThan">
      <formula>8</formula>
    </cfRule>
  </conditionalFormatting>
  <conditionalFormatting sqref="X17:Y18 Z16:Z17 AF17:AG18 AA17:AC18 AB16:AD17 X16:X17 AF16:AF19">
    <cfRule type="containsBlanks" dxfId="2671" priority="3361">
      <formula>LEN(TRIM(X16))=0</formula>
    </cfRule>
  </conditionalFormatting>
  <conditionalFormatting sqref="X17:Y18 Z16:Z17 AF17:AG18 AA17:AC18 AB16:AD17 X16:X17 AF16:AF19">
    <cfRule type="cellIs" dxfId="2670" priority="3360" operator="lessThan">
      <formula>8</formula>
    </cfRule>
  </conditionalFormatting>
  <conditionalFormatting sqref="S18:AC20 S20:Y21 AD19 AE19:AG20 AA20:AG21">
    <cfRule type="containsBlanks" dxfId="2669" priority="3359">
      <formula>LEN(TRIM(S18))=0</formula>
    </cfRule>
  </conditionalFormatting>
  <conditionalFormatting sqref="S18:AC20 S20:Y21 AD19 AE19:AG20 AA20:AG21">
    <cfRule type="cellIs" dxfId="2668" priority="3358" operator="lessThan">
      <formula>8</formula>
    </cfRule>
  </conditionalFormatting>
  <conditionalFormatting sqref="T17:X17 Z17 AB17:AD17">
    <cfRule type="containsBlanks" dxfId="2667" priority="3353">
      <formula>LEN(TRIM(T17))=0</formula>
    </cfRule>
  </conditionalFormatting>
  <conditionalFormatting sqref="T17:X17 Z17 AB17:AD17">
    <cfRule type="cellIs" dxfId="2666" priority="3352" operator="lessThan">
      <formula>8</formula>
    </cfRule>
  </conditionalFormatting>
  <conditionalFormatting sqref="S20:U20">
    <cfRule type="containsBlanks" dxfId="2665" priority="3345">
      <formula>LEN(TRIM(S20))=0</formula>
    </cfRule>
  </conditionalFormatting>
  <conditionalFormatting sqref="S20:U20">
    <cfRule type="cellIs" dxfId="2664" priority="3344" operator="lessThan">
      <formula>8</formula>
    </cfRule>
  </conditionalFormatting>
  <conditionalFormatting sqref="Z16:Z17 T17:Y18 AF17:AG18 AA17:AA18 AB16:AC18 T16:X17 AF16:AF19">
    <cfRule type="cellIs" dxfId="2663" priority="3339" operator="lessThan">
      <formula>8</formula>
    </cfRule>
  </conditionalFormatting>
  <conditionalFormatting sqref="S14">
    <cfRule type="containsBlanks" dxfId="2662" priority="3336">
      <formula>LEN(TRIM(S14))=0</formula>
    </cfRule>
  </conditionalFormatting>
  <conditionalFormatting sqref="S14">
    <cfRule type="cellIs" dxfId="2661" priority="3335" operator="lessThan">
      <formula>8</formula>
    </cfRule>
  </conditionalFormatting>
  <conditionalFormatting sqref="T17:X17 Z17 AB17:AD17">
    <cfRule type="containsBlanks" dxfId="2660" priority="3328">
      <formula>LEN(TRIM(T17))=0</formula>
    </cfRule>
  </conditionalFormatting>
  <conditionalFormatting sqref="T17:X17 Z17 AB17:AD17">
    <cfRule type="cellIs" dxfId="2659" priority="3327" operator="lessThan">
      <formula>8</formula>
    </cfRule>
  </conditionalFormatting>
  <conditionalFormatting sqref="S19:AD19 AF19">
    <cfRule type="containsBlanks" dxfId="2658" priority="3326">
      <formula>LEN(TRIM(S19))=0</formula>
    </cfRule>
  </conditionalFormatting>
  <conditionalFormatting sqref="S19:AD19 AF19">
    <cfRule type="cellIs" dxfId="2657" priority="3325" operator="lessThan">
      <formula>8</formula>
    </cfRule>
  </conditionalFormatting>
  <conditionalFormatting sqref="AF14:AH14">
    <cfRule type="cellIs" dxfId="2656" priority="3310" operator="lessThan">
      <formula>8</formula>
    </cfRule>
  </conditionalFormatting>
  <conditionalFormatting sqref="AG21 AA20:AE20">
    <cfRule type="containsBlanks" dxfId="2655" priority="3307">
      <formula>LEN(TRIM(AA20))=0</formula>
    </cfRule>
  </conditionalFormatting>
  <conditionalFormatting sqref="AG21 AA20:AE20">
    <cfRule type="cellIs" dxfId="2654" priority="3306" operator="lessThan">
      <formula>8</formula>
    </cfRule>
  </conditionalFormatting>
  <conditionalFormatting sqref="S18:X18">
    <cfRule type="containsBlanks" dxfId="2653" priority="3293">
      <formula>LEN(TRIM(S18))=0</formula>
    </cfRule>
  </conditionalFormatting>
  <conditionalFormatting sqref="S18:X18">
    <cfRule type="cellIs" dxfId="2652" priority="3292" operator="lessThan">
      <formula>8</formula>
    </cfRule>
  </conditionalFormatting>
  <conditionalFormatting sqref="AF16 AH16:AH17">
    <cfRule type="containsBlanks" dxfId="2651" priority="3275">
      <formula>LEN(TRIM(AF16))=0</formula>
    </cfRule>
  </conditionalFormatting>
  <conditionalFormatting sqref="AF16 AH16:AH17">
    <cfRule type="cellIs" dxfId="2650" priority="3274" operator="lessThan">
      <formula>8</formula>
    </cfRule>
  </conditionalFormatting>
  <conditionalFormatting sqref="AF16 AH16:AH17">
    <cfRule type="containsBlanks" dxfId="2649" priority="3273">
      <formula>LEN(TRIM(AF16))=0</formula>
    </cfRule>
  </conditionalFormatting>
  <conditionalFormatting sqref="AF16 AH16:AH17">
    <cfRule type="cellIs" dxfId="2648" priority="3272" operator="lessThan">
      <formula>8</formula>
    </cfRule>
  </conditionalFormatting>
  <conditionalFormatting sqref="AF16 AH16:AH17">
    <cfRule type="containsBlanks" dxfId="2647" priority="3271">
      <formula>LEN(TRIM(AF16))=0</formula>
    </cfRule>
  </conditionalFormatting>
  <conditionalFormatting sqref="AF16 AH16:AH17">
    <cfRule type="cellIs" dxfId="2646" priority="3270" operator="lessThan">
      <formula>8</formula>
    </cfRule>
  </conditionalFormatting>
  <conditionalFormatting sqref="AF16 AH16:AH17">
    <cfRule type="containsBlanks" dxfId="2645" priority="3269">
      <formula>LEN(TRIM(AF16))=0</formula>
    </cfRule>
  </conditionalFormatting>
  <conditionalFormatting sqref="AF16 AH16:AH17">
    <cfRule type="cellIs" dxfId="2644" priority="3268" operator="lessThan">
      <formula>8</formula>
    </cfRule>
  </conditionalFormatting>
  <conditionalFormatting sqref="AD18">
    <cfRule type="containsBlanks" dxfId="2643" priority="3253">
      <formula>LEN(TRIM(AD18))=0</formula>
    </cfRule>
  </conditionalFormatting>
  <conditionalFormatting sqref="AD18">
    <cfRule type="cellIs" dxfId="2642" priority="3252" operator="lessThan">
      <formula>8</formula>
    </cfRule>
  </conditionalFormatting>
  <conditionalFormatting sqref="AD18">
    <cfRule type="containsBlanks" dxfId="2641" priority="3251">
      <formula>LEN(TRIM(AD18))=0</formula>
    </cfRule>
  </conditionalFormatting>
  <conditionalFormatting sqref="AD18">
    <cfRule type="cellIs" dxfId="2640" priority="3250" operator="lessThan">
      <formula>8</formula>
    </cfRule>
  </conditionalFormatting>
  <conditionalFormatting sqref="AH18">
    <cfRule type="containsBlanks" dxfId="2639" priority="3249">
      <formula>LEN(TRIM(AH18))=0</formula>
    </cfRule>
  </conditionalFormatting>
  <conditionalFormatting sqref="AH18">
    <cfRule type="cellIs" dxfId="2638" priority="3248" operator="lessThan">
      <formula>8</formula>
    </cfRule>
  </conditionalFormatting>
  <conditionalFormatting sqref="AH18">
    <cfRule type="containsBlanks" dxfId="2637" priority="3247">
      <formula>LEN(TRIM(AH18))=0</formula>
    </cfRule>
  </conditionalFormatting>
  <conditionalFormatting sqref="AH18">
    <cfRule type="cellIs" dxfId="2636" priority="3246" operator="lessThan">
      <formula>8</formula>
    </cfRule>
  </conditionalFormatting>
  <conditionalFormatting sqref="T14:X14">
    <cfRule type="containsBlanks" dxfId="2635" priority="3233">
      <formula>LEN(TRIM(T14))=0</formula>
    </cfRule>
  </conditionalFormatting>
  <conditionalFormatting sqref="T14:X14">
    <cfRule type="cellIs" dxfId="2634" priority="3232" operator="lessThan">
      <formula>8</formula>
    </cfRule>
  </conditionalFormatting>
  <conditionalFormatting sqref="T14:X14">
    <cfRule type="containsBlanks" dxfId="2633" priority="3231">
      <formula>LEN(TRIM(T14))=0</formula>
    </cfRule>
  </conditionalFormatting>
  <conditionalFormatting sqref="T14:X14">
    <cfRule type="cellIs" dxfId="2632" priority="3230" operator="lessThan">
      <formula>8</formula>
    </cfRule>
  </conditionalFormatting>
  <conditionalFormatting sqref="AG16">
    <cfRule type="containsBlanks" dxfId="2631" priority="3229">
      <formula>LEN(TRIM(AG16))=0</formula>
    </cfRule>
  </conditionalFormatting>
  <conditionalFormatting sqref="AG16">
    <cfRule type="cellIs" dxfId="2630" priority="3228" operator="lessThan">
      <formula>8</formula>
    </cfRule>
  </conditionalFormatting>
  <conditionalFormatting sqref="AG16">
    <cfRule type="containsBlanks" dxfId="2629" priority="3227">
      <formula>LEN(TRIM(AG16))=0</formula>
    </cfRule>
  </conditionalFormatting>
  <conditionalFormatting sqref="AG16">
    <cfRule type="cellIs" dxfId="2628" priority="3226" operator="lessThan">
      <formula>8</formula>
    </cfRule>
  </conditionalFormatting>
  <conditionalFormatting sqref="AG18 AE17:AE18 AF16:AG17">
    <cfRule type="containsBlanks" dxfId="2627" priority="3225">
      <formula>LEN(TRIM(AE16))=0</formula>
    </cfRule>
  </conditionalFormatting>
  <conditionalFormatting sqref="AG18 AE17:AE18 AF16:AG17">
    <cfRule type="cellIs" dxfId="2626" priority="3224" operator="lessThan">
      <formula>8</formula>
    </cfRule>
  </conditionalFormatting>
  <conditionalFormatting sqref="AG18 AE17:AE18 AF16:AG17">
    <cfRule type="containsBlanks" dxfId="2625" priority="3223">
      <formula>LEN(TRIM(AE16))=0</formula>
    </cfRule>
  </conditionalFormatting>
  <conditionalFormatting sqref="AG18 AE17:AE18 AF16:AG17">
    <cfRule type="cellIs" dxfId="2624" priority="3222" operator="lessThan">
      <formula>8</formula>
    </cfRule>
  </conditionalFormatting>
  <conditionalFormatting sqref="Z18">
    <cfRule type="containsBlanks" dxfId="2623" priority="3221">
      <formula>LEN(TRIM(Z18))=0</formula>
    </cfRule>
  </conditionalFormatting>
  <conditionalFormatting sqref="Z18">
    <cfRule type="cellIs" dxfId="2622" priority="3220" operator="lessThan">
      <formula>8</formula>
    </cfRule>
  </conditionalFormatting>
  <conditionalFormatting sqref="Z18">
    <cfRule type="containsBlanks" dxfId="2621" priority="3219">
      <formula>LEN(TRIM(Z18))=0</formula>
    </cfRule>
  </conditionalFormatting>
  <conditionalFormatting sqref="Z18">
    <cfRule type="cellIs" dxfId="2620" priority="3218" operator="lessThan">
      <formula>8</formula>
    </cfRule>
  </conditionalFormatting>
  <conditionalFormatting sqref="AF19:AH20 AH20:AH21 AF18:AF19">
    <cfRule type="containsBlanks" dxfId="2619" priority="3217">
      <formula>LEN(TRIM(AF18))=0</formula>
    </cfRule>
  </conditionalFormatting>
  <conditionalFormatting sqref="AF19:AH20 AH20:AH21 AF18:AF19">
    <cfRule type="cellIs" dxfId="2618" priority="3216" operator="lessThan">
      <formula>8</formula>
    </cfRule>
  </conditionalFormatting>
  <conditionalFormatting sqref="AF19:AH20 AH20:AH21 AF18:AF19">
    <cfRule type="containsBlanks" dxfId="2617" priority="3215">
      <formula>LEN(TRIM(AF18))=0</formula>
    </cfRule>
  </conditionalFormatting>
  <conditionalFormatting sqref="AF19:AH20 AH20:AH21 AF18:AF19">
    <cfRule type="cellIs" dxfId="2616" priority="3214" operator="lessThan">
      <formula>8</formula>
    </cfRule>
  </conditionalFormatting>
  <conditionalFormatting sqref="T21">
    <cfRule type="containsBlanks" dxfId="2615" priority="3213">
      <formula>LEN(TRIM(T21))=0</formula>
    </cfRule>
  </conditionalFormatting>
  <conditionalFormatting sqref="T21">
    <cfRule type="cellIs" dxfId="2614" priority="3212" operator="lessThan">
      <formula>8</formula>
    </cfRule>
  </conditionalFormatting>
  <conditionalFormatting sqref="T21">
    <cfRule type="containsBlanks" dxfId="2613" priority="3211">
      <formula>LEN(TRIM(T21))=0</formula>
    </cfRule>
  </conditionalFormatting>
  <conditionalFormatting sqref="T21">
    <cfRule type="cellIs" dxfId="2612" priority="3210" operator="lessThan">
      <formula>8</formula>
    </cfRule>
  </conditionalFormatting>
  <conditionalFormatting sqref="C15">
    <cfRule type="containsBlanks" dxfId="2611" priority="3205">
      <formula>LEN(TRIM(C15))=0</formula>
    </cfRule>
  </conditionalFormatting>
  <conditionalFormatting sqref="S15:AB16">
    <cfRule type="containsBlanks" dxfId="2610" priority="3204">
      <formula>LEN(TRIM(S15))=0</formula>
    </cfRule>
  </conditionalFormatting>
  <conditionalFormatting sqref="S15:AB16">
    <cfRule type="cellIs" dxfId="2609" priority="3203" operator="lessThan">
      <formula>8</formula>
    </cfRule>
  </conditionalFormatting>
  <conditionalFormatting sqref="S15:AB16">
    <cfRule type="containsBlanks" dxfId="2608" priority="3202">
      <formula>LEN(TRIM(S15))=0</formula>
    </cfRule>
  </conditionalFormatting>
  <conditionalFormatting sqref="S15:AB16">
    <cfRule type="cellIs" dxfId="2607" priority="3201" operator="lessThan">
      <formula>8</formula>
    </cfRule>
  </conditionalFormatting>
  <conditionalFormatting sqref="S15:AB16">
    <cfRule type="containsBlanks" dxfId="2606" priority="3196">
      <formula>LEN(TRIM(S15))=0</formula>
    </cfRule>
  </conditionalFormatting>
  <conditionalFormatting sqref="S15:AB16">
    <cfRule type="cellIs" dxfId="2605" priority="3195" operator="lessThan">
      <formula>8</formula>
    </cfRule>
  </conditionalFormatting>
  <conditionalFormatting sqref="W15:AC16">
    <cfRule type="containsBlanks" dxfId="2604" priority="3192">
      <formula>LEN(TRIM(W15))=0</formula>
    </cfRule>
  </conditionalFormatting>
  <conditionalFormatting sqref="W15:AC16">
    <cfRule type="cellIs" dxfId="2603" priority="3191" operator="lessThan">
      <formula>8</formula>
    </cfRule>
  </conditionalFormatting>
  <conditionalFormatting sqref="W15:AC16">
    <cfRule type="containsBlanks" dxfId="2602" priority="3190">
      <formula>LEN(TRIM(W15))=0</formula>
    </cfRule>
  </conditionalFormatting>
  <conditionalFormatting sqref="W15:AC16">
    <cfRule type="cellIs" dxfId="2601" priority="3189" operator="lessThan">
      <formula>8</formula>
    </cfRule>
  </conditionalFormatting>
  <conditionalFormatting sqref="S15:AC16">
    <cfRule type="containsBlanks" dxfId="2600" priority="3188">
      <formula>LEN(TRIM(S15))=0</formula>
    </cfRule>
  </conditionalFormatting>
  <conditionalFormatting sqref="S15:AC16">
    <cfRule type="cellIs" dxfId="2599" priority="3187" operator="lessThan">
      <formula>8</formula>
    </cfRule>
  </conditionalFormatting>
  <conditionalFormatting sqref="W15:AC16">
    <cfRule type="containsBlanks" dxfId="2598" priority="3186">
      <formula>LEN(TRIM(W15))=0</formula>
    </cfRule>
  </conditionalFormatting>
  <conditionalFormatting sqref="W15:AC16">
    <cfRule type="cellIs" dxfId="2597" priority="3185" operator="lessThan">
      <formula>8</formula>
    </cfRule>
  </conditionalFormatting>
  <conditionalFormatting sqref="AD15:AF15 AH15 AD16">
    <cfRule type="containsBlanks" dxfId="2596" priority="3184">
      <formula>LEN(TRIM(AD15))=0</formula>
    </cfRule>
  </conditionalFormatting>
  <conditionalFormatting sqref="AD15:AF15 AH15 AD16">
    <cfRule type="cellIs" dxfId="2595" priority="3183" operator="lessThan">
      <formula>8</formula>
    </cfRule>
  </conditionalFormatting>
  <conditionalFormatting sqref="AD15:AF15 AH15 AD16">
    <cfRule type="containsBlanks" dxfId="2594" priority="3182">
      <formula>LEN(TRIM(AD15))=0</formula>
    </cfRule>
  </conditionalFormatting>
  <conditionalFormatting sqref="AD15:AF15 AH15 AD16">
    <cfRule type="cellIs" dxfId="2593" priority="3181" operator="lessThan">
      <formula>8</formula>
    </cfRule>
  </conditionalFormatting>
  <conditionalFormatting sqref="AD15:AF15 AH15 AD16">
    <cfRule type="containsBlanks" dxfId="2592" priority="3180">
      <formula>LEN(TRIM(AD15))=0</formula>
    </cfRule>
  </conditionalFormatting>
  <conditionalFormatting sqref="AD15:AF15 AH15 AD16">
    <cfRule type="cellIs" dxfId="2591" priority="3179" operator="lessThan">
      <formula>8</formula>
    </cfRule>
  </conditionalFormatting>
  <conditionalFormatting sqref="AD15:AF15 AH15 AD16">
    <cfRule type="containsBlanks" dxfId="2590" priority="3178">
      <formula>LEN(TRIM(AD15))=0</formula>
    </cfRule>
  </conditionalFormatting>
  <conditionalFormatting sqref="AD15:AF15 AH15 AD16">
    <cfRule type="cellIs" dxfId="2589" priority="3177" operator="lessThan">
      <formula>8</formula>
    </cfRule>
  </conditionalFormatting>
  <conditionalFormatting sqref="AG15">
    <cfRule type="containsBlanks" dxfId="2588" priority="3172">
      <formula>LEN(TRIM(AG15))=0</formula>
    </cfRule>
  </conditionalFormatting>
  <conditionalFormatting sqref="AG15">
    <cfRule type="cellIs" dxfId="2587" priority="3171" operator="lessThan">
      <formula>8</formula>
    </cfRule>
  </conditionalFormatting>
  <conditionalFormatting sqref="AG15">
    <cfRule type="containsBlanks" dxfId="2586" priority="3170">
      <formula>LEN(TRIM(AG15))=0</formula>
    </cfRule>
  </conditionalFormatting>
  <conditionalFormatting sqref="AG15">
    <cfRule type="cellIs" dxfId="2585" priority="3169" operator="lessThan">
      <formula>8</formula>
    </cfRule>
  </conditionalFormatting>
  <conditionalFormatting sqref="AH21 AG20">
    <cfRule type="containsBlanks" dxfId="2584" priority="3166">
      <formula>LEN(TRIM(AG20))=0</formula>
    </cfRule>
  </conditionalFormatting>
  <conditionalFormatting sqref="AH21 AG20">
    <cfRule type="cellIs" dxfId="2583" priority="3165" operator="lessThan">
      <formula>8</formula>
    </cfRule>
  </conditionalFormatting>
  <conditionalFormatting sqref="AB20:AG20">
    <cfRule type="containsBlanks" dxfId="2582" priority="3164">
      <formula>LEN(TRIM(AB20))=0</formula>
    </cfRule>
  </conditionalFormatting>
  <conditionalFormatting sqref="AB20:AG20">
    <cfRule type="cellIs" dxfId="2581" priority="3163" operator="lessThan">
      <formula>8</formula>
    </cfRule>
  </conditionalFormatting>
  <conditionalFormatting sqref="AG18:AH18">
    <cfRule type="containsBlanks" dxfId="2580" priority="3162">
      <formula>LEN(TRIM(AG18))=0</formula>
    </cfRule>
  </conditionalFormatting>
  <conditionalFormatting sqref="AG18:AH18">
    <cfRule type="cellIs" dxfId="2579" priority="3161" operator="lessThan">
      <formula>8</formula>
    </cfRule>
  </conditionalFormatting>
  <conditionalFormatting sqref="Y21 AA21:AD21">
    <cfRule type="containsBlanks" dxfId="2578" priority="3158">
      <formula>LEN(TRIM(Y21))=0</formula>
    </cfRule>
  </conditionalFormatting>
  <conditionalFormatting sqref="Y21 AA21:AD21">
    <cfRule type="cellIs" dxfId="2577" priority="3157" operator="lessThan">
      <formula>8</formula>
    </cfRule>
  </conditionalFormatting>
  <conditionalFormatting sqref="AE18">
    <cfRule type="containsBlanks" dxfId="2576" priority="3156">
      <formula>LEN(TRIM(AE18))=0</formula>
    </cfRule>
  </conditionalFormatting>
  <conditionalFormatting sqref="AE18">
    <cfRule type="cellIs" dxfId="2575" priority="3155" operator="lessThan">
      <formula>8</formula>
    </cfRule>
  </conditionalFormatting>
  <conditionalFormatting sqref="AF20:AG20 AA21:AE21 AA19:AD19 AH21">
    <cfRule type="containsBlanks" dxfId="2574" priority="3154">
      <formula>LEN(TRIM(AA19))=0</formula>
    </cfRule>
  </conditionalFormatting>
  <conditionalFormatting sqref="AF20:AG20 AA21:AE21 AA19:AD19 AH21">
    <cfRule type="cellIs" dxfId="2573" priority="3153" operator="lessThan">
      <formula>8</formula>
    </cfRule>
  </conditionalFormatting>
  <conditionalFormatting sqref="AH18">
    <cfRule type="containsBlanks" dxfId="2572" priority="3142">
      <formula>LEN(TRIM(AH18))=0</formula>
    </cfRule>
  </conditionalFormatting>
  <conditionalFormatting sqref="AH18">
    <cfRule type="cellIs" dxfId="2571" priority="3141" operator="lessThan">
      <formula>8</formula>
    </cfRule>
  </conditionalFormatting>
  <conditionalFormatting sqref="AH21">
    <cfRule type="containsBlanks" dxfId="2570" priority="3138">
      <formula>LEN(TRIM(AH21))=0</formula>
    </cfRule>
  </conditionalFormatting>
  <conditionalFormatting sqref="AH21">
    <cfRule type="cellIs" dxfId="2569" priority="3137" operator="lessThan">
      <formula>8</formula>
    </cfRule>
  </conditionalFormatting>
  <conditionalFormatting sqref="S18:AC18">
    <cfRule type="containsBlanks" dxfId="2568" priority="3146">
      <formula>LEN(TRIM(S18))=0</formula>
    </cfRule>
  </conditionalFormatting>
  <conditionalFormatting sqref="S18:AC18">
    <cfRule type="cellIs" dxfId="2567" priority="3145" operator="lessThan">
      <formula>8</formula>
    </cfRule>
  </conditionalFormatting>
  <conditionalFormatting sqref="AF18">
    <cfRule type="containsBlanks" dxfId="2566" priority="3144">
      <formula>LEN(TRIM(AF18))=0</formula>
    </cfRule>
  </conditionalFormatting>
  <conditionalFormatting sqref="AF18">
    <cfRule type="cellIs" dxfId="2565" priority="3143" operator="lessThan">
      <formula>8</formula>
    </cfRule>
  </conditionalFormatting>
  <conditionalFormatting sqref="S20 U20:AG20">
    <cfRule type="containsBlanks" dxfId="2564" priority="3140">
      <formula>LEN(TRIM(S20))=0</formula>
    </cfRule>
  </conditionalFormatting>
  <conditionalFormatting sqref="S20 U20:AG20">
    <cfRule type="cellIs" dxfId="2563" priority="3139" operator="lessThan">
      <formula>8</formula>
    </cfRule>
  </conditionalFormatting>
  <conditionalFormatting sqref="Y21 AA21:AD21">
    <cfRule type="cellIs" dxfId="2562" priority="3120" operator="lessThan">
      <formula>8</formula>
    </cfRule>
  </conditionalFormatting>
  <conditionalFormatting sqref="AB18:AH18">
    <cfRule type="containsBlanks" dxfId="2561" priority="3119">
      <formula>LEN(TRIM(AB18))=0</formula>
    </cfRule>
  </conditionalFormatting>
  <conditionalFormatting sqref="AB18:AH18">
    <cfRule type="cellIs" dxfId="2560" priority="3118" operator="lessThan">
      <formula>8</formula>
    </cfRule>
  </conditionalFormatting>
  <conditionalFormatting sqref="AA21:AE21">
    <cfRule type="containsBlanks" dxfId="2559" priority="3117">
      <formula>LEN(TRIM(AA21))=0</formula>
    </cfRule>
  </conditionalFormatting>
  <conditionalFormatting sqref="AA21:AE21">
    <cfRule type="cellIs" dxfId="2558" priority="3116" operator="lessThan">
      <formula>8</formula>
    </cfRule>
  </conditionalFormatting>
  <conditionalFormatting sqref="S19:U19">
    <cfRule type="containsBlanks" dxfId="2557" priority="3105">
      <formula>LEN(TRIM(S19))=0</formula>
    </cfRule>
  </conditionalFormatting>
  <conditionalFormatting sqref="S19:U19">
    <cfRule type="cellIs" dxfId="2556" priority="3104" operator="lessThan">
      <formula>8</formula>
    </cfRule>
  </conditionalFormatting>
  <conditionalFormatting sqref="S18:AF18">
    <cfRule type="containsBlanks" dxfId="2555" priority="3093">
      <formula>LEN(TRIM(S18))=0</formula>
    </cfRule>
  </conditionalFormatting>
  <conditionalFormatting sqref="S18:AF18">
    <cfRule type="cellIs" dxfId="2554" priority="3092" operator="lessThan">
      <formula>8</formula>
    </cfRule>
  </conditionalFormatting>
  <conditionalFormatting sqref="AH18">
    <cfRule type="containsBlanks" dxfId="2553" priority="3091">
      <formula>LEN(TRIM(AH18))=0</formula>
    </cfRule>
  </conditionalFormatting>
  <conditionalFormatting sqref="AH18">
    <cfRule type="cellIs" dxfId="2552" priority="3090" operator="lessThan">
      <formula>8</formula>
    </cfRule>
  </conditionalFormatting>
  <conditionalFormatting sqref="S21:Y21 AA21:AB21">
    <cfRule type="containsBlanks" dxfId="2551" priority="3083">
      <formula>LEN(TRIM(S21))=0</formula>
    </cfRule>
  </conditionalFormatting>
  <conditionalFormatting sqref="S21:Y21 AA21:AB21">
    <cfRule type="cellIs" dxfId="2550" priority="3082" operator="lessThan">
      <formula>8</formula>
    </cfRule>
  </conditionalFormatting>
  <conditionalFormatting sqref="AA19:AD19 AH21 AG20">
    <cfRule type="containsBlanks" dxfId="2549" priority="3079">
      <formula>LEN(TRIM(AA19))=0</formula>
    </cfRule>
  </conditionalFormatting>
  <conditionalFormatting sqref="AA19:AD19 AH21 AG20">
    <cfRule type="cellIs" dxfId="2548" priority="3078" operator="lessThan">
      <formula>8</formula>
    </cfRule>
  </conditionalFormatting>
  <conditionalFormatting sqref="T17:X17">
    <cfRule type="containsBlanks" dxfId="2547" priority="3069">
      <formula>LEN(TRIM(T17))=0</formula>
    </cfRule>
  </conditionalFormatting>
  <conditionalFormatting sqref="T17:X17">
    <cfRule type="cellIs" dxfId="2546" priority="3068" operator="lessThan">
      <formula>8</formula>
    </cfRule>
  </conditionalFormatting>
  <conditionalFormatting sqref="AD17">
    <cfRule type="containsBlanks" dxfId="2545" priority="3037">
      <formula>LEN(TRIM(AD17))=0</formula>
    </cfRule>
  </conditionalFormatting>
  <conditionalFormatting sqref="AD17">
    <cfRule type="cellIs" dxfId="2544" priority="3036" operator="lessThan">
      <formula>8</formula>
    </cfRule>
  </conditionalFormatting>
  <conditionalFormatting sqref="AD17">
    <cfRule type="containsBlanks" dxfId="2543" priority="3035">
      <formula>LEN(TRIM(AD17))=0</formula>
    </cfRule>
  </conditionalFormatting>
  <conditionalFormatting sqref="AD17">
    <cfRule type="cellIs" dxfId="2542" priority="3034" operator="lessThan">
      <formula>8</formula>
    </cfRule>
  </conditionalFormatting>
  <conditionalFormatting sqref="AH17">
    <cfRule type="containsBlanks" dxfId="2541" priority="3033">
      <formula>LEN(TRIM(AH17))=0</formula>
    </cfRule>
  </conditionalFormatting>
  <conditionalFormatting sqref="AH17">
    <cfRule type="cellIs" dxfId="2540" priority="3032" operator="lessThan">
      <formula>8</formula>
    </cfRule>
  </conditionalFormatting>
  <conditionalFormatting sqref="AH17">
    <cfRule type="containsBlanks" dxfId="2539" priority="3031">
      <formula>LEN(TRIM(AH17))=0</formula>
    </cfRule>
  </conditionalFormatting>
  <conditionalFormatting sqref="AH17">
    <cfRule type="cellIs" dxfId="2538" priority="3030" operator="lessThan">
      <formula>8</formula>
    </cfRule>
  </conditionalFormatting>
  <conditionalFormatting sqref="Z17">
    <cfRule type="containsBlanks" dxfId="2537" priority="3013">
      <formula>LEN(TRIM(Z17))=0</formula>
    </cfRule>
  </conditionalFormatting>
  <conditionalFormatting sqref="Z17">
    <cfRule type="cellIs" dxfId="2536" priority="3012" operator="lessThan">
      <formula>8</formula>
    </cfRule>
  </conditionalFormatting>
  <conditionalFormatting sqref="Z17">
    <cfRule type="containsBlanks" dxfId="2535" priority="3011">
      <formula>LEN(TRIM(Z17))=0</formula>
    </cfRule>
  </conditionalFormatting>
  <conditionalFormatting sqref="Z17">
    <cfRule type="cellIs" dxfId="2534" priority="3010" operator="lessThan">
      <formula>8</formula>
    </cfRule>
  </conditionalFormatting>
  <conditionalFormatting sqref="T20">
    <cfRule type="containsBlanks" dxfId="2533" priority="3009">
      <formula>LEN(TRIM(T20))=0</formula>
    </cfRule>
  </conditionalFormatting>
  <conditionalFormatting sqref="T20">
    <cfRule type="cellIs" dxfId="2532" priority="3008" operator="lessThan">
      <formula>8</formula>
    </cfRule>
  </conditionalFormatting>
  <conditionalFormatting sqref="T20">
    <cfRule type="containsBlanks" dxfId="2531" priority="3007">
      <formula>LEN(TRIM(T20))=0</formula>
    </cfRule>
  </conditionalFormatting>
  <conditionalFormatting sqref="T20">
    <cfRule type="cellIs" dxfId="2530" priority="3006" operator="lessThan">
      <formula>8</formula>
    </cfRule>
  </conditionalFormatting>
  <conditionalFormatting sqref="AF21:AG21">
    <cfRule type="containsBlanks" dxfId="2529" priority="3005">
      <formula>LEN(TRIM(AF21))=0</formula>
    </cfRule>
  </conditionalFormatting>
  <conditionalFormatting sqref="AF21:AG21">
    <cfRule type="cellIs" dxfId="2528" priority="3004" operator="lessThan">
      <formula>8</formula>
    </cfRule>
  </conditionalFormatting>
  <conditionalFormatting sqref="AF21:AG21">
    <cfRule type="containsBlanks" dxfId="2527" priority="3003">
      <formula>LEN(TRIM(AF21))=0</formula>
    </cfRule>
  </conditionalFormatting>
  <conditionalFormatting sqref="AF21:AG21">
    <cfRule type="cellIs" dxfId="2526" priority="3002" operator="lessThan">
      <formula>8</formula>
    </cfRule>
  </conditionalFormatting>
  <conditionalFormatting sqref="C23">
    <cfRule type="containsBlanks" dxfId="2525" priority="2946">
      <formula>LEN(TRIM(C23))=0</formula>
    </cfRule>
  </conditionalFormatting>
  <conditionalFormatting sqref="D23:I23 K23:R23">
    <cfRule type="containsBlanks" dxfId="2524" priority="2945">
      <formula>LEN(TRIM(D23))=0</formula>
    </cfRule>
  </conditionalFormatting>
  <conditionalFormatting sqref="D23:I23 K23:R23">
    <cfRule type="cellIs" dxfId="2523" priority="2944" operator="lessThan">
      <formula>8</formula>
    </cfRule>
  </conditionalFormatting>
  <conditionalFormatting sqref="C23">
    <cfRule type="containsBlanks" dxfId="2522" priority="2943">
      <formula>LEN(TRIM(C23))=0</formula>
    </cfRule>
  </conditionalFormatting>
  <conditionalFormatting sqref="C23">
    <cfRule type="containsBlanks" dxfId="2521" priority="2942">
      <formula>LEN(TRIM(C23))=0</formula>
    </cfRule>
  </conditionalFormatting>
  <conditionalFormatting sqref="D23:I23 K23">
    <cfRule type="containsBlanks" dxfId="2520" priority="2941">
      <formula>LEN(TRIM(D23))=0</formula>
    </cfRule>
  </conditionalFormatting>
  <conditionalFormatting sqref="D23:I23 K23">
    <cfRule type="cellIs" dxfId="2519" priority="2940" operator="lessThan">
      <formula>8</formula>
    </cfRule>
  </conditionalFormatting>
  <conditionalFormatting sqref="R23">
    <cfRule type="containsBlanks" dxfId="2518" priority="2939">
      <formula>LEN(TRIM(R23))=0</formula>
    </cfRule>
  </conditionalFormatting>
  <conditionalFormatting sqref="R23">
    <cfRule type="cellIs" dxfId="2517" priority="2938" operator="lessThan">
      <formula>8</formula>
    </cfRule>
  </conditionalFormatting>
  <conditionalFormatting sqref="AH23">
    <cfRule type="containsBlanks" dxfId="2516" priority="2937">
      <formula>LEN(TRIM(AH23))=0</formula>
    </cfRule>
  </conditionalFormatting>
  <conditionalFormatting sqref="AH23">
    <cfRule type="cellIs" dxfId="2515" priority="2936" operator="lessThan">
      <formula>8</formula>
    </cfRule>
  </conditionalFormatting>
  <conditionalFormatting sqref="D23:G23">
    <cfRule type="containsBlanks" dxfId="2514" priority="2935">
      <formula>LEN(TRIM(D23))=0</formula>
    </cfRule>
  </conditionalFormatting>
  <conditionalFormatting sqref="D23:G23">
    <cfRule type="cellIs" dxfId="2513" priority="2934" operator="lessThan">
      <formula>8</formula>
    </cfRule>
  </conditionalFormatting>
  <conditionalFormatting sqref="R23">
    <cfRule type="containsBlanks" dxfId="2512" priority="2933">
      <formula>LEN(TRIM(R23))=0</formula>
    </cfRule>
  </conditionalFormatting>
  <conditionalFormatting sqref="R23">
    <cfRule type="cellIs" dxfId="2511" priority="2932" operator="lessThan">
      <formula>8</formula>
    </cfRule>
  </conditionalFormatting>
  <conditionalFormatting sqref="K23:Q23">
    <cfRule type="containsBlanks" dxfId="2510" priority="2931">
      <formula>LEN(TRIM(K23))=0</formula>
    </cfRule>
  </conditionalFormatting>
  <conditionalFormatting sqref="K23:Q23">
    <cfRule type="cellIs" dxfId="2509" priority="2930" operator="lessThan">
      <formula>8</formula>
    </cfRule>
  </conditionalFormatting>
  <conditionalFormatting sqref="K23:Q23">
    <cfRule type="cellIs" dxfId="2508" priority="2929" operator="lessThan">
      <formula>8</formula>
    </cfRule>
  </conditionalFormatting>
  <conditionalFormatting sqref="T23:V23 AF23 X23:AD23">
    <cfRule type="containsBlanks" dxfId="2507" priority="2928">
      <formula>LEN(TRIM(T23))=0</formula>
    </cfRule>
  </conditionalFormatting>
  <conditionalFormatting sqref="T23:V23 AF23 X23:AD23">
    <cfRule type="cellIs" dxfId="2506" priority="2927" operator="lessThan">
      <formula>8</formula>
    </cfRule>
  </conditionalFormatting>
  <conditionalFormatting sqref="D23:I23">
    <cfRule type="containsBlanks" dxfId="2505" priority="2926">
      <formula>LEN(TRIM(D23))=0</formula>
    </cfRule>
  </conditionalFormatting>
  <conditionalFormatting sqref="D23:I23">
    <cfRule type="cellIs" dxfId="2504" priority="2925" operator="lessThan">
      <formula>8</formula>
    </cfRule>
  </conditionalFormatting>
  <conditionalFormatting sqref="R23">
    <cfRule type="containsBlanks" dxfId="2503" priority="2924">
      <formula>LEN(TRIM(R23))=0</formula>
    </cfRule>
  </conditionalFormatting>
  <conditionalFormatting sqref="R23">
    <cfRule type="cellIs" dxfId="2502" priority="2923" operator="lessThan">
      <formula>8</formula>
    </cfRule>
  </conditionalFormatting>
  <conditionalFormatting sqref="T23:V23 AF23 X23:AD23">
    <cfRule type="containsBlanks" dxfId="2501" priority="2922">
      <formula>LEN(TRIM(T23))=0</formula>
    </cfRule>
  </conditionalFormatting>
  <conditionalFormatting sqref="T23:V23 AF23 X23:AD23">
    <cfRule type="cellIs" dxfId="2500" priority="2921" operator="lessThan">
      <formula>8</formula>
    </cfRule>
  </conditionalFormatting>
  <conditionalFormatting sqref="D23:I23">
    <cfRule type="containsBlanks" dxfId="2499" priority="2920">
      <formula>LEN(TRIM(D23))=0</formula>
    </cfRule>
  </conditionalFormatting>
  <conditionalFormatting sqref="D23:I23">
    <cfRule type="cellIs" dxfId="2498" priority="2919" operator="lessThan">
      <formula>8</formula>
    </cfRule>
  </conditionalFormatting>
  <conditionalFormatting sqref="M23:Q23">
    <cfRule type="containsBlanks" dxfId="2497" priority="2918">
      <formula>LEN(TRIM(M23))=0</formula>
    </cfRule>
  </conditionalFormatting>
  <conditionalFormatting sqref="M23:Q23">
    <cfRule type="cellIs" dxfId="2496" priority="2917" operator="lessThan">
      <formula>8</formula>
    </cfRule>
  </conditionalFormatting>
  <conditionalFormatting sqref="M23:Q23">
    <cfRule type="containsBlanks" dxfId="2495" priority="2916">
      <formula>LEN(TRIM(M23))=0</formula>
    </cfRule>
  </conditionalFormatting>
  <conditionalFormatting sqref="M23:Q23">
    <cfRule type="cellIs" dxfId="2494" priority="2915" operator="lessThan">
      <formula>8</formula>
    </cfRule>
  </conditionalFormatting>
  <conditionalFormatting sqref="T23:V23 AF23 X23:AD23">
    <cfRule type="containsBlanks" dxfId="2493" priority="2914">
      <formula>LEN(TRIM(T23))=0</formula>
    </cfRule>
  </conditionalFormatting>
  <conditionalFormatting sqref="T23:V23 AF23 X23:AD23">
    <cfRule type="cellIs" dxfId="2492" priority="2913" operator="lessThan">
      <formula>8</formula>
    </cfRule>
  </conditionalFormatting>
  <conditionalFormatting sqref="AH23 L23:Q23">
    <cfRule type="containsBlanks" dxfId="2491" priority="2912">
      <formula>LEN(TRIM(L23))=0</formula>
    </cfRule>
  </conditionalFormatting>
  <conditionalFormatting sqref="AH23 L23:Q23">
    <cfRule type="cellIs" dxfId="2490" priority="2911" operator="lessThan">
      <formula>8</formula>
    </cfRule>
  </conditionalFormatting>
  <conditionalFormatting sqref="AE23">
    <cfRule type="containsBlanks" dxfId="2489" priority="2910">
      <formula>LEN(TRIM(AE23))=0</formula>
    </cfRule>
  </conditionalFormatting>
  <conditionalFormatting sqref="AE23">
    <cfRule type="cellIs" dxfId="2488" priority="2909" operator="lessThan">
      <formula>8</formula>
    </cfRule>
  </conditionalFormatting>
  <conditionalFormatting sqref="AE23">
    <cfRule type="containsBlanks" dxfId="2487" priority="2908">
      <formula>LEN(TRIM(AE23))=0</formula>
    </cfRule>
  </conditionalFormatting>
  <conditionalFormatting sqref="AE23">
    <cfRule type="cellIs" dxfId="2486" priority="2907" operator="lessThan">
      <formula>8</formula>
    </cfRule>
  </conditionalFormatting>
  <conditionalFormatting sqref="AG23">
    <cfRule type="containsBlanks" dxfId="2485" priority="2906">
      <formula>LEN(TRIM(AG23))=0</formula>
    </cfRule>
  </conditionalFormatting>
  <conditionalFormatting sqref="AG23">
    <cfRule type="cellIs" dxfId="2484" priority="2905" operator="lessThan">
      <formula>8</formula>
    </cfRule>
  </conditionalFormatting>
  <conditionalFormatting sqref="AG23">
    <cfRule type="containsBlanks" dxfId="2483" priority="2904">
      <formula>LEN(TRIM(AG23))=0</formula>
    </cfRule>
  </conditionalFormatting>
  <conditionalFormatting sqref="AG23">
    <cfRule type="cellIs" dxfId="2482" priority="2903" operator="lessThan">
      <formula>8</formula>
    </cfRule>
  </conditionalFormatting>
  <conditionalFormatting sqref="E23">
    <cfRule type="containsBlanks" dxfId="2481" priority="2902">
      <formula>LEN(TRIM(E23))=0</formula>
    </cfRule>
  </conditionalFormatting>
  <conditionalFormatting sqref="E23">
    <cfRule type="cellIs" dxfId="2480" priority="2901" operator="lessThan">
      <formula>8</formula>
    </cfRule>
  </conditionalFormatting>
  <conditionalFormatting sqref="E23">
    <cfRule type="containsBlanks" dxfId="2479" priority="2900">
      <formula>LEN(TRIM(E23))=0</formula>
    </cfRule>
  </conditionalFormatting>
  <conditionalFormatting sqref="E23">
    <cfRule type="cellIs" dxfId="2478" priority="2899" operator="lessThan">
      <formula>8</formula>
    </cfRule>
  </conditionalFormatting>
  <conditionalFormatting sqref="S24:T24 R26:S26 Y26:AC26 O24 M25:N25 AA24 U26:V26 D24:F24 E25:F25 V24:X24 I25 D26:M26">
    <cfRule type="containsBlanks" dxfId="2477" priority="2898">
      <formula>LEN(TRIM(D24))=0</formula>
    </cfRule>
  </conditionalFormatting>
  <conditionalFormatting sqref="S24:T24 R26:S26 Y26:AC26 O24 M25:N25 AA24 U26:V26 D24:F24 E25:F25 V24:X24 I25 D26:M26">
    <cfRule type="cellIs" dxfId="2476" priority="2897" operator="lessThan">
      <formula>8</formula>
    </cfRule>
  </conditionalFormatting>
  <conditionalFormatting sqref="C24:C26">
    <cfRule type="containsBlanks" dxfId="2475" priority="2896">
      <formula>LEN(TRIM(C24))=0</formula>
    </cfRule>
  </conditionalFormatting>
  <conditionalFormatting sqref="C24:C25 W24:X24 AA24 N26:R26">
    <cfRule type="containsBlanks" dxfId="2474" priority="2895">
      <formula>LEN(TRIM(C24))=0</formula>
    </cfRule>
  </conditionalFormatting>
  <conditionalFormatting sqref="W24:X24 AA24 N26:R26">
    <cfRule type="cellIs" dxfId="2473" priority="2894" operator="lessThan">
      <formula>8</formula>
    </cfRule>
  </conditionalFormatting>
  <conditionalFormatting sqref="U26:AC26 V25:X25 Z25 AB25">
    <cfRule type="containsBlanks" dxfId="2472" priority="2893">
      <formula>LEN(TRIM(U25))=0</formula>
    </cfRule>
  </conditionalFormatting>
  <conditionalFormatting sqref="U26:AC26 V25:X25 Z25 AB25">
    <cfRule type="cellIs" dxfId="2471" priority="2892" operator="lessThan">
      <formula>8</formula>
    </cfRule>
  </conditionalFormatting>
  <conditionalFormatting sqref="D24:F24 O24:P24 M25:N25 E25:F25 Q25 I25 G26:R26">
    <cfRule type="containsBlanks" dxfId="2470" priority="2891">
      <formula>LEN(TRIM(D24))=0</formula>
    </cfRule>
  </conditionalFormatting>
  <conditionalFormatting sqref="D24:F24 O24:P24 M25:N25 E25:F25 Q25 I25 G26:R26">
    <cfRule type="cellIs" dxfId="2469" priority="2890" operator="lessThan">
      <formula>8</formula>
    </cfRule>
  </conditionalFormatting>
  <conditionalFormatting sqref="AA26:AE26 AG26 AA24 AD24 AC25:AD25 AH24:AH25">
    <cfRule type="containsBlanks" dxfId="2468" priority="2889">
      <formula>LEN(TRIM(AA24))=0</formula>
    </cfRule>
  </conditionalFormatting>
  <conditionalFormatting sqref="AA26:AE26 AG26 AA24 AD24 AC25:AD25 AH24:AH25">
    <cfRule type="cellIs" dxfId="2467" priority="2888" operator="lessThan">
      <formula>8</formula>
    </cfRule>
  </conditionalFormatting>
  <conditionalFormatting sqref="O24 M25:N25 D24:F24 E25:F25 I25">
    <cfRule type="containsBlanks" dxfId="2466" priority="2887">
      <formula>LEN(TRIM(D24))=0</formula>
    </cfRule>
  </conditionalFormatting>
  <conditionalFormatting sqref="O24 M25:N25 D24:F24 E25:F25 I25">
    <cfRule type="cellIs" dxfId="2465" priority="2886" operator="lessThan">
      <formula>8</formula>
    </cfRule>
  </conditionalFormatting>
  <conditionalFormatting sqref="AH24 AF26:AG26">
    <cfRule type="containsBlanks" dxfId="2464" priority="2885">
      <formula>LEN(TRIM(AF24))=0</formula>
    </cfRule>
  </conditionalFormatting>
  <conditionalFormatting sqref="AH24 AF26:AG26">
    <cfRule type="cellIs" dxfId="2463" priority="2884" operator="lessThan">
      <formula>8</formula>
    </cfRule>
  </conditionalFormatting>
  <conditionalFormatting sqref="S24:T24 AA24 V24:X24">
    <cfRule type="containsBlanks" dxfId="2462" priority="2883">
      <formula>LEN(TRIM(S24))=0</formula>
    </cfRule>
  </conditionalFormatting>
  <conditionalFormatting sqref="S24:T24 AA24 V24:X24">
    <cfRule type="cellIs" dxfId="2461" priority="2882" operator="lessThan">
      <formula>8</formula>
    </cfRule>
  </conditionalFormatting>
  <conditionalFormatting sqref="O24 M25:N25 D24:F24 E25:F25 I25">
    <cfRule type="containsBlanks" dxfId="2460" priority="2881">
      <formula>LEN(TRIM(D24))=0</formula>
    </cfRule>
  </conditionalFormatting>
  <conditionalFormatting sqref="O24 M25:N25 D24:F24 E25:F25 I25">
    <cfRule type="cellIs" dxfId="2459" priority="2880" operator="lessThan">
      <formula>8</formula>
    </cfRule>
  </conditionalFormatting>
  <conditionalFormatting sqref="D26:M26">
    <cfRule type="containsBlanks" dxfId="2458" priority="2873">
      <formula>LEN(TRIM(D26))=0</formula>
    </cfRule>
  </conditionalFormatting>
  <conditionalFormatting sqref="D26:M26">
    <cfRule type="cellIs" dxfId="2457" priority="2872" operator="lessThan">
      <formula>8</formula>
    </cfRule>
  </conditionalFormatting>
  <conditionalFormatting sqref="M25:N25 E25:F25 I25 P26:R26">
    <cfRule type="containsBlanks" dxfId="2456" priority="2879">
      <formula>LEN(TRIM(E25))=0</formula>
    </cfRule>
  </conditionalFormatting>
  <conditionalFormatting sqref="M25:N25 E25:F25 I25 P26:R26">
    <cfRule type="cellIs" dxfId="2455" priority="2878" operator="lessThan">
      <formula>8</formula>
    </cfRule>
  </conditionalFormatting>
  <conditionalFormatting sqref="AC26 AA26 AH25 N26:R26">
    <cfRule type="containsBlanks" dxfId="2454" priority="2877">
      <formula>LEN(TRIM(N25))=0</formula>
    </cfRule>
  </conditionalFormatting>
  <conditionalFormatting sqref="AC26 AA26 AH25 N26:R26">
    <cfRule type="cellIs" dxfId="2453" priority="2876" operator="lessThan">
      <formula>8</formula>
    </cfRule>
  </conditionalFormatting>
  <conditionalFormatting sqref="AE26:AG26 AD24 S26 S24:T24 AA24 AH24 U26:AC26 V24:X25 Z25 AB25:AD25">
    <cfRule type="containsBlanks" dxfId="2452" priority="2875">
      <formula>LEN(TRIM(S24))=0</formula>
    </cfRule>
  </conditionalFormatting>
  <conditionalFormatting sqref="AE26:AG26 AD24 S26 S24:T24 AA24 AH24 U26:AC26 V24:X25 Z25 AB25:AD25">
    <cfRule type="cellIs" dxfId="2451" priority="2874" operator="lessThan">
      <formula>8</formula>
    </cfRule>
  </conditionalFormatting>
  <conditionalFormatting sqref="P26:R26">
    <cfRule type="containsBlanks" dxfId="2450" priority="2871">
      <formula>LEN(TRIM(P26))=0</formula>
    </cfRule>
  </conditionalFormatting>
  <conditionalFormatting sqref="P26:R26">
    <cfRule type="cellIs" dxfId="2449" priority="2870" operator="lessThan">
      <formula>8</formula>
    </cfRule>
  </conditionalFormatting>
  <conditionalFormatting sqref="AB26">
    <cfRule type="containsBlanks" dxfId="2448" priority="2869">
      <formula>LEN(TRIM(AB26))=0</formula>
    </cfRule>
  </conditionalFormatting>
  <conditionalFormatting sqref="AB26">
    <cfRule type="cellIs" dxfId="2447" priority="2868" operator="lessThan">
      <formula>8</formula>
    </cfRule>
  </conditionalFormatting>
  <conditionalFormatting sqref="AB26">
    <cfRule type="containsBlanks" dxfId="2446" priority="2867">
      <formula>LEN(TRIM(AB26))=0</formula>
    </cfRule>
  </conditionalFormatting>
  <conditionalFormatting sqref="AB26">
    <cfRule type="cellIs" dxfId="2445" priority="2866" operator="lessThan">
      <formula>8</formula>
    </cfRule>
  </conditionalFormatting>
  <conditionalFormatting sqref="AB26">
    <cfRule type="containsBlanks" dxfId="2444" priority="2865">
      <formula>LEN(TRIM(AB26))=0</formula>
    </cfRule>
  </conditionalFormatting>
  <conditionalFormatting sqref="AB26">
    <cfRule type="cellIs" dxfId="2443" priority="2864" operator="lessThan">
      <formula>8</formula>
    </cfRule>
  </conditionalFormatting>
  <conditionalFormatting sqref="AB26">
    <cfRule type="containsBlanks" dxfId="2442" priority="2863">
      <formula>LEN(TRIM(AB26))=0</formula>
    </cfRule>
  </conditionalFormatting>
  <conditionalFormatting sqref="AB26">
    <cfRule type="cellIs" dxfId="2441" priority="2862" operator="lessThan">
      <formula>8</formula>
    </cfRule>
  </conditionalFormatting>
  <conditionalFormatting sqref="AB26">
    <cfRule type="containsBlanks" dxfId="2440" priority="2861">
      <formula>LEN(TRIM(AB26))=0</formula>
    </cfRule>
  </conditionalFormatting>
  <conditionalFormatting sqref="AB26">
    <cfRule type="cellIs" dxfId="2439" priority="2860" operator="lessThan">
      <formula>8</formula>
    </cfRule>
  </conditionalFormatting>
  <conditionalFormatting sqref="AB26">
    <cfRule type="containsBlanks" dxfId="2438" priority="2859">
      <formula>LEN(TRIM(AB26))=0</formula>
    </cfRule>
  </conditionalFormatting>
  <conditionalFormatting sqref="AB26">
    <cfRule type="cellIs" dxfId="2437" priority="2858" operator="lessThan">
      <formula>8</formula>
    </cfRule>
  </conditionalFormatting>
  <conditionalFormatting sqref="AB26">
    <cfRule type="containsBlanks" dxfId="2436" priority="2857">
      <formula>LEN(TRIM(AB26))=0</formula>
    </cfRule>
  </conditionalFormatting>
  <conditionalFormatting sqref="AB26">
    <cfRule type="cellIs" dxfId="2435" priority="2856" operator="lessThan">
      <formula>8</formula>
    </cfRule>
  </conditionalFormatting>
  <conditionalFormatting sqref="AB26">
    <cfRule type="containsBlanks" dxfId="2434" priority="2855">
      <formula>LEN(TRIM(AB26))=0</formula>
    </cfRule>
  </conditionalFormatting>
  <conditionalFormatting sqref="AB26">
    <cfRule type="cellIs" dxfId="2433" priority="2854" operator="lessThan">
      <formula>8</formula>
    </cfRule>
  </conditionalFormatting>
  <conditionalFormatting sqref="S24:T24 AA24 V24:X24">
    <cfRule type="containsBlanks" dxfId="2432" priority="2853">
      <formula>LEN(TRIM(S24))=0</formula>
    </cfRule>
  </conditionalFormatting>
  <conditionalFormatting sqref="S24:T24 AA24 V24:X24">
    <cfRule type="cellIs" dxfId="2431" priority="2852" operator="lessThan">
      <formula>8</formula>
    </cfRule>
  </conditionalFormatting>
  <conditionalFormatting sqref="W26">
    <cfRule type="containsBlanks" dxfId="2430" priority="2851">
      <formula>LEN(TRIM(W26))=0</formula>
    </cfRule>
  </conditionalFormatting>
  <conditionalFormatting sqref="W26">
    <cfRule type="cellIs" dxfId="2429" priority="2850" operator="lessThan">
      <formula>8</formula>
    </cfRule>
  </conditionalFormatting>
  <conditionalFormatting sqref="X26">
    <cfRule type="containsBlanks" dxfId="2428" priority="2849">
      <formula>LEN(TRIM(X26))=0</formula>
    </cfRule>
  </conditionalFormatting>
  <conditionalFormatting sqref="X26">
    <cfRule type="cellIs" dxfId="2427" priority="2848" operator="lessThan">
      <formula>8</formula>
    </cfRule>
  </conditionalFormatting>
  <conditionalFormatting sqref="AD26">
    <cfRule type="containsBlanks" dxfId="2426" priority="2847">
      <formula>LEN(TRIM(AD26))=0</formula>
    </cfRule>
  </conditionalFormatting>
  <conditionalFormatting sqref="AD26">
    <cfRule type="cellIs" dxfId="2425" priority="2846" operator="lessThan">
      <formula>8</formula>
    </cfRule>
  </conditionalFormatting>
  <conditionalFormatting sqref="AD26">
    <cfRule type="containsBlanks" dxfId="2424" priority="2845">
      <formula>LEN(TRIM(AD26))=0</formula>
    </cfRule>
  </conditionalFormatting>
  <conditionalFormatting sqref="AD26">
    <cfRule type="cellIs" dxfId="2423" priority="2844" operator="lessThan">
      <formula>8</formula>
    </cfRule>
  </conditionalFormatting>
  <conditionalFormatting sqref="O24 M25:N25 D24:F24 E25:F25 I25">
    <cfRule type="containsBlanks" dxfId="2422" priority="2843">
      <formula>LEN(TRIM(D24))=0</formula>
    </cfRule>
  </conditionalFormatting>
  <conditionalFormatting sqref="O24 M25:N25 D24:F24 E25:F25 I25">
    <cfRule type="cellIs" dxfId="2421" priority="2842" operator="lessThan">
      <formula>8</formula>
    </cfRule>
  </conditionalFormatting>
  <conditionalFormatting sqref="P26:R26">
    <cfRule type="containsBlanks" dxfId="2420" priority="2829">
      <formula>LEN(TRIM(P26))=0</formula>
    </cfRule>
  </conditionalFormatting>
  <conditionalFormatting sqref="P26:R26">
    <cfRule type="cellIs" dxfId="2419" priority="2828" operator="lessThan">
      <formula>8</formula>
    </cfRule>
  </conditionalFormatting>
  <conditionalFormatting sqref="P26:R26">
    <cfRule type="containsBlanks" dxfId="2418" priority="2827">
      <formula>LEN(TRIM(P26))=0</formula>
    </cfRule>
  </conditionalFormatting>
  <conditionalFormatting sqref="P26:R26">
    <cfRule type="cellIs" dxfId="2417" priority="2826" operator="lessThan">
      <formula>8</formula>
    </cfRule>
  </conditionalFormatting>
  <conditionalFormatting sqref="M25:N25 E25:F25 I25 D26:R26">
    <cfRule type="containsBlanks" dxfId="2416" priority="2841">
      <formula>LEN(TRIM(D25))=0</formula>
    </cfRule>
  </conditionalFormatting>
  <conditionalFormatting sqref="M25:N25 E25:F25 I25 D26:R26">
    <cfRule type="cellIs" dxfId="2415" priority="2840" operator="lessThan">
      <formula>8</formula>
    </cfRule>
  </conditionalFormatting>
  <conditionalFormatting sqref="M25:N25 Q25 K26:R26">
    <cfRule type="containsBlanks" dxfId="2414" priority="2839">
      <formula>LEN(TRIM(K25))=0</formula>
    </cfRule>
  </conditionalFormatting>
  <conditionalFormatting sqref="M25:N25 Q25 K26:R26">
    <cfRule type="cellIs" dxfId="2413" priority="2838" operator="lessThan">
      <formula>8</formula>
    </cfRule>
  </conditionalFormatting>
  <conditionalFormatting sqref="AH25 R26:S26 U26:AG26 V25:X25 Z25 AB25:AD25">
    <cfRule type="containsBlanks" dxfId="2412" priority="2837">
      <formula>LEN(TRIM(R25))=0</formula>
    </cfRule>
  </conditionalFormatting>
  <conditionalFormatting sqref="AH25 R26:S26 U26:AG26 V25:X25 Z25 AB25:AD25">
    <cfRule type="cellIs" dxfId="2411" priority="2836" operator="lessThan">
      <formula>8</formula>
    </cfRule>
  </conditionalFormatting>
  <conditionalFormatting sqref="M25:N25 I25 H26:M26">
    <cfRule type="containsBlanks" dxfId="2410" priority="2835">
      <formula>LEN(TRIM(H25))=0</formula>
    </cfRule>
  </conditionalFormatting>
  <conditionalFormatting sqref="M25:N25 I25 H26:M26">
    <cfRule type="cellIs" dxfId="2409" priority="2834" operator="lessThan">
      <formula>8</formula>
    </cfRule>
  </conditionalFormatting>
  <conditionalFormatting sqref="L26:R26">
    <cfRule type="containsBlanks" dxfId="2408" priority="2833">
      <formula>LEN(TRIM(L26))=0</formula>
    </cfRule>
  </conditionalFormatting>
  <conditionalFormatting sqref="L26:R26">
    <cfRule type="cellIs" dxfId="2407" priority="2832" operator="lessThan">
      <formula>8</formula>
    </cfRule>
  </conditionalFormatting>
  <conditionalFormatting sqref="P26:R26">
    <cfRule type="containsBlanks" dxfId="2406" priority="2831">
      <formula>LEN(TRIM(P26))=0</formula>
    </cfRule>
  </conditionalFormatting>
  <conditionalFormatting sqref="P26:R26">
    <cfRule type="cellIs" dxfId="2405" priority="2830" operator="lessThan">
      <formula>8</formula>
    </cfRule>
  </conditionalFormatting>
  <conditionalFormatting sqref="T24 AA24 V24:X24">
    <cfRule type="containsBlanks" dxfId="2404" priority="2825">
      <formula>LEN(TRIM(T24))=0</formula>
    </cfRule>
  </conditionalFormatting>
  <conditionalFormatting sqref="T24 AA24 V24:X24">
    <cfRule type="cellIs" dxfId="2403" priority="2824" operator="lessThan">
      <formula>8</formula>
    </cfRule>
  </conditionalFormatting>
  <conditionalFormatting sqref="AA24">
    <cfRule type="containsBlanks" dxfId="2402" priority="2823">
      <formula>LEN(TRIM(AA24))=0</formula>
    </cfRule>
  </conditionalFormatting>
  <conditionalFormatting sqref="AA24">
    <cfRule type="cellIs" dxfId="2401" priority="2822" operator="lessThan">
      <formula>8</formula>
    </cfRule>
  </conditionalFormatting>
  <conditionalFormatting sqref="D24:F24 O24">
    <cfRule type="containsBlanks" dxfId="2400" priority="2821">
      <formula>LEN(TRIM(D24))=0</formula>
    </cfRule>
  </conditionalFormatting>
  <conditionalFormatting sqref="D24:F24 O24">
    <cfRule type="cellIs" dxfId="2399" priority="2820" operator="lessThan">
      <formula>8</formula>
    </cfRule>
  </conditionalFormatting>
  <conditionalFormatting sqref="AD24 AH24">
    <cfRule type="containsBlanks" dxfId="2398" priority="2819">
      <formula>LEN(TRIM(AD24))=0</formula>
    </cfRule>
  </conditionalFormatting>
  <conditionalFormatting sqref="AD24 AH24">
    <cfRule type="cellIs" dxfId="2397" priority="2818" operator="lessThan">
      <formula>8</formula>
    </cfRule>
  </conditionalFormatting>
  <conditionalFormatting sqref="AD24 AH24">
    <cfRule type="containsBlanks" dxfId="2396" priority="2817">
      <formula>LEN(TRIM(AD24))=0</formula>
    </cfRule>
  </conditionalFormatting>
  <conditionalFormatting sqref="AD24 AH24">
    <cfRule type="cellIs" dxfId="2395" priority="2816" operator="lessThan">
      <formula>8</formula>
    </cfRule>
  </conditionalFormatting>
  <conditionalFormatting sqref="AD24 AH24">
    <cfRule type="containsBlanks" dxfId="2394" priority="2815">
      <formula>LEN(TRIM(AD24))=0</formula>
    </cfRule>
  </conditionalFormatting>
  <conditionalFormatting sqref="AD24 AH24">
    <cfRule type="cellIs" dxfId="2393" priority="2814" operator="lessThan">
      <formula>8</formula>
    </cfRule>
  </conditionalFormatting>
  <conditionalFormatting sqref="AD24 AH24">
    <cfRule type="containsBlanks" dxfId="2392" priority="2813">
      <formula>LEN(TRIM(AD24))=0</formula>
    </cfRule>
  </conditionalFormatting>
  <conditionalFormatting sqref="AD24 AH24">
    <cfRule type="cellIs" dxfId="2391" priority="2812" operator="lessThan">
      <formula>8</formula>
    </cfRule>
  </conditionalFormatting>
  <conditionalFormatting sqref="AD24 AH24">
    <cfRule type="containsBlanks" dxfId="2390" priority="2811">
      <formula>LEN(TRIM(AD24))=0</formula>
    </cfRule>
  </conditionalFormatting>
  <conditionalFormatting sqref="AD24 AH24">
    <cfRule type="cellIs" dxfId="2389" priority="2810" operator="lessThan">
      <formula>8</formula>
    </cfRule>
  </conditionalFormatting>
  <conditionalFormatting sqref="AD24 AH24">
    <cfRule type="containsBlanks" dxfId="2388" priority="2809">
      <formula>LEN(TRIM(AD24))=0</formula>
    </cfRule>
  </conditionalFormatting>
  <conditionalFormatting sqref="AD24 AH24">
    <cfRule type="cellIs" dxfId="2387" priority="2808" operator="lessThan">
      <formula>8</formula>
    </cfRule>
  </conditionalFormatting>
  <conditionalFormatting sqref="AD24 AH24">
    <cfRule type="containsBlanks" dxfId="2386" priority="2807">
      <formula>LEN(TRIM(AD24))=0</formula>
    </cfRule>
  </conditionalFormatting>
  <conditionalFormatting sqref="AD24 AH24">
    <cfRule type="cellIs" dxfId="2385" priority="2806" operator="lessThan">
      <formula>8</formula>
    </cfRule>
  </conditionalFormatting>
  <conditionalFormatting sqref="AD24 AH24">
    <cfRule type="containsBlanks" dxfId="2384" priority="2805">
      <formula>LEN(TRIM(AD24))=0</formula>
    </cfRule>
  </conditionalFormatting>
  <conditionalFormatting sqref="AD24 AH24">
    <cfRule type="cellIs" dxfId="2383" priority="2804" operator="lessThan">
      <formula>8</formula>
    </cfRule>
  </conditionalFormatting>
  <conditionalFormatting sqref="T24 AA24 V24:X24">
    <cfRule type="containsBlanks" dxfId="2382" priority="2803">
      <formula>LEN(TRIM(T24))=0</formula>
    </cfRule>
  </conditionalFormatting>
  <conditionalFormatting sqref="T24 AA24 V24:X24">
    <cfRule type="cellIs" dxfId="2381" priority="2802" operator="lessThan">
      <formula>8</formula>
    </cfRule>
  </conditionalFormatting>
  <conditionalFormatting sqref="W24">
    <cfRule type="containsBlanks" dxfId="2380" priority="2801">
      <formula>LEN(TRIM(W24))=0</formula>
    </cfRule>
  </conditionalFormatting>
  <conditionalFormatting sqref="W24">
    <cfRule type="cellIs" dxfId="2379" priority="2800" operator="lessThan">
      <formula>8</formula>
    </cfRule>
  </conditionalFormatting>
  <conditionalFormatting sqref="X24">
    <cfRule type="containsBlanks" dxfId="2378" priority="2799">
      <formula>LEN(TRIM(X24))=0</formula>
    </cfRule>
  </conditionalFormatting>
  <conditionalFormatting sqref="X24">
    <cfRule type="cellIs" dxfId="2377" priority="2798" operator="lessThan">
      <formula>8</formula>
    </cfRule>
  </conditionalFormatting>
  <conditionalFormatting sqref="AD24">
    <cfRule type="containsBlanks" dxfId="2376" priority="2797">
      <formula>LEN(TRIM(AD24))=0</formula>
    </cfRule>
  </conditionalFormatting>
  <conditionalFormatting sqref="AD24">
    <cfRule type="cellIs" dxfId="2375" priority="2796" operator="lessThan">
      <formula>8</formula>
    </cfRule>
  </conditionalFormatting>
  <conditionalFormatting sqref="AD24">
    <cfRule type="containsBlanks" dxfId="2374" priority="2795">
      <formula>LEN(TRIM(AD24))=0</formula>
    </cfRule>
  </conditionalFormatting>
  <conditionalFormatting sqref="AD24">
    <cfRule type="cellIs" dxfId="2373" priority="2794" operator="lessThan">
      <formula>8</formula>
    </cfRule>
  </conditionalFormatting>
  <conditionalFormatting sqref="D25:F25">
    <cfRule type="containsBlanks" dxfId="2372" priority="2793">
      <formula>LEN(TRIM(D25))=0</formula>
    </cfRule>
  </conditionalFormatting>
  <conditionalFormatting sqref="D25:F25">
    <cfRule type="cellIs" dxfId="2371" priority="2792" operator="lessThan">
      <formula>8</formula>
    </cfRule>
  </conditionalFormatting>
  <conditionalFormatting sqref="D25:F25">
    <cfRule type="containsBlanks" dxfId="2370" priority="2791">
      <formula>LEN(TRIM(D25))=0</formula>
    </cfRule>
  </conditionalFormatting>
  <conditionalFormatting sqref="D25:F25">
    <cfRule type="cellIs" dxfId="2369" priority="2790" operator="lessThan">
      <formula>8</formula>
    </cfRule>
  </conditionalFormatting>
  <conditionalFormatting sqref="AC24">
    <cfRule type="containsBlanks" dxfId="2368" priority="2789">
      <formula>LEN(TRIM(AC24))=0</formula>
    </cfRule>
  </conditionalFormatting>
  <conditionalFormatting sqref="AC24">
    <cfRule type="cellIs" dxfId="2367" priority="2788" operator="lessThan">
      <formula>8</formula>
    </cfRule>
  </conditionalFormatting>
  <conditionalFormatting sqref="AC24">
    <cfRule type="containsBlanks" dxfId="2366" priority="2787">
      <formula>LEN(TRIM(AC24))=0</formula>
    </cfRule>
  </conditionalFormatting>
  <conditionalFormatting sqref="AC24">
    <cfRule type="cellIs" dxfId="2365" priority="2786" operator="lessThan">
      <formula>8</formula>
    </cfRule>
  </conditionalFormatting>
  <conditionalFormatting sqref="I24">
    <cfRule type="containsBlanks" dxfId="2364" priority="2785">
      <formula>LEN(TRIM(I24))=0</formula>
    </cfRule>
  </conditionalFormatting>
  <conditionalFormatting sqref="I24">
    <cfRule type="cellIs" dxfId="2363" priority="2784" operator="lessThan">
      <formula>8</formula>
    </cfRule>
  </conditionalFormatting>
  <conditionalFormatting sqref="I24">
    <cfRule type="containsBlanks" dxfId="2362" priority="2783">
      <formula>LEN(TRIM(I24))=0</formula>
    </cfRule>
  </conditionalFormatting>
  <conditionalFormatting sqref="I24">
    <cfRule type="cellIs" dxfId="2361" priority="2782" operator="lessThan">
      <formula>8</formula>
    </cfRule>
  </conditionalFormatting>
  <conditionalFormatting sqref="K24:L24 L25:M25">
    <cfRule type="containsBlanks" dxfId="2360" priority="2781">
      <formula>LEN(TRIM(K24))=0</formula>
    </cfRule>
  </conditionalFormatting>
  <conditionalFormatting sqref="K24:L24 L25:M25">
    <cfRule type="cellIs" dxfId="2359" priority="2780" operator="lessThan">
      <formula>8</formula>
    </cfRule>
  </conditionalFormatting>
  <conditionalFormatting sqref="K24:L24 L25:M25">
    <cfRule type="containsBlanks" dxfId="2358" priority="2779">
      <formula>LEN(TRIM(K24))=0</formula>
    </cfRule>
  </conditionalFormatting>
  <conditionalFormatting sqref="K24:L24 L25:M25">
    <cfRule type="cellIs" dxfId="2357" priority="2778" operator="lessThan">
      <formula>8</formula>
    </cfRule>
  </conditionalFormatting>
  <conditionalFormatting sqref="Q24:R24 R25">
    <cfRule type="containsBlanks" dxfId="2356" priority="2777">
      <formula>LEN(TRIM(Q24))=0</formula>
    </cfRule>
  </conditionalFormatting>
  <conditionalFormatting sqref="Q24:R24 R25">
    <cfRule type="cellIs" dxfId="2355" priority="2776" operator="lessThan">
      <formula>8</formula>
    </cfRule>
  </conditionalFormatting>
  <conditionalFormatting sqref="Q24:R24 R25">
    <cfRule type="containsBlanks" dxfId="2354" priority="2775">
      <formula>LEN(TRIM(Q24))=0</formula>
    </cfRule>
  </conditionalFormatting>
  <conditionalFormatting sqref="Q24:R24 R25">
    <cfRule type="cellIs" dxfId="2353" priority="2774" operator="lessThan">
      <formula>8</formula>
    </cfRule>
  </conditionalFormatting>
  <conditionalFormatting sqref="AE24:AG24">
    <cfRule type="containsBlanks" dxfId="2352" priority="2773">
      <formula>LEN(TRIM(AE24))=0</formula>
    </cfRule>
  </conditionalFormatting>
  <conditionalFormatting sqref="AE24:AG24">
    <cfRule type="cellIs" dxfId="2351" priority="2772" operator="lessThan">
      <formula>8</formula>
    </cfRule>
  </conditionalFormatting>
  <conditionalFormatting sqref="AE24:AG24">
    <cfRule type="containsBlanks" dxfId="2350" priority="2771">
      <formula>LEN(TRIM(AE24))=0</formula>
    </cfRule>
  </conditionalFormatting>
  <conditionalFormatting sqref="AE24:AG24">
    <cfRule type="cellIs" dxfId="2349" priority="2770" operator="lessThan">
      <formula>8</formula>
    </cfRule>
  </conditionalFormatting>
  <conditionalFormatting sqref="Z24">
    <cfRule type="containsBlanks" dxfId="2348" priority="2769">
      <formula>LEN(TRIM(Z24))=0</formula>
    </cfRule>
  </conditionalFormatting>
  <conditionalFormatting sqref="Z24">
    <cfRule type="cellIs" dxfId="2347" priority="2768" operator="lessThan">
      <formula>8</formula>
    </cfRule>
  </conditionalFormatting>
  <conditionalFormatting sqref="Z24">
    <cfRule type="containsBlanks" dxfId="2346" priority="2767">
      <formula>LEN(TRIM(Z24))=0</formula>
    </cfRule>
  </conditionalFormatting>
  <conditionalFormatting sqref="Z24">
    <cfRule type="cellIs" dxfId="2345" priority="2766" operator="lessThan">
      <formula>8</formula>
    </cfRule>
  </conditionalFormatting>
  <conditionalFormatting sqref="AF25:AG25">
    <cfRule type="containsBlanks" dxfId="2344" priority="2765">
      <formula>LEN(TRIM(AF25))=0</formula>
    </cfRule>
  </conditionalFormatting>
  <conditionalFormatting sqref="AF25:AG25">
    <cfRule type="cellIs" dxfId="2343" priority="2764" operator="lessThan">
      <formula>8</formula>
    </cfRule>
  </conditionalFormatting>
  <conditionalFormatting sqref="AF25:AG25">
    <cfRule type="containsBlanks" dxfId="2342" priority="2763">
      <formula>LEN(TRIM(AF25))=0</formula>
    </cfRule>
  </conditionalFormatting>
  <conditionalFormatting sqref="AF25:AG25">
    <cfRule type="cellIs" dxfId="2341" priority="2762" operator="lessThan">
      <formula>8</formula>
    </cfRule>
  </conditionalFormatting>
  <conditionalFormatting sqref="T26">
    <cfRule type="containsBlanks" dxfId="2340" priority="2761">
      <formula>LEN(TRIM(T26))=0</formula>
    </cfRule>
  </conditionalFormatting>
  <conditionalFormatting sqref="T26">
    <cfRule type="cellIs" dxfId="2339" priority="2760" operator="lessThan">
      <formula>8</formula>
    </cfRule>
  </conditionalFormatting>
  <conditionalFormatting sqref="T26">
    <cfRule type="containsBlanks" dxfId="2338" priority="2759">
      <formula>LEN(TRIM(T26))=0</formula>
    </cfRule>
  </conditionalFormatting>
  <conditionalFormatting sqref="T26">
    <cfRule type="cellIs" dxfId="2337" priority="2758" operator="lessThan">
      <formula>8</formula>
    </cfRule>
  </conditionalFormatting>
  <conditionalFormatting sqref="AH26">
    <cfRule type="containsBlanks" dxfId="2336" priority="2757">
      <formula>LEN(TRIM(AH26))=0</formula>
    </cfRule>
  </conditionalFormatting>
  <conditionalFormatting sqref="AH26">
    <cfRule type="cellIs" dxfId="2335" priority="2756" operator="lessThan">
      <formula>8</formula>
    </cfRule>
  </conditionalFormatting>
  <conditionalFormatting sqref="AH26">
    <cfRule type="containsBlanks" dxfId="2334" priority="2755">
      <formula>LEN(TRIM(AH26))=0</formula>
    </cfRule>
  </conditionalFormatting>
  <conditionalFormatting sqref="AH26">
    <cfRule type="cellIs" dxfId="2333" priority="2754" operator="lessThan">
      <formula>8</formula>
    </cfRule>
  </conditionalFormatting>
  <conditionalFormatting sqref="G24">
    <cfRule type="containsBlanks" dxfId="2332" priority="2753">
      <formula>LEN(TRIM(G24))=0</formula>
    </cfRule>
  </conditionalFormatting>
  <conditionalFormatting sqref="G24">
    <cfRule type="cellIs" dxfId="2331" priority="2752" operator="lessThan">
      <formula>8</formula>
    </cfRule>
  </conditionalFormatting>
  <conditionalFormatting sqref="G24">
    <cfRule type="containsBlanks" dxfId="2330" priority="2751">
      <formula>LEN(TRIM(G24))=0</formula>
    </cfRule>
  </conditionalFormatting>
  <conditionalFormatting sqref="G24">
    <cfRule type="cellIs" dxfId="2329" priority="2750" operator="lessThan">
      <formula>8</formula>
    </cfRule>
  </conditionalFormatting>
  <conditionalFormatting sqref="H24">
    <cfRule type="containsBlanks" dxfId="2328" priority="2749">
      <formula>LEN(TRIM(H24))=0</formula>
    </cfRule>
  </conditionalFormatting>
  <conditionalFormatting sqref="H24">
    <cfRule type="cellIs" dxfId="2327" priority="2748" operator="lessThan">
      <formula>8</formula>
    </cfRule>
  </conditionalFormatting>
  <conditionalFormatting sqref="H24">
    <cfRule type="containsBlanks" dxfId="2326" priority="2747">
      <formula>LEN(TRIM(H24))=0</formula>
    </cfRule>
  </conditionalFormatting>
  <conditionalFormatting sqref="H24">
    <cfRule type="cellIs" dxfId="2325" priority="2746" operator="lessThan">
      <formula>8</formula>
    </cfRule>
  </conditionalFormatting>
  <conditionalFormatting sqref="J24">
    <cfRule type="containsBlanks" dxfId="2324" priority="2745">
      <formula>LEN(TRIM(J24))=0</formula>
    </cfRule>
  </conditionalFormatting>
  <conditionalFormatting sqref="J24">
    <cfRule type="cellIs" dxfId="2323" priority="2744" operator="lessThan">
      <formula>8</formula>
    </cfRule>
  </conditionalFormatting>
  <conditionalFormatting sqref="J24">
    <cfRule type="containsBlanks" dxfId="2322" priority="2743">
      <formula>LEN(TRIM(J24))=0</formula>
    </cfRule>
  </conditionalFormatting>
  <conditionalFormatting sqref="J24">
    <cfRule type="cellIs" dxfId="2321" priority="2742" operator="lessThan">
      <formula>8</formula>
    </cfRule>
  </conditionalFormatting>
  <conditionalFormatting sqref="M24:N24">
    <cfRule type="containsBlanks" dxfId="2320" priority="2741">
      <formula>LEN(TRIM(M24))=0</formula>
    </cfRule>
  </conditionalFormatting>
  <conditionalFormatting sqref="M24:N24">
    <cfRule type="cellIs" dxfId="2319" priority="2740" operator="lessThan">
      <formula>8</formula>
    </cfRule>
  </conditionalFormatting>
  <conditionalFormatting sqref="M24:N24">
    <cfRule type="containsBlanks" dxfId="2318" priority="2739">
      <formula>LEN(TRIM(M24))=0</formula>
    </cfRule>
  </conditionalFormatting>
  <conditionalFormatting sqref="M24:N24">
    <cfRule type="cellIs" dxfId="2317" priority="2738" operator="lessThan">
      <formula>8</formula>
    </cfRule>
  </conditionalFormatting>
  <conditionalFormatting sqref="O25">
    <cfRule type="containsBlanks" dxfId="2316" priority="2737">
      <formula>LEN(TRIM(O25))=0</formula>
    </cfRule>
  </conditionalFormatting>
  <conditionalFormatting sqref="O25">
    <cfRule type="cellIs" dxfId="2315" priority="2736" operator="lessThan">
      <formula>8</formula>
    </cfRule>
  </conditionalFormatting>
  <conditionalFormatting sqref="O25">
    <cfRule type="containsBlanks" dxfId="2314" priority="2735">
      <formula>LEN(TRIM(O25))=0</formula>
    </cfRule>
  </conditionalFormatting>
  <conditionalFormatting sqref="O25">
    <cfRule type="cellIs" dxfId="2313" priority="2734" operator="lessThan">
      <formula>8</formula>
    </cfRule>
  </conditionalFormatting>
  <conditionalFormatting sqref="S17">
    <cfRule type="containsBlanks" dxfId="2312" priority="2733">
      <formula>LEN(TRIM(S17))=0</formula>
    </cfRule>
  </conditionalFormatting>
  <conditionalFormatting sqref="S17">
    <cfRule type="cellIs" dxfId="2311" priority="2732" operator="lessThan">
      <formula>8</formula>
    </cfRule>
  </conditionalFormatting>
  <conditionalFormatting sqref="S17">
    <cfRule type="containsBlanks" dxfId="2310" priority="2731">
      <formula>LEN(TRIM(S17))=0</formula>
    </cfRule>
  </conditionalFormatting>
  <conditionalFormatting sqref="S17">
    <cfRule type="cellIs" dxfId="2309" priority="2730" operator="lessThan">
      <formula>8</formula>
    </cfRule>
  </conditionalFormatting>
  <conditionalFormatting sqref="J25">
    <cfRule type="containsBlanks" dxfId="2308" priority="2725">
      <formula>LEN(TRIM(J25))=0</formula>
    </cfRule>
  </conditionalFormatting>
  <conditionalFormatting sqref="J25">
    <cfRule type="cellIs" dxfId="2307" priority="2724" operator="lessThan">
      <formula>8</formula>
    </cfRule>
  </conditionalFormatting>
  <conditionalFormatting sqref="J25">
    <cfRule type="containsBlanks" dxfId="2306" priority="2723">
      <formula>LEN(TRIM(J25))=0</formula>
    </cfRule>
  </conditionalFormatting>
  <conditionalFormatting sqref="J25">
    <cfRule type="cellIs" dxfId="2305" priority="2722" operator="lessThan">
      <formula>8</formula>
    </cfRule>
  </conditionalFormatting>
  <conditionalFormatting sqref="L25">
    <cfRule type="containsBlanks" dxfId="2304" priority="2721">
      <formula>LEN(TRIM(L25))=0</formula>
    </cfRule>
  </conditionalFormatting>
  <conditionalFormatting sqref="L25">
    <cfRule type="cellIs" dxfId="2303" priority="2720" operator="lessThan">
      <formula>8</formula>
    </cfRule>
  </conditionalFormatting>
  <conditionalFormatting sqref="L25">
    <cfRule type="containsBlanks" dxfId="2302" priority="2719">
      <formula>LEN(TRIM(L25))=0</formula>
    </cfRule>
  </conditionalFormatting>
  <conditionalFormatting sqref="L25">
    <cfRule type="cellIs" dxfId="2301" priority="2718" operator="lessThan">
      <formula>8</formula>
    </cfRule>
  </conditionalFormatting>
  <conditionalFormatting sqref="AA17">
    <cfRule type="containsBlanks" dxfId="2300" priority="2699">
      <formula>LEN(TRIM(AA17))=0</formula>
    </cfRule>
  </conditionalFormatting>
  <conditionalFormatting sqref="AA17">
    <cfRule type="cellIs" dxfId="2299" priority="2698" operator="lessThan">
      <formula>8</formula>
    </cfRule>
  </conditionalFormatting>
  <conditionalFormatting sqref="AA17">
    <cfRule type="containsBlanks" dxfId="2298" priority="2697">
      <formula>LEN(TRIM(AA17))=0</formula>
    </cfRule>
  </conditionalFormatting>
  <conditionalFormatting sqref="AA17">
    <cfRule type="cellIs" dxfId="2297" priority="2696" operator="lessThan">
      <formula>8</formula>
    </cfRule>
  </conditionalFormatting>
  <conditionalFormatting sqref="AA17">
    <cfRule type="containsBlanks" dxfId="2296" priority="2695">
      <formula>LEN(TRIM(AA17))=0</formula>
    </cfRule>
  </conditionalFormatting>
  <conditionalFormatting sqref="AA17">
    <cfRule type="cellIs" dxfId="2295" priority="2694" operator="lessThan">
      <formula>8</formula>
    </cfRule>
  </conditionalFormatting>
  <conditionalFormatting sqref="AA17">
    <cfRule type="containsBlanks" dxfId="2294" priority="2693">
      <formula>LEN(TRIM(AA17))=0</formula>
    </cfRule>
  </conditionalFormatting>
  <conditionalFormatting sqref="AA17">
    <cfRule type="cellIs" dxfId="2293" priority="2692" operator="lessThan">
      <formula>8</formula>
    </cfRule>
  </conditionalFormatting>
  <conditionalFormatting sqref="AA17">
    <cfRule type="containsBlanks" dxfId="2292" priority="2691">
      <formula>LEN(TRIM(AA17))=0</formula>
    </cfRule>
  </conditionalFormatting>
  <conditionalFormatting sqref="AA17">
    <cfRule type="cellIs" dxfId="2291" priority="2690" operator="lessThan">
      <formula>8</formula>
    </cfRule>
  </conditionalFormatting>
  <conditionalFormatting sqref="U24">
    <cfRule type="containsBlanks" dxfId="2290" priority="2679">
      <formula>LEN(TRIM(U24))=0</formula>
    </cfRule>
  </conditionalFormatting>
  <conditionalFormatting sqref="U24">
    <cfRule type="cellIs" dxfId="2289" priority="2678" operator="lessThan">
      <formula>8</formula>
    </cfRule>
  </conditionalFormatting>
  <conditionalFormatting sqref="U24">
    <cfRule type="containsBlanks" dxfId="2288" priority="2677">
      <formula>LEN(TRIM(U24))=0</formula>
    </cfRule>
  </conditionalFormatting>
  <conditionalFormatting sqref="U24">
    <cfRule type="cellIs" dxfId="2287" priority="2676" operator="lessThan">
      <formula>8</formula>
    </cfRule>
  </conditionalFormatting>
  <conditionalFormatting sqref="U24">
    <cfRule type="containsBlanks" dxfId="2286" priority="2675">
      <formula>LEN(TRIM(U24))=0</formula>
    </cfRule>
  </conditionalFormatting>
  <conditionalFormatting sqref="U24">
    <cfRule type="cellIs" dxfId="2285" priority="2674" operator="lessThan">
      <formula>8</formula>
    </cfRule>
  </conditionalFormatting>
  <conditionalFormatting sqref="U24">
    <cfRule type="containsBlanks" dxfId="2284" priority="2673">
      <formula>LEN(TRIM(U24))=0</formula>
    </cfRule>
  </conditionalFormatting>
  <conditionalFormatting sqref="U24">
    <cfRule type="cellIs" dxfId="2283" priority="2672" operator="lessThan">
      <formula>8</formula>
    </cfRule>
  </conditionalFormatting>
  <conditionalFormatting sqref="U24">
    <cfRule type="containsBlanks" dxfId="2282" priority="2671">
      <formula>LEN(TRIM(U24))=0</formula>
    </cfRule>
  </conditionalFormatting>
  <conditionalFormatting sqref="U24">
    <cfRule type="cellIs" dxfId="2281" priority="2670" operator="lessThan">
      <formula>8</formula>
    </cfRule>
  </conditionalFormatting>
  <conditionalFormatting sqref="Y24">
    <cfRule type="containsBlanks" dxfId="2280" priority="2669">
      <formula>LEN(TRIM(Y24))=0</formula>
    </cfRule>
  </conditionalFormatting>
  <conditionalFormatting sqref="Y24">
    <cfRule type="cellIs" dxfId="2279" priority="2668" operator="lessThan">
      <formula>8</formula>
    </cfRule>
  </conditionalFormatting>
  <conditionalFormatting sqref="Y24">
    <cfRule type="containsBlanks" dxfId="2278" priority="2667">
      <formula>LEN(TRIM(Y24))=0</formula>
    </cfRule>
  </conditionalFormatting>
  <conditionalFormatting sqref="Y24">
    <cfRule type="cellIs" dxfId="2277" priority="2666" operator="lessThan">
      <formula>8</formula>
    </cfRule>
  </conditionalFormatting>
  <conditionalFormatting sqref="Y24">
    <cfRule type="containsBlanks" dxfId="2276" priority="2665">
      <formula>LEN(TRIM(Y24))=0</formula>
    </cfRule>
  </conditionalFormatting>
  <conditionalFormatting sqref="Y24">
    <cfRule type="cellIs" dxfId="2275" priority="2664" operator="lessThan">
      <formula>8</formula>
    </cfRule>
  </conditionalFormatting>
  <conditionalFormatting sqref="Y24">
    <cfRule type="containsBlanks" dxfId="2274" priority="2663">
      <formula>LEN(TRIM(Y24))=0</formula>
    </cfRule>
  </conditionalFormatting>
  <conditionalFormatting sqref="Y24">
    <cfRule type="cellIs" dxfId="2273" priority="2662" operator="lessThan">
      <formula>8</formula>
    </cfRule>
  </conditionalFormatting>
  <conditionalFormatting sqref="Y24">
    <cfRule type="containsBlanks" dxfId="2272" priority="2661">
      <formula>LEN(TRIM(Y24))=0</formula>
    </cfRule>
  </conditionalFormatting>
  <conditionalFormatting sqref="Y24">
    <cfRule type="cellIs" dxfId="2271" priority="2660" operator="lessThan">
      <formula>8</formula>
    </cfRule>
  </conditionalFormatting>
  <conditionalFormatting sqref="AB24">
    <cfRule type="containsBlanks" dxfId="2270" priority="2659">
      <formula>LEN(TRIM(AB24))=0</formula>
    </cfRule>
  </conditionalFormatting>
  <conditionalFormatting sqref="AB24">
    <cfRule type="cellIs" dxfId="2269" priority="2658" operator="lessThan">
      <formula>8</formula>
    </cfRule>
  </conditionalFormatting>
  <conditionalFormatting sqref="AB24">
    <cfRule type="containsBlanks" dxfId="2268" priority="2657">
      <formula>LEN(TRIM(AB24))=0</formula>
    </cfRule>
  </conditionalFormatting>
  <conditionalFormatting sqref="AB24">
    <cfRule type="cellIs" dxfId="2267" priority="2656" operator="lessThan">
      <formula>8</formula>
    </cfRule>
  </conditionalFormatting>
  <conditionalFormatting sqref="AB24">
    <cfRule type="containsBlanks" dxfId="2266" priority="2655">
      <formula>LEN(TRIM(AB24))=0</formula>
    </cfRule>
  </conditionalFormatting>
  <conditionalFormatting sqref="AB24">
    <cfRule type="cellIs" dxfId="2265" priority="2654" operator="lessThan">
      <formula>8</formula>
    </cfRule>
  </conditionalFormatting>
  <conditionalFormatting sqref="AB24">
    <cfRule type="containsBlanks" dxfId="2264" priority="2653">
      <formula>LEN(TRIM(AB24))=0</formula>
    </cfRule>
  </conditionalFormatting>
  <conditionalFormatting sqref="AB24">
    <cfRule type="cellIs" dxfId="2263" priority="2652" operator="lessThan">
      <formula>8</formula>
    </cfRule>
  </conditionalFormatting>
  <conditionalFormatting sqref="AB24">
    <cfRule type="containsBlanks" dxfId="2262" priority="2651">
      <formula>LEN(TRIM(AB24))=0</formula>
    </cfRule>
  </conditionalFormatting>
  <conditionalFormatting sqref="AB24">
    <cfRule type="cellIs" dxfId="2261" priority="2650" operator="lessThan">
      <formula>8</formula>
    </cfRule>
  </conditionalFormatting>
  <conditionalFormatting sqref="T25">
    <cfRule type="containsBlanks" dxfId="2260" priority="2649">
      <formula>LEN(TRIM(T25))=0</formula>
    </cfRule>
  </conditionalFormatting>
  <conditionalFormatting sqref="T25">
    <cfRule type="cellIs" dxfId="2259" priority="2648" operator="lessThan">
      <formula>8</formula>
    </cfRule>
  </conditionalFormatting>
  <conditionalFormatting sqref="T25">
    <cfRule type="containsBlanks" dxfId="2258" priority="2647">
      <formula>LEN(TRIM(T25))=0</formula>
    </cfRule>
  </conditionalFormatting>
  <conditionalFormatting sqref="T25">
    <cfRule type="cellIs" dxfId="2257" priority="2646" operator="lessThan">
      <formula>8</formula>
    </cfRule>
  </conditionalFormatting>
  <conditionalFormatting sqref="T25">
    <cfRule type="containsBlanks" dxfId="2256" priority="2645">
      <formula>LEN(TRIM(T25))=0</formula>
    </cfRule>
  </conditionalFormatting>
  <conditionalFormatting sqref="T25">
    <cfRule type="cellIs" dxfId="2255" priority="2644" operator="lessThan">
      <formula>8</formula>
    </cfRule>
  </conditionalFormatting>
  <conditionalFormatting sqref="T25">
    <cfRule type="containsBlanks" dxfId="2254" priority="2643">
      <formula>LEN(TRIM(T25))=0</formula>
    </cfRule>
  </conditionalFormatting>
  <conditionalFormatting sqref="T25">
    <cfRule type="cellIs" dxfId="2253" priority="2642" operator="lessThan">
      <formula>8</formula>
    </cfRule>
  </conditionalFormatting>
  <conditionalFormatting sqref="T25">
    <cfRule type="containsBlanks" dxfId="2252" priority="2641">
      <formula>LEN(TRIM(T25))=0</formula>
    </cfRule>
  </conditionalFormatting>
  <conditionalFormatting sqref="T25">
    <cfRule type="cellIs" dxfId="2251" priority="2640" operator="lessThan">
      <formula>8</formula>
    </cfRule>
  </conditionalFormatting>
  <conditionalFormatting sqref="Y25">
    <cfRule type="containsBlanks" dxfId="2250" priority="2639">
      <formula>LEN(TRIM(Y25))=0</formula>
    </cfRule>
  </conditionalFormatting>
  <conditionalFormatting sqref="Y25">
    <cfRule type="cellIs" dxfId="2249" priority="2638" operator="lessThan">
      <formula>8</formula>
    </cfRule>
  </conditionalFormatting>
  <conditionalFormatting sqref="Y25">
    <cfRule type="containsBlanks" dxfId="2248" priority="2637">
      <formula>LEN(TRIM(Y25))=0</formula>
    </cfRule>
  </conditionalFormatting>
  <conditionalFormatting sqref="Y25">
    <cfRule type="cellIs" dxfId="2247" priority="2636" operator="lessThan">
      <formula>8</formula>
    </cfRule>
  </conditionalFormatting>
  <conditionalFormatting sqref="Y25">
    <cfRule type="containsBlanks" dxfId="2246" priority="2635">
      <formula>LEN(TRIM(Y25))=0</formula>
    </cfRule>
  </conditionalFormatting>
  <conditionalFormatting sqref="Y25">
    <cfRule type="cellIs" dxfId="2245" priority="2634" operator="lessThan">
      <formula>8</formula>
    </cfRule>
  </conditionalFormatting>
  <conditionalFormatting sqref="Y25">
    <cfRule type="containsBlanks" dxfId="2244" priority="2633">
      <formula>LEN(TRIM(Y25))=0</formula>
    </cfRule>
  </conditionalFormatting>
  <conditionalFormatting sqref="Y25">
    <cfRule type="cellIs" dxfId="2243" priority="2632" operator="lessThan">
      <formula>8</formula>
    </cfRule>
  </conditionalFormatting>
  <conditionalFormatting sqref="Y25">
    <cfRule type="containsBlanks" dxfId="2242" priority="2631">
      <formula>LEN(TRIM(Y25))=0</formula>
    </cfRule>
  </conditionalFormatting>
  <conditionalFormatting sqref="Y25">
    <cfRule type="cellIs" dxfId="2241" priority="2630" operator="lessThan">
      <formula>8</formula>
    </cfRule>
  </conditionalFormatting>
  <conditionalFormatting sqref="J23">
    <cfRule type="containsBlanks" dxfId="2240" priority="2539">
      <formula>LEN(TRIM(J23))=0</formula>
    </cfRule>
  </conditionalFormatting>
  <conditionalFormatting sqref="J23">
    <cfRule type="cellIs" dxfId="2239" priority="2538" operator="lessThan">
      <formula>8</formula>
    </cfRule>
  </conditionalFormatting>
  <conditionalFormatting sqref="J23">
    <cfRule type="containsBlanks" dxfId="2238" priority="2537">
      <formula>LEN(TRIM(J23))=0</formula>
    </cfRule>
  </conditionalFormatting>
  <conditionalFormatting sqref="J23">
    <cfRule type="cellIs" dxfId="2237" priority="2536" operator="lessThan">
      <formula>8</formula>
    </cfRule>
  </conditionalFormatting>
  <conditionalFormatting sqref="J23">
    <cfRule type="containsBlanks" dxfId="2236" priority="2535">
      <formula>LEN(TRIM(J23))=0</formula>
    </cfRule>
  </conditionalFormatting>
  <conditionalFormatting sqref="J23">
    <cfRule type="cellIs" dxfId="2235" priority="2534" operator="lessThan">
      <formula>8</formula>
    </cfRule>
  </conditionalFormatting>
  <conditionalFormatting sqref="J23">
    <cfRule type="containsBlanks" dxfId="2234" priority="2533">
      <formula>LEN(TRIM(J23))=0</formula>
    </cfRule>
  </conditionalFormatting>
  <conditionalFormatting sqref="J23">
    <cfRule type="cellIs" dxfId="2233" priority="2532" operator="lessThan">
      <formula>8</formula>
    </cfRule>
  </conditionalFormatting>
  <conditionalFormatting sqref="J23">
    <cfRule type="containsBlanks" dxfId="2232" priority="2531">
      <formula>LEN(TRIM(J23))=0</formula>
    </cfRule>
  </conditionalFormatting>
  <conditionalFormatting sqref="J23">
    <cfRule type="cellIs" dxfId="2231" priority="2530" operator="lessThan">
      <formula>8</formula>
    </cfRule>
  </conditionalFormatting>
  <conditionalFormatting sqref="G25">
    <cfRule type="containsBlanks" dxfId="2230" priority="2529">
      <formula>LEN(TRIM(G25))=0</formula>
    </cfRule>
  </conditionalFormatting>
  <conditionalFormatting sqref="G25">
    <cfRule type="cellIs" dxfId="2229" priority="2528" operator="lessThan">
      <formula>8</formula>
    </cfRule>
  </conditionalFormatting>
  <conditionalFormatting sqref="G25">
    <cfRule type="containsBlanks" dxfId="2228" priority="2527">
      <formula>LEN(TRIM(G25))=0</formula>
    </cfRule>
  </conditionalFormatting>
  <conditionalFormatting sqref="G25">
    <cfRule type="cellIs" dxfId="2227" priority="2526" operator="lessThan">
      <formula>8</formula>
    </cfRule>
  </conditionalFormatting>
  <conditionalFormatting sqref="G25">
    <cfRule type="containsBlanks" dxfId="2226" priority="2525">
      <formula>LEN(TRIM(G25))=0</formula>
    </cfRule>
  </conditionalFormatting>
  <conditionalFormatting sqref="G25">
    <cfRule type="cellIs" dxfId="2225" priority="2524" operator="lessThan">
      <formula>8</formula>
    </cfRule>
  </conditionalFormatting>
  <conditionalFormatting sqref="G25">
    <cfRule type="containsBlanks" dxfId="2224" priority="2523">
      <formula>LEN(TRIM(G25))=0</formula>
    </cfRule>
  </conditionalFormatting>
  <conditionalFormatting sqref="G25">
    <cfRule type="cellIs" dxfId="2223" priority="2522" operator="lessThan">
      <formula>8</formula>
    </cfRule>
  </conditionalFormatting>
  <conditionalFormatting sqref="G25">
    <cfRule type="containsBlanks" dxfId="2222" priority="2521">
      <formula>LEN(TRIM(G25))=0</formula>
    </cfRule>
  </conditionalFormatting>
  <conditionalFormatting sqref="G25">
    <cfRule type="cellIs" dxfId="2221" priority="2520" operator="lessThan">
      <formula>8</formula>
    </cfRule>
  </conditionalFormatting>
  <conditionalFormatting sqref="T12">
    <cfRule type="containsBlanks" dxfId="2220" priority="2519">
      <formula>LEN(TRIM(T12))=0</formula>
    </cfRule>
  </conditionalFormatting>
  <conditionalFormatting sqref="T12">
    <cfRule type="cellIs" dxfId="2219" priority="2518" operator="lessThan">
      <formula>8</formula>
    </cfRule>
  </conditionalFormatting>
  <conditionalFormatting sqref="T12">
    <cfRule type="containsBlanks" dxfId="2218" priority="2517">
      <formula>LEN(TRIM(T12))=0</formula>
    </cfRule>
  </conditionalFormatting>
  <conditionalFormatting sqref="T12">
    <cfRule type="cellIs" dxfId="2217" priority="2516" operator="lessThan">
      <formula>8</formula>
    </cfRule>
  </conditionalFormatting>
  <conditionalFormatting sqref="T12">
    <cfRule type="containsBlanks" dxfId="2216" priority="2515">
      <formula>LEN(TRIM(T12))=0</formula>
    </cfRule>
  </conditionalFormatting>
  <conditionalFormatting sqref="T12">
    <cfRule type="cellIs" dxfId="2215" priority="2514" operator="lessThan">
      <formula>8</formula>
    </cfRule>
  </conditionalFormatting>
  <conditionalFormatting sqref="T12">
    <cfRule type="containsBlanks" dxfId="2214" priority="2513">
      <formula>LEN(TRIM(T12))=0</formula>
    </cfRule>
  </conditionalFormatting>
  <conditionalFormatting sqref="T12">
    <cfRule type="cellIs" dxfId="2213" priority="2512" operator="lessThan">
      <formula>8</formula>
    </cfRule>
  </conditionalFormatting>
  <conditionalFormatting sqref="T12">
    <cfRule type="containsBlanks" dxfId="2212" priority="2511">
      <formula>LEN(TRIM(T12))=0</formula>
    </cfRule>
  </conditionalFormatting>
  <conditionalFormatting sqref="T12">
    <cfRule type="cellIs" dxfId="2211" priority="2510" operator="lessThan">
      <formula>8</formula>
    </cfRule>
  </conditionalFormatting>
  <conditionalFormatting sqref="S12">
    <cfRule type="containsBlanks" dxfId="2210" priority="2509">
      <formula>LEN(TRIM(S12))=0</formula>
    </cfRule>
  </conditionalFormatting>
  <conditionalFormatting sqref="S12">
    <cfRule type="cellIs" dxfId="2209" priority="2508" operator="lessThan">
      <formula>8</formula>
    </cfRule>
  </conditionalFormatting>
  <conditionalFormatting sqref="S12">
    <cfRule type="containsBlanks" dxfId="2208" priority="2507">
      <formula>LEN(TRIM(S12))=0</formula>
    </cfRule>
  </conditionalFormatting>
  <conditionalFormatting sqref="S12">
    <cfRule type="cellIs" dxfId="2207" priority="2506" operator="lessThan">
      <formula>8</formula>
    </cfRule>
  </conditionalFormatting>
  <conditionalFormatting sqref="S12">
    <cfRule type="containsBlanks" dxfId="2206" priority="2505">
      <formula>LEN(TRIM(S12))=0</formula>
    </cfRule>
  </conditionalFormatting>
  <conditionalFormatting sqref="S12">
    <cfRule type="cellIs" dxfId="2205" priority="2504" operator="lessThan">
      <formula>8</formula>
    </cfRule>
  </conditionalFormatting>
  <conditionalFormatting sqref="S12">
    <cfRule type="containsBlanks" dxfId="2204" priority="2503">
      <formula>LEN(TRIM(S12))=0</formula>
    </cfRule>
  </conditionalFormatting>
  <conditionalFormatting sqref="S12">
    <cfRule type="cellIs" dxfId="2203" priority="2502" operator="lessThan">
      <formula>8</formula>
    </cfRule>
  </conditionalFormatting>
  <conditionalFormatting sqref="S12">
    <cfRule type="containsBlanks" dxfId="2202" priority="2501">
      <formula>LEN(TRIM(S12))=0</formula>
    </cfRule>
  </conditionalFormatting>
  <conditionalFormatting sqref="S12">
    <cfRule type="cellIs" dxfId="2201" priority="2500" operator="lessThan">
      <formula>8</formula>
    </cfRule>
  </conditionalFormatting>
  <conditionalFormatting sqref="T13">
    <cfRule type="containsBlanks" dxfId="2200" priority="2499">
      <formula>LEN(TRIM(T13))=0</formula>
    </cfRule>
  </conditionalFormatting>
  <conditionalFormatting sqref="T13">
    <cfRule type="cellIs" dxfId="2199" priority="2498" operator="lessThan">
      <formula>8</formula>
    </cfRule>
  </conditionalFormatting>
  <conditionalFormatting sqref="T13">
    <cfRule type="containsBlanks" dxfId="2198" priority="2497">
      <formula>LEN(TRIM(T13))=0</formula>
    </cfRule>
  </conditionalFormatting>
  <conditionalFormatting sqref="T13">
    <cfRule type="cellIs" dxfId="2197" priority="2496" operator="lessThan">
      <formula>8</formula>
    </cfRule>
  </conditionalFormatting>
  <conditionalFormatting sqref="T13">
    <cfRule type="containsBlanks" dxfId="2196" priority="2495">
      <formula>LEN(TRIM(T13))=0</formula>
    </cfRule>
  </conditionalFormatting>
  <conditionalFormatting sqref="T13">
    <cfRule type="cellIs" dxfId="2195" priority="2494" operator="lessThan">
      <formula>8</formula>
    </cfRule>
  </conditionalFormatting>
  <conditionalFormatting sqref="T13">
    <cfRule type="containsBlanks" dxfId="2194" priority="2493">
      <formula>LEN(TRIM(T13))=0</formula>
    </cfRule>
  </conditionalFormatting>
  <conditionalFormatting sqref="T13">
    <cfRule type="cellIs" dxfId="2193" priority="2492" operator="lessThan">
      <formula>8</formula>
    </cfRule>
  </conditionalFormatting>
  <conditionalFormatting sqref="T13">
    <cfRule type="containsBlanks" dxfId="2192" priority="2491">
      <formula>LEN(TRIM(T13))=0</formula>
    </cfRule>
  </conditionalFormatting>
  <conditionalFormatting sqref="T13">
    <cfRule type="cellIs" dxfId="2191" priority="2490" operator="lessThan">
      <formula>8</formula>
    </cfRule>
  </conditionalFormatting>
  <conditionalFormatting sqref="AG13">
    <cfRule type="containsBlanks" dxfId="2190" priority="2489">
      <formula>LEN(TRIM(AG13))=0</formula>
    </cfRule>
  </conditionalFormatting>
  <conditionalFormatting sqref="AG13">
    <cfRule type="cellIs" dxfId="2189" priority="2488" operator="lessThan">
      <formula>8</formula>
    </cfRule>
  </conditionalFormatting>
  <conditionalFormatting sqref="AG13">
    <cfRule type="containsBlanks" dxfId="2188" priority="2487">
      <formula>LEN(TRIM(AG13))=0</formula>
    </cfRule>
  </conditionalFormatting>
  <conditionalFormatting sqref="AG13">
    <cfRule type="cellIs" dxfId="2187" priority="2486" operator="lessThan">
      <formula>8</formula>
    </cfRule>
  </conditionalFormatting>
  <conditionalFormatting sqref="AG13">
    <cfRule type="containsBlanks" dxfId="2186" priority="2485">
      <formula>LEN(TRIM(AG13))=0</formula>
    </cfRule>
  </conditionalFormatting>
  <conditionalFormatting sqref="AG13">
    <cfRule type="cellIs" dxfId="2185" priority="2484" operator="lessThan">
      <formula>8</formula>
    </cfRule>
  </conditionalFormatting>
  <conditionalFormatting sqref="AG13">
    <cfRule type="containsBlanks" dxfId="2184" priority="2483">
      <formula>LEN(TRIM(AG13))=0</formula>
    </cfRule>
  </conditionalFormatting>
  <conditionalFormatting sqref="AG13">
    <cfRule type="cellIs" dxfId="2183" priority="2482" operator="lessThan">
      <formula>8</formula>
    </cfRule>
  </conditionalFormatting>
  <conditionalFormatting sqref="AG13">
    <cfRule type="containsBlanks" dxfId="2182" priority="2481">
      <formula>LEN(TRIM(AG13))=0</formula>
    </cfRule>
  </conditionalFormatting>
  <conditionalFormatting sqref="AG13">
    <cfRule type="cellIs" dxfId="2181" priority="2480" operator="lessThan">
      <formula>8</formula>
    </cfRule>
  </conditionalFormatting>
  <conditionalFormatting sqref="AE16">
    <cfRule type="containsBlanks" dxfId="2180" priority="2479">
      <formula>LEN(TRIM(AE16))=0</formula>
    </cfRule>
  </conditionalFormatting>
  <conditionalFormatting sqref="AE16">
    <cfRule type="cellIs" dxfId="2179" priority="2478" operator="lessThan">
      <formula>8</formula>
    </cfRule>
  </conditionalFormatting>
  <conditionalFormatting sqref="AE16">
    <cfRule type="containsBlanks" dxfId="2178" priority="2477">
      <formula>LEN(TRIM(AE16))=0</formula>
    </cfRule>
  </conditionalFormatting>
  <conditionalFormatting sqref="AE16">
    <cfRule type="cellIs" dxfId="2177" priority="2476" operator="lessThan">
      <formula>8</formula>
    </cfRule>
  </conditionalFormatting>
  <conditionalFormatting sqref="AE16">
    <cfRule type="containsBlanks" dxfId="2176" priority="2475">
      <formula>LEN(TRIM(AE16))=0</formula>
    </cfRule>
  </conditionalFormatting>
  <conditionalFormatting sqref="AE16">
    <cfRule type="cellIs" dxfId="2175" priority="2474" operator="lessThan">
      <formula>8</formula>
    </cfRule>
  </conditionalFormatting>
  <conditionalFormatting sqref="AE16">
    <cfRule type="containsBlanks" dxfId="2174" priority="2473">
      <formula>LEN(TRIM(AE16))=0</formula>
    </cfRule>
  </conditionalFormatting>
  <conditionalFormatting sqref="AE16">
    <cfRule type="cellIs" dxfId="2173" priority="2472" operator="lessThan">
      <formula>8</formula>
    </cfRule>
  </conditionalFormatting>
  <conditionalFormatting sqref="AE16">
    <cfRule type="containsBlanks" dxfId="2172" priority="2471">
      <formula>LEN(TRIM(AE16))=0</formula>
    </cfRule>
  </conditionalFormatting>
  <conditionalFormatting sqref="AE16">
    <cfRule type="cellIs" dxfId="2171" priority="2470" operator="lessThan">
      <formula>8</formula>
    </cfRule>
  </conditionalFormatting>
  <conditionalFormatting sqref="AE17">
    <cfRule type="containsBlanks" dxfId="2170" priority="2469">
      <formula>LEN(TRIM(AE17))=0</formula>
    </cfRule>
  </conditionalFormatting>
  <conditionalFormatting sqref="AE17">
    <cfRule type="cellIs" dxfId="2169" priority="2468" operator="lessThan">
      <formula>8</formula>
    </cfRule>
  </conditionalFormatting>
  <conditionalFormatting sqref="AE17">
    <cfRule type="containsBlanks" dxfId="2168" priority="2467">
      <formula>LEN(TRIM(AE17))=0</formula>
    </cfRule>
  </conditionalFormatting>
  <conditionalFormatting sqref="AE17">
    <cfRule type="cellIs" dxfId="2167" priority="2466" operator="lessThan">
      <formula>8</formula>
    </cfRule>
  </conditionalFormatting>
  <conditionalFormatting sqref="AE17">
    <cfRule type="containsBlanks" dxfId="2166" priority="2465">
      <formula>LEN(TRIM(AE17))=0</formula>
    </cfRule>
  </conditionalFormatting>
  <conditionalFormatting sqref="AE17">
    <cfRule type="cellIs" dxfId="2165" priority="2464" operator="lessThan">
      <formula>8</formula>
    </cfRule>
  </conditionalFormatting>
  <conditionalFormatting sqref="AE17">
    <cfRule type="containsBlanks" dxfId="2164" priority="2463">
      <formula>LEN(TRIM(AE17))=0</formula>
    </cfRule>
  </conditionalFormatting>
  <conditionalFormatting sqref="AE17">
    <cfRule type="cellIs" dxfId="2163" priority="2462" operator="lessThan">
      <formula>8</formula>
    </cfRule>
  </conditionalFormatting>
  <conditionalFormatting sqref="AE17">
    <cfRule type="containsBlanks" dxfId="2162" priority="2461">
      <formula>LEN(TRIM(AE17))=0</formula>
    </cfRule>
  </conditionalFormatting>
  <conditionalFormatting sqref="AE17">
    <cfRule type="cellIs" dxfId="2161" priority="2460" operator="lessThan">
      <formula>8</formula>
    </cfRule>
  </conditionalFormatting>
  <conditionalFormatting sqref="Y17">
    <cfRule type="containsBlanks" dxfId="2160" priority="2459">
      <formula>LEN(TRIM(Y17))=0</formula>
    </cfRule>
  </conditionalFormatting>
  <conditionalFormatting sqref="Y17">
    <cfRule type="cellIs" dxfId="2159" priority="2458" operator="lessThan">
      <formula>8</formula>
    </cfRule>
  </conditionalFormatting>
  <conditionalFormatting sqref="Y17">
    <cfRule type="containsBlanks" dxfId="2158" priority="2457">
      <formula>LEN(TRIM(Y17))=0</formula>
    </cfRule>
  </conditionalFormatting>
  <conditionalFormatting sqref="Y17">
    <cfRule type="cellIs" dxfId="2157" priority="2456" operator="lessThan">
      <formula>8</formula>
    </cfRule>
  </conditionalFormatting>
  <conditionalFormatting sqref="Y17">
    <cfRule type="containsBlanks" dxfId="2156" priority="2455">
      <formula>LEN(TRIM(Y17))=0</formula>
    </cfRule>
  </conditionalFormatting>
  <conditionalFormatting sqref="Y17">
    <cfRule type="cellIs" dxfId="2155" priority="2454" operator="lessThan">
      <formula>8</formula>
    </cfRule>
  </conditionalFormatting>
  <conditionalFormatting sqref="Y17">
    <cfRule type="containsBlanks" dxfId="2154" priority="2453">
      <formula>LEN(TRIM(Y17))=0</formula>
    </cfRule>
  </conditionalFormatting>
  <conditionalFormatting sqref="Y17">
    <cfRule type="cellIs" dxfId="2153" priority="2452" operator="lessThan">
      <formula>8</formula>
    </cfRule>
  </conditionalFormatting>
  <conditionalFormatting sqref="Y17">
    <cfRule type="containsBlanks" dxfId="2152" priority="2451">
      <formula>LEN(TRIM(Y17))=0</formula>
    </cfRule>
  </conditionalFormatting>
  <conditionalFormatting sqref="Y17">
    <cfRule type="cellIs" dxfId="2151" priority="2450" operator="lessThan">
      <formula>8</formula>
    </cfRule>
  </conditionalFormatting>
  <conditionalFormatting sqref="AE19">
    <cfRule type="containsBlanks" dxfId="2150" priority="2449">
      <formula>LEN(TRIM(AE19))=0</formula>
    </cfRule>
  </conditionalFormatting>
  <conditionalFormatting sqref="AE19">
    <cfRule type="cellIs" dxfId="2149" priority="2448" operator="lessThan">
      <formula>8</formula>
    </cfRule>
  </conditionalFormatting>
  <conditionalFormatting sqref="AE19">
    <cfRule type="containsBlanks" dxfId="2148" priority="2447">
      <formula>LEN(TRIM(AE19))=0</formula>
    </cfRule>
  </conditionalFormatting>
  <conditionalFormatting sqref="AE19">
    <cfRule type="cellIs" dxfId="2147" priority="2446" operator="lessThan">
      <formula>8</formula>
    </cfRule>
  </conditionalFormatting>
  <conditionalFormatting sqref="AE19">
    <cfRule type="containsBlanks" dxfId="2146" priority="2445">
      <formula>LEN(TRIM(AE19))=0</formula>
    </cfRule>
  </conditionalFormatting>
  <conditionalFormatting sqref="AE19">
    <cfRule type="cellIs" dxfId="2145" priority="2444" operator="lessThan">
      <formula>8</formula>
    </cfRule>
  </conditionalFormatting>
  <conditionalFormatting sqref="AE19">
    <cfRule type="containsBlanks" dxfId="2144" priority="2443">
      <formula>LEN(TRIM(AE19))=0</formula>
    </cfRule>
  </conditionalFormatting>
  <conditionalFormatting sqref="AE19">
    <cfRule type="cellIs" dxfId="2143" priority="2442" operator="lessThan">
      <formula>8</formula>
    </cfRule>
  </conditionalFormatting>
  <conditionalFormatting sqref="AE19">
    <cfRule type="containsBlanks" dxfId="2142" priority="2441">
      <formula>LEN(TRIM(AE19))=0</formula>
    </cfRule>
  </conditionalFormatting>
  <conditionalFormatting sqref="AE19">
    <cfRule type="cellIs" dxfId="2141" priority="2440" operator="lessThan">
      <formula>8</formula>
    </cfRule>
  </conditionalFormatting>
  <conditionalFormatting sqref="AG19:AH19">
    <cfRule type="containsBlanks" dxfId="2140" priority="2439">
      <formula>LEN(TRIM(AG19))=0</formula>
    </cfRule>
  </conditionalFormatting>
  <conditionalFormatting sqref="AG19:AH19">
    <cfRule type="cellIs" dxfId="2139" priority="2438" operator="lessThan">
      <formula>8</formula>
    </cfRule>
  </conditionalFormatting>
  <conditionalFormatting sqref="AG19:AH19">
    <cfRule type="containsBlanks" dxfId="2138" priority="2437">
      <formula>LEN(TRIM(AG19))=0</formula>
    </cfRule>
  </conditionalFormatting>
  <conditionalFormatting sqref="AG19:AH19">
    <cfRule type="cellIs" dxfId="2137" priority="2436" operator="lessThan">
      <formula>8</formula>
    </cfRule>
  </conditionalFormatting>
  <conditionalFormatting sqref="AG19:AH19">
    <cfRule type="containsBlanks" dxfId="2136" priority="2435">
      <formula>LEN(TRIM(AG19))=0</formula>
    </cfRule>
  </conditionalFormatting>
  <conditionalFormatting sqref="AG19:AH19">
    <cfRule type="cellIs" dxfId="2135" priority="2434" operator="lessThan">
      <formula>8</formula>
    </cfRule>
  </conditionalFormatting>
  <conditionalFormatting sqref="AG19:AH19">
    <cfRule type="containsBlanks" dxfId="2134" priority="2433">
      <formula>LEN(TRIM(AG19))=0</formula>
    </cfRule>
  </conditionalFormatting>
  <conditionalFormatting sqref="AG19:AH19">
    <cfRule type="cellIs" dxfId="2133" priority="2432" operator="lessThan">
      <formula>8</formula>
    </cfRule>
  </conditionalFormatting>
  <conditionalFormatting sqref="AG19:AH19">
    <cfRule type="containsBlanks" dxfId="2132" priority="2431">
      <formula>LEN(TRIM(AG19))=0</formula>
    </cfRule>
  </conditionalFormatting>
  <conditionalFormatting sqref="AG19:AH19">
    <cfRule type="cellIs" dxfId="2131" priority="2430" operator="lessThan">
      <formula>8</formula>
    </cfRule>
  </conditionalFormatting>
  <conditionalFormatting sqref="Z21">
    <cfRule type="containsBlanks" dxfId="2130" priority="2429">
      <formula>LEN(TRIM(Z21))=0</formula>
    </cfRule>
  </conditionalFormatting>
  <conditionalFormatting sqref="Z21">
    <cfRule type="cellIs" dxfId="2129" priority="2428" operator="lessThan">
      <formula>8</formula>
    </cfRule>
  </conditionalFormatting>
  <conditionalFormatting sqref="Z21">
    <cfRule type="containsBlanks" dxfId="2128" priority="2427">
      <formula>LEN(TRIM(Z21))=0</formula>
    </cfRule>
  </conditionalFormatting>
  <conditionalFormatting sqref="Z21">
    <cfRule type="cellIs" dxfId="2127" priority="2426" operator="lessThan">
      <formula>8</formula>
    </cfRule>
  </conditionalFormatting>
  <conditionalFormatting sqref="Z21">
    <cfRule type="containsBlanks" dxfId="2126" priority="2425">
      <formula>LEN(TRIM(Z21))=0</formula>
    </cfRule>
  </conditionalFormatting>
  <conditionalFormatting sqref="Z21">
    <cfRule type="cellIs" dxfId="2125" priority="2424" operator="lessThan">
      <formula>8</formula>
    </cfRule>
  </conditionalFormatting>
  <conditionalFormatting sqref="Z21">
    <cfRule type="containsBlanks" dxfId="2124" priority="2423">
      <formula>LEN(TRIM(Z21))=0</formula>
    </cfRule>
  </conditionalFormatting>
  <conditionalFormatting sqref="Z21">
    <cfRule type="cellIs" dxfId="2123" priority="2422" operator="lessThan">
      <formula>8</formula>
    </cfRule>
  </conditionalFormatting>
  <conditionalFormatting sqref="Z21">
    <cfRule type="containsBlanks" dxfId="2122" priority="2421">
      <formula>LEN(TRIM(Z21))=0</formula>
    </cfRule>
  </conditionalFormatting>
  <conditionalFormatting sqref="Z21">
    <cfRule type="cellIs" dxfId="2121" priority="2420" operator="lessThan">
      <formula>8</formula>
    </cfRule>
  </conditionalFormatting>
  <conditionalFormatting sqref="S23">
    <cfRule type="containsBlanks" dxfId="2120" priority="2419">
      <formula>LEN(TRIM(S23))=0</formula>
    </cfRule>
  </conditionalFormatting>
  <conditionalFormatting sqref="S23">
    <cfRule type="cellIs" dxfId="2119" priority="2418" operator="lessThan">
      <formula>8</formula>
    </cfRule>
  </conditionalFormatting>
  <conditionalFormatting sqref="S23">
    <cfRule type="containsBlanks" dxfId="2118" priority="2417">
      <formula>LEN(TRIM(S23))=0</formula>
    </cfRule>
  </conditionalFormatting>
  <conditionalFormatting sqref="S23">
    <cfRule type="cellIs" dxfId="2117" priority="2416" operator="lessThan">
      <formula>8</formula>
    </cfRule>
  </conditionalFormatting>
  <conditionalFormatting sqref="S23">
    <cfRule type="containsBlanks" dxfId="2116" priority="2415">
      <formula>LEN(TRIM(S23))=0</formula>
    </cfRule>
  </conditionalFormatting>
  <conditionalFormatting sqref="S23">
    <cfRule type="cellIs" dxfId="2115" priority="2414" operator="lessThan">
      <formula>8</formula>
    </cfRule>
  </conditionalFormatting>
  <conditionalFormatting sqref="S23">
    <cfRule type="containsBlanks" dxfId="2114" priority="2413">
      <formula>LEN(TRIM(S23))=0</formula>
    </cfRule>
  </conditionalFormatting>
  <conditionalFormatting sqref="S23">
    <cfRule type="cellIs" dxfId="2113" priority="2412" operator="lessThan">
      <formula>8</formula>
    </cfRule>
  </conditionalFormatting>
  <conditionalFormatting sqref="S23">
    <cfRule type="containsBlanks" dxfId="2112" priority="2411">
      <formula>LEN(TRIM(S23))=0</formula>
    </cfRule>
  </conditionalFormatting>
  <conditionalFormatting sqref="S23">
    <cfRule type="cellIs" dxfId="2111" priority="2410" operator="lessThan">
      <formula>8</formula>
    </cfRule>
  </conditionalFormatting>
  <conditionalFormatting sqref="W23">
    <cfRule type="containsBlanks" dxfId="2110" priority="2409">
      <formula>LEN(TRIM(W23))=0</formula>
    </cfRule>
  </conditionalFormatting>
  <conditionalFormatting sqref="W23">
    <cfRule type="cellIs" dxfId="2109" priority="2408" operator="lessThan">
      <formula>8</formula>
    </cfRule>
  </conditionalFormatting>
  <conditionalFormatting sqref="W23">
    <cfRule type="containsBlanks" dxfId="2108" priority="2407">
      <formula>LEN(TRIM(W23))=0</formula>
    </cfRule>
  </conditionalFormatting>
  <conditionalFormatting sqref="W23">
    <cfRule type="cellIs" dxfId="2107" priority="2406" operator="lessThan">
      <formula>8</formula>
    </cfRule>
  </conditionalFormatting>
  <conditionalFormatting sqref="W23">
    <cfRule type="containsBlanks" dxfId="2106" priority="2405">
      <formula>LEN(TRIM(W23))=0</formula>
    </cfRule>
  </conditionalFormatting>
  <conditionalFormatting sqref="W23">
    <cfRule type="cellIs" dxfId="2105" priority="2404" operator="lessThan">
      <formula>8</formula>
    </cfRule>
  </conditionalFormatting>
  <conditionalFormatting sqref="W23">
    <cfRule type="containsBlanks" dxfId="2104" priority="2403">
      <formula>LEN(TRIM(W23))=0</formula>
    </cfRule>
  </conditionalFormatting>
  <conditionalFormatting sqref="W23">
    <cfRule type="cellIs" dxfId="2103" priority="2402" operator="lessThan">
      <formula>8</formula>
    </cfRule>
  </conditionalFormatting>
  <conditionalFormatting sqref="W23">
    <cfRule type="containsBlanks" dxfId="2102" priority="2401">
      <formula>LEN(TRIM(W23))=0</formula>
    </cfRule>
  </conditionalFormatting>
  <conditionalFormatting sqref="W23">
    <cfRule type="cellIs" dxfId="2101" priority="2400" operator="lessThan">
      <formula>8</formula>
    </cfRule>
  </conditionalFormatting>
  <conditionalFormatting sqref="S25">
    <cfRule type="containsBlanks" dxfId="2100" priority="2399">
      <formula>LEN(TRIM(S25))=0</formula>
    </cfRule>
  </conditionalFormatting>
  <conditionalFormatting sqref="S25">
    <cfRule type="cellIs" dxfId="2099" priority="2398" operator="lessThan">
      <formula>8</formula>
    </cfRule>
  </conditionalFormatting>
  <conditionalFormatting sqref="S25">
    <cfRule type="containsBlanks" dxfId="2098" priority="2397">
      <formula>LEN(TRIM(S25))=0</formula>
    </cfRule>
  </conditionalFormatting>
  <conditionalFormatting sqref="S25">
    <cfRule type="cellIs" dxfId="2097" priority="2396" operator="lessThan">
      <formula>8</formula>
    </cfRule>
  </conditionalFormatting>
  <conditionalFormatting sqref="S25">
    <cfRule type="containsBlanks" dxfId="2096" priority="2395">
      <formula>LEN(TRIM(S25))=0</formula>
    </cfRule>
  </conditionalFormatting>
  <conditionalFormatting sqref="S25">
    <cfRule type="cellIs" dxfId="2095" priority="2394" operator="lessThan">
      <formula>8</formula>
    </cfRule>
  </conditionalFormatting>
  <conditionalFormatting sqref="S25">
    <cfRule type="containsBlanks" dxfId="2094" priority="2393">
      <formula>LEN(TRIM(S25))=0</formula>
    </cfRule>
  </conditionalFormatting>
  <conditionalFormatting sqref="S25">
    <cfRule type="cellIs" dxfId="2093" priority="2392" operator="lessThan">
      <formula>8</formula>
    </cfRule>
  </conditionalFormatting>
  <conditionalFormatting sqref="S25">
    <cfRule type="containsBlanks" dxfId="2092" priority="2391">
      <formula>LEN(TRIM(S25))=0</formula>
    </cfRule>
  </conditionalFormatting>
  <conditionalFormatting sqref="S25">
    <cfRule type="cellIs" dxfId="2091" priority="2390" operator="lessThan">
      <formula>8</formula>
    </cfRule>
  </conditionalFormatting>
  <conditionalFormatting sqref="U25">
    <cfRule type="containsBlanks" dxfId="2090" priority="2389">
      <formula>LEN(TRIM(U25))=0</formula>
    </cfRule>
  </conditionalFormatting>
  <conditionalFormatting sqref="U25">
    <cfRule type="cellIs" dxfId="2089" priority="2388" operator="lessThan">
      <formula>8</formula>
    </cfRule>
  </conditionalFormatting>
  <conditionalFormatting sqref="U25">
    <cfRule type="containsBlanks" dxfId="2088" priority="2387">
      <formula>LEN(TRIM(U25))=0</formula>
    </cfRule>
  </conditionalFormatting>
  <conditionalFormatting sqref="U25">
    <cfRule type="cellIs" dxfId="2087" priority="2386" operator="lessThan">
      <formula>8</formula>
    </cfRule>
  </conditionalFormatting>
  <conditionalFormatting sqref="U25">
    <cfRule type="containsBlanks" dxfId="2086" priority="2385">
      <formula>LEN(TRIM(U25))=0</formula>
    </cfRule>
  </conditionalFormatting>
  <conditionalFormatting sqref="U25">
    <cfRule type="cellIs" dxfId="2085" priority="2384" operator="lessThan">
      <formula>8</formula>
    </cfRule>
  </conditionalFormatting>
  <conditionalFormatting sqref="U25">
    <cfRule type="containsBlanks" dxfId="2084" priority="2383">
      <formula>LEN(TRIM(U25))=0</formula>
    </cfRule>
  </conditionalFormatting>
  <conditionalFormatting sqref="U25">
    <cfRule type="cellIs" dxfId="2083" priority="2382" operator="lessThan">
      <formula>8</formula>
    </cfRule>
  </conditionalFormatting>
  <conditionalFormatting sqref="U25">
    <cfRule type="containsBlanks" dxfId="2082" priority="2381">
      <formula>LEN(TRIM(U25))=0</formula>
    </cfRule>
  </conditionalFormatting>
  <conditionalFormatting sqref="U25">
    <cfRule type="cellIs" dxfId="2081" priority="2380" operator="lessThan">
      <formula>8</formula>
    </cfRule>
  </conditionalFormatting>
  <conditionalFormatting sqref="AA25">
    <cfRule type="containsBlanks" dxfId="2080" priority="2379">
      <formula>LEN(TRIM(AA25))=0</formula>
    </cfRule>
  </conditionalFormatting>
  <conditionalFormatting sqref="AA25">
    <cfRule type="cellIs" dxfId="2079" priority="2378" operator="lessThan">
      <formula>8</formula>
    </cfRule>
  </conditionalFormatting>
  <conditionalFormatting sqref="AA25">
    <cfRule type="containsBlanks" dxfId="2078" priority="2377">
      <formula>LEN(TRIM(AA25))=0</formula>
    </cfRule>
  </conditionalFormatting>
  <conditionalFormatting sqref="AA25">
    <cfRule type="cellIs" dxfId="2077" priority="2376" operator="lessThan">
      <formula>8</formula>
    </cfRule>
  </conditionalFormatting>
  <conditionalFormatting sqref="AA25">
    <cfRule type="containsBlanks" dxfId="2076" priority="2375">
      <formula>LEN(TRIM(AA25))=0</formula>
    </cfRule>
  </conditionalFormatting>
  <conditionalFormatting sqref="AA25">
    <cfRule type="cellIs" dxfId="2075" priority="2374" operator="lessThan">
      <formula>8</formula>
    </cfRule>
  </conditionalFormatting>
  <conditionalFormatting sqref="AA25">
    <cfRule type="containsBlanks" dxfId="2074" priority="2373">
      <formula>LEN(TRIM(AA25))=0</formula>
    </cfRule>
  </conditionalFormatting>
  <conditionalFormatting sqref="AA25">
    <cfRule type="cellIs" dxfId="2073" priority="2372" operator="lessThan">
      <formula>8</formula>
    </cfRule>
  </conditionalFormatting>
  <conditionalFormatting sqref="AA25">
    <cfRule type="containsBlanks" dxfId="2072" priority="2371">
      <formula>LEN(TRIM(AA25))=0</formula>
    </cfRule>
  </conditionalFormatting>
  <conditionalFormatting sqref="AA25">
    <cfRule type="cellIs" dxfId="2071" priority="2370" operator="lessThan">
      <formula>8</formula>
    </cfRule>
  </conditionalFormatting>
  <conditionalFormatting sqref="AE25">
    <cfRule type="containsBlanks" dxfId="2070" priority="2369">
      <formula>LEN(TRIM(AE25))=0</formula>
    </cfRule>
  </conditionalFormatting>
  <conditionalFormatting sqref="AE25">
    <cfRule type="cellIs" dxfId="2069" priority="2368" operator="lessThan">
      <formula>8</formula>
    </cfRule>
  </conditionalFormatting>
  <conditionalFormatting sqref="AE25">
    <cfRule type="containsBlanks" dxfId="2068" priority="2367">
      <formula>LEN(TRIM(AE25))=0</formula>
    </cfRule>
  </conditionalFormatting>
  <conditionalFormatting sqref="AE25">
    <cfRule type="cellIs" dxfId="2067" priority="2366" operator="lessThan">
      <formula>8</formula>
    </cfRule>
  </conditionalFormatting>
  <conditionalFormatting sqref="AE25">
    <cfRule type="containsBlanks" dxfId="2066" priority="2365">
      <formula>LEN(TRIM(AE25))=0</formula>
    </cfRule>
  </conditionalFormatting>
  <conditionalFormatting sqref="AE25">
    <cfRule type="cellIs" dxfId="2065" priority="2364" operator="lessThan">
      <formula>8</formula>
    </cfRule>
  </conditionalFormatting>
  <conditionalFormatting sqref="AE25">
    <cfRule type="containsBlanks" dxfId="2064" priority="2363">
      <formula>LEN(TRIM(AE25))=0</formula>
    </cfRule>
  </conditionalFormatting>
  <conditionalFormatting sqref="AE25">
    <cfRule type="cellIs" dxfId="2063" priority="2362" operator="lessThan">
      <formula>8</formula>
    </cfRule>
  </conditionalFormatting>
  <conditionalFormatting sqref="AE25">
    <cfRule type="containsBlanks" dxfId="2062" priority="2361">
      <formula>LEN(TRIM(AE25))=0</formula>
    </cfRule>
  </conditionalFormatting>
  <conditionalFormatting sqref="AE25">
    <cfRule type="cellIs" dxfId="2061" priority="2360" operator="lessThan">
      <formula>8</formula>
    </cfRule>
  </conditionalFormatting>
  <conditionalFormatting sqref="H25">
    <cfRule type="containsBlanks" dxfId="2060" priority="2269">
      <formula>LEN(TRIM(H25))=0</formula>
    </cfRule>
  </conditionalFormatting>
  <conditionalFormatting sqref="H25">
    <cfRule type="cellIs" dxfId="2059" priority="2268" operator="lessThan">
      <formula>8</formula>
    </cfRule>
  </conditionalFormatting>
  <conditionalFormatting sqref="H25">
    <cfRule type="containsBlanks" dxfId="2058" priority="2267">
      <formula>LEN(TRIM(H25))=0</formula>
    </cfRule>
  </conditionalFormatting>
  <conditionalFormatting sqref="H25">
    <cfRule type="cellIs" dxfId="2057" priority="2266" operator="lessThan">
      <formula>8</formula>
    </cfRule>
  </conditionalFormatting>
  <conditionalFormatting sqref="H25">
    <cfRule type="containsBlanks" dxfId="2056" priority="2265">
      <formula>LEN(TRIM(H25))=0</formula>
    </cfRule>
  </conditionalFormatting>
  <conditionalFormatting sqref="H25">
    <cfRule type="cellIs" dxfId="2055" priority="2264" operator="lessThan">
      <formula>8</formula>
    </cfRule>
  </conditionalFormatting>
  <conditionalFormatting sqref="H25">
    <cfRule type="containsBlanks" dxfId="2054" priority="2263">
      <formula>LEN(TRIM(H25))=0</formula>
    </cfRule>
  </conditionalFormatting>
  <conditionalFormatting sqref="H25">
    <cfRule type="cellIs" dxfId="2053" priority="2262" operator="lessThan">
      <formula>8</formula>
    </cfRule>
  </conditionalFormatting>
  <conditionalFormatting sqref="H25">
    <cfRule type="containsBlanks" dxfId="2052" priority="2261">
      <formula>LEN(TRIM(H25))=0</formula>
    </cfRule>
  </conditionalFormatting>
  <conditionalFormatting sqref="H25">
    <cfRule type="cellIs" dxfId="2051" priority="2260" operator="lessThan">
      <formula>8</formula>
    </cfRule>
  </conditionalFormatting>
  <conditionalFormatting sqref="K25">
    <cfRule type="containsBlanks" dxfId="2050" priority="2259">
      <formula>LEN(TRIM(K25))=0</formula>
    </cfRule>
  </conditionalFormatting>
  <conditionalFormatting sqref="K25">
    <cfRule type="cellIs" dxfId="2049" priority="2258" operator="lessThan">
      <formula>8</formula>
    </cfRule>
  </conditionalFormatting>
  <conditionalFormatting sqref="K25">
    <cfRule type="containsBlanks" dxfId="2048" priority="2257">
      <formula>LEN(TRIM(K25))=0</formula>
    </cfRule>
  </conditionalFormatting>
  <conditionalFormatting sqref="K25">
    <cfRule type="cellIs" dxfId="2047" priority="2256" operator="lessThan">
      <formula>8</formula>
    </cfRule>
  </conditionalFormatting>
  <conditionalFormatting sqref="K25">
    <cfRule type="containsBlanks" dxfId="2046" priority="2255">
      <formula>LEN(TRIM(K25))=0</formula>
    </cfRule>
  </conditionalFormatting>
  <conditionalFormatting sqref="K25">
    <cfRule type="cellIs" dxfId="2045" priority="2254" operator="lessThan">
      <formula>8</formula>
    </cfRule>
  </conditionalFormatting>
  <conditionalFormatting sqref="K25">
    <cfRule type="containsBlanks" dxfId="2044" priority="2253">
      <formula>LEN(TRIM(K25))=0</formula>
    </cfRule>
  </conditionalFormatting>
  <conditionalFormatting sqref="K25">
    <cfRule type="cellIs" dxfId="2043" priority="2252" operator="lessThan">
      <formula>8</formula>
    </cfRule>
  </conditionalFormatting>
  <conditionalFormatting sqref="K25">
    <cfRule type="containsBlanks" dxfId="2042" priority="2251">
      <formula>LEN(TRIM(K25))=0</formula>
    </cfRule>
  </conditionalFormatting>
  <conditionalFormatting sqref="K25">
    <cfRule type="cellIs" dxfId="2041" priority="2250" operator="lessThan">
      <formula>8</formula>
    </cfRule>
  </conditionalFormatting>
  <conditionalFormatting sqref="P25">
    <cfRule type="containsBlanks" dxfId="2040" priority="2249">
      <formula>LEN(TRIM(P25))=0</formula>
    </cfRule>
  </conditionalFormatting>
  <conditionalFormatting sqref="P25">
    <cfRule type="cellIs" dxfId="2039" priority="2248" operator="lessThan">
      <formula>8</formula>
    </cfRule>
  </conditionalFormatting>
  <conditionalFormatting sqref="P25">
    <cfRule type="containsBlanks" dxfId="2038" priority="2247">
      <formula>LEN(TRIM(P25))=0</formula>
    </cfRule>
  </conditionalFormatting>
  <conditionalFormatting sqref="P25">
    <cfRule type="cellIs" dxfId="2037" priority="2246" operator="lessThan">
      <formula>8</formula>
    </cfRule>
  </conditionalFormatting>
  <conditionalFormatting sqref="P25">
    <cfRule type="containsBlanks" dxfId="2036" priority="2245">
      <formula>LEN(TRIM(P25))=0</formula>
    </cfRule>
  </conditionalFormatting>
  <conditionalFormatting sqref="P25">
    <cfRule type="cellIs" dxfId="2035" priority="2244" operator="lessThan">
      <formula>8</formula>
    </cfRule>
  </conditionalFormatting>
  <conditionalFormatting sqref="P25">
    <cfRule type="containsBlanks" dxfId="2034" priority="2243">
      <formula>LEN(TRIM(P25))=0</formula>
    </cfRule>
  </conditionalFormatting>
  <conditionalFormatting sqref="P25">
    <cfRule type="cellIs" dxfId="2033" priority="2242" operator="lessThan">
      <formula>8</formula>
    </cfRule>
  </conditionalFormatting>
  <conditionalFormatting sqref="P25">
    <cfRule type="containsBlanks" dxfId="2032" priority="2241">
      <formula>LEN(TRIM(P25))=0</formula>
    </cfRule>
  </conditionalFormatting>
  <conditionalFormatting sqref="P25">
    <cfRule type="cellIs" dxfId="2031" priority="2240" operator="lessThan">
      <formula>8</formula>
    </cfRule>
  </conditionalFormatting>
  <conditionalFormatting sqref="P10:P12">
    <cfRule type="containsBlanks" dxfId="2030" priority="2239">
      <formula>LEN(TRIM(P10))=0</formula>
    </cfRule>
  </conditionalFormatting>
  <conditionalFormatting sqref="G16:I16 Q18:R20 D17:J17 M19:R21 M17:Q18 D19:J21 D18">
    <cfRule type="containsBlanks" dxfId="2029" priority="2238">
      <formula>LEN(TRIM(D16))=0</formula>
    </cfRule>
  </conditionalFormatting>
  <conditionalFormatting sqref="G16:I16 Q18:R20 D17:J17 M19:R21 M17:Q18 D19:J21 D18">
    <cfRule type="cellIs" dxfId="2028" priority="2237" operator="lessThan">
      <formula>8</formula>
    </cfRule>
  </conditionalFormatting>
  <conditionalFormatting sqref="P10:Q11 P12">
    <cfRule type="containsBlanks" dxfId="2027" priority="2236">
      <formula>LEN(TRIM(P10))=0</formula>
    </cfRule>
  </conditionalFormatting>
  <conditionalFormatting sqref="P10:Q11 P12">
    <cfRule type="cellIs" dxfId="2026" priority="2235" operator="lessThan">
      <formula>8</formula>
    </cfRule>
  </conditionalFormatting>
  <conditionalFormatting sqref="I12">
    <cfRule type="containsBlanks" dxfId="2025" priority="2234">
      <formula>LEN(TRIM(I12))=0</formula>
    </cfRule>
  </conditionalFormatting>
  <conditionalFormatting sqref="I12">
    <cfRule type="cellIs" dxfId="2024" priority="2233" operator="lessThan">
      <formula>8</formula>
    </cfRule>
  </conditionalFormatting>
  <conditionalFormatting sqref="R21">
    <cfRule type="containsBlanks" dxfId="2023" priority="2224">
      <formula>LEN(TRIM(R21))=0</formula>
    </cfRule>
  </conditionalFormatting>
  <conditionalFormatting sqref="R21">
    <cfRule type="cellIs" dxfId="2022" priority="2223" operator="lessThan">
      <formula>8</formula>
    </cfRule>
  </conditionalFormatting>
  <conditionalFormatting sqref="D15 H15">
    <cfRule type="containsBlanks" dxfId="2021" priority="2232">
      <formula>LEN(TRIM(D15))=0</formula>
    </cfRule>
  </conditionalFormatting>
  <conditionalFormatting sqref="D15 H15">
    <cfRule type="cellIs" dxfId="2020" priority="2231" operator="lessThan">
      <formula>8</formula>
    </cfRule>
  </conditionalFormatting>
  <conditionalFormatting sqref="D15 H15">
    <cfRule type="containsBlanks" dxfId="2019" priority="2230">
      <formula>LEN(TRIM(D15))=0</formula>
    </cfRule>
  </conditionalFormatting>
  <conditionalFormatting sqref="D15 H15">
    <cfRule type="cellIs" dxfId="2018" priority="2229" operator="lessThan">
      <formula>8</formula>
    </cfRule>
  </conditionalFormatting>
  <conditionalFormatting sqref="N14:O14 P15:Q15 Q14">
    <cfRule type="containsBlanks" dxfId="2017" priority="2228">
      <formula>LEN(TRIM(N14))=0</formula>
    </cfRule>
  </conditionalFormatting>
  <conditionalFormatting sqref="N14:O14 P15:Q15 Q14">
    <cfRule type="cellIs" dxfId="2016" priority="2227" operator="lessThan">
      <formula>8</formula>
    </cfRule>
  </conditionalFormatting>
  <conditionalFormatting sqref="J15 M15:O15">
    <cfRule type="containsBlanks" dxfId="2015" priority="2226">
      <formula>LEN(TRIM(J15))=0</formula>
    </cfRule>
  </conditionalFormatting>
  <conditionalFormatting sqref="J15 M15:O15">
    <cfRule type="cellIs" dxfId="2014" priority="2225" operator="lessThan">
      <formula>8</formula>
    </cfRule>
  </conditionalFormatting>
  <conditionalFormatting sqref="P16:R16 M17:M18 M19:R20 R16:R19 M20:M21 O17:O21 Q18:Q19 Q20:R21">
    <cfRule type="containsBlanks" dxfId="2013" priority="2216">
      <formula>LEN(TRIM(M16))=0</formula>
    </cfRule>
  </conditionalFormatting>
  <conditionalFormatting sqref="P16:R16 M17:M18 M19:R20 R16:R19 M20:M21 O17:O21 Q18:Q19 Q20:R21">
    <cfRule type="cellIs" dxfId="2012" priority="2215" operator="lessThan">
      <formula>8</formula>
    </cfRule>
  </conditionalFormatting>
  <conditionalFormatting sqref="N14:O14 P15:Q15 Q14">
    <cfRule type="containsBlanks" dxfId="2011" priority="2222">
      <formula>LEN(TRIM(N14))=0</formula>
    </cfRule>
  </conditionalFormatting>
  <conditionalFormatting sqref="N14:O14 P15:Q15 Q14">
    <cfRule type="cellIs" dxfId="2010" priority="2221" operator="lessThan">
      <formula>8</formula>
    </cfRule>
  </conditionalFormatting>
  <conditionalFormatting sqref="Q14:R15">
    <cfRule type="containsBlanks" dxfId="2009" priority="2220">
      <formula>LEN(TRIM(Q14))=0</formula>
    </cfRule>
  </conditionalFormatting>
  <conditionalFormatting sqref="Q14:R15">
    <cfRule type="cellIs" dxfId="2008" priority="2219" operator="lessThan">
      <formula>8</formula>
    </cfRule>
  </conditionalFormatting>
  <conditionalFormatting sqref="G21 I20:I21 P19:P20 G19:I20 O18:O19 Q18:Q20 M20:M21 Q20:R21">
    <cfRule type="containsBlanks" dxfId="2007" priority="2218">
      <formula>LEN(TRIM(G18))=0</formula>
    </cfRule>
  </conditionalFormatting>
  <conditionalFormatting sqref="G21 I20:I21 P19:P20 G19:I20 O18:O19 Q18:Q20 M20:M21 Q20:R21">
    <cfRule type="cellIs" dxfId="2006" priority="2217" operator="lessThan">
      <formula>8</formula>
    </cfRule>
  </conditionalFormatting>
  <conditionalFormatting sqref="I15">
    <cfRule type="containsBlanks" dxfId="2005" priority="2214">
      <formula>LEN(TRIM(I15))=0</formula>
    </cfRule>
  </conditionalFormatting>
  <conditionalFormatting sqref="I15">
    <cfRule type="cellIs" dxfId="2004" priority="2213" operator="lessThan">
      <formula>8</formula>
    </cfRule>
  </conditionalFormatting>
  <conditionalFormatting sqref="H10">
    <cfRule type="containsBlanks" dxfId="2003" priority="2212">
      <formula>LEN(TRIM(H10))=0</formula>
    </cfRule>
  </conditionalFormatting>
  <conditionalFormatting sqref="H10">
    <cfRule type="cellIs" dxfId="2002" priority="2211" operator="lessThan">
      <formula>8</formula>
    </cfRule>
  </conditionalFormatting>
  <conditionalFormatting sqref="F15:G15 D14:J14 M14">
    <cfRule type="containsBlanks" dxfId="2001" priority="2210">
      <formula>LEN(TRIM(D14))=0</formula>
    </cfRule>
  </conditionalFormatting>
  <conditionalFormatting sqref="F15:G15 D14:J14 M14">
    <cfRule type="cellIs" dxfId="2000" priority="2209" operator="lessThan">
      <formula>8</formula>
    </cfRule>
  </conditionalFormatting>
  <conditionalFormatting sqref="M21 O21 Q21:R21">
    <cfRule type="containsBlanks" dxfId="1999" priority="2208">
      <formula>LEN(TRIM(M21))=0</formula>
    </cfRule>
  </conditionalFormatting>
  <conditionalFormatting sqref="M21 O21 Q21:R21">
    <cfRule type="cellIs" dxfId="1998" priority="2207" operator="lessThan">
      <formula>8</formula>
    </cfRule>
  </conditionalFormatting>
  <conditionalFormatting sqref="O10">
    <cfRule type="containsBlanks" dxfId="1997" priority="2206">
      <formula>LEN(TRIM(O10))=0</formula>
    </cfRule>
  </conditionalFormatting>
  <conditionalFormatting sqref="O10">
    <cfRule type="cellIs" dxfId="1996" priority="2205" operator="lessThan">
      <formula>8</formula>
    </cfRule>
  </conditionalFormatting>
  <conditionalFormatting sqref="Q20:R21 D17:J17 M17:Q21 D19:J21 D18">
    <cfRule type="containsBlanks" dxfId="1995" priority="2204">
      <formula>LEN(TRIM(D17))=0</formula>
    </cfRule>
  </conditionalFormatting>
  <conditionalFormatting sqref="Q20:R21 D17:J17 M17:Q21 D19:J21 D18">
    <cfRule type="cellIs" dxfId="1994" priority="2203" operator="lessThan">
      <formula>8</formula>
    </cfRule>
  </conditionalFormatting>
  <conditionalFormatting sqref="R21">
    <cfRule type="containsBlanks" dxfId="1993" priority="2194">
      <formula>LEN(TRIM(R21))=0</formula>
    </cfRule>
  </conditionalFormatting>
  <conditionalFormatting sqref="R21">
    <cfRule type="cellIs" dxfId="1992" priority="2193" operator="lessThan">
      <formula>8</formula>
    </cfRule>
  </conditionalFormatting>
  <conditionalFormatting sqref="R10:R12">
    <cfRule type="containsBlanks" dxfId="1991" priority="2202">
      <formula>LEN(TRIM(R10))=0</formula>
    </cfRule>
  </conditionalFormatting>
  <conditionalFormatting sqref="R10:R12">
    <cfRule type="cellIs" dxfId="1990" priority="2201" operator="lessThan">
      <formula>8</formula>
    </cfRule>
  </conditionalFormatting>
  <conditionalFormatting sqref="O21">
    <cfRule type="containsBlanks" dxfId="1989" priority="2196">
      <formula>LEN(TRIM(O21))=0</formula>
    </cfRule>
  </conditionalFormatting>
  <conditionalFormatting sqref="O21">
    <cfRule type="cellIs" dxfId="1988" priority="2195" operator="lessThan">
      <formula>8</formula>
    </cfRule>
  </conditionalFormatting>
  <conditionalFormatting sqref="H15">
    <cfRule type="containsBlanks" dxfId="1987" priority="2200">
      <formula>LEN(TRIM(H15))=0</formula>
    </cfRule>
  </conditionalFormatting>
  <conditionalFormatting sqref="H15">
    <cfRule type="cellIs" dxfId="1986" priority="2199" operator="lessThan">
      <formula>8</formula>
    </cfRule>
  </conditionalFormatting>
  <conditionalFormatting sqref="R18:R20">
    <cfRule type="containsBlanks" dxfId="1985" priority="2198">
      <formula>LEN(TRIM(R18))=0</formula>
    </cfRule>
  </conditionalFormatting>
  <conditionalFormatting sqref="R18:R20">
    <cfRule type="cellIs" dxfId="1984" priority="2197" operator="lessThan">
      <formula>8</formula>
    </cfRule>
  </conditionalFormatting>
  <conditionalFormatting sqref="M15">
    <cfRule type="containsBlanks" dxfId="1983" priority="2192">
      <formula>LEN(TRIM(M15))=0</formula>
    </cfRule>
  </conditionalFormatting>
  <conditionalFormatting sqref="M15">
    <cfRule type="cellIs" dxfId="1982" priority="2191" operator="lessThan">
      <formula>8</formula>
    </cfRule>
  </conditionalFormatting>
  <conditionalFormatting sqref="O15">
    <cfRule type="containsBlanks" dxfId="1981" priority="2190">
      <formula>LEN(TRIM(O15))=0</formula>
    </cfRule>
  </conditionalFormatting>
  <conditionalFormatting sqref="O15">
    <cfRule type="cellIs" dxfId="1980" priority="2189" operator="lessThan">
      <formula>8</formula>
    </cfRule>
  </conditionalFormatting>
  <conditionalFormatting sqref="P10:P12">
    <cfRule type="cellIs" dxfId="1979" priority="2184" operator="lessThan">
      <formula>8</formula>
    </cfRule>
  </conditionalFormatting>
  <conditionalFormatting sqref="H10">
    <cfRule type="containsBlanks" dxfId="1978" priority="2183">
      <formula>LEN(TRIM(H10))=0</formula>
    </cfRule>
  </conditionalFormatting>
  <conditionalFormatting sqref="H10">
    <cfRule type="cellIs" dxfId="1977" priority="2182" operator="lessThan">
      <formula>8</formula>
    </cfRule>
  </conditionalFormatting>
  <conditionalFormatting sqref="O10">
    <cfRule type="containsBlanks" dxfId="1976" priority="2181">
      <formula>LEN(TRIM(O10))=0</formula>
    </cfRule>
  </conditionalFormatting>
  <conditionalFormatting sqref="O10">
    <cfRule type="cellIs" dxfId="1975" priority="2180" operator="lessThan">
      <formula>8</formula>
    </cfRule>
  </conditionalFormatting>
  <conditionalFormatting sqref="D14:G14">
    <cfRule type="containsBlanks" dxfId="1974" priority="2179">
      <formula>LEN(TRIM(D14))=0</formula>
    </cfRule>
  </conditionalFormatting>
  <conditionalFormatting sqref="D14:G14">
    <cfRule type="cellIs" dxfId="1973" priority="2178" operator="lessThan">
      <formula>8</formula>
    </cfRule>
  </conditionalFormatting>
  <conditionalFormatting sqref="D14:G14">
    <cfRule type="containsBlanks" dxfId="1972" priority="2177">
      <formula>LEN(TRIM(D14))=0</formula>
    </cfRule>
  </conditionalFormatting>
  <conditionalFormatting sqref="D14:G14">
    <cfRule type="cellIs" dxfId="1971" priority="2176" operator="lessThan">
      <formula>8</formula>
    </cfRule>
  </conditionalFormatting>
  <conditionalFormatting sqref="J15">
    <cfRule type="containsBlanks" dxfId="1970" priority="2175">
      <formula>LEN(TRIM(J15))=0</formula>
    </cfRule>
  </conditionalFormatting>
  <conditionalFormatting sqref="J15">
    <cfRule type="cellIs" dxfId="1969" priority="2174" operator="lessThan">
      <formula>8</formula>
    </cfRule>
  </conditionalFormatting>
  <conditionalFormatting sqref="F15">
    <cfRule type="containsBlanks" dxfId="1968" priority="2173">
      <formula>LEN(TRIM(F15))=0</formula>
    </cfRule>
  </conditionalFormatting>
  <conditionalFormatting sqref="F15">
    <cfRule type="cellIs" dxfId="1967" priority="2172" operator="lessThan">
      <formula>8</formula>
    </cfRule>
  </conditionalFormatting>
  <conditionalFormatting sqref="M15:O15">
    <cfRule type="containsBlanks" dxfId="1966" priority="2165">
      <formula>LEN(TRIM(M15))=0</formula>
    </cfRule>
  </conditionalFormatting>
  <conditionalFormatting sqref="M15:O15">
    <cfRule type="cellIs" dxfId="1965" priority="2164" operator="lessThan">
      <formula>8</formula>
    </cfRule>
  </conditionalFormatting>
  <conditionalFormatting sqref="I12">
    <cfRule type="containsBlanks" dxfId="1964" priority="2171">
      <formula>LEN(TRIM(I12))=0</formula>
    </cfRule>
  </conditionalFormatting>
  <conditionalFormatting sqref="I12">
    <cfRule type="cellIs" dxfId="1963" priority="2170" operator="lessThan">
      <formula>8</formula>
    </cfRule>
  </conditionalFormatting>
  <conditionalFormatting sqref="G15 H14:J14 M14">
    <cfRule type="containsBlanks" dxfId="1962" priority="2167">
      <formula>LEN(TRIM(G14))=0</formula>
    </cfRule>
  </conditionalFormatting>
  <conditionalFormatting sqref="G15 H14:J14 M14">
    <cfRule type="cellIs" dxfId="1961" priority="2166" operator="lessThan">
      <formula>8</formula>
    </cfRule>
  </conditionalFormatting>
  <conditionalFormatting sqref="Q10:R11 R12">
    <cfRule type="containsBlanks" dxfId="1960" priority="2169">
      <formula>LEN(TRIM(Q10))=0</formula>
    </cfRule>
  </conditionalFormatting>
  <conditionalFormatting sqref="Q10:R11 R12">
    <cfRule type="cellIs" dxfId="1959" priority="2168" operator="lessThan">
      <formula>8</formula>
    </cfRule>
  </conditionalFormatting>
  <conditionalFormatting sqref="D15 H15:I15">
    <cfRule type="containsBlanks" dxfId="1958" priority="2159">
      <formula>LEN(TRIM(D15))=0</formula>
    </cfRule>
  </conditionalFormatting>
  <conditionalFormatting sqref="D15 H15:I15">
    <cfRule type="cellIs" dxfId="1957" priority="2158" operator="lessThan">
      <formula>8</formula>
    </cfRule>
  </conditionalFormatting>
  <conditionalFormatting sqref="R15">
    <cfRule type="containsBlanks" dxfId="1956" priority="2155">
      <formula>LEN(TRIM(R15))=0</formula>
    </cfRule>
  </conditionalFormatting>
  <conditionalFormatting sqref="R15">
    <cfRule type="cellIs" dxfId="1955" priority="2154" operator="lessThan">
      <formula>8</formula>
    </cfRule>
  </conditionalFormatting>
  <conditionalFormatting sqref="N14:O14">
    <cfRule type="containsBlanks" dxfId="1954" priority="2163">
      <formula>LEN(TRIM(N14))=0</formula>
    </cfRule>
  </conditionalFormatting>
  <conditionalFormatting sqref="N14:O14">
    <cfRule type="cellIs" dxfId="1953" priority="2162" operator="lessThan">
      <formula>8</formula>
    </cfRule>
  </conditionalFormatting>
  <conditionalFormatting sqref="P15">
    <cfRule type="containsBlanks" dxfId="1952" priority="2161">
      <formula>LEN(TRIM(P15))=0</formula>
    </cfRule>
  </conditionalFormatting>
  <conditionalFormatting sqref="P15">
    <cfRule type="cellIs" dxfId="1951" priority="2160" operator="lessThan">
      <formula>8</formula>
    </cfRule>
  </conditionalFormatting>
  <conditionalFormatting sqref="M15:O15">
    <cfRule type="containsBlanks" dxfId="1950" priority="2157">
      <formula>LEN(TRIM(M15))=0</formula>
    </cfRule>
  </conditionalFormatting>
  <conditionalFormatting sqref="M15:O15">
    <cfRule type="cellIs" dxfId="1949" priority="2156" operator="lessThan">
      <formula>8</formula>
    </cfRule>
  </conditionalFormatting>
  <conditionalFormatting sqref="D15 H15:J15 D14:J14 P16:Q16 O18:O19 D18:D19 H19:J19 Q18:Q20 D19:G20 D20:H21 D16:J17 M16:N17 M14:Q14 M15:O15">
    <cfRule type="containsBlanks" dxfId="1948" priority="2147">
      <formula>LEN(TRIM(D14))=0</formula>
    </cfRule>
  </conditionalFormatting>
  <conditionalFormatting sqref="D15 H15:J15 D14:J14 P16:Q16 O18:O19 D18:D19 H19:J19 Q18:Q20 D19:G20 D20:H21 D16:J17 M16:N17 M14:Q14 M15:O15">
    <cfRule type="cellIs" dxfId="1947" priority="2146" operator="lessThan">
      <formula>8</formula>
    </cfRule>
  </conditionalFormatting>
  <conditionalFormatting sqref="E16:H16 G16:H17">
    <cfRule type="containsBlanks" dxfId="1946" priority="2153">
      <formula>LEN(TRIM(E16))=0</formula>
    </cfRule>
  </conditionalFormatting>
  <conditionalFormatting sqref="E16:H16 G16:H17">
    <cfRule type="cellIs" dxfId="1945" priority="2152" operator="lessThan">
      <formula>8</formula>
    </cfRule>
  </conditionalFormatting>
  <conditionalFormatting sqref="D16">
    <cfRule type="containsBlanks" dxfId="1944" priority="2151">
      <formula>LEN(TRIM(D16))=0</formula>
    </cfRule>
  </conditionalFormatting>
  <conditionalFormatting sqref="D16">
    <cfRule type="cellIs" dxfId="1943" priority="2150" operator="lessThan">
      <formula>8</formula>
    </cfRule>
  </conditionalFormatting>
  <conditionalFormatting sqref="E16:H16 G16:H17">
    <cfRule type="containsBlanks" dxfId="1942" priority="2149">
      <formula>LEN(TRIM(E16))=0</formula>
    </cfRule>
  </conditionalFormatting>
  <conditionalFormatting sqref="E16:H16 G16:H17">
    <cfRule type="cellIs" dxfId="1941" priority="2148" operator="lessThan">
      <formula>8</formula>
    </cfRule>
  </conditionalFormatting>
  <conditionalFormatting sqref="F16:I16 G16:I17">
    <cfRule type="containsBlanks" dxfId="1940" priority="2143">
      <formula>LEN(TRIM(F16))=0</formula>
    </cfRule>
  </conditionalFormatting>
  <conditionalFormatting sqref="F16:I16 G16:I17">
    <cfRule type="cellIs" dxfId="1939" priority="2142" operator="lessThan">
      <formula>8</formula>
    </cfRule>
  </conditionalFormatting>
  <conditionalFormatting sqref="J16:J17">
    <cfRule type="containsBlanks" dxfId="1938" priority="2145">
      <formula>LEN(TRIM(J16))=0</formula>
    </cfRule>
  </conditionalFormatting>
  <conditionalFormatting sqref="J16:J17">
    <cfRule type="cellIs" dxfId="1937" priority="2144" operator="lessThan">
      <formula>8</formula>
    </cfRule>
  </conditionalFormatting>
  <conditionalFormatting sqref="M16:N16 P16:Q16">
    <cfRule type="containsBlanks" dxfId="1936" priority="2141">
      <formula>LEN(TRIM(M16))=0</formula>
    </cfRule>
  </conditionalFormatting>
  <conditionalFormatting sqref="M16:N16 P16:Q16">
    <cfRule type="cellIs" dxfId="1935" priority="2140" operator="lessThan">
      <formula>8</formula>
    </cfRule>
  </conditionalFormatting>
  <conditionalFormatting sqref="R17">
    <cfRule type="containsBlanks" dxfId="1934" priority="2135">
      <formula>LEN(TRIM(R17))=0</formula>
    </cfRule>
  </conditionalFormatting>
  <conditionalFormatting sqref="R17">
    <cfRule type="cellIs" dxfId="1933" priority="2134" operator="lessThan">
      <formula>8</formula>
    </cfRule>
  </conditionalFormatting>
  <conditionalFormatting sqref="R16">
    <cfRule type="containsBlanks" dxfId="1932" priority="2137">
      <formula>LEN(TRIM(R16))=0</formula>
    </cfRule>
  </conditionalFormatting>
  <conditionalFormatting sqref="R16">
    <cfRule type="cellIs" dxfId="1931" priority="2136" operator="lessThan">
      <formula>8</formula>
    </cfRule>
  </conditionalFormatting>
  <conditionalFormatting sqref="Q21:R21">
    <cfRule type="containsBlanks" dxfId="1930" priority="2133">
      <formula>LEN(TRIM(Q21))=0</formula>
    </cfRule>
  </conditionalFormatting>
  <conditionalFormatting sqref="Q21:R21">
    <cfRule type="cellIs" dxfId="1929" priority="2132" operator="lessThan">
      <formula>8</formula>
    </cfRule>
  </conditionalFormatting>
  <conditionalFormatting sqref="Q21:R21">
    <cfRule type="containsBlanks" dxfId="1928" priority="2125">
      <formula>LEN(TRIM(Q21))=0</formula>
    </cfRule>
  </conditionalFormatting>
  <conditionalFormatting sqref="Q21:R21">
    <cfRule type="cellIs" dxfId="1927" priority="2124" operator="lessThan">
      <formula>8</formula>
    </cfRule>
  </conditionalFormatting>
  <conditionalFormatting sqref="R18:R20">
    <cfRule type="containsBlanks" dxfId="1926" priority="2131">
      <formula>LEN(TRIM(R18))=0</formula>
    </cfRule>
  </conditionalFormatting>
  <conditionalFormatting sqref="R18:R20">
    <cfRule type="cellIs" dxfId="1925" priority="2130" operator="lessThan">
      <formula>8</formula>
    </cfRule>
  </conditionalFormatting>
  <conditionalFormatting sqref="H12 E15 J12 I10:N10 M12:O12 J11:O11">
    <cfRule type="containsBlanks" dxfId="1924" priority="2123">
      <formula>LEN(TRIM(E10))=0</formula>
    </cfRule>
  </conditionalFormatting>
  <conditionalFormatting sqref="H12 E15 J12 I10:N10 M12:O12 J11:O11">
    <cfRule type="cellIs" dxfId="1923" priority="2122" operator="lessThan">
      <formula>8</formula>
    </cfRule>
  </conditionalFormatting>
  <conditionalFormatting sqref="H12 E15 J12 I10:N10 M12:O12 J11:O11">
    <cfRule type="containsBlanks" dxfId="1922" priority="2121">
      <formula>LEN(TRIM(E10))=0</formula>
    </cfRule>
  </conditionalFormatting>
  <conditionalFormatting sqref="H12 E15 J12 I10:N10 M12:O12 J11:O11">
    <cfRule type="cellIs" dxfId="1921" priority="2120" operator="lessThan">
      <formula>8</formula>
    </cfRule>
  </conditionalFormatting>
  <conditionalFormatting sqref="I21 M21">
    <cfRule type="containsBlanks" dxfId="1920" priority="2119">
      <formula>LEN(TRIM(I21))=0</formula>
    </cfRule>
  </conditionalFormatting>
  <conditionalFormatting sqref="I21 M21">
    <cfRule type="cellIs" dxfId="1919" priority="2118" operator="lessThan">
      <formula>8</formula>
    </cfRule>
  </conditionalFormatting>
  <conditionalFormatting sqref="H17:J17 M17">
    <cfRule type="containsBlanks" dxfId="1918" priority="2117">
      <formula>LEN(TRIM(H17))=0</formula>
    </cfRule>
  </conditionalFormatting>
  <conditionalFormatting sqref="H17:J17 M17">
    <cfRule type="cellIs" dxfId="1917" priority="2116" operator="lessThan">
      <formula>8</formula>
    </cfRule>
  </conditionalFormatting>
  <conditionalFormatting sqref="R17">
    <cfRule type="containsBlanks" dxfId="1916" priority="2113">
      <formula>LEN(TRIM(R17))=0</formula>
    </cfRule>
  </conditionalFormatting>
  <conditionalFormatting sqref="R17">
    <cfRule type="cellIs" dxfId="1915" priority="2112" operator="lessThan">
      <formula>8</formula>
    </cfRule>
  </conditionalFormatting>
  <conditionalFormatting sqref="R18:R20">
    <cfRule type="containsBlanks" dxfId="1914" priority="2111">
      <formula>LEN(TRIM(R18))=0</formula>
    </cfRule>
  </conditionalFormatting>
  <conditionalFormatting sqref="R18:R20">
    <cfRule type="cellIs" dxfId="1913" priority="2110" operator="lessThan">
      <formula>8</formula>
    </cfRule>
  </conditionalFormatting>
  <conditionalFormatting sqref="E21:G21">
    <cfRule type="containsBlanks" dxfId="1912" priority="2109">
      <formula>LEN(TRIM(E21))=0</formula>
    </cfRule>
  </conditionalFormatting>
  <conditionalFormatting sqref="E21:G21">
    <cfRule type="cellIs" dxfId="1911" priority="2108" operator="lessThan">
      <formula>8</formula>
    </cfRule>
  </conditionalFormatting>
  <conditionalFormatting sqref="R21">
    <cfRule type="containsBlanks" dxfId="1910" priority="2105">
      <formula>LEN(TRIM(R21))=0</formula>
    </cfRule>
  </conditionalFormatting>
  <conditionalFormatting sqref="R21">
    <cfRule type="cellIs" dxfId="1909" priority="2104" operator="lessThan">
      <formula>8</formula>
    </cfRule>
  </conditionalFormatting>
  <conditionalFormatting sqref="G20:H20">
    <cfRule type="containsBlanks" dxfId="1908" priority="2103">
      <formula>LEN(TRIM(G20))=0</formula>
    </cfRule>
  </conditionalFormatting>
  <conditionalFormatting sqref="G20:H20">
    <cfRule type="cellIs" dxfId="1907" priority="2102" operator="lessThan">
      <formula>8</formula>
    </cfRule>
  </conditionalFormatting>
  <conditionalFormatting sqref="E15">
    <cfRule type="containsBlanks" dxfId="1906" priority="2101">
      <formula>LEN(TRIM(E15))=0</formula>
    </cfRule>
  </conditionalFormatting>
  <conditionalFormatting sqref="E15">
    <cfRule type="cellIs" dxfId="1905" priority="2100" operator="lessThan">
      <formula>8</formula>
    </cfRule>
  </conditionalFormatting>
  <conditionalFormatting sqref="D14:G14">
    <cfRule type="containsBlanks" dxfId="1904" priority="2099">
      <formula>LEN(TRIM(D14))=0</formula>
    </cfRule>
  </conditionalFormatting>
  <conditionalFormatting sqref="D14:G14">
    <cfRule type="cellIs" dxfId="1903" priority="2098" operator="lessThan">
      <formula>8</formula>
    </cfRule>
  </conditionalFormatting>
  <conditionalFormatting sqref="E15">
    <cfRule type="containsBlanks" dxfId="1902" priority="2097">
      <formula>LEN(TRIM(E15))=0</formula>
    </cfRule>
  </conditionalFormatting>
  <conditionalFormatting sqref="E15">
    <cfRule type="cellIs" dxfId="1901" priority="2096" operator="lessThan">
      <formula>8</formula>
    </cfRule>
  </conditionalFormatting>
  <conditionalFormatting sqref="N14">
    <cfRule type="containsBlanks" dxfId="1900" priority="2093">
      <formula>LEN(TRIM(N14))=0</formula>
    </cfRule>
  </conditionalFormatting>
  <conditionalFormatting sqref="N14">
    <cfRule type="cellIs" dxfId="1899" priority="2092" operator="lessThan">
      <formula>8</formula>
    </cfRule>
  </conditionalFormatting>
  <conditionalFormatting sqref="O14">
    <cfRule type="containsBlanks" dxfId="1898" priority="2091">
      <formula>LEN(TRIM(O14))=0</formula>
    </cfRule>
  </conditionalFormatting>
  <conditionalFormatting sqref="O14">
    <cfRule type="cellIs" dxfId="1897" priority="2090" operator="lessThan">
      <formula>8</formula>
    </cfRule>
  </conditionalFormatting>
  <conditionalFormatting sqref="F15:G15 H14:J14 M14">
    <cfRule type="containsBlanks" dxfId="1896" priority="2095">
      <formula>LEN(TRIM(F14))=0</formula>
    </cfRule>
  </conditionalFormatting>
  <conditionalFormatting sqref="F15:G15 H14:J14 M14">
    <cfRule type="cellIs" dxfId="1895" priority="2094" operator="lessThan">
      <formula>8</formula>
    </cfRule>
  </conditionalFormatting>
  <conditionalFormatting sqref="R15:R16">
    <cfRule type="containsBlanks" dxfId="1894" priority="2087">
      <formula>LEN(TRIM(R15))=0</formula>
    </cfRule>
  </conditionalFormatting>
  <conditionalFormatting sqref="R15:R16">
    <cfRule type="cellIs" dxfId="1893" priority="2086" operator="lessThan">
      <formula>8</formula>
    </cfRule>
  </conditionalFormatting>
  <conditionalFormatting sqref="R14">
    <cfRule type="containsBlanks" dxfId="1892" priority="2089">
      <formula>LEN(TRIM(R14))=0</formula>
    </cfRule>
  </conditionalFormatting>
  <conditionalFormatting sqref="R14">
    <cfRule type="cellIs" dxfId="1891" priority="2088" operator="lessThan">
      <formula>8</formula>
    </cfRule>
  </conditionalFormatting>
  <conditionalFormatting sqref="H17:J17 M17">
    <cfRule type="containsBlanks" dxfId="1890" priority="2085">
      <formula>LEN(TRIM(H17))=0</formula>
    </cfRule>
  </conditionalFormatting>
  <conditionalFormatting sqref="H17:J17 M17">
    <cfRule type="cellIs" dxfId="1889" priority="2084" operator="lessThan">
      <formula>8</formula>
    </cfRule>
  </conditionalFormatting>
  <conditionalFormatting sqref="M21 O21">
    <cfRule type="containsBlanks" dxfId="1888" priority="2081">
      <formula>LEN(TRIM(M21))=0</formula>
    </cfRule>
  </conditionalFormatting>
  <conditionalFormatting sqref="M21 O21">
    <cfRule type="cellIs" dxfId="1887" priority="2080" operator="lessThan">
      <formula>8</formula>
    </cfRule>
  </conditionalFormatting>
  <conditionalFormatting sqref="E21:G21">
    <cfRule type="containsBlanks" dxfId="1886" priority="2083">
      <formula>LEN(TRIM(E21))=0</formula>
    </cfRule>
  </conditionalFormatting>
  <conditionalFormatting sqref="E21:G21">
    <cfRule type="cellIs" dxfId="1885" priority="2082" operator="lessThan">
      <formula>8</formula>
    </cfRule>
  </conditionalFormatting>
  <conditionalFormatting sqref="R17">
    <cfRule type="containsBlanks" dxfId="1884" priority="2079">
      <formula>LEN(TRIM(R17))=0</formula>
    </cfRule>
  </conditionalFormatting>
  <conditionalFormatting sqref="R17">
    <cfRule type="cellIs" dxfId="1883" priority="2078" operator="lessThan">
      <formula>8</formula>
    </cfRule>
  </conditionalFormatting>
  <conditionalFormatting sqref="G20:H20">
    <cfRule type="containsBlanks" dxfId="1882" priority="2077">
      <formula>LEN(TRIM(G20))=0</formula>
    </cfRule>
  </conditionalFormatting>
  <conditionalFormatting sqref="G20:H20">
    <cfRule type="cellIs" dxfId="1881" priority="2076" operator="lessThan">
      <formula>8</formula>
    </cfRule>
  </conditionalFormatting>
  <conditionalFormatting sqref="M21">
    <cfRule type="containsBlanks" dxfId="1880" priority="2075">
      <formula>LEN(TRIM(M21))=0</formula>
    </cfRule>
  </conditionalFormatting>
  <conditionalFormatting sqref="M21">
    <cfRule type="cellIs" dxfId="1879" priority="2074" operator="lessThan">
      <formula>8</formula>
    </cfRule>
  </conditionalFormatting>
  <conditionalFormatting sqref="H21">
    <cfRule type="containsBlanks" dxfId="1878" priority="2065">
      <formula>LEN(TRIM(H21))=0</formula>
    </cfRule>
  </conditionalFormatting>
  <conditionalFormatting sqref="H21">
    <cfRule type="cellIs" dxfId="1877" priority="2064" operator="lessThan">
      <formula>8</formula>
    </cfRule>
  </conditionalFormatting>
  <conditionalFormatting sqref="H21">
    <cfRule type="containsBlanks" dxfId="1876" priority="2063">
      <formula>LEN(TRIM(H21))=0</formula>
    </cfRule>
  </conditionalFormatting>
  <conditionalFormatting sqref="H21">
    <cfRule type="cellIs" dxfId="1875" priority="2062" operator="lessThan">
      <formula>8</formula>
    </cfRule>
  </conditionalFormatting>
  <conditionalFormatting sqref="D21:G21">
    <cfRule type="containsBlanks" dxfId="1874" priority="2073">
      <formula>LEN(TRIM(D21))=0</formula>
    </cfRule>
  </conditionalFormatting>
  <conditionalFormatting sqref="D21:G21">
    <cfRule type="cellIs" dxfId="1873" priority="2072" operator="lessThan">
      <formula>8</formula>
    </cfRule>
  </conditionalFormatting>
  <conditionalFormatting sqref="D21:G21">
    <cfRule type="containsBlanks" dxfId="1872" priority="2071">
      <formula>LEN(TRIM(D21))=0</formula>
    </cfRule>
  </conditionalFormatting>
  <conditionalFormatting sqref="D21:G21">
    <cfRule type="cellIs" dxfId="1871" priority="2070" operator="lessThan">
      <formula>8</formula>
    </cfRule>
  </conditionalFormatting>
  <conditionalFormatting sqref="D21:G21">
    <cfRule type="containsBlanks" dxfId="1870" priority="2069">
      <formula>LEN(TRIM(D21))=0</formula>
    </cfRule>
  </conditionalFormatting>
  <conditionalFormatting sqref="D21:G21">
    <cfRule type="cellIs" dxfId="1869" priority="2068" operator="lessThan">
      <formula>8</formula>
    </cfRule>
  </conditionalFormatting>
  <conditionalFormatting sqref="D21:G21">
    <cfRule type="containsBlanks" dxfId="1868" priority="2067">
      <formula>LEN(TRIM(D21))=0</formula>
    </cfRule>
  </conditionalFormatting>
  <conditionalFormatting sqref="D21:G21">
    <cfRule type="cellIs" dxfId="1867" priority="2066" operator="lessThan">
      <formula>8</formula>
    </cfRule>
  </conditionalFormatting>
  <conditionalFormatting sqref="H21">
    <cfRule type="containsBlanks" dxfId="1866" priority="2061">
      <formula>LEN(TRIM(H21))=0</formula>
    </cfRule>
  </conditionalFormatting>
  <conditionalFormatting sqref="H21">
    <cfRule type="cellIs" dxfId="1865" priority="2060" operator="lessThan">
      <formula>8</formula>
    </cfRule>
  </conditionalFormatting>
  <conditionalFormatting sqref="H21">
    <cfRule type="containsBlanks" dxfId="1864" priority="2059">
      <formula>LEN(TRIM(H21))=0</formula>
    </cfRule>
  </conditionalFormatting>
  <conditionalFormatting sqref="H21">
    <cfRule type="cellIs" dxfId="1863" priority="2058" operator="lessThan">
      <formula>8</formula>
    </cfRule>
  </conditionalFormatting>
  <conditionalFormatting sqref="I20 N20:P20">
    <cfRule type="containsBlanks" dxfId="1862" priority="2057">
      <formula>LEN(TRIM(I20))=0</formula>
    </cfRule>
  </conditionalFormatting>
  <conditionalFormatting sqref="I20 N20:P20">
    <cfRule type="cellIs" dxfId="1861" priority="2056" operator="lessThan">
      <formula>8</formula>
    </cfRule>
  </conditionalFormatting>
  <conditionalFormatting sqref="I20 N20:P20">
    <cfRule type="containsBlanks" dxfId="1860" priority="2055">
      <formula>LEN(TRIM(I20))=0</formula>
    </cfRule>
  </conditionalFormatting>
  <conditionalFormatting sqref="I20 N20:P20">
    <cfRule type="cellIs" dxfId="1859" priority="2054" operator="lessThan">
      <formula>8</formula>
    </cfRule>
  </conditionalFormatting>
  <conditionalFormatting sqref="Q21">
    <cfRule type="containsBlanks" dxfId="1858" priority="2053">
      <formula>LEN(TRIM(Q21))=0</formula>
    </cfRule>
  </conditionalFormatting>
  <conditionalFormatting sqref="Q21">
    <cfRule type="cellIs" dxfId="1857" priority="2052" operator="lessThan">
      <formula>8</formula>
    </cfRule>
  </conditionalFormatting>
  <conditionalFormatting sqref="Q21">
    <cfRule type="containsBlanks" dxfId="1856" priority="2051">
      <formula>LEN(TRIM(Q21))=0</formula>
    </cfRule>
  </conditionalFormatting>
  <conditionalFormatting sqref="Q21">
    <cfRule type="cellIs" dxfId="1855" priority="2050" operator="lessThan">
      <formula>8</formula>
    </cfRule>
  </conditionalFormatting>
  <conditionalFormatting sqref="J20">
    <cfRule type="containsBlanks" dxfId="1854" priority="2049">
      <formula>LEN(TRIM(J20))=0</formula>
    </cfRule>
  </conditionalFormatting>
  <conditionalFormatting sqref="J20">
    <cfRule type="cellIs" dxfId="1853" priority="2048" operator="lessThan">
      <formula>8</formula>
    </cfRule>
  </conditionalFormatting>
  <conditionalFormatting sqref="J20">
    <cfRule type="containsBlanks" dxfId="1852" priority="2047">
      <formula>LEN(TRIM(J20))=0</formula>
    </cfRule>
  </conditionalFormatting>
  <conditionalFormatting sqref="J20">
    <cfRule type="cellIs" dxfId="1851" priority="2046" operator="lessThan">
      <formula>8</formula>
    </cfRule>
  </conditionalFormatting>
  <conditionalFormatting sqref="P14">
    <cfRule type="containsBlanks" dxfId="1850" priority="2045">
      <formula>LEN(TRIM(P14))=0</formula>
    </cfRule>
  </conditionalFormatting>
  <conditionalFormatting sqref="P14">
    <cfRule type="cellIs" dxfId="1849" priority="2044" operator="lessThan">
      <formula>8</formula>
    </cfRule>
  </conditionalFormatting>
  <conditionalFormatting sqref="P14">
    <cfRule type="containsBlanks" dxfId="1848" priority="2043">
      <formula>LEN(TRIM(P14))=0</formula>
    </cfRule>
  </conditionalFormatting>
  <conditionalFormatting sqref="P14">
    <cfRule type="cellIs" dxfId="1847" priority="2042" operator="lessThan">
      <formula>8</formula>
    </cfRule>
  </conditionalFormatting>
  <conditionalFormatting sqref="D12:G12 E10:G10 D11:I11">
    <cfRule type="containsBlanks" dxfId="1846" priority="2041">
      <formula>LEN(TRIM(D10))=0</formula>
    </cfRule>
  </conditionalFormatting>
  <conditionalFormatting sqref="D12:G12 E10:G10 D11:I11">
    <cfRule type="cellIs" dxfId="1845" priority="2040" operator="lessThan">
      <formula>8</formula>
    </cfRule>
  </conditionalFormatting>
  <conditionalFormatting sqref="D12:G12 E10:G10 D11:I11">
    <cfRule type="containsBlanks" dxfId="1844" priority="2039">
      <formula>LEN(TRIM(D10))=0</formula>
    </cfRule>
  </conditionalFormatting>
  <conditionalFormatting sqref="D12:G12 E10:G10 D11:I11">
    <cfRule type="cellIs" dxfId="1843" priority="2038" operator="lessThan">
      <formula>8</formula>
    </cfRule>
  </conditionalFormatting>
  <conditionalFormatting sqref="E20">
    <cfRule type="containsBlanks" dxfId="1842" priority="2037">
      <formula>LEN(TRIM(E20))=0</formula>
    </cfRule>
  </conditionalFormatting>
  <conditionalFormatting sqref="E20">
    <cfRule type="cellIs" dxfId="1841" priority="2036" operator="lessThan">
      <formula>8</formula>
    </cfRule>
  </conditionalFormatting>
  <conditionalFormatting sqref="E20">
    <cfRule type="containsBlanks" dxfId="1840" priority="2035">
      <formula>LEN(TRIM(E20))=0</formula>
    </cfRule>
  </conditionalFormatting>
  <conditionalFormatting sqref="E20">
    <cfRule type="cellIs" dxfId="1839" priority="2034" operator="lessThan">
      <formula>8</formula>
    </cfRule>
  </conditionalFormatting>
  <conditionalFormatting sqref="M18:P18">
    <cfRule type="containsBlanks" dxfId="1838" priority="2031">
      <formula>LEN(TRIM(M18))=0</formula>
    </cfRule>
  </conditionalFormatting>
  <conditionalFormatting sqref="M18:P18">
    <cfRule type="cellIs" dxfId="1837" priority="2030" operator="lessThan">
      <formula>8</formula>
    </cfRule>
  </conditionalFormatting>
  <conditionalFormatting sqref="M18:P18">
    <cfRule type="containsBlanks" dxfId="1836" priority="2033">
      <formula>LEN(TRIM(M18))=0</formula>
    </cfRule>
  </conditionalFormatting>
  <conditionalFormatting sqref="M18:P18">
    <cfRule type="cellIs" dxfId="1835" priority="2032" operator="lessThan">
      <formula>8</formula>
    </cfRule>
  </conditionalFormatting>
  <conditionalFormatting sqref="D18 M18:P18">
    <cfRule type="containsBlanks" dxfId="1834" priority="2029">
      <formula>LEN(TRIM(D18))=0</formula>
    </cfRule>
  </conditionalFormatting>
  <conditionalFormatting sqref="D18 M18:P18">
    <cfRule type="cellIs" dxfId="1833" priority="2028" operator="lessThan">
      <formula>8</formula>
    </cfRule>
  </conditionalFormatting>
  <conditionalFormatting sqref="R16:R21">
    <cfRule type="containsBlanks" dxfId="1832" priority="2023">
      <formula>LEN(TRIM(R16))=0</formula>
    </cfRule>
  </conditionalFormatting>
  <conditionalFormatting sqref="R16:R21">
    <cfRule type="cellIs" dxfId="1831" priority="2022" operator="lessThan">
      <formula>8</formula>
    </cfRule>
  </conditionalFormatting>
  <conditionalFormatting sqref="O20:P20">
    <cfRule type="containsBlanks" dxfId="1830" priority="2021">
      <formula>LEN(TRIM(O20))=0</formula>
    </cfRule>
  </conditionalFormatting>
  <conditionalFormatting sqref="O20:P20">
    <cfRule type="cellIs" dxfId="1829" priority="2020" operator="lessThan">
      <formula>8</formula>
    </cfRule>
  </conditionalFormatting>
  <conditionalFormatting sqref="R20">
    <cfRule type="containsBlanks" dxfId="1828" priority="2015">
      <formula>LEN(TRIM(R20))=0</formula>
    </cfRule>
  </conditionalFormatting>
  <conditionalFormatting sqref="R20">
    <cfRule type="cellIs" dxfId="1827" priority="2014" operator="lessThan">
      <formula>8</formula>
    </cfRule>
  </conditionalFormatting>
  <conditionalFormatting sqref="O20">
    <cfRule type="containsBlanks" dxfId="1826" priority="2017">
      <formula>LEN(TRIM(O20))=0</formula>
    </cfRule>
  </conditionalFormatting>
  <conditionalFormatting sqref="O20">
    <cfRule type="cellIs" dxfId="1825" priority="2016" operator="lessThan">
      <formula>8</formula>
    </cfRule>
  </conditionalFormatting>
  <conditionalFormatting sqref="G21:I21 M21 O21 Q21:R21">
    <cfRule type="containsBlanks" dxfId="1824" priority="2007">
      <formula>LEN(TRIM(G21))=0</formula>
    </cfRule>
  </conditionalFormatting>
  <conditionalFormatting sqref="G21:I21 M21 O21 Q21:R21">
    <cfRule type="cellIs" dxfId="1823" priority="2006" operator="lessThan">
      <formula>8</formula>
    </cfRule>
  </conditionalFormatting>
  <conditionalFormatting sqref="R21">
    <cfRule type="containsBlanks" dxfId="1822" priority="2005">
      <formula>LEN(TRIM(R21))=0</formula>
    </cfRule>
  </conditionalFormatting>
  <conditionalFormatting sqref="R21">
    <cfRule type="cellIs" dxfId="1821" priority="2004" operator="lessThan">
      <formula>8</formula>
    </cfRule>
  </conditionalFormatting>
  <conditionalFormatting sqref="P20">
    <cfRule type="containsBlanks" dxfId="1820" priority="2001">
      <formula>LEN(TRIM(P20))=0</formula>
    </cfRule>
  </conditionalFormatting>
  <conditionalFormatting sqref="P20">
    <cfRule type="cellIs" dxfId="1819" priority="2000" operator="lessThan">
      <formula>8</formula>
    </cfRule>
  </conditionalFormatting>
  <conditionalFormatting sqref="P20">
    <cfRule type="containsBlanks" dxfId="1818" priority="1991">
      <formula>LEN(TRIM(P20))=0</formula>
    </cfRule>
  </conditionalFormatting>
  <conditionalFormatting sqref="P20">
    <cfRule type="cellIs" dxfId="1817" priority="1990" operator="lessThan">
      <formula>8</formula>
    </cfRule>
  </conditionalFormatting>
  <conditionalFormatting sqref="G21:I21 M21 O21 Q21:R21">
    <cfRule type="containsBlanks" dxfId="1816" priority="1997">
      <formula>LEN(TRIM(G21))=0</formula>
    </cfRule>
  </conditionalFormatting>
  <conditionalFormatting sqref="G21:I21 M21 O21 Q21:R21">
    <cfRule type="cellIs" dxfId="1815" priority="1996" operator="lessThan">
      <formula>8</formula>
    </cfRule>
  </conditionalFormatting>
  <conditionalFormatting sqref="R21">
    <cfRule type="containsBlanks" dxfId="1814" priority="1993">
      <formula>LEN(TRIM(R21))=0</formula>
    </cfRule>
  </conditionalFormatting>
  <conditionalFormatting sqref="R21">
    <cfRule type="cellIs" dxfId="1813" priority="1992" operator="lessThan">
      <formula>8</formula>
    </cfRule>
  </conditionalFormatting>
  <conditionalFormatting sqref="I20">
    <cfRule type="containsBlanks" dxfId="1812" priority="1989">
      <formula>LEN(TRIM(I20))=0</formula>
    </cfRule>
  </conditionalFormatting>
  <conditionalFormatting sqref="I20">
    <cfRule type="cellIs" dxfId="1811" priority="1988" operator="lessThan">
      <formula>8</formula>
    </cfRule>
  </conditionalFormatting>
  <conditionalFormatting sqref="R21">
    <cfRule type="containsBlanks" dxfId="1810" priority="1987">
      <formula>LEN(TRIM(R21))=0</formula>
    </cfRule>
  </conditionalFormatting>
  <conditionalFormatting sqref="R21">
    <cfRule type="cellIs" dxfId="1809" priority="1986" operator="lessThan">
      <formula>8</formula>
    </cfRule>
  </conditionalFormatting>
  <conditionalFormatting sqref="E20:G20">
    <cfRule type="containsBlanks" dxfId="1808" priority="1985">
      <formula>LEN(TRIM(E20))=0</formula>
    </cfRule>
  </conditionalFormatting>
  <conditionalFormatting sqref="E20:G20">
    <cfRule type="cellIs" dxfId="1807" priority="1984" operator="lessThan">
      <formula>8</formula>
    </cfRule>
  </conditionalFormatting>
  <conditionalFormatting sqref="R20">
    <cfRule type="containsBlanks" dxfId="1806" priority="1981">
      <formula>LEN(TRIM(R20))=0</formula>
    </cfRule>
  </conditionalFormatting>
  <conditionalFormatting sqref="R20">
    <cfRule type="cellIs" dxfId="1805" priority="1980" operator="lessThan">
      <formula>8</formula>
    </cfRule>
  </conditionalFormatting>
  <conditionalFormatting sqref="H19">
    <cfRule type="containsBlanks" dxfId="1804" priority="1979">
      <formula>LEN(TRIM(H19))=0</formula>
    </cfRule>
  </conditionalFormatting>
  <conditionalFormatting sqref="H19">
    <cfRule type="cellIs" dxfId="1803" priority="1978" operator="lessThan">
      <formula>8</formula>
    </cfRule>
  </conditionalFormatting>
  <conditionalFormatting sqref="O20">
    <cfRule type="containsBlanks" dxfId="1802" priority="1975">
      <formula>LEN(TRIM(O20))=0</formula>
    </cfRule>
  </conditionalFormatting>
  <conditionalFormatting sqref="O20">
    <cfRule type="cellIs" dxfId="1801" priority="1974" operator="lessThan">
      <formula>8</formula>
    </cfRule>
  </conditionalFormatting>
  <conditionalFormatting sqref="E20:G20">
    <cfRule type="containsBlanks" dxfId="1800" priority="1977">
      <formula>LEN(TRIM(E20))=0</formula>
    </cfRule>
  </conditionalFormatting>
  <conditionalFormatting sqref="E20:G20">
    <cfRule type="cellIs" dxfId="1799" priority="1976" operator="lessThan">
      <formula>8</formula>
    </cfRule>
  </conditionalFormatting>
  <conditionalFormatting sqref="H19">
    <cfRule type="containsBlanks" dxfId="1798" priority="1973">
      <formula>LEN(TRIM(H19))=0</formula>
    </cfRule>
  </conditionalFormatting>
  <conditionalFormatting sqref="H19">
    <cfRule type="cellIs" dxfId="1797" priority="1972" operator="lessThan">
      <formula>8</formula>
    </cfRule>
  </conditionalFormatting>
  <conditionalFormatting sqref="H20">
    <cfRule type="containsBlanks" dxfId="1796" priority="1961">
      <formula>LEN(TRIM(H20))=0</formula>
    </cfRule>
  </conditionalFormatting>
  <conditionalFormatting sqref="H20">
    <cfRule type="cellIs" dxfId="1795" priority="1960" operator="lessThan">
      <formula>8</formula>
    </cfRule>
  </conditionalFormatting>
  <conditionalFormatting sqref="H20">
    <cfRule type="containsBlanks" dxfId="1794" priority="1959">
      <formula>LEN(TRIM(H20))=0</formula>
    </cfRule>
  </conditionalFormatting>
  <conditionalFormatting sqref="H20">
    <cfRule type="cellIs" dxfId="1793" priority="1958" operator="lessThan">
      <formula>8</formula>
    </cfRule>
  </conditionalFormatting>
  <conditionalFormatting sqref="D20:G20">
    <cfRule type="containsBlanks" dxfId="1792" priority="1969">
      <formula>LEN(TRIM(D20))=0</formula>
    </cfRule>
  </conditionalFormatting>
  <conditionalFormatting sqref="D20:G20">
    <cfRule type="cellIs" dxfId="1791" priority="1968" operator="lessThan">
      <formula>8</formula>
    </cfRule>
  </conditionalFormatting>
  <conditionalFormatting sqref="D20:G20">
    <cfRule type="containsBlanks" dxfId="1790" priority="1967">
      <formula>LEN(TRIM(D20))=0</formula>
    </cfRule>
  </conditionalFormatting>
  <conditionalFormatting sqref="D20:G20">
    <cfRule type="cellIs" dxfId="1789" priority="1966" operator="lessThan">
      <formula>8</formula>
    </cfRule>
  </conditionalFormatting>
  <conditionalFormatting sqref="D20:G20">
    <cfRule type="containsBlanks" dxfId="1788" priority="1965">
      <formula>LEN(TRIM(D20))=0</formula>
    </cfRule>
  </conditionalFormatting>
  <conditionalFormatting sqref="D20:G20">
    <cfRule type="cellIs" dxfId="1787" priority="1964" operator="lessThan">
      <formula>8</formula>
    </cfRule>
  </conditionalFormatting>
  <conditionalFormatting sqref="D20:G20">
    <cfRule type="containsBlanks" dxfId="1786" priority="1963">
      <formula>LEN(TRIM(D20))=0</formula>
    </cfRule>
  </conditionalFormatting>
  <conditionalFormatting sqref="D20:G20">
    <cfRule type="cellIs" dxfId="1785" priority="1962" operator="lessThan">
      <formula>8</formula>
    </cfRule>
  </conditionalFormatting>
  <conditionalFormatting sqref="H20">
    <cfRule type="containsBlanks" dxfId="1784" priority="1957">
      <formula>LEN(TRIM(H20))=0</formula>
    </cfRule>
  </conditionalFormatting>
  <conditionalFormatting sqref="H20">
    <cfRule type="cellIs" dxfId="1783" priority="1956" operator="lessThan">
      <formula>8</formula>
    </cfRule>
  </conditionalFormatting>
  <conditionalFormatting sqref="H20">
    <cfRule type="containsBlanks" dxfId="1782" priority="1955">
      <formula>LEN(TRIM(H20))=0</formula>
    </cfRule>
  </conditionalFormatting>
  <conditionalFormatting sqref="H20">
    <cfRule type="cellIs" dxfId="1781" priority="1954" operator="lessThan">
      <formula>8</formula>
    </cfRule>
  </conditionalFormatting>
  <conditionalFormatting sqref="I19 O19">
    <cfRule type="containsBlanks" dxfId="1780" priority="1951">
      <formula>LEN(TRIM(I19))=0</formula>
    </cfRule>
  </conditionalFormatting>
  <conditionalFormatting sqref="I19 O19">
    <cfRule type="cellIs" dxfId="1779" priority="1950" operator="lessThan">
      <formula>8</formula>
    </cfRule>
  </conditionalFormatting>
  <conditionalFormatting sqref="I19 O19">
    <cfRule type="containsBlanks" dxfId="1778" priority="1949">
      <formula>LEN(TRIM(I19))=0</formula>
    </cfRule>
  </conditionalFormatting>
  <conditionalFormatting sqref="I19 O19">
    <cfRule type="cellIs" dxfId="1777" priority="1948" operator="lessThan">
      <formula>8</formula>
    </cfRule>
  </conditionalFormatting>
  <conditionalFormatting sqref="Q20">
    <cfRule type="containsBlanks" dxfId="1776" priority="1947">
      <formula>LEN(TRIM(Q20))=0</formula>
    </cfRule>
  </conditionalFormatting>
  <conditionalFormatting sqref="Q20">
    <cfRule type="cellIs" dxfId="1775" priority="1946" operator="lessThan">
      <formula>8</formula>
    </cfRule>
  </conditionalFormatting>
  <conditionalFormatting sqref="Q20">
    <cfRule type="containsBlanks" dxfId="1774" priority="1945">
      <formula>LEN(TRIM(Q20))=0</formula>
    </cfRule>
  </conditionalFormatting>
  <conditionalFormatting sqref="Q20">
    <cfRule type="cellIs" dxfId="1773" priority="1944" operator="lessThan">
      <formula>8</formula>
    </cfRule>
  </conditionalFormatting>
  <conditionalFormatting sqref="J20">
    <cfRule type="containsBlanks" dxfId="1772" priority="1943">
      <formula>LEN(TRIM(J20))=0</formula>
    </cfRule>
  </conditionalFormatting>
  <conditionalFormatting sqref="J20">
    <cfRule type="cellIs" dxfId="1771" priority="1942" operator="lessThan">
      <formula>8</formula>
    </cfRule>
  </conditionalFormatting>
  <conditionalFormatting sqref="J20">
    <cfRule type="containsBlanks" dxfId="1770" priority="1941">
      <formula>LEN(TRIM(J20))=0</formula>
    </cfRule>
  </conditionalFormatting>
  <conditionalFormatting sqref="J20">
    <cfRule type="cellIs" dxfId="1769" priority="1940" operator="lessThan">
      <formula>8</formula>
    </cfRule>
  </conditionalFormatting>
  <conditionalFormatting sqref="J19">
    <cfRule type="containsBlanks" dxfId="1768" priority="1939">
      <formula>LEN(TRIM(J19))=0</formula>
    </cfRule>
  </conditionalFormatting>
  <conditionalFormatting sqref="J19">
    <cfRule type="cellIs" dxfId="1767" priority="1938" operator="lessThan">
      <formula>8</formula>
    </cfRule>
  </conditionalFormatting>
  <conditionalFormatting sqref="J19">
    <cfRule type="containsBlanks" dxfId="1766" priority="1937">
      <formula>LEN(TRIM(J19))=0</formula>
    </cfRule>
  </conditionalFormatting>
  <conditionalFormatting sqref="J19">
    <cfRule type="cellIs" dxfId="1765" priority="1936" operator="lessThan">
      <formula>8</formula>
    </cfRule>
  </conditionalFormatting>
  <conditionalFormatting sqref="N20">
    <cfRule type="containsBlanks" dxfId="1764" priority="1935">
      <formula>LEN(TRIM(N20))=0</formula>
    </cfRule>
  </conditionalFormatting>
  <conditionalFormatting sqref="N20">
    <cfRule type="cellIs" dxfId="1763" priority="1934" operator="lessThan">
      <formula>8</formula>
    </cfRule>
  </conditionalFormatting>
  <conditionalFormatting sqref="N20">
    <cfRule type="containsBlanks" dxfId="1762" priority="1933">
      <formula>LEN(TRIM(N20))=0</formula>
    </cfRule>
  </conditionalFormatting>
  <conditionalFormatting sqref="N20">
    <cfRule type="cellIs" dxfId="1761" priority="1932" operator="lessThan">
      <formula>8</formula>
    </cfRule>
  </conditionalFormatting>
  <conditionalFormatting sqref="M18:N19 M19:M20">
    <cfRule type="containsBlanks" dxfId="1760" priority="1931">
      <formula>LEN(TRIM(M18))=0</formula>
    </cfRule>
  </conditionalFormatting>
  <conditionalFormatting sqref="M18:N19 M19:M20">
    <cfRule type="cellIs" dxfId="1759" priority="1930" operator="lessThan">
      <formula>8</formula>
    </cfRule>
  </conditionalFormatting>
  <conditionalFormatting sqref="M18:N19 M19:M20">
    <cfRule type="containsBlanks" dxfId="1758" priority="1929">
      <formula>LEN(TRIM(M18))=0</formula>
    </cfRule>
  </conditionalFormatting>
  <conditionalFormatting sqref="M18:N19 M19:M20">
    <cfRule type="cellIs" dxfId="1757" priority="1928" operator="lessThan">
      <formula>8</formula>
    </cfRule>
  </conditionalFormatting>
  <conditionalFormatting sqref="R18">
    <cfRule type="containsBlanks" dxfId="1756" priority="1927">
      <formula>LEN(TRIM(R18))=0</formula>
    </cfRule>
  </conditionalFormatting>
  <conditionalFormatting sqref="R18">
    <cfRule type="cellIs" dxfId="1755" priority="1926" operator="lessThan">
      <formula>8</formula>
    </cfRule>
  </conditionalFormatting>
  <conditionalFormatting sqref="R18">
    <cfRule type="containsBlanks" dxfId="1754" priority="1925">
      <formula>LEN(TRIM(R18))=0</formula>
    </cfRule>
  </conditionalFormatting>
  <conditionalFormatting sqref="R18">
    <cfRule type="cellIs" dxfId="1753" priority="1924" operator="lessThan">
      <formula>8</formula>
    </cfRule>
  </conditionalFormatting>
  <conditionalFormatting sqref="Q18">
    <cfRule type="containsBlanks" dxfId="1752" priority="1923">
      <formula>LEN(TRIM(Q18))=0</formula>
    </cfRule>
  </conditionalFormatting>
  <conditionalFormatting sqref="Q18">
    <cfRule type="cellIs" dxfId="1751" priority="1922" operator="lessThan">
      <formula>8</formula>
    </cfRule>
  </conditionalFormatting>
  <conditionalFormatting sqref="Q18">
    <cfRule type="containsBlanks" dxfId="1750" priority="1921">
      <formula>LEN(TRIM(Q18))=0</formula>
    </cfRule>
  </conditionalFormatting>
  <conditionalFormatting sqref="Q18">
    <cfRule type="cellIs" dxfId="1749" priority="1920" operator="lessThan">
      <formula>8</formula>
    </cfRule>
  </conditionalFormatting>
  <conditionalFormatting sqref="N13:O13">
    <cfRule type="containsBlanks" dxfId="1748" priority="1919">
      <formula>LEN(TRIM(N13))=0</formula>
    </cfRule>
  </conditionalFormatting>
  <conditionalFormatting sqref="N13:O13">
    <cfRule type="cellIs" dxfId="1747" priority="1918" operator="lessThan">
      <formula>8</formula>
    </cfRule>
  </conditionalFormatting>
  <conditionalFormatting sqref="N13:O13">
    <cfRule type="containsBlanks" dxfId="1746" priority="1917">
      <formula>LEN(TRIM(N13))=0</formula>
    </cfRule>
  </conditionalFormatting>
  <conditionalFormatting sqref="N13:O13">
    <cfRule type="cellIs" dxfId="1745" priority="1916" operator="lessThan">
      <formula>8</formula>
    </cfRule>
  </conditionalFormatting>
  <conditionalFormatting sqref="R13">
    <cfRule type="containsBlanks" dxfId="1744" priority="1915">
      <formula>LEN(TRIM(R13))=0</formula>
    </cfRule>
  </conditionalFormatting>
  <conditionalFormatting sqref="R13">
    <cfRule type="cellIs" dxfId="1743" priority="1914" operator="lessThan">
      <formula>8</formula>
    </cfRule>
  </conditionalFormatting>
  <conditionalFormatting sqref="E13:F13 H13:J13 M13">
    <cfRule type="containsBlanks" dxfId="1742" priority="1913">
      <formula>LEN(TRIM(E13))=0</formula>
    </cfRule>
  </conditionalFormatting>
  <conditionalFormatting sqref="E13:F13 H13:J13 M13">
    <cfRule type="cellIs" dxfId="1741" priority="1912" operator="lessThan">
      <formula>8</formula>
    </cfRule>
  </conditionalFormatting>
  <conditionalFormatting sqref="E13:F13">
    <cfRule type="containsBlanks" dxfId="1740" priority="1911">
      <formula>LEN(TRIM(E13))=0</formula>
    </cfRule>
  </conditionalFormatting>
  <conditionalFormatting sqref="E13:F13">
    <cfRule type="cellIs" dxfId="1739" priority="1910" operator="lessThan">
      <formula>8</formula>
    </cfRule>
  </conditionalFormatting>
  <conditionalFormatting sqref="E13:F13">
    <cfRule type="containsBlanks" dxfId="1738" priority="1909">
      <formula>LEN(TRIM(E13))=0</formula>
    </cfRule>
  </conditionalFormatting>
  <conditionalFormatting sqref="E13:F13">
    <cfRule type="cellIs" dxfId="1737" priority="1908" operator="lessThan">
      <formula>8</formula>
    </cfRule>
  </conditionalFormatting>
  <conditionalFormatting sqref="H13:J13 M13">
    <cfRule type="containsBlanks" dxfId="1736" priority="1907">
      <formula>LEN(TRIM(H13))=0</formula>
    </cfRule>
  </conditionalFormatting>
  <conditionalFormatting sqref="H13:J13 M13">
    <cfRule type="cellIs" dxfId="1735" priority="1906" operator="lessThan">
      <formula>8</formula>
    </cfRule>
  </conditionalFormatting>
  <conditionalFormatting sqref="N13:O13">
    <cfRule type="containsBlanks" dxfId="1734" priority="1905">
      <formula>LEN(TRIM(N13))=0</formula>
    </cfRule>
  </conditionalFormatting>
  <conditionalFormatting sqref="N13:O13">
    <cfRule type="cellIs" dxfId="1733" priority="1904" operator="lessThan">
      <formula>8</formula>
    </cfRule>
  </conditionalFormatting>
  <conditionalFormatting sqref="E13:F13">
    <cfRule type="containsBlanks" dxfId="1732" priority="1903">
      <formula>LEN(TRIM(E13))=0</formula>
    </cfRule>
  </conditionalFormatting>
  <conditionalFormatting sqref="E13:F13">
    <cfRule type="cellIs" dxfId="1731" priority="1902" operator="lessThan">
      <formula>8</formula>
    </cfRule>
  </conditionalFormatting>
  <conditionalFormatting sqref="N13">
    <cfRule type="containsBlanks" dxfId="1730" priority="1899">
      <formula>LEN(TRIM(N13))=0</formula>
    </cfRule>
  </conditionalFormatting>
  <conditionalFormatting sqref="N13">
    <cfRule type="cellIs" dxfId="1729" priority="1898" operator="lessThan">
      <formula>8</formula>
    </cfRule>
  </conditionalFormatting>
  <conditionalFormatting sqref="O13">
    <cfRule type="containsBlanks" dxfId="1728" priority="1897">
      <formula>LEN(TRIM(O13))=0</formula>
    </cfRule>
  </conditionalFormatting>
  <conditionalFormatting sqref="O13">
    <cfRule type="cellIs" dxfId="1727" priority="1896" operator="lessThan">
      <formula>8</formula>
    </cfRule>
  </conditionalFormatting>
  <conditionalFormatting sqref="H13:J13 M13">
    <cfRule type="containsBlanks" dxfId="1726" priority="1901">
      <formula>LEN(TRIM(H13))=0</formula>
    </cfRule>
  </conditionalFormatting>
  <conditionalFormatting sqref="H13:J13 M13">
    <cfRule type="cellIs" dxfId="1725" priority="1900" operator="lessThan">
      <formula>8</formula>
    </cfRule>
  </conditionalFormatting>
  <conditionalFormatting sqref="R13">
    <cfRule type="containsBlanks" dxfId="1724" priority="1895">
      <formula>LEN(TRIM(R13))=0</formula>
    </cfRule>
  </conditionalFormatting>
  <conditionalFormatting sqref="R13">
    <cfRule type="cellIs" dxfId="1723" priority="1894" operator="lessThan">
      <formula>8</formula>
    </cfRule>
  </conditionalFormatting>
  <conditionalFormatting sqref="R18 R20">
    <cfRule type="containsBlanks" dxfId="1722" priority="1893">
      <formula>LEN(TRIM(R18))=0</formula>
    </cfRule>
  </conditionalFormatting>
  <conditionalFormatting sqref="R18 R20">
    <cfRule type="cellIs" dxfId="1721" priority="1892" operator="lessThan">
      <formula>8</formula>
    </cfRule>
  </conditionalFormatting>
  <conditionalFormatting sqref="P16:Q16 G16:I17 P17:P18 M17:M18">
    <cfRule type="containsBlanks" dxfId="1720" priority="1891">
      <formula>LEN(TRIM(G16))=0</formula>
    </cfRule>
  </conditionalFormatting>
  <conditionalFormatting sqref="P16:Q16 G16:I17 P17:P18 M17:M18">
    <cfRule type="cellIs" dxfId="1719" priority="1890" operator="lessThan">
      <formula>8</formula>
    </cfRule>
  </conditionalFormatting>
  <conditionalFormatting sqref="M21 O21 Q21:R21">
    <cfRule type="containsBlanks" dxfId="1718" priority="1889">
      <formula>LEN(TRIM(M21))=0</formula>
    </cfRule>
  </conditionalFormatting>
  <conditionalFormatting sqref="M21 O21 Q21:R21">
    <cfRule type="cellIs" dxfId="1717" priority="1888" operator="lessThan">
      <formula>8</formula>
    </cfRule>
  </conditionalFormatting>
  <conditionalFormatting sqref="M18 O18:P18">
    <cfRule type="containsBlanks" dxfId="1716" priority="1887">
      <formula>LEN(TRIM(M18))=0</formula>
    </cfRule>
  </conditionalFormatting>
  <conditionalFormatting sqref="M18 O18:P18">
    <cfRule type="cellIs" dxfId="1715" priority="1886" operator="lessThan">
      <formula>8</formula>
    </cfRule>
  </conditionalFormatting>
  <conditionalFormatting sqref="D20:J20 M20:O20">
    <cfRule type="containsBlanks" dxfId="1714" priority="1885">
      <formula>LEN(TRIM(D20))=0</formula>
    </cfRule>
  </conditionalFormatting>
  <conditionalFormatting sqref="D20:J20 M20:O20">
    <cfRule type="cellIs" dxfId="1713" priority="1884" operator="lessThan">
      <formula>8</formula>
    </cfRule>
  </conditionalFormatting>
  <conditionalFormatting sqref="M21 O21 Q21:R21">
    <cfRule type="containsBlanks" dxfId="1712" priority="1883">
      <formula>LEN(TRIM(M21))=0</formula>
    </cfRule>
  </conditionalFormatting>
  <conditionalFormatting sqref="M21 O21 Q21:R21">
    <cfRule type="cellIs" dxfId="1711" priority="1882" operator="lessThan">
      <formula>8</formula>
    </cfRule>
  </conditionalFormatting>
  <conditionalFormatting sqref="R18">
    <cfRule type="containsBlanks" dxfId="1710" priority="1877">
      <formula>LEN(TRIM(R18))=0</formula>
    </cfRule>
  </conditionalFormatting>
  <conditionalFormatting sqref="R18">
    <cfRule type="cellIs" dxfId="1709" priority="1876" operator="lessThan">
      <formula>8</formula>
    </cfRule>
  </conditionalFormatting>
  <conditionalFormatting sqref="O18">
    <cfRule type="containsBlanks" dxfId="1708" priority="1879">
      <formula>LEN(TRIM(O18))=0</formula>
    </cfRule>
  </conditionalFormatting>
  <conditionalFormatting sqref="O18">
    <cfRule type="cellIs" dxfId="1707" priority="1878" operator="lessThan">
      <formula>8</formula>
    </cfRule>
  </conditionalFormatting>
  <conditionalFormatting sqref="R16:R17">
    <cfRule type="containsBlanks" dxfId="1706" priority="1881">
      <formula>LEN(TRIM(R16))=0</formula>
    </cfRule>
  </conditionalFormatting>
  <conditionalFormatting sqref="R16:R17">
    <cfRule type="cellIs" dxfId="1705" priority="1880" operator="lessThan">
      <formula>8</formula>
    </cfRule>
  </conditionalFormatting>
  <conditionalFormatting sqref="M20:Q20">
    <cfRule type="containsBlanks" dxfId="1704" priority="1873">
      <formula>LEN(TRIM(M20))=0</formula>
    </cfRule>
  </conditionalFormatting>
  <conditionalFormatting sqref="M20:Q20">
    <cfRule type="cellIs" dxfId="1703" priority="1872" operator="lessThan">
      <formula>8</formula>
    </cfRule>
  </conditionalFormatting>
  <conditionalFormatting sqref="E20:J20 M20:O20">
    <cfRule type="containsBlanks" dxfId="1702" priority="1875">
      <formula>LEN(TRIM(E20))=0</formula>
    </cfRule>
  </conditionalFormatting>
  <conditionalFormatting sqref="E20:J20 M20:O20">
    <cfRule type="cellIs" dxfId="1701" priority="1874" operator="lessThan">
      <formula>8</formula>
    </cfRule>
  </conditionalFormatting>
  <conditionalFormatting sqref="R20">
    <cfRule type="containsBlanks" dxfId="1700" priority="1871">
      <formula>LEN(TRIM(R20))=0</formula>
    </cfRule>
  </conditionalFormatting>
  <conditionalFormatting sqref="R20">
    <cfRule type="cellIs" dxfId="1699" priority="1870" operator="lessThan">
      <formula>8</formula>
    </cfRule>
  </conditionalFormatting>
  <conditionalFormatting sqref="H19:J19 Q19 M19:O19">
    <cfRule type="containsBlanks" dxfId="1698" priority="1869">
      <formula>LEN(TRIM(H19))=0</formula>
    </cfRule>
  </conditionalFormatting>
  <conditionalFormatting sqref="H19:J19 Q19 M19:O19">
    <cfRule type="cellIs" dxfId="1697" priority="1868" operator="lessThan">
      <formula>8</formula>
    </cfRule>
  </conditionalFormatting>
  <conditionalFormatting sqref="R19">
    <cfRule type="containsBlanks" dxfId="1696" priority="1867">
      <formula>LEN(TRIM(R19))=0</formula>
    </cfRule>
  </conditionalFormatting>
  <conditionalFormatting sqref="R19">
    <cfRule type="cellIs" dxfId="1695" priority="1866" operator="lessThan">
      <formula>8</formula>
    </cfRule>
  </conditionalFormatting>
  <conditionalFormatting sqref="R14">
    <cfRule type="containsBlanks" dxfId="1694" priority="1865">
      <formula>LEN(TRIM(R14))=0</formula>
    </cfRule>
  </conditionalFormatting>
  <conditionalFormatting sqref="R14">
    <cfRule type="cellIs" dxfId="1693" priority="1864" operator="lessThan">
      <formula>8</formula>
    </cfRule>
  </conditionalFormatting>
  <conditionalFormatting sqref="D20:I21 M20:M21 O20:O21 Q20:R21 D19:J20 M19:Q20">
    <cfRule type="containsBlanks" dxfId="1692" priority="1863">
      <formula>LEN(TRIM(D19))=0</formula>
    </cfRule>
  </conditionalFormatting>
  <conditionalFormatting sqref="D20:I21 M20:M21 O20:O21 Q20:R21 D19:J20 M19:Q20">
    <cfRule type="cellIs" dxfId="1691" priority="1862" operator="lessThan">
      <formula>8</formula>
    </cfRule>
  </conditionalFormatting>
  <conditionalFormatting sqref="R20">
    <cfRule type="containsBlanks" dxfId="1690" priority="1861">
      <formula>LEN(TRIM(R20))=0</formula>
    </cfRule>
  </conditionalFormatting>
  <conditionalFormatting sqref="R20">
    <cfRule type="cellIs" dxfId="1689" priority="1860" operator="lessThan">
      <formula>8</formula>
    </cfRule>
  </conditionalFormatting>
  <conditionalFormatting sqref="E20:J20 M20:O20">
    <cfRule type="containsBlanks" dxfId="1688" priority="1857">
      <formula>LEN(TRIM(E20))=0</formula>
    </cfRule>
  </conditionalFormatting>
  <conditionalFormatting sqref="E20:J20 M20:O20">
    <cfRule type="cellIs" dxfId="1687" priority="1856" operator="lessThan">
      <formula>8</formula>
    </cfRule>
  </conditionalFormatting>
  <conditionalFormatting sqref="P18">
    <cfRule type="containsBlanks" dxfId="1686" priority="1859">
      <formula>LEN(TRIM(P18))=0</formula>
    </cfRule>
  </conditionalFormatting>
  <conditionalFormatting sqref="P18">
    <cfRule type="cellIs" dxfId="1685" priority="1858" operator="lessThan">
      <formula>8</formula>
    </cfRule>
  </conditionalFormatting>
  <conditionalFormatting sqref="P18">
    <cfRule type="containsBlanks" dxfId="1684" priority="1847">
      <formula>LEN(TRIM(P18))=0</formula>
    </cfRule>
  </conditionalFormatting>
  <conditionalFormatting sqref="P18">
    <cfRule type="cellIs" dxfId="1683" priority="1846" operator="lessThan">
      <formula>8</formula>
    </cfRule>
  </conditionalFormatting>
  <conditionalFormatting sqref="R16:R17">
    <cfRule type="containsBlanks" dxfId="1682" priority="1855">
      <formula>LEN(TRIM(R16))=0</formula>
    </cfRule>
  </conditionalFormatting>
  <conditionalFormatting sqref="R16:R17">
    <cfRule type="cellIs" dxfId="1681" priority="1854" operator="lessThan">
      <formula>8</formula>
    </cfRule>
  </conditionalFormatting>
  <conditionalFormatting sqref="H19:J19 Q19 M19:O19">
    <cfRule type="containsBlanks" dxfId="1680" priority="1853">
      <formula>LEN(TRIM(H19))=0</formula>
    </cfRule>
  </conditionalFormatting>
  <conditionalFormatting sqref="H19:J19 Q19 M19:O19">
    <cfRule type="cellIs" dxfId="1679" priority="1852" operator="lessThan">
      <formula>8</formula>
    </cfRule>
  </conditionalFormatting>
  <conditionalFormatting sqref="M20:Q20">
    <cfRule type="containsBlanks" dxfId="1678" priority="1851">
      <formula>LEN(TRIM(M20))=0</formula>
    </cfRule>
  </conditionalFormatting>
  <conditionalFormatting sqref="M20:Q20">
    <cfRule type="cellIs" dxfId="1677" priority="1850" operator="lessThan">
      <formula>8</formula>
    </cfRule>
  </conditionalFormatting>
  <conditionalFormatting sqref="R19">
    <cfRule type="containsBlanks" dxfId="1676" priority="1849">
      <formula>LEN(TRIM(R19))=0</formula>
    </cfRule>
  </conditionalFormatting>
  <conditionalFormatting sqref="R19">
    <cfRule type="cellIs" dxfId="1675" priority="1848" operator="lessThan">
      <formula>8</formula>
    </cfRule>
  </conditionalFormatting>
  <conditionalFormatting sqref="H14:J14 M14">
    <cfRule type="containsBlanks" dxfId="1674" priority="1843">
      <formula>LEN(TRIM(H14))=0</formula>
    </cfRule>
  </conditionalFormatting>
  <conditionalFormatting sqref="H14:J14 M14">
    <cfRule type="cellIs" dxfId="1673" priority="1842" operator="lessThan">
      <formula>8</formula>
    </cfRule>
  </conditionalFormatting>
  <conditionalFormatting sqref="R19">
    <cfRule type="containsBlanks" dxfId="1672" priority="1841">
      <formula>LEN(TRIM(R19))=0</formula>
    </cfRule>
  </conditionalFormatting>
  <conditionalFormatting sqref="R19">
    <cfRule type="cellIs" dxfId="1671" priority="1840" operator="lessThan">
      <formula>8</formula>
    </cfRule>
  </conditionalFormatting>
  <conditionalFormatting sqref="R14">
    <cfRule type="containsBlanks" dxfId="1670" priority="1839">
      <formula>LEN(TRIM(R14))=0</formula>
    </cfRule>
  </conditionalFormatting>
  <conditionalFormatting sqref="R14">
    <cfRule type="cellIs" dxfId="1669" priority="1838" operator="lessThan">
      <formula>8</formula>
    </cfRule>
  </conditionalFormatting>
  <conditionalFormatting sqref="R16:R17">
    <cfRule type="containsBlanks" dxfId="1668" priority="1837">
      <formula>LEN(TRIM(R16))=0</formula>
    </cfRule>
  </conditionalFormatting>
  <conditionalFormatting sqref="R16:R17">
    <cfRule type="cellIs" dxfId="1667" priority="1836" operator="lessThan">
      <formula>8</formula>
    </cfRule>
  </conditionalFormatting>
  <conditionalFormatting sqref="R18">
    <cfRule type="containsBlanks" dxfId="1666" priority="1831">
      <formula>LEN(TRIM(R18))=0</formula>
    </cfRule>
  </conditionalFormatting>
  <conditionalFormatting sqref="R18">
    <cfRule type="cellIs" dxfId="1665" priority="1830" operator="lessThan">
      <formula>8</formula>
    </cfRule>
  </conditionalFormatting>
  <conditionalFormatting sqref="G17:H17">
    <cfRule type="containsBlanks" dxfId="1664" priority="1829">
      <formula>LEN(TRIM(G17))=0</formula>
    </cfRule>
  </conditionalFormatting>
  <conditionalFormatting sqref="G17:H17">
    <cfRule type="cellIs" dxfId="1663" priority="1828" operator="lessThan">
      <formula>8</formula>
    </cfRule>
  </conditionalFormatting>
  <conditionalFormatting sqref="H14:J14 M14">
    <cfRule type="containsBlanks" dxfId="1662" priority="1827">
      <formula>LEN(TRIM(H14))=0</formula>
    </cfRule>
  </conditionalFormatting>
  <conditionalFormatting sqref="H14:J14 M14">
    <cfRule type="cellIs" dxfId="1661" priority="1826" operator="lessThan">
      <formula>8</formula>
    </cfRule>
  </conditionalFormatting>
  <conditionalFormatting sqref="M18 O18">
    <cfRule type="containsBlanks" dxfId="1660" priority="1823">
      <formula>LEN(TRIM(M18))=0</formula>
    </cfRule>
  </conditionalFormatting>
  <conditionalFormatting sqref="M18 O18">
    <cfRule type="cellIs" dxfId="1659" priority="1822" operator="lessThan">
      <formula>8</formula>
    </cfRule>
  </conditionalFormatting>
  <conditionalFormatting sqref="R14">
    <cfRule type="containsBlanks" dxfId="1658" priority="1821">
      <formula>LEN(TRIM(R14))=0</formula>
    </cfRule>
  </conditionalFormatting>
  <conditionalFormatting sqref="R14">
    <cfRule type="cellIs" dxfId="1657" priority="1820" operator="lessThan">
      <formula>8</formula>
    </cfRule>
  </conditionalFormatting>
  <conditionalFormatting sqref="G17:H17">
    <cfRule type="containsBlanks" dxfId="1656" priority="1819">
      <formula>LEN(TRIM(G17))=0</formula>
    </cfRule>
  </conditionalFormatting>
  <conditionalFormatting sqref="G17:H17">
    <cfRule type="cellIs" dxfId="1655" priority="1818" operator="lessThan">
      <formula>8</formula>
    </cfRule>
  </conditionalFormatting>
  <conditionalFormatting sqref="M18">
    <cfRule type="containsBlanks" dxfId="1654" priority="1817">
      <formula>LEN(TRIM(M18))=0</formula>
    </cfRule>
  </conditionalFormatting>
  <conditionalFormatting sqref="M18">
    <cfRule type="cellIs" dxfId="1653" priority="1816" operator="lessThan">
      <formula>8</formula>
    </cfRule>
  </conditionalFormatting>
  <conditionalFormatting sqref="D18">
    <cfRule type="containsBlanks" dxfId="1652" priority="1815">
      <formula>LEN(TRIM(D18))=0</formula>
    </cfRule>
  </conditionalFormatting>
  <conditionalFormatting sqref="D18">
    <cfRule type="cellIs" dxfId="1651" priority="1814" operator="lessThan">
      <formula>8</formula>
    </cfRule>
  </conditionalFormatting>
  <conditionalFormatting sqref="D18">
    <cfRule type="containsBlanks" dxfId="1650" priority="1813">
      <formula>LEN(TRIM(D18))=0</formula>
    </cfRule>
  </conditionalFormatting>
  <conditionalFormatting sqref="D18">
    <cfRule type="cellIs" dxfId="1649" priority="1812" operator="lessThan">
      <formula>8</formula>
    </cfRule>
  </conditionalFormatting>
  <conditionalFormatting sqref="D18">
    <cfRule type="containsBlanks" dxfId="1648" priority="1811">
      <formula>LEN(TRIM(D18))=0</formula>
    </cfRule>
  </conditionalFormatting>
  <conditionalFormatting sqref="D18">
    <cfRule type="cellIs" dxfId="1647" priority="1810" operator="lessThan">
      <formula>8</formula>
    </cfRule>
  </conditionalFormatting>
  <conditionalFormatting sqref="D18">
    <cfRule type="containsBlanks" dxfId="1646" priority="1809">
      <formula>LEN(TRIM(D18))=0</formula>
    </cfRule>
  </conditionalFormatting>
  <conditionalFormatting sqref="D18">
    <cfRule type="cellIs" dxfId="1645" priority="1808" operator="lessThan">
      <formula>8</formula>
    </cfRule>
  </conditionalFormatting>
  <conditionalFormatting sqref="I17 N17">
    <cfRule type="containsBlanks" dxfId="1644" priority="1797">
      <formula>LEN(TRIM(I17))=0</formula>
    </cfRule>
  </conditionalFormatting>
  <conditionalFormatting sqref="I17 N17">
    <cfRule type="cellIs" dxfId="1643" priority="1796" operator="lessThan">
      <formula>8</formula>
    </cfRule>
  </conditionalFormatting>
  <conditionalFormatting sqref="I17 N17">
    <cfRule type="containsBlanks" dxfId="1642" priority="1795">
      <formula>LEN(TRIM(I17))=0</formula>
    </cfRule>
  </conditionalFormatting>
  <conditionalFormatting sqref="I17 N17">
    <cfRule type="cellIs" dxfId="1641" priority="1794" operator="lessThan">
      <formula>8</formula>
    </cfRule>
  </conditionalFormatting>
  <conditionalFormatting sqref="Q18">
    <cfRule type="containsBlanks" dxfId="1640" priority="1793">
      <formula>LEN(TRIM(Q18))=0</formula>
    </cfRule>
  </conditionalFormatting>
  <conditionalFormatting sqref="Q18">
    <cfRule type="cellIs" dxfId="1639" priority="1792" operator="lessThan">
      <formula>8</formula>
    </cfRule>
  </conditionalFormatting>
  <conditionalFormatting sqref="Q18">
    <cfRule type="containsBlanks" dxfId="1638" priority="1791">
      <formula>LEN(TRIM(Q18))=0</formula>
    </cfRule>
  </conditionalFormatting>
  <conditionalFormatting sqref="Q18">
    <cfRule type="cellIs" dxfId="1637" priority="1790" operator="lessThan">
      <formula>8</formula>
    </cfRule>
  </conditionalFormatting>
  <conditionalFormatting sqref="J17">
    <cfRule type="containsBlanks" dxfId="1636" priority="1785">
      <formula>LEN(TRIM(J17))=0</formula>
    </cfRule>
  </conditionalFormatting>
  <conditionalFormatting sqref="J17">
    <cfRule type="cellIs" dxfId="1635" priority="1784" operator="lessThan">
      <formula>8</formula>
    </cfRule>
  </conditionalFormatting>
  <conditionalFormatting sqref="J17">
    <cfRule type="containsBlanks" dxfId="1634" priority="1783">
      <formula>LEN(TRIM(J17))=0</formula>
    </cfRule>
  </conditionalFormatting>
  <conditionalFormatting sqref="J17">
    <cfRule type="cellIs" dxfId="1633" priority="1782" operator="lessThan">
      <formula>8</formula>
    </cfRule>
  </conditionalFormatting>
  <conditionalFormatting sqref="N18">
    <cfRule type="containsBlanks" dxfId="1632" priority="1781">
      <formula>LEN(TRIM(N18))=0</formula>
    </cfRule>
  </conditionalFormatting>
  <conditionalFormatting sqref="N18">
    <cfRule type="cellIs" dxfId="1631" priority="1780" operator="lessThan">
      <formula>8</formula>
    </cfRule>
  </conditionalFormatting>
  <conditionalFormatting sqref="N18">
    <cfRule type="containsBlanks" dxfId="1630" priority="1779">
      <formula>LEN(TRIM(N18))=0</formula>
    </cfRule>
  </conditionalFormatting>
  <conditionalFormatting sqref="N18">
    <cfRule type="cellIs" dxfId="1629" priority="1778" operator="lessThan">
      <formula>8</formula>
    </cfRule>
  </conditionalFormatting>
  <conditionalFormatting sqref="E17">
    <cfRule type="containsBlanks" dxfId="1628" priority="1777">
      <formula>LEN(TRIM(E17))=0</formula>
    </cfRule>
  </conditionalFormatting>
  <conditionalFormatting sqref="E17">
    <cfRule type="cellIs" dxfId="1627" priority="1776" operator="lessThan">
      <formula>8</formula>
    </cfRule>
  </conditionalFormatting>
  <conditionalFormatting sqref="E17">
    <cfRule type="containsBlanks" dxfId="1626" priority="1775">
      <formula>LEN(TRIM(E17))=0</formula>
    </cfRule>
  </conditionalFormatting>
  <conditionalFormatting sqref="E17">
    <cfRule type="cellIs" dxfId="1625" priority="1774" operator="lessThan">
      <formula>8</formula>
    </cfRule>
  </conditionalFormatting>
  <conditionalFormatting sqref="M15:P15">
    <cfRule type="containsBlanks" dxfId="1624" priority="1771">
      <formula>LEN(TRIM(M15))=0</formula>
    </cfRule>
  </conditionalFormatting>
  <conditionalFormatting sqref="M15:P15">
    <cfRule type="cellIs" dxfId="1623" priority="1770" operator="lessThan">
      <formula>8</formula>
    </cfRule>
  </conditionalFormatting>
  <conditionalFormatting sqref="M15:P15">
    <cfRule type="containsBlanks" dxfId="1622" priority="1773">
      <formula>LEN(TRIM(M15))=0</formula>
    </cfRule>
  </conditionalFormatting>
  <conditionalFormatting sqref="M15:P15">
    <cfRule type="cellIs" dxfId="1621" priority="1772" operator="lessThan">
      <formula>8</formula>
    </cfRule>
  </conditionalFormatting>
  <conditionalFormatting sqref="D15 F15:J15 M15:P15">
    <cfRule type="containsBlanks" dxfId="1620" priority="1769">
      <formula>LEN(TRIM(D15))=0</formula>
    </cfRule>
  </conditionalFormatting>
  <conditionalFormatting sqref="D15 F15:J15 M15:P15">
    <cfRule type="cellIs" dxfId="1619" priority="1768" operator="lessThan">
      <formula>8</formula>
    </cfRule>
  </conditionalFormatting>
  <conditionalFormatting sqref="E15">
    <cfRule type="containsBlanks" dxfId="1618" priority="1767">
      <formula>LEN(TRIM(E15))=0</formula>
    </cfRule>
  </conditionalFormatting>
  <conditionalFormatting sqref="E15">
    <cfRule type="cellIs" dxfId="1617" priority="1766" operator="lessThan">
      <formula>8</formula>
    </cfRule>
  </conditionalFormatting>
  <conditionalFormatting sqref="E15">
    <cfRule type="containsBlanks" dxfId="1616" priority="1765">
      <formula>LEN(TRIM(E15))=0</formula>
    </cfRule>
  </conditionalFormatting>
  <conditionalFormatting sqref="E15">
    <cfRule type="cellIs" dxfId="1615" priority="1764" operator="lessThan">
      <formula>8</formula>
    </cfRule>
  </conditionalFormatting>
  <conditionalFormatting sqref="H21:I21 M21">
    <cfRule type="containsBlanks" dxfId="1614" priority="1763">
      <formula>LEN(TRIM(H21))=0</formula>
    </cfRule>
  </conditionalFormatting>
  <conditionalFormatting sqref="H21:I21 M21">
    <cfRule type="cellIs" dxfId="1613" priority="1762" operator="lessThan">
      <formula>8</formula>
    </cfRule>
  </conditionalFormatting>
  <conditionalFormatting sqref="M20:R20">
    <cfRule type="containsBlanks" dxfId="1612" priority="1761">
      <formula>LEN(TRIM(M20))=0</formula>
    </cfRule>
  </conditionalFormatting>
  <conditionalFormatting sqref="M20:R20">
    <cfRule type="cellIs" dxfId="1611" priority="1760" operator="lessThan">
      <formula>8</formula>
    </cfRule>
  </conditionalFormatting>
  <conditionalFormatting sqref="D19:F19 H19:J19 M19:O19">
    <cfRule type="containsBlanks" dxfId="1610" priority="1757">
      <formula>LEN(TRIM(D19))=0</formula>
    </cfRule>
  </conditionalFormatting>
  <conditionalFormatting sqref="D19:F19 H19:J19 M19:O19">
    <cfRule type="cellIs" dxfId="1609" priority="1756" operator="lessThan">
      <formula>8</formula>
    </cfRule>
  </conditionalFormatting>
  <conditionalFormatting sqref="M20:R20">
    <cfRule type="containsBlanks" dxfId="1608" priority="1755">
      <formula>LEN(TRIM(M20))=0</formula>
    </cfRule>
  </conditionalFormatting>
  <conditionalFormatting sqref="M20:R20">
    <cfRule type="cellIs" dxfId="1607" priority="1754" operator="lessThan">
      <formula>8</formula>
    </cfRule>
  </conditionalFormatting>
  <conditionalFormatting sqref="R17">
    <cfRule type="containsBlanks" dxfId="1606" priority="1753">
      <formula>LEN(TRIM(R17))=0</formula>
    </cfRule>
  </conditionalFormatting>
  <conditionalFormatting sqref="R17">
    <cfRule type="cellIs" dxfId="1605" priority="1752" operator="lessThan">
      <formula>8</formula>
    </cfRule>
  </conditionalFormatting>
  <conditionalFormatting sqref="M19:O19 Q19">
    <cfRule type="containsBlanks" dxfId="1604" priority="1749">
      <formula>LEN(TRIM(M19))=0</formula>
    </cfRule>
  </conditionalFormatting>
  <conditionalFormatting sqref="M19:O19 Q19">
    <cfRule type="cellIs" dxfId="1603" priority="1748" operator="lessThan">
      <formula>8</formula>
    </cfRule>
  </conditionalFormatting>
  <conditionalFormatting sqref="E19:F19 H19:J19 M19:O19">
    <cfRule type="containsBlanks" dxfId="1602" priority="1751">
      <formula>LEN(TRIM(E19))=0</formula>
    </cfRule>
  </conditionalFormatting>
  <conditionalFormatting sqref="E19:F19 H19:J19 M19:O19">
    <cfRule type="cellIs" dxfId="1601" priority="1750" operator="lessThan">
      <formula>8</formula>
    </cfRule>
  </conditionalFormatting>
  <conditionalFormatting sqref="R19">
    <cfRule type="containsBlanks" dxfId="1600" priority="1747">
      <formula>LEN(TRIM(R19))=0</formula>
    </cfRule>
  </conditionalFormatting>
  <conditionalFormatting sqref="R19">
    <cfRule type="cellIs" dxfId="1599" priority="1746" operator="lessThan">
      <formula>8</formula>
    </cfRule>
  </conditionalFormatting>
  <conditionalFormatting sqref="M18:Q18">
    <cfRule type="containsBlanks" dxfId="1598" priority="1745">
      <formula>LEN(TRIM(M18))=0</formula>
    </cfRule>
  </conditionalFormatting>
  <conditionalFormatting sqref="M18:Q18">
    <cfRule type="cellIs" dxfId="1597" priority="1744" operator="lessThan">
      <formula>8</formula>
    </cfRule>
  </conditionalFormatting>
  <conditionalFormatting sqref="R18">
    <cfRule type="containsBlanks" dxfId="1596" priority="1743">
      <formula>LEN(TRIM(R18))=0</formula>
    </cfRule>
  </conditionalFormatting>
  <conditionalFormatting sqref="R18">
    <cfRule type="cellIs" dxfId="1595" priority="1742" operator="lessThan">
      <formula>8</formula>
    </cfRule>
  </conditionalFormatting>
  <conditionalFormatting sqref="R19 R21">
    <cfRule type="containsBlanks" dxfId="1594" priority="1741">
      <formula>LEN(TRIM(R19))=0</formula>
    </cfRule>
  </conditionalFormatting>
  <conditionalFormatting sqref="R19 R21">
    <cfRule type="cellIs" dxfId="1593" priority="1740" operator="lessThan">
      <formula>8</formula>
    </cfRule>
  </conditionalFormatting>
  <conditionalFormatting sqref="E19:F19 H19:J19 M19:O19">
    <cfRule type="containsBlanks" dxfId="1592" priority="1739">
      <formula>LEN(TRIM(E19))=0</formula>
    </cfRule>
  </conditionalFormatting>
  <conditionalFormatting sqref="E19:F19 H19:J19 M19:O19">
    <cfRule type="cellIs" dxfId="1591" priority="1738" operator="lessThan">
      <formula>8</formula>
    </cfRule>
  </conditionalFormatting>
  <conditionalFormatting sqref="M18:Q18">
    <cfRule type="containsBlanks" dxfId="1590" priority="1737">
      <formula>LEN(TRIM(M18))=0</formula>
    </cfRule>
  </conditionalFormatting>
  <conditionalFormatting sqref="M18:Q18">
    <cfRule type="cellIs" dxfId="1589" priority="1736" operator="lessThan">
      <formula>8</formula>
    </cfRule>
  </conditionalFormatting>
  <conditionalFormatting sqref="M19:O19 Q19">
    <cfRule type="containsBlanks" dxfId="1588" priority="1735">
      <formula>LEN(TRIM(M19))=0</formula>
    </cfRule>
  </conditionalFormatting>
  <conditionalFormatting sqref="M19:O19 Q19">
    <cfRule type="cellIs" dxfId="1587" priority="1734" operator="lessThan">
      <formula>8</formula>
    </cfRule>
  </conditionalFormatting>
  <conditionalFormatting sqref="R18">
    <cfRule type="containsBlanks" dxfId="1586" priority="1733">
      <formula>LEN(TRIM(R18))=0</formula>
    </cfRule>
  </conditionalFormatting>
  <conditionalFormatting sqref="R18">
    <cfRule type="cellIs" dxfId="1585" priority="1732" operator="lessThan">
      <formula>8</formula>
    </cfRule>
  </conditionalFormatting>
  <conditionalFormatting sqref="I17">
    <cfRule type="containsBlanks" dxfId="1584" priority="1731">
      <formula>LEN(TRIM(I17))=0</formula>
    </cfRule>
  </conditionalFormatting>
  <conditionalFormatting sqref="I17">
    <cfRule type="cellIs" dxfId="1583" priority="1730" operator="lessThan">
      <formula>8</formula>
    </cfRule>
  </conditionalFormatting>
  <conditionalFormatting sqref="R18">
    <cfRule type="containsBlanks" dxfId="1582" priority="1729">
      <formula>LEN(TRIM(R18))=0</formula>
    </cfRule>
  </conditionalFormatting>
  <conditionalFormatting sqref="R18">
    <cfRule type="cellIs" dxfId="1581" priority="1728" operator="lessThan">
      <formula>8</formula>
    </cfRule>
  </conditionalFormatting>
  <conditionalFormatting sqref="E17:G17">
    <cfRule type="containsBlanks" dxfId="1580" priority="1727">
      <formula>LEN(TRIM(E17))=0</formula>
    </cfRule>
  </conditionalFormatting>
  <conditionalFormatting sqref="E17:G17">
    <cfRule type="cellIs" dxfId="1579" priority="1726" operator="lessThan">
      <formula>8</formula>
    </cfRule>
  </conditionalFormatting>
  <conditionalFormatting sqref="R17">
    <cfRule type="containsBlanks" dxfId="1578" priority="1723">
      <formula>LEN(TRIM(R17))=0</formula>
    </cfRule>
  </conditionalFormatting>
  <conditionalFormatting sqref="R17">
    <cfRule type="cellIs" dxfId="1577" priority="1722" operator="lessThan">
      <formula>8</formula>
    </cfRule>
  </conditionalFormatting>
  <conditionalFormatting sqref="H16:H17">
    <cfRule type="containsBlanks" dxfId="1576" priority="1721">
      <formula>LEN(TRIM(H16))=0</formula>
    </cfRule>
  </conditionalFormatting>
  <conditionalFormatting sqref="H16:H17">
    <cfRule type="cellIs" dxfId="1575" priority="1720" operator="lessThan">
      <formula>8</formula>
    </cfRule>
  </conditionalFormatting>
  <conditionalFormatting sqref="E17:G17">
    <cfRule type="containsBlanks" dxfId="1574" priority="1719">
      <formula>LEN(TRIM(E17))=0</formula>
    </cfRule>
  </conditionalFormatting>
  <conditionalFormatting sqref="E17:G17">
    <cfRule type="cellIs" dxfId="1573" priority="1718" operator="lessThan">
      <formula>8</formula>
    </cfRule>
  </conditionalFormatting>
  <conditionalFormatting sqref="H16:H17">
    <cfRule type="containsBlanks" dxfId="1572" priority="1717">
      <formula>LEN(TRIM(H16))=0</formula>
    </cfRule>
  </conditionalFormatting>
  <conditionalFormatting sqref="H16:H17">
    <cfRule type="cellIs" dxfId="1571" priority="1716" operator="lessThan">
      <formula>8</formula>
    </cfRule>
  </conditionalFormatting>
  <conditionalFormatting sqref="H17">
    <cfRule type="containsBlanks" dxfId="1570" priority="1705">
      <formula>LEN(TRIM(H17))=0</formula>
    </cfRule>
  </conditionalFormatting>
  <conditionalFormatting sqref="H17">
    <cfRule type="cellIs" dxfId="1569" priority="1704" operator="lessThan">
      <formula>8</formula>
    </cfRule>
  </conditionalFormatting>
  <conditionalFormatting sqref="H17">
    <cfRule type="containsBlanks" dxfId="1568" priority="1703">
      <formula>LEN(TRIM(H17))=0</formula>
    </cfRule>
  </conditionalFormatting>
  <conditionalFormatting sqref="H17">
    <cfRule type="cellIs" dxfId="1567" priority="1702" operator="lessThan">
      <formula>8</formula>
    </cfRule>
  </conditionalFormatting>
  <conditionalFormatting sqref="D17">
    <cfRule type="containsBlanks" dxfId="1566" priority="1713">
      <formula>LEN(TRIM(D17))=0</formula>
    </cfRule>
  </conditionalFormatting>
  <conditionalFormatting sqref="D17">
    <cfRule type="cellIs" dxfId="1565" priority="1712" operator="lessThan">
      <formula>8</formula>
    </cfRule>
  </conditionalFormatting>
  <conditionalFormatting sqref="D17">
    <cfRule type="containsBlanks" dxfId="1564" priority="1711">
      <formula>LEN(TRIM(D17))=0</formula>
    </cfRule>
  </conditionalFormatting>
  <conditionalFormatting sqref="D17">
    <cfRule type="cellIs" dxfId="1563" priority="1710" operator="lessThan">
      <formula>8</formula>
    </cfRule>
  </conditionalFormatting>
  <conditionalFormatting sqref="D17">
    <cfRule type="containsBlanks" dxfId="1562" priority="1709">
      <formula>LEN(TRIM(D17))=0</formula>
    </cfRule>
  </conditionalFormatting>
  <conditionalFormatting sqref="D17">
    <cfRule type="cellIs" dxfId="1561" priority="1708" operator="lessThan">
      <formula>8</formula>
    </cfRule>
  </conditionalFormatting>
  <conditionalFormatting sqref="D17">
    <cfRule type="containsBlanks" dxfId="1560" priority="1707">
      <formula>LEN(TRIM(D17))=0</formula>
    </cfRule>
  </conditionalFormatting>
  <conditionalFormatting sqref="D17">
    <cfRule type="cellIs" dxfId="1559" priority="1706" operator="lessThan">
      <formula>8</formula>
    </cfRule>
  </conditionalFormatting>
  <conditionalFormatting sqref="H17">
    <cfRule type="containsBlanks" dxfId="1558" priority="1701">
      <formula>LEN(TRIM(H17))=0</formula>
    </cfRule>
  </conditionalFormatting>
  <conditionalFormatting sqref="H17">
    <cfRule type="cellIs" dxfId="1557" priority="1700" operator="lessThan">
      <formula>8</formula>
    </cfRule>
  </conditionalFormatting>
  <conditionalFormatting sqref="H17">
    <cfRule type="containsBlanks" dxfId="1556" priority="1699">
      <formula>LEN(TRIM(H17))=0</formula>
    </cfRule>
  </conditionalFormatting>
  <conditionalFormatting sqref="H17">
    <cfRule type="cellIs" dxfId="1555" priority="1698" operator="lessThan">
      <formula>8</formula>
    </cfRule>
  </conditionalFormatting>
  <conditionalFormatting sqref="P16 I16:I17">
    <cfRule type="containsBlanks" dxfId="1554" priority="1695">
      <formula>LEN(TRIM(I16))=0</formula>
    </cfRule>
  </conditionalFormatting>
  <conditionalFormatting sqref="P16 I16:I17">
    <cfRule type="cellIs" dxfId="1553" priority="1694" operator="lessThan">
      <formula>8</formula>
    </cfRule>
  </conditionalFormatting>
  <conditionalFormatting sqref="P16 I16:I17">
    <cfRule type="containsBlanks" dxfId="1552" priority="1693">
      <formula>LEN(TRIM(I16))=0</formula>
    </cfRule>
  </conditionalFormatting>
  <conditionalFormatting sqref="P16 I16:I17">
    <cfRule type="cellIs" dxfId="1551" priority="1692" operator="lessThan">
      <formula>8</formula>
    </cfRule>
  </conditionalFormatting>
  <conditionalFormatting sqref="J17">
    <cfRule type="containsBlanks" dxfId="1550" priority="1691">
      <formula>LEN(TRIM(J17))=0</formula>
    </cfRule>
  </conditionalFormatting>
  <conditionalFormatting sqref="J17">
    <cfRule type="cellIs" dxfId="1549" priority="1690" operator="lessThan">
      <formula>8</formula>
    </cfRule>
  </conditionalFormatting>
  <conditionalFormatting sqref="J17">
    <cfRule type="containsBlanks" dxfId="1548" priority="1689">
      <formula>LEN(TRIM(J17))=0</formula>
    </cfRule>
  </conditionalFormatting>
  <conditionalFormatting sqref="J17">
    <cfRule type="cellIs" dxfId="1547" priority="1688" operator="lessThan">
      <formula>8</formula>
    </cfRule>
  </conditionalFormatting>
  <conditionalFormatting sqref="J16:J17">
    <cfRule type="containsBlanks" dxfId="1546" priority="1687">
      <formula>LEN(TRIM(J16))=0</formula>
    </cfRule>
  </conditionalFormatting>
  <conditionalFormatting sqref="J16:J17">
    <cfRule type="cellIs" dxfId="1545" priority="1686" operator="lessThan">
      <formula>8</formula>
    </cfRule>
  </conditionalFormatting>
  <conditionalFormatting sqref="J16:J17">
    <cfRule type="containsBlanks" dxfId="1544" priority="1685">
      <formula>LEN(TRIM(J16))=0</formula>
    </cfRule>
  </conditionalFormatting>
  <conditionalFormatting sqref="J16:J17">
    <cfRule type="cellIs" dxfId="1543" priority="1684" operator="lessThan">
      <formula>8</formula>
    </cfRule>
  </conditionalFormatting>
  <conditionalFormatting sqref="N17">
    <cfRule type="containsBlanks" dxfId="1542" priority="1683">
      <formula>LEN(TRIM(N17))=0</formula>
    </cfRule>
  </conditionalFormatting>
  <conditionalFormatting sqref="N17">
    <cfRule type="cellIs" dxfId="1541" priority="1682" operator="lessThan">
      <formula>8</formula>
    </cfRule>
  </conditionalFormatting>
  <conditionalFormatting sqref="N17">
    <cfRule type="containsBlanks" dxfId="1540" priority="1681">
      <formula>LEN(TRIM(N17))=0</formula>
    </cfRule>
  </conditionalFormatting>
  <conditionalFormatting sqref="N17">
    <cfRule type="cellIs" dxfId="1539" priority="1680" operator="lessThan">
      <formula>8</formula>
    </cfRule>
  </conditionalFormatting>
  <conditionalFormatting sqref="Q21:R21">
    <cfRule type="containsBlanks" dxfId="1538" priority="1679">
      <formula>LEN(TRIM(Q21))=0</formula>
    </cfRule>
  </conditionalFormatting>
  <conditionalFormatting sqref="Q21:R21">
    <cfRule type="cellIs" dxfId="1537" priority="1678" operator="lessThan">
      <formula>8</formula>
    </cfRule>
  </conditionalFormatting>
  <conditionalFormatting sqref="Q21:R21">
    <cfRule type="containsBlanks" dxfId="1536" priority="1677">
      <formula>LEN(TRIM(Q21))=0</formula>
    </cfRule>
  </conditionalFormatting>
  <conditionalFormatting sqref="Q21:R21">
    <cfRule type="cellIs" dxfId="1535" priority="1676" operator="lessThan">
      <formula>8</formula>
    </cfRule>
  </conditionalFormatting>
  <conditionalFormatting sqref="M16:N16 M16:M17">
    <cfRule type="containsBlanks" dxfId="1534" priority="1661">
      <formula>LEN(TRIM(M16))=0</formula>
    </cfRule>
  </conditionalFormatting>
  <conditionalFormatting sqref="M16:N16 M16:M17">
    <cfRule type="cellIs" dxfId="1533" priority="1660" operator="lessThan">
      <formula>8</formula>
    </cfRule>
  </conditionalFormatting>
  <conditionalFormatting sqref="M16:N16 M16:M17">
    <cfRule type="containsBlanks" dxfId="1532" priority="1659">
      <formula>LEN(TRIM(M16))=0</formula>
    </cfRule>
  </conditionalFormatting>
  <conditionalFormatting sqref="M16:N16 M16:M17">
    <cfRule type="cellIs" dxfId="1531" priority="1658" operator="lessThan">
      <formula>8</formula>
    </cfRule>
  </conditionalFormatting>
  <conditionalFormatting sqref="R15">
    <cfRule type="containsBlanks" dxfId="1530" priority="1657">
      <formula>LEN(TRIM(R15))=0</formula>
    </cfRule>
  </conditionalFormatting>
  <conditionalFormatting sqref="R15">
    <cfRule type="cellIs" dxfId="1529" priority="1656" operator="lessThan">
      <formula>8</formula>
    </cfRule>
  </conditionalFormatting>
  <conditionalFormatting sqref="R15">
    <cfRule type="containsBlanks" dxfId="1528" priority="1655">
      <formula>LEN(TRIM(R15))=0</formula>
    </cfRule>
  </conditionalFormatting>
  <conditionalFormatting sqref="R15">
    <cfRule type="cellIs" dxfId="1527" priority="1654" operator="lessThan">
      <formula>8</formula>
    </cfRule>
  </conditionalFormatting>
  <conditionalFormatting sqref="Q15">
    <cfRule type="containsBlanks" dxfId="1526" priority="1653">
      <formula>LEN(TRIM(Q15))=0</formula>
    </cfRule>
  </conditionalFormatting>
  <conditionalFormatting sqref="Q15">
    <cfRule type="cellIs" dxfId="1525" priority="1652" operator="lessThan">
      <formula>8</formula>
    </cfRule>
  </conditionalFormatting>
  <conditionalFormatting sqref="Q15">
    <cfRule type="containsBlanks" dxfId="1524" priority="1651">
      <formula>LEN(TRIM(Q15))=0</formula>
    </cfRule>
  </conditionalFormatting>
  <conditionalFormatting sqref="Q15">
    <cfRule type="cellIs" dxfId="1523" priority="1650" operator="lessThan">
      <formula>8</formula>
    </cfRule>
  </conditionalFormatting>
  <conditionalFormatting sqref="Q12:Q13">
    <cfRule type="containsBlanks" dxfId="1522" priority="1639">
      <formula>LEN(TRIM(Q12))=0</formula>
    </cfRule>
  </conditionalFormatting>
  <conditionalFormatting sqref="Q12:Q13">
    <cfRule type="cellIs" dxfId="1521" priority="1638" operator="lessThan">
      <formula>8</formula>
    </cfRule>
  </conditionalFormatting>
  <conditionalFormatting sqref="Q12:Q13">
    <cfRule type="containsBlanks" dxfId="1520" priority="1637">
      <formula>LEN(TRIM(Q12))=0</formula>
    </cfRule>
  </conditionalFormatting>
  <conditionalFormatting sqref="Q12:Q13">
    <cfRule type="cellIs" dxfId="1519" priority="1636" operator="lessThan">
      <formula>8</formula>
    </cfRule>
  </conditionalFormatting>
  <conditionalFormatting sqref="Q12:Q13">
    <cfRule type="containsBlanks" dxfId="1518" priority="1635">
      <formula>LEN(TRIM(Q12))=0</formula>
    </cfRule>
  </conditionalFormatting>
  <conditionalFormatting sqref="Q12:Q13">
    <cfRule type="cellIs" dxfId="1517" priority="1634" operator="lessThan">
      <formula>8</formula>
    </cfRule>
  </conditionalFormatting>
  <conditionalFormatting sqref="Q12:Q13">
    <cfRule type="containsBlanks" dxfId="1516" priority="1633">
      <formula>LEN(TRIM(Q12))=0</formula>
    </cfRule>
  </conditionalFormatting>
  <conditionalFormatting sqref="Q12:Q13">
    <cfRule type="cellIs" dxfId="1515" priority="1632" operator="lessThan">
      <formula>8</formula>
    </cfRule>
  </conditionalFormatting>
  <conditionalFormatting sqref="Q12:Q13">
    <cfRule type="containsBlanks" dxfId="1514" priority="1631">
      <formula>LEN(TRIM(Q12))=0</formula>
    </cfRule>
  </conditionalFormatting>
  <conditionalFormatting sqref="Q12:Q13">
    <cfRule type="cellIs" dxfId="1513" priority="1630" operator="lessThan">
      <formula>8</formula>
    </cfRule>
  </conditionalFormatting>
  <conditionalFormatting sqref="G13">
    <cfRule type="containsBlanks" dxfId="1512" priority="1629">
      <formula>LEN(TRIM(G13))=0</formula>
    </cfRule>
  </conditionalFormatting>
  <conditionalFormatting sqref="G13">
    <cfRule type="cellIs" dxfId="1511" priority="1628" operator="lessThan">
      <formula>8</formula>
    </cfRule>
  </conditionalFormatting>
  <conditionalFormatting sqref="G13">
    <cfRule type="containsBlanks" dxfId="1510" priority="1627">
      <formula>LEN(TRIM(G13))=0</formula>
    </cfRule>
  </conditionalFormatting>
  <conditionalFormatting sqref="G13">
    <cfRule type="cellIs" dxfId="1509" priority="1626" operator="lessThan">
      <formula>8</formula>
    </cfRule>
  </conditionalFormatting>
  <conditionalFormatting sqref="G13">
    <cfRule type="containsBlanks" dxfId="1508" priority="1625">
      <formula>LEN(TRIM(G13))=0</formula>
    </cfRule>
  </conditionalFormatting>
  <conditionalFormatting sqref="G13">
    <cfRule type="cellIs" dxfId="1507" priority="1624" operator="lessThan">
      <formula>8</formula>
    </cfRule>
  </conditionalFormatting>
  <conditionalFormatting sqref="G13">
    <cfRule type="containsBlanks" dxfId="1506" priority="1623">
      <formula>LEN(TRIM(G13))=0</formula>
    </cfRule>
  </conditionalFormatting>
  <conditionalFormatting sqref="G13">
    <cfRule type="cellIs" dxfId="1505" priority="1622" operator="lessThan">
      <formula>8</formula>
    </cfRule>
  </conditionalFormatting>
  <conditionalFormatting sqref="G13">
    <cfRule type="containsBlanks" dxfId="1504" priority="1621">
      <formula>LEN(TRIM(G13))=0</formula>
    </cfRule>
  </conditionalFormatting>
  <conditionalFormatting sqref="G13">
    <cfRule type="cellIs" dxfId="1503" priority="1620" operator="lessThan">
      <formula>8</formula>
    </cfRule>
  </conditionalFormatting>
  <conditionalFormatting sqref="Q17">
    <cfRule type="containsBlanks" dxfId="1502" priority="1619">
      <formula>LEN(TRIM(Q17))=0</formula>
    </cfRule>
  </conditionalFormatting>
  <conditionalFormatting sqref="Q17">
    <cfRule type="cellIs" dxfId="1501" priority="1618" operator="lessThan">
      <formula>8</formula>
    </cfRule>
  </conditionalFormatting>
  <conditionalFormatting sqref="Q17">
    <cfRule type="containsBlanks" dxfId="1500" priority="1617">
      <formula>LEN(TRIM(Q17))=0</formula>
    </cfRule>
  </conditionalFormatting>
  <conditionalFormatting sqref="Q17">
    <cfRule type="cellIs" dxfId="1499" priority="1616" operator="lessThan">
      <formula>8</formula>
    </cfRule>
  </conditionalFormatting>
  <conditionalFormatting sqref="Q17">
    <cfRule type="containsBlanks" dxfId="1498" priority="1615">
      <formula>LEN(TRIM(Q17))=0</formula>
    </cfRule>
  </conditionalFormatting>
  <conditionalFormatting sqref="Q17">
    <cfRule type="cellIs" dxfId="1497" priority="1614" operator="lessThan">
      <formula>8</formula>
    </cfRule>
  </conditionalFormatting>
  <conditionalFormatting sqref="Q17">
    <cfRule type="containsBlanks" dxfId="1496" priority="1613">
      <formula>LEN(TRIM(Q17))=0</formula>
    </cfRule>
  </conditionalFormatting>
  <conditionalFormatting sqref="Q17">
    <cfRule type="cellIs" dxfId="1495" priority="1612" operator="lessThan">
      <formula>8</formula>
    </cfRule>
  </conditionalFormatting>
  <conditionalFormatting sqref="Q17">
    <cfRule type="containsBlanks" dxfId="1494" priority="1611">
      <formula>LEN(TRIM(Q17))=0</formula>
    </cfRule>
  </conditionalFormatting>
  <conditionalFormatting sqref="Q17">
    <cfRule type="cellIs" dxfId="1493" priority="1610" operator="lessThan">
      <formula>8</formula>
    </cfRule>
  </conditionalFormatting>
  <conditionalFormatting sqref="G19">
    <cfRule type="containsBlanks" dxfId="1492" priority="1609">
      <formula>LEN(TRIM(G19))=0</formula>
    </cfRule>
  </conditionalFormatting>
  <conditionalFormatting sqref="G19">
    <cfRule type="cellIs" dxfId="1491" priority="1608" operator="lessThan">
      <formula>8</formula>
    </cfRule>
  </conditionalFormatting>
  <conditionalFormatting sqref="G19">
    <cfRule type="containsBlanks" dxfId="1490" priority="1607">
      <formula>LEN(TRIM(G19))=0</formula>
    </cfRule>
  </conditionalFormatting>
  <conditionalFormatting sqref="G19">
    <cfRule type="cellIs" dxfId="1489" priority="1606" operator="lessThan">
      <formula>8</formula>
    </cfRule>
  </conditionalFormatting>
  <conditionalFormatting sqref="G19">
    <cfRule type="containsBlanks" dxfId="1488" priority="1605">
      <formula>LEN(TRIM(G19))=0</formula>
    </cfRule>
  </conditionalFormatting>
  <conditionalFormatting sqref="G19">
    <cfRule type="cellIs" dxfId="1487" priority="1604" operator="lessThan">
      <formula>8</formula>
    </cfRule>
  </conditionalFormatting>
  <conditionalFormatting sqref="G19">
    <cfRule type="containsBlanks" dxfId="1486" priority="1603">
      <formula>LEN(TRIM(G19))=0</formula>
    </cfRule>
  </conditionalFormatting>
  <conditionalFormatting sqref="G19">
    <cfRule type="cellIs" dxfId="1485" priority="1602" operator="lessThan">
      <formula>8</formula>
    </cfRule>
  </conditionalFormatting>
  <conditionalFormatting sqref="G19">
    <cfRule type="containsBlanks" dxfId="1484" priority="1601">
      <formula>LEN(TRIM(G19))=0</formula>
    </cfRule>
  </conditionalFormatting>
  <conditionalFormatting sqref="G19">
    <cfRule type="cellIs" dxfId="1483" priority="1600" operator="lessThan">
      <formula>8</formula>
    </cfRule>
  </conditionalFormatting>
  <conditionalFormatting sqref="D10">
    <cfRule type="containsBlanks" dxfId="1482" priority="1589">
      <formula>LEN(TRIM(D10))=0</formula>
    </cfRule>
  </conditionalFormatting>
  <conditionalFormatting sqref="D10">
    <cfRule type="cellIs" dxfId="1481" priority="1588" operator="lessThan">
      <formula>8</formula>
    </cfRule>
  </conditionalFormatting>
  <conditionalFormatting sqref="D10">
    <cfRule type="containsBlanks" dxfId="1480" priority="1587">
      <formula>LEN(TRIM(D10))=0</formula>
    </cfRule>
  </conditionalFormatting>
  <conditionalFormatting sqref="D10">
    <cfRule type="cellIs" dxfId="1479" priority="1586" operator="lessThan">
      <formula>8</formula>
    </cfRule>
  </conditionalFormatting>
  <conditionalFormatting sqref="D10">
    <cfRule type="containsBlanks" dxfId="1478" priority="1585">
      <formula>LEN(TRIM(D10))=0</formula>
    </cfRule>
  </conditionalFormatting>
  <conditionalFormatting sqref="D10">
    <cfRule type="cellIs" dxfId="1477" priority="1584" operator="lessThan">
      <formula>8</formula>
    </cfRule>
  </conditionalFormatting>
  <conditionalFormatting sqref="D10">
    <cfRule type="containsBlanks" dxfId="1476" priority="1583">
      <formula>LEN(TRIM(D10))=0</formula>
    </cfRule>
  </conditionalFormatting>
  <conditionalFormatting sqref="D10">
    <cfRule type="cellIs" dxfId="1475" priority="1582" operator="lessThan">
      <formula>8</formula>
    </cfRule>
  </conditionalFormatting>
  <conditionalFormatting sqref="D10">
    <cfRule type="containsBlanks" dxfId="1474" priority="1581">
      <formula>LEN(TRIM(D10))=0</formula>
    </cfRule>
  </conditionalFormatting>
  <conditionalFormatting sqref="D10">
    <cfRule type="cellIs" dxfId="1473" priority="1580" operator="lessThan">
      <formula>8</formula>
    </cfRule>
  </conditionalFormatting>
  <conditionalFormatting sqref="D13">
    <cfRule type="containsBlanks" dxfId="1472" priority="1579">
      <formula>LEN(TRIM(D13))=0</formula>
    </cfRule>
  </conditionalFormatting>
  <conditionalFormatting sqref="D13">
    <cfRule type="cellIs" dxfId="1471" priority="1578" operator="lessThan">
      <formula>8</formula>
    </cfRule>
  </conditionalFormatting>
  <conditionalFormatting sqref="D13">
    <cfRule type="containsBlanks" dxfId="1470" priority="1577">
      <formula>LEN(TRIM(D13))=0</formula>
    </cfRule>
  </conditionalFormatting>
  <conditionalFormatting sqref="D13">
    <cfRule type="cellIs" dxfId="1469" priority="1576" operator="lessThan">
      <formula>8</formula>
    </cfRule>
  </conditionalFormatting>
  <conditionalFormatting sqref="D13">
    <cfRule type="containsBlanks" dxfId="1468" priority="1575">
      <formula>LEN(TRIM(D13))=0</formula>
    </cfRule>
  </conditionalFormatting>
  <conditionalFormatting sqref="D13">
    <cfRule type="cellIs" dxfId="1467" priority="1574" operator="lessThan">
      <formula>8</formula>
    </cfRule>
  </conditionalFormatting>
  <conditionalFormatting sqref="D13">
    <cfRule type="containsBlanks" dxfId="1466" priority="1573">
      <formula>LEN(TRIM(D13))=0</formula>
    </cfRule>
  </conditionalFormatting>
  <conditionalFormatting sqref="D13">
    <cfRule type="cellIs" dxfId="1465" priority="1572" operator="lessThan">
      <formula>8</formula>
    </cfRule>
  </conditionalFormatting>
  <conditionalFormatting sqref="D13">
    <cfRule type="containsBlanks" dxfId="1464" priority="1571">
      <formula>LEN(TRIM(D13))=0</formula>
    </cfRule>
  </conditionalFormatting>
  <conditionalFormatting sqref="D13">
    <cfRule type="cellIs" dxfId="1463" priority="1570" operator="lessThan">
      <formula>8</formula>
    </cfRule>
  </conditionalFormatting>
  <conditionalFormatting sqref="P13">
    <cfRule type="containsBlanks" dxfId="1462" priority="1569">
      <formula>LEN(TRIM(P13))=0</formula>
    </cfRule>
  </conditionalFormatting>
  <conditionalFormatting sqref="P13">
    <cfRule type="cellIs" dxfId="1461" priority="1568" operator="lessThan">
      <formula>8</formula>
    </cfRule>
  </conditionalFormatting>
  <conditionalFormatting sqref="P13">
    <cfRule type="containsBlanks" dxfId="1460" priority="1567">
      <formula>LEN(TRIM(P13))=0</formula>
    </cfRule>
  </conditionalFormatting>
  <conditionalFormatting sqref="P13">
    <cfRule type="cellIs" dxfId="1459" priority="1566" operator="lessThan">
      <formula>8</formula>
    </cfRule>
  </conditionalFormatting>
  <conditionalFormatting sqref="P13">
    <cfRule type="containsBlanks" dxfId="1458" priority="1565">
      <formula>LEN(TRIM(P13))=0</formula>
    </cfRule>
  </conditionalFormatting>
  <conditionalFormatting sqref="P13">
    <cfRule type="cellIs" dxfId="1457" priority="1564" operator="lessThan">
      <formula>8</formula>
    </cfRule>
  </conditionalFormatting>
  <conditionalFormatting sqref="P13">
    <cfRule type="containsBlanks" dxfId="1456" priority="1563">
      <formula>LEN(TRIM(P13))=0</formula>
    </cfRule>
  </conditionalFormatting>
  <conditionalFormatting sqref="P13">
    <cfRule type="cellIs" dxfId="1455" priority="1562" operator="lessThan">
      <formula>8</formula>
    </cfRule>
  </conditionalFormatting>
  <conditionalFormatting sqref="P13">
    <cfRule type="containsBlanks" dxfId="1454" priority="1561">
      <formula>LEN(TRIM(P13))=0</formula>
    </cfRule>
  </conditionalFormatting>
  <conditionalFormatting sqref="P13">
    <cfRule type="cellIs" dxfId="1453" priority="1560" operator="lessThan">
      <formula>8</formula>
    </cfRule>
  </conditionalFormatting>
  <conditionalFormatting sqref="O16:P17">
    <cfRule type="containsBlanks" dxfId="1452" priority="1559">
      <formula>LEN(TRIM(O16))=0</formula>
    </cfRule>
  </conditionalFormatting>
  <conditionalFormatting sqref="O16:P17">
    <cfRule type="cellIs" dxfId="1451" priority="1558" operator="lessThan">
      <formula>8</formula>
    </cfRule>
  </conditionalFormatting>
  <conditionalFormatting sqref="O16:P17">
    <cfRule type="containsBlanks" dxfId="1450" priority="1557">
      <formula>LEN(TRIM(O16))=0</formula>
    </cfRule>
  </conditionalFormatting>
  <conditionalFormatting sqref="O16:P17">
    <cfRule type="cellIs" dxfId="1449" priority="1556" operator="lessThan">
      <formula>8</formula>
    </cfRule>
  </conditionalFormatting>
  <conditionalFormatting sqref="O16:P17">
    <cfRule type="containsBlanks" dxfId="1448" priority="1555">
      <formula>LEN(TRIM(O16))=0</formula>
    </cfRule>
  </conditionalFormatting>
  <conditionalFormatting sqref="O16:P17">
    <cfRule type="cellIs" dxfId="1447" priority="1554" operator="lessThan">
      <formula>8</formula>
    </cfRule>
  </conditionalFormatting>
  <conditionalFormatting sqref="O16:P17">
    <cfRule type="containsBlanks" dxfId="1446" priority="1553">
      <formula>LEN(TRIM(O16))=0</formula>
    </cfRule>
  </conditionalFormatting>
  <conditionalFormatting sqref="O16:P17">
    <cfRule type="cellIs" dxfId="1445" priority="1552" operator="lessThan">
      <formula>8</formula>
    </cfRule>
  </conditionalFormatting>
  <conditionalFormatting sqref="O16:P17">
    <cfRule type="containsBlanks" dxfId="1444" priority="1551">
      <formula>LEN(TRIM(O16))=0</formula>
    </cfRule>
  </conditionalFormatting>
  <conditionalFormatting sqref="O16:P17">
    <cfRule type="cellIs" dxfId="1443" priority="1550" operator="lessThan">
      <formula>8</formula>
    </cfRule>
  </conditionalFormatting>
  <conditionalFormatting sqref="P19">
    <cfRule type="containsBlanks" dxfId="1442" priority="1549">
      <formula>LEN(TRIM(P19))=0</formula>
    </cfRule>
  </conditionalFormatting>
  <conditionalFormatting sqref="P19">
    <cfRule type="cellIs" dxfId="1441" priority="1548" operator="lessThan">
      <formula>8</formula>
    </cfRule>
  </conditionalFormatting>
  <conditionalFormatting sqref="P19">
    <cfRule type="containsBlanks" dxfId="1440" priority="1547">
      <formula>LEN(TRIM(P19))=0</formula>
    </cfRule>
  </conditionalFormatting>
  <conditionalFormatting sqref="P19">
    <cfRule type="cellIs" dxfId="1439" priority="1546" operator="lessThan">
      <formula>8</formula>
    </cfRule>
  </conditionalFormatting>
  <conditionalFormatting sqref="P19">
    <cfRule type="containsBlanks" dxfId="1438" priority="1545">
      <formula>LEN(TRIM(P19))=0</formula>
    </cfRule>
  </conditionalFormatting>
  <conditionalFormatting sqref="P19">
    <cfRule type="cellIs" dxfId="1437" priority="1544" operator="lessThan">
      <formula>8</formula>
    </cfRule>
  </conditionalFormatting>
  <conditionalFormatting sqref="P19">
    <cfRule type="containsBlanks" dxfId="1436" priority="1543">
      <formula>LEN(TRIM(P19))=0</formula>
    </cfRule>
  </conditionalFormatting>
  <conditionalFormatting sqref="P19">
    <cfRule type="cellIs" dxfId="1435" priority="1542" operator="lessThan">
      <formula>8</formula>
    </cfRule>
  </conditionalFormatting>
  <conditionalFormatting sqref="P19">
    <cfRule type="containsBlanks" dxfId="1434" priority="1541">
      <formula>LEN(TRIM(P19))=0</formula>
    </cfRule>
  </conditionalFormatting>
  <conditionalFormatting sqref="P19">
    <cfRule type="cellIs" dxfId="1433" priority="1540" operator="lessThan">
      <formula>8</formula>
    </cfRule>
  </conditionalFormatting>
  <conditionalFormatting sqref="J21">
    <cfRule type="containsBlanks" dxfId="1432" priority="1539">
      <formula>LEN(TRIM(J21))=0</formula>
    </cfRule>
  </conditionalFormatting>
  <conditionalFormatting sqref="J21">
    <cfRule type="cellIs" dxfId="1431" priority="1538" operator="lessThan">
      <formula>8</formula>
    </cfRule>
  </conditionalFormatting>
  <conditionalFormatting sqref="J21">
    <cfRule type="containsBlanks" dxfId="1430" priority="1537">
      <formula>LEN(TRIM(J21))=0</formula>
    </cfRule>
  </conditionalFormatting>
  <conditionalFormatting sqref="J21">
    <cfRule type="cellIs" dxfId="1429" priority="1536" operator="lessThan">
      <formula>8</formula>
    </cfRule>
  </conditionalFormatting>
  <conditionalFormatting sqref="J21">
    <cfRule type="containsBlanks" dxfId="1428" priority="1535">
      <formula>LEN(TRIM(J21))=0</formula>
    </cfRule>
  </conditionalFormatting>
  <conditionalFormatting sqref="J21">
    <cfRule type="cellIs" dxfId="1427" priority="1534" operator="lessThan">
      <formula>8</formula>
    </cfRule>
  </conditionalFormatting>
  <conditionalFormatting sqref="J21">
    <cfRule type="containsBlanks" dxfId="1426" priority="1533">
      <formula>LEN(TRIM(J21))=0</formula>
    </cfRule>
  </conditionalFormatting>
  <conditionalFormatting sqref="J21">
    <cfRule type="cellIs" dxfId="1425" priority="1532" operator="lessThan">
      <formula>8</formula>
    </cfRule>
  </conditionalFormatting>
  <conditionalFormatting sqref="J21">
    <cfRule type="containsBlanks" dxfId="1424" priority="1531">
      <formula>LEN(TRIM(J21))=0</formula>
    </cfRule>
  </conditionalFormatting>
  <conditionalFormatting sqref="J21">
    <cfRule type="cellIs" dxfId="1423" priority="1530" operator="lessThan">
      <formula>8</formula>
    </cfRule>
  </conditionalFormatting>
  <conditionalFormatting sqref="N21">
    <cfRule type="containsBlanks" dxfId="1422" priority="1529">
      <formula>LEN(TRIM(N21))=0</formula>
    </cfRule>
  </conditionalFormatting>
  <conditionalFormatting sqref="N21">
    <cfRule type="cellIs" dxfId="1421" priority="1528" operator="lessThan">
      <formula>8</formula>
    </cfRule>
  </conditionalFormatting>
  <conditionalFormatting sqref="N21">
    <cfRule type="containsBlanks" dxfId="1420" priority="1527">
      <formula>LEN(TRIM(N21))=0</formula>
    </cfRule>
  </conditionalFormatting>
  <conditionalFormatting sqref="N21">
    <cfRule type="cellIs" dxfId="1419" priority="1526" operator="lessThan">
      <formula>8</formula>
    </cfRule>
  </conditionalFormatting>
  <conditionalFormatting sqref="N21">
    <cfRule type="containsBlanks" dxfId="1418" priority="1525">
      <formula>LEN(TRIM(N21))=0</formula>
    </cfRule>
  </conditionalFormatting>
  <conditionalFormatting sqref="N21">
    <cfRule type="cellIs" dxfId="1417" priority="1524" operator="lessThan">
      <formula>8</formula>
    </cfRule>
  </conditionalFormatting>
  <conditionalFormatting sqref="N21">
    <cfRule type="containsBlanks" dxfId="1416" priority="1523">
      <formula>LEN(TRIM(N21))=0</formula>
    </cfRule>
  </conditionalFormatting>
  <conditionalFormatting sqref="N21">
    <cfRule type="cellIs" dxfId="1415" priority="1522" operator="lessThan">
      <formula>8</formula>
    </cfRule>
  </conditionalFormatting>
  <conditionalFormatting sqref="N21">
    <cfRule type="containsBlanks" dxfId="1414" priority="1521">
      <formula>LEN(TRIM(N21))=0</formula>
    </cfRule>
  </conditionalFormatting>
  <conditionalFormatting sqref="N21">
    <cfRule type="cellIs" dxfId="1413" priority="1520" operator="lessThan">
      <formula>8</formula>
    </cfRule>
  </conditionalFormatting>
  <conditionalFormatting sqref="P21">
    <cfRule type="containsBlanks" dxfId="1412" priority="1519">
      <formula>LEN(TRIM(P21))=0</formula>
    </cfRule>
  </conditionalFormatting>
  <conditionalFormatting sqref="P21">
    <cfRule type="cellIs" dxfId="1411" priority="1518" operator="lessThan">
      <formula>8</formula>
    </cfRule>
  </conditionalFormatting>
  <conditionalFormatting sqref="P21">
    <cfRule type="containsBlanks" dxfId="1410" priority="1517">
      <formula>LEN(TRIM(P21))=0</formula>
    </cfRule>
  </conditionalFormatting>
  <conditionalFormatting sqref="P21">
    <cfRule type="cellIs" dxfId="1409" priority="1516" operator="lessThan">
      <formula>8</formula>
    </cfRule>
  </conditionalFormatting>
  <conditionalFormatting sqref="P21">
    <cfRule type="containsBlanks" dxfId="1408" priority="1515">
      <formula>LEN(TRIM(P21))=0</formula>
    </cfRule>
  </conditionalFormatting>
  <conditionalFormatting sqref="P21">
    <cfRule type="cellIs" dxfId="1407" priority="1514" operator="lessThan">
      <formula>8</formula>
    </cfRule>
  </conditionalFormatting>
  <conditionalFormatting sqref="P21">
    <cfRule type="containsBlanks" dxfId="1406" priority="1513">
      <formula>LEN(TRIM(P21))=0</formula>
    </cfRule>
  </conditionalFormatting>
  <conditionalFormatting sqref="P21">
    <cfRule type="cellIs" dxfId="1405" priority="1512" operator="lessThan">
      <formula>8</formula>
    </cfRule>
  </conditionalFormatting>
  <conditionalFormatting sqref="P21">
    <cfRule type="containsBlanks" dxfId="1404" priority="1511">
      <formula>LEN(TRIM(P21))=0</formula>
    </cfRule>
  </conditionalFormatting>
  <conditionalFormatting sqref="P21">
    <cfRule type="cellIs" dxfId="1403" priority="1510" operator="lessThan">
      <formula>8</formula>
    </cfRule>
  </conditionalFormatting>
  <conditionalFormatting sqref="C21 C19 AB19:AD19 AB21:AH21">
    <cfRule type="containsBlanks" dxfId="1402" priority="1499">
      <formula>LEN(TRIM(C19))=0</formula>
    </cfRule>
  </conditionalFormatting>
  <conditionalFormatting sqref="AB19:AD19 AB21:AH21">
    <cfRule type="cellIs" dxfId="1401" priority="1498" operator="lessThan">
      <formula>8</formula>
    </cfRule>
  </conditionalFormatting>
  <conditionalFormatting sqref="AG21:AH21">
    <cfRule type="containsBlanks" dxfId="1400" priority="1497">
      <formula>LEN(TRIM(AG21))=0</formula>
    </cfRule>
  </conditionalFormatting>
  <conditionalFormatting sqref="AG21:AH21">
    <cfRule type="cellIs" dxfId="1399" priority="1496" operator="lessThan">
      <formula>8</formula>
    </cfRule>
  </conditionalFormatting>
  <conditionalFormatting sqref="S18:AB18">
    <cfRule type="containsBlanks" dxfId="1398" priority="1495">
      <formula>LEN(TRIM(S18))=0</formula>
    </cfRule>
  </conditionalFormatting>
  <conditionalFormatting sqref="S18:AB18">
    <cfRule type="cellIs" dxfId="1397" priority="1494" operator="lessThan">
      <formula>8</formula>
    </cfRule>
  </conditionalFormatting>
  <conditionalFormatting sqref="AE21">
    <cfRule type="containsBlanks" dxfId="1396" priority="1493">
      <formula>LEN(TRIM(AE21))=0</formula>
    </cfRule>
  </conditionalFormatting>
  <conditionalFormatting sqref="AE21">
    <cfRule type="cellIs" dxfId="1395" priority="1492" operator="lessThan">
      <formula>8</formula>
    </cfRule>
  </conditionalFormatting>
  <conditionalFormatting sqref="AH21">
    <cfRule type="containsBlanks" dxfId="1394" priority="1487">
      <formula>LEN(TRIM(AH21))=0</formula>
    </cfRule>
  </conditionalFormatting>
  <conditionalFormatting sqref="AH21">
    <cfRule type="cellIs" dxfId="1393" priority="1486" operator="lessThan">
      <formula>8</formula>
    </cfRule>
  </conditionalFormatting>
  <conditionalFormatting sqref="T21:AC21">
    <cfRule type="containsBlanks" dxfId="1392" priority="1491">
      <formula>LEN(TRIM(T21))=0</formula>
    </cfRule>
  </conditionalFormatting>
  <conditionalFormatting sqref="T21:AC21">
    <cfRule type="cellIs" dxfId="1391" priority="1490" operator="lessThan">
      <formula>8</formula>
    </cfRule>
  </conditionalFormatting>
  <conditionalFormatting sqref="AF21">
    <cfRule type="containsBlanks" dxfId="1390" priority="1489">
      <formula>LEN(TRIM(AF21))=0</formula>
    </cfRule>
  </conditionalFormatting>
  <conditionalFormatting sqref="AF21">
    <cfRule type="cellIs" dxfId="1389" priority="1488" operator="lessThan">
      <formula>8</formula>
    </cfRule>
  </conditionalFormatting>
  <conditionalFormatting sqref="Z19:AD19">
    <cfRule type="containsBlanks" dxfId="1388" priority="1485">
      <formula>LEN(TRIM(Z19))=0</formula>
    </cfRule>
  </conditionalFormatting>
  <conditionalFormatting sqref="Z19:AD19">
    <cfRule type="cellIs" dxfId="1387" priority="1484" operator="lessThan">
      <formula>8</formula>
    </cfRule>
  </conditionalFormatting>
  <conditionalFormatting sqref="AB16:AD16 AF16:AH16">
    <cfRule type="cellIs" dxfId="1386" priority="1483" operator="lessThan">
      <formula>8</formula>
    </cfRule>
  </conditionalFormatting>
  <conditionalFormatting sqref="Z16 AB16:AD16 AF16:AH16">
    <cfRule type="containsBlanks" dxfId="1385" priority="1482">
      <formula>LEN(TRIM(Z16))=0</formula>
    </cfRule>
  </conditionalFormatting>
  <conditionalFormatting sqref="Z16 AB16:AD16 AF16:AH16">
    <cfRule type="cellIs" dxfId="1384" priority="1481" operator="lessThan">
      <formula>8</formula>
    </cfRule>
  </conditionalFormatting>
  <conditionalFormatting sqref="Z16 AB16:AD16 AF16:AH16">
    <cfRule type="containsBlanks" dxfId="1383" priority="1480">
      <formula>LEN(TRIM(Z16))=0</formula>
    </cfRule>
  </conditionalFormatting>
  <conditionalFormatting sqref="Z16 AB16:AD16 AF16:AH16">
    <cfRule type="cellIs" dxfId="1382" priority="1479" operator="lessThan">
      <formula>8</formula>
    </cfRule>
  </conditionalFormatting>
  <conditionalFormatting sqref="AB16">
    <cfRule type="containsBlanks" dxfId="1381" priority="1478">
      <formula>LEN(TRIM(AB16))=0</formula>
    </cfRule>
  </conditionalFormatting>
  <conditionalFormatting sqref="AB16">
    <cfRule type="cellIs" dxfId="1380" priority="1477" operator="lessThan">
      <formula>8</formula>
    </cfRule>
  </conditionalFormatting>
  <conditionalFormatting sqref="S16">
    <cfRule type="containsBlanks" dxfId="1379" priority="1476">
      <formula>LEN(TRIM(S16))=0</formula>
    </cfRule>
  </conditionalFormatting>
  <conditionalFormatting sqref="S16">
    <cfRule type="cellIs" dxfId="1378" priority="1475" operator="lessThan">
      <formula>8</formula>
    </cfRule>
  </conditionalFormatting>
  <conditionalFormatting sqref="Z16 AB16:AD16">
    <cfRule type="containsBlanks" dxfId="1377" priority="1474">
      <formula>LEN(TRIM(Z16))=0</formula>
    </cfRule>
  </conditionalFormatting>
  <conditionalFormatting sqref="Z16 AB16:AD16">
    <cfRule type="cellIs" dxfId="1376" priority="1473" operator="lessThan">
      <formula>8</formula>
    </cfRule>
  </conditionalFormatting>
  <conditionalFormatting sqref="AB19:AD19 AB21:AH21">
    <cfRule type="containsBlanks" dxfId="1375" priority="1472">
      <formula>LEN(TRIM(AB19))=0</formula>
    </cfRule>
  </conditionalFormatting>
  <conditionalFormatting sqref="AB19:AD19 AB21:AH21">
    <cfRule type="cellIs" dxfId="1374" priority="1471" operator="lessThan">
      <formula>8</formula>
    </cfRule>
  </conditionalFormatting>
  <conditionalFormatting sqref="T21:AC21">
    <cfRule type="containsBlanks" dxfId="1373" priority="1470">
      <formula>LEN(TRIM(T21))=0</formula>
    </cfRule>
  </conditionalFormatting>
  <conditionalFormatting sqref="T21:AC21">
    <cfRule type="cellIs" dxfId="1372" priority="1469" operator="lessThan">
      <formula>8</formula>
    </cfRule>
  </conditionalFormatting>
  <conditionalFormatting sqref="T19:X19 Z19:AD19">
    <cfRule type="containsBlanks" dxfId="1371" priority="1468">
      <formula>LEN(TRIM(T19))=0</formula>
    </cfRule>
  </conditionalFormatting>
  <conditionalFormatting sqref="T19:X19 Z19:AD19">
    <cfRule type="cellIs" dxfId="1370" priority="1467" operator="lessThan">
      <formula>8</formula>
    </cfRule>
  </conditionalFormatting>
  <conditionalFormatting sqref="W18:AC18">
    <cfRule type="containsBlanks" dxfId="1369" priority="1466">
      <formula>LEN(TRIM(W18))=0</formula>
    </cfRule>
  </conditionalFormatting>
  <conditionalFormatting sqref="W18:AC18">
    <cfRule type="cellIs" dxfId="1368" priority="1465" operator="lessThan">
      <formula>8</formula>
    </cfRule>
  </conditionalFormatting>
  <conditionalFormatting sqref="W18:AC18">
    <cfRule type="containsBlanks" dxfId="1367" priority="1464">
      <formula>LEN(TRIM(W18))=0</formula>
    </cfRule>
  </conditionalFormatting>
  <conditionalFormatting sqref="W18:AC18">
    <cfRule type="cellIs" dxfId="1366" priority="1463" operator="lessThan">
      <formula>8</formula>
    </cfRule>
  </conditionalFormatting>
  <conditionalFormatting sqref="S16">
    <cfRule type="containsBlanks" dxfId="1365" priority="1462">
      <formula>LEN(TRIM(S16))=0</formula>
    </cfRule>
  </conditionalFormatting>
  <conditionalFormatting sqref="S16">
    <cfRule type="cellIs" dxfId="1364" priority="1461" operator="lessThan">
      <formula>8</formula>
    </cfRule>
  </conditionalFormatting>
  <conditionalFormatting sqref="S18:AC18">
    <cfRule type="containsBlanks" dxfId="1363" priority="1460">
      <formula>LEN(TRIM(S18))=0</formula>
    </cfRule>
  </conditionalFormatting>
  <conditionalFormatting sqref="S18:AC18">
    <cfRule type="cellIs" dxfId="1362" priority="1459" operator="lessThan">
      <formula>8</formula>
    </cfRule>
  </conditionalFormatting>
  <conditionalFormatting sqref="T19:X19 Z19:AD19">
    <cfRule type="containsBlanks" dxfId="1361" priority="1458">
      <formula>LEN(TRIM(T19))=0</formula>
    </cfRule>
  </conditionalFormatting>
  <conditionalFormatting sqref="T19:X19 Z19:AD19">
    <cfRule type="cellIs" dxfId="1360" priority="1457" operator="lessThan">
      <formula>8</formula>
    </cfRule>
  </conditionalFormatting>
  <conditionalFormatting sqref="T21:AF21">
    <cfRule type="containsBlanks" dxfId="1359" priority="1456">
      <formula>LEN(TRIM(T21))=0</formula>
    </cfRule>
  </conditionalFormatting>
  <conditionalFormatting sqref="T21:AF21">
    <cfRule type="cellIs" dxfId="1358" priority="1455" operator="lessThan">
      <formula>8</formula>
    </cfRule>
  </conditionalFormatting>
  <conditionalFormatting sqref="AH21">
    <cfRule type="containsBlanks" dxfId="1357" priority="1454">
      <formula>LEN(TRIM(AH21))=0</formula>
    </cfRule>
  </conditionalFormatting>
  <conditionalFormatting sqref="AH21">
    <cfRule type="cellIs" dxfId="1356" priority="1453" operator="lessThan">
      <formula>8</formula>
    </cfRule>
  </conditionalFormatting>
  <conditionalFormatting sqref="W18:AC18">
    <cfRule type="containsBlanks" dxfId="1355" priority="1452">
      <formula>LEN(TRIM(W18))=0</formula>
    </cfRule>
  </conditionalFormatting>
  <conditionalFormatting sqref="W18:AC18">
    <cfRule type="cellIs" dxfId="1354" priority="1451" operator="lessThan">
      <formula>8</formula>
    </cfRule>
  </conditionalFormatting>
  <conditionalFormatting sqref="S20:X20">
    <cfRule type="containsBlanks" dxfId="1353" priority="1450">
      <formula>LEN(TRIM(S20))=0</formula>
    </cfRule>
  </conditionalFormatting>
  <conditionalFormatting sqref="S20:X20">
    <cfRule type="cellIs" dxfId="1352" priority="1449" operator="lessThan">
      <formula>8</formula>
    </cfRule>
  </conditionalFormatting>
  <conditionalFormatting sqref="AD18 AH19 AF18">
    <cfRule type="containsBlanks" dxfId="1351" priority="1448">
      <formula>LEN(TRIM(AD18))=0</formula>
    </cfRule>
  </conditionalFormatting>
  <conditionalFormatting sqref="AD18 AH19 AF18">
    <cfRule type="cellIs" dxfId="1350" priority="1447" operator="lessThan">
      <formula>8</formula>
    </cfRule>
  </conditionalFormatting>
  <conditionalFormatting sqref="AD18 AH19 AF18">
    <cfRule type="containsBlanks" dxfId="1349" priority="1446">
      <formula>LEN(TRIM(AD18))=0</formula>
    </cfRule>
  </conditionalFormatting>
  <conditionalFormatting sqref="AD18 AH19 AF18">
    <cfRule type="cellIs" dxfId="1348" priority="1445" operator="lessThan">
      <formula>8</formula>
    </cfRule>
  </conditionalFormatting>
  <conditionalFormatting sqref="AD18 AH19 AF18">
    <cfRule type="containsBlanks" dxfId="1347" priority="1444">
      <formula>LEN(TRIM(AD18))=0</formula>
    </cfRule>
  </conditionalFormatting>
  <conditionalFormatting sqref="AD18 AH19 AF18">
    <cfRule type="cellIs" dxfId="1346" priority="1443" operator="lessThan">
      <formula>8</formula>
    </cfRule>
  </conditionalFormatting>
  <conditionalFormatting sqref="AD18 AH19 AF18">
    <cfRule type="containsBlanks" dxfId="1345" priority="1442">
      <formula>LEN(TRIM(AD18))=0</formula>
    </cfRule>
  </conditionalFormatting>
  <conditionalFormatting sqref="AD18 AH19 AF18">
    <cfRule type="cellIs" dxfId="1344" priority="1441" operator="lessThan">
      <formula>8</formula>
    </cfRule>
  </conditionalFormatting>
  <conditionalFormatting sqref="AD20">
    <cfRule type="containsBlanks" dxfId="1343" priority="1440">
      <formula>LEN(TRIM(AD20))=0</formula>
    </cfRule>
  </conditionalFormatting>
  <conditionalFormatting sqref="AD20">
    <cfRule type="cellIs" dxfId="1342" priority="1439" operator="lessThan">
      <formula>8</formula>
    </cfRule>
  </conditionalFormatting>
  <conditionalFormatting sqref="AD20">
    <cfRule type="containsBlanks" dxfId="1341" priority="1438">
      <formula>LEN(TRIM(AD20))=0</formula>
    </cfRule>
  </conditionalFormatting>
  <conditionalFormatting sqref="AD20">
    <cfRule type="cellIs" dxfId="1340" priority="1437" operator="lessThan">
      <formula>8</formula>
    </cfRule>
  </conditionalFormatting>
  <conditionalFormatting sqref="AH20">
    <cfRule type="containsBlanks" dxfId="1339" priority="1436">
      <formula>LEN(TRIM(AH20))=0</formula>
    </cfRule>
  </conditionalFormatting>
  <conditionalFormatting sqref="AH20">
    <cfRule type="cellIs" dxfId="1338" priority="1435" operator="lessThan">
      <formula>8</formula>
    </cfRule>
  </conditionalFormatting>
  <conditionalFormatting sqref="AH20">
    <cfRule type="containsBlanks" dxfId="1337" priority="1434">
      <formula>LEN(TRIM(AH20))=0</formula>
    </cfRule>
  </conditionalFormatting>
  <conditionalFormatting sqref="AH20">
    <cfRule type="cellIs" dxfId="1336" priority="1433" operator="lessThan">
      <formula>8</formula>
    </cfRule>
  </conditionalFormatting>
  <conditionalFormatting sqref="Y19">
    <cfRule type="containsBlanks" dxfId="1335" priority="1432">
      <formula>LEN(TRIM(Y19))=0</formula>
    </cfRule>
  </conditionalFormatting>
  <conditionalFormatting sqref="Y19">
    <cfRule type="cellIs" dxfId="1334" priority="1431" operator="lessThan">
      <formula>8</formula>
    </cfRule>
  </conditionalFormatting>
  <conditionalFormatting sqref="Y19">
    <cfRule type="containsBlanks" dxfId="1333" priority="1430">
      <formula>LEN(TRIM(Y19))=0</formula>
    </cfRule>
  </conditionalFormatting>
  <conditionalFormatting sqref="Y19">
    <cfRule type="cellIs" dxfId="1332" priority="1429" operator="lessThan">
      <formula>8</formula>
    </cfRule>
  </conditionalFormatting>
  <conditionalFormatting sqref="T16:X16">
    <cfRule type="containsBlanks" dxfId="1331" priority="1428">
      <formula>LEN(TRIM(T16))=0</formula>
    </cfRule>
  </conditionalFormatting>
  <conditionalFormatting sqref="T16:X16">
    <cfRule type="cellIs" dxfId="1330" priority="1427" operator="lessThan">
      <formula>8</formula>
    </cfRule>
  </conditionalFormatting>
  <conditionalFormatting sqref="T16:X16">
    <cfRule type="containsBlanks" dxfId="1329" priority="1426">
      <formula>LEN(TRIM(T16))=0</formula>
    </cfRule>
  </conditionalFormatting>
  <conditionalFormatting sqref="T16:X16">
    <cfRule type="cellIs" dxfId="1328" priority="1425" operator="lessThan">
      <formula>8</formula>
    </cfRule>
  </conditionalFormatting>
  <conditionalFormatting sqref="AF21:AH21">
    <cfRule type="containsBlanks" dxfId="1327" priority="1424">
      <formula>LEN(TRIM(AF21))=0</formula>
    </cfRule>
  </conditionalFormatting>
  <conditionalFormatting sqref="AF21:AH21">
    <cfRule type="cellIs" dxfId="1326" priority="1423" operator="lessThan">
      <formula>8</formula>
    </cfRule>
  </conditionalFormatting>
  <conditionalFormatting sqref="AF21:AH21">
    <cfRule type="containsBlanks" dxfId="1325" priority="1422">
      <formula>LEN(TRIM(AF21))=0</formula>
    </cfRule>
  </conditionalFormatting>
  <conditionalFormatting sqref="AF21:AH21">
    <cfRule type="cellIs" dxfId="1324" priority="1421" operator="lessThan">
      <formula>8</formula>
    </cfRule>
  </conditionalFormatting>
  <conditionalFormatting sqref="C17">
    <cfRule type="containsBlanks" dxfId="1323" priority="1420">
      <formula>LEN(TRIM(C17))=0</formula>
    </cfRule>
  </conditionalFormatting>
  <conditionalFormatting sqref="S17:AB17">
    <cfRule type="containsBlanks" dxfId="1322" priority="1419">
      <formula>LEN(TRIM(S17))=0</formula>
    </cfRule>
  </conditionalFormatting>
  <conditionalFormatting sqref="S17:AB17">
    <cfRule type="cellIs" dxfId="1321" priority="1418" operator="lessThan">
      <formula>8</formula>
    </cfRule>
  </conditionalFormatting>
  <conditionalFormatting sqref="S17:AB17">
    <cfRule type="containsBlanks" dxfId="1320" priority="1417">
      <formula>LEN(TRIM(S17))=0</formula>
    </cfRule>
  </conditionalFormatting>
  <conditionalFormatting sqref="S17:AB17">
    <cfRule type="cellIs" dxfId="1319" priority="1416" operator="lessThan">
      <formula>8</formula>
    </cfRule>
  </conditionalFormatting>
  <conditionalFormatting sqref="S17:AB17">
    <cfRule type="containsBlanks" dxfId="1318" priority="1415">
      <formula>LEN(TRIM(S17))=0</formula>
    </cfRule>
  </conditionalFormatting>
  <conditionalFormatting sqref="S17:AB17">
    <cfRule type="cellIs" dxfId="1317" priority="1414" operator="lessThan">
      <formula>8</formula>
    </cfRule>
  </conditionalFormatting>
  <conditionalFormatting sqref="W17:AC17">
    <cfRule type="containsBlanks" dxfId="1316" priority="1413">
      <formula>LEN(TRIM(W17))=0</formula>
    </cfRule>
  </conditionalFormatting>
  <conditionalFormatting sqref="W17:AC17">
    <cfRule type="cellIs" dxfId="1315" priority="1412" operator="lessThan">
      <formula>8</formula>
    </cfRule>
  </conditionalFormatting>
  <conditionalFormatting sqref="W17:AC17">
    <cfRule type="containsBlanks" dxfId="1314" priority="1411">
      <formula>LEN(TRIM(W17))=0</formula>
    </cfRule>
  </conditionalFormatting>
  <conditionalFormatting sqref="W17:AC17">
    <cfRule type="cellIs" dxfId="1313" priority="1410" operator="lessThan">
      <formula>8</formula>
    </cfRule>
  </conditionalFormatting>
  <conditionalFormatting sqref="S17:AC17">
    <cfRule type="containsBlanks" dxfId="1312" priority="1409">
      <formula>LEN(TRIM(S17))=0</formula>
    </cfRule>
  </conditionalFormatting>
  <conditionalFormatting sqref="S17:AC17">
    <cfRule type="cellIs" dxfId="1311" priority="1408" operator="lessThan">
      <formula>8</formula>
    </cfRule>
  </conditionalFormatting>
  <conditionalFormatting sqref="W17:AC17">
    <cfRule type="containsBlanks" dxfId="1310" priority="1407">
      <formula>LEN(TRIM(W17))=0</formula>
    </cfRule>
  </conditionalFormatting>
  <conditionalFormatting sqref="W17:AC17">
    <cfRule type="cellIs" dxfId="1309" priority="1406" operator="lessThan">
      <formula>8</formula>
    </cfRule>
  </conditionalFormatting>
  <conditionalFormatting sqref="AD17:AF17 AH17">
    <cfRule type="containsBlanks" dxfId="1308" priority="1405">
      <formula>LEN(TRIM(AD17))=0</formula>
    </cfRule>
  </conditionalFormatting>
  <conditionalFormatting sqref="AD17:AF17 AH17">
    <cfRule type="cellIs" dxfId="1307" priority="1404" operator="lessThan">
      <formula>8</formula>
    </cfRule>
  </conditionalFormatting>
  <conditionalFormatting sqref="AD17:AF17 AH17">
    <cfRule type="containsBlanks" dxfId="1306" priority="1403">
      <formula>LEN(TRIM(AD17))=0</formula>
    </cfRule>
  </conditionalFormatting>
  <conditionalFormatting sqref="AD17:AF17 AH17">
    <cfRule type="cellIs" dxfId="1305" priority="1402" operator="lessThan">
      <formula>8</formula>
    </cfRule>
  </conditionalFormatting>
  <conditionalFormatting sqref="AD17:AF17 AH17">
    <cfRule type="containsBlanks" dxfId="1304" priority="1401">
      <formula>LEN(TRIM(AD17))=0</formula>
    </cfRule>
  </conditionalFormatting>
  <conditionalFormatting sqref="AD17:AF17 AH17">
    <cfRule type="cellIs" dxfId="1303" priority="1400" operator="lessThan">
      <formula>8</formula>
    </cfRule>
  </conditionalFormatting>
  <conditionalFormatting sqref="AD17:AF17 AH17">
    <cfRule type="containsBlanks" dxfId="1302" priority="1399">
      <formula>LEN(TRIM(AD17))=0</formula>
    </cfRule>
  </conditionalFormatting>
  <conditionalFormatting sqref="AD17:AF17 AH17">
    <cfRule type="cellIs" dxfId="1301" priority="1398" operator="lessThan">
      <formula>8</formula>
    </cfRule>
  </conditionalFormatting>
  <conditionalFormatting sqref="AG17">
    <cfRule type="containsBlanks" dxfId="1300" priority="1397">
      <formula>LEN(TRIM(AG17))=0</formula>
    </cfRule>
  </conditionalFormatting>
  <conditionalFormatting sqref="AG17">
    <cfRule type="cellIs" dxfId="1299" priority="1396" operator="lessThan">
      <formula>8</formula>
    </cfRule>
  </conditionalFormatting>
  <conditionalFormatting sqref="AG17">
    <cfRule type="containsBlanks" dxfId="1298" priority="1395">
      <formula>LEN(TRIM(AG17))=0</formula>
    </cfRule>
  </conditionalFormatting>
  <conditionalFormatting sqref="AG17">
    <cfRule type="cellIs" dxfId="1297" priority="1394" operator="lessThan">
      <formula>8</formula>
    </cfRule>
  </conditionalFormatting>
  <conditionalFormatting sqref="AE21">
    <cfRule type="containsBlanks" dxfId="1296" priority="1393">
      <formula>LEN(TRIM(AE21))=0</formula>
    </cfRule>
  </conditionalFormatting>
  <conditionalFormatting sqref="AE21">
    <cfRule type="cellIs" dxfId="1295" priority="1392" operator="lessThan">
      <formula>8</formula>
    </cfRule>
  </conditionalFormatting>
  <conditionalFormatting sqref="AG20:AH20">
    <cfRule type="containsBlanks" dxfId="1294" priority="1391">
      <formula>LEN(TRIM(AG20))=0</formula>
    </cfRule>
  </conditionalFormatting>
  <conditionalFormatting sqref="AG20:AH20">
    <cfRule type="cellIs" dxfId="1293" priority="1390" operator="lessThan">
      <formula>8</formula>
    </cfRule>
  </conditionalFormatting>
  <conditionalFormatting sqref="AE20">
    <cfRule type="containsBlanks" dxfId="1292" priority="1389">
      <formula>LEN(TRIM(AE20))=0</formula>
    </cfRule>
  </conditionalFormatting>
  <conditionalFormatting sqref="AE20">
    <cfRule type="cellIs" dxfId="1291" priority="1388" operator="lessThan">
      <formula>8</formula>
    </cfRule>
  </conditionalFormatting>
  <conditionalFormatting sqref="AA21:AE21">
    <cfRule type="containsBlanks" dxfId="1290" priority="1387">
      <formula>LEN(TRIM(AA21))=0</formula>
    </cfRule>
  </conditionalFormatting>
  <conditionalFormatting sqref="AA21:AE21">
    <cfRule type="cellIs" dxfId="1289" priority="1386" operator="lessThan">
      <formula>8</formula>
    </cfRule>
  </conditionalFormatting>
  <conditionalFormatting sqref="AH20">
    <cfRule type="containsBlanks" dxfId="1288" priority="1381">
      <formula>LEN(TRIM(AH20))=0</formula>
    </cfRule>
  </conditionalFormatting>
  <conditionalFormatting sqref="AH20">
    <cfRule type="cellIs" dxfId="1287" priority="1380" operator="lessThan">
      <formula>8</formula>
    </cfRule>
  </conditionalFormatting>
  <conditionalFormatting sqref="S20:Y20 AA20:AD20">
    <cfRule type="containsBlanks" dxfId="1286" priority="1385">
      <formula>LEN(TRIM(S20))=0</formula>
    </cfRule>
  </conditionalFormatting>
  <conditionalFormatting sqref="S20:Y20 AA20:AD20">
    <cfRule type="cellIs" dxfId="1285" priority="1384" operator="lessThan">
      <formula>8</formula>
    </cfRule>
  </conditionalFormatting>
  <conditionalFormatting sqref="AF20">
    <cfRule type="containsBlanks" dxfId="1284" priority="1383">
      <formula>LEN(TRIM(AF20))=0</formula>
    </cfRule>
  </conditionalFormatting>
  <conditionalFormatting sqref="AF20">
    <cfRule type="cellIs" dxfId="1283" priority="1382" operator="lessThan">
      <formula>8</formula>
    </cfRule>
  </conditionalFormatting>
  <conditionalFormatting sqref="Z18:AD18">
    <cfRule type="containsBlanks" dxfId="1282" priority="1379">
      <formula>LEN(TRIM(Z18))=0</formula>
    </cfRule>
  </conditionalFormatting>
  <conditionalFormatting sqref="Z18:AD18">
    <cfRule type="cellIs" dxfId="1281" priority="1378" operator="lessThan">
      <formula>8</formula>
    </cfRule>
  </conditionalFormatting>
  <conditionalFormatting sqref="AB18:AD18 AB20:AH20">
    <cfRule type="containsBlanks" dxfId="1280" priority="1377">
      <formula>LEN(TRIM(AB18))=0</formula>
    </cfRule>
  </conditionalFormatting>
  <conditionalFormatting sqref="AB18:AD18 AB20:AH20">
    <cfRule type="cellIs" dxfId="1279" priority="1376" operator="lessThan">
      <formula>8</formula>
    </cfRule>
  </conditionalFormatting>
  <conditionalFormatting sqref="Z18:AD18 S18:X18">
    <cfRule type="containsBlanks" dxfId="1278" priority="1375">
      <formula>LEN(TRIM(S18))=0</formula>
    </cfRule>
  </conditionalFormatting>
  <conditionalFormatting sqref="Z18:AD18 S18:X18">
    <cfRule type="cellIs" dxfId="1277" priority="1374" operator="lessThan">
      <formula>8</formula>
    </cfRule>
  </conditionalFormatting>
  <conditionalFormatting sqref="T21:U21">
    <cfRule type="containsBlanks" dxfId="1276" priority="1373">
      <formula>LEN(TRIM(T21))=0</formula>
    </cfRule>
  </conditionalFormatting>
  <conditionalFormatting sqref="T21:U21">
    <cfRule type="cellIs" dxfId="1275" priority="1372" operator="lessThan">
      <formula>8</formula>
    </cfRule>
  </conditionalFormatting>
  <conditionalFormatting sqref="Z18:AD18 S18:X18">
    <cfRule type="containsBlanks" dxfId="1274" priority="1371">
      <formula>LEN(TRIM(S18))=0</formula>
    </cfRule>
  </conditionalFormatting>
  <conditionalFormatting sqref="Z18:AD18 S18:X18">
    <cfRule type="cellIs" dxfId="1273" priority="1370" operator="lessThan">
      <formula>8</formula>
    </cfRule>
  </conditionalFormatting>
  <conditionalFormatting sqref="S20:Y20 AA20:AF20">
    <cfRule type="containsBlanks" dxfId="1272" priority="1369">
      <formula>LEN(TRIM(S20))=0</formula>
    </cfRule>
  </conditionalFormatting>
  <conditionalFormatting sqref="S20:Y20 AA20:AF20">
    <cfRule type="cellIs" dxfId="1271" priority="1368" operator="lessThan">
      <formula>8</formula>
    </cfRule>
  </conditionalFormatting>
  <conditionalFormatting sqref="AH20">
    <cfRule type="containsBlanks" dxfId="1270" priority="1367">
      <formula>LEN(TRIM(AH20))=0</formula>
    </cfRule>
  </conditionalFormatting>
  <conditionalFormatting sqref="AH20">
    <cfRule type="cellIs" dxfId="1269" priority="1366" operator="lessThan">
      <formula>8</formula>
    </cfRule>
  </conditionalFormatting>
  <conditionalFormatting sqref="AA21:AE21">
    <cfRule type="containsBlanks" dxfId="1268" priority="1365">
      <formula>LEN(TRIM(AA21))=0</formula>
    </cfRule>
  </conditionalFormatting>
  <conditionalFormatting sqref="AA21:AE21">
    <cfRule type="cellIs" dxfId="1267" priority="1364" operator="lessThan">
      <formula>8</formula>
    </cfRule>
  </conditionalFormatting>
  <conditionalFormatting sqref="T19:X19">
    <cfRule type="containsBlanks" dxfId="1266" priority="1363">
      <formula>LEN(TRIM(T19))=0</formula>
    </cfRule>
  </conditionalFormatting>
  <conditionalFormatting sqref="T19:X19">
    <cfRule type="cellIs" dxfId="1265" priority="1362" operator="lessThan">
      <formula>8</formula>
    </cfRule>
  </conditionalFormatting>
  <conditionalFormatting sqref="AD19">
    <cfRule type="containsBlanks" dxfId="1264" priority="1361">
      <formula>LEN(TRIM(AD19))=0</formula>
    </cfRule>
  </conditionalFormatting>
  <conditionalFormatting sqref="AD19">
    <cfRule type="cellIs" dxfId="1263" priority="1360" operator="lessThan">
      <formula>8</formula>
    </cfRule>
  </conditionalFormatting>
  <conditionalFormatting sqref="AD19">
    <cfRule type="containsBlanks" dxfId="1262" priority="1359">
      <formula>LEN(TRIM(AD19))=0</formula>
    </cfRule>
  </conditionalFormatting>
  <conditionalFormatting sqref="AD19">
    <cfRule type="cellIs" dxfId="1261" priority="1358" operator="lessThan">
      <formula>8</formula>
    </cfRule>
  </conditionalFormatting>
  <conditionalFormatting sqref="AH19">
    <cfRule type="containsBlanks" dxfId="1260" priority="1357">
      <formula>LEN(TRIM(AH19))=0</formula>
    </cfRule>
  </conditionalFormatting>
  <conditionalFormatting sqref="AH19">
    <cfRule type="cellIs" dxfId="1259" priority="1356" operator="lessThan">
      <formula>8</formula>
    </cfRule>
  </conditionalFormatting>
  <conditionalFormatting sqref="AH19">
    <cfRule type="containsBlanks" dxfId="1258" priority="1355">
      <formula>LEN(TRIM(AH19))=0</formula>
    </cfRule>
  </conditionalFormatting>
  <conditionalFormatting sqref="AH19">
    <cfRule type="cellIs" dxfId="1257" priority="1354" operator="lessThan">
      <formula>8</formula>
    </cfRule>
  </conditionalFormatting>
  <conditionalFormatting sqref="Y18">
    <cfRule type="containsBlanks" dxfId="1256" priority="1353">
      <formula>LEN(TRIM(Y18))=0</formula>
    </cfRule>
  </conditionalFormatting>
  <conditionalFormatting sqref="Y18">
    <cfRule type="cellIs" dxfId="1255" priority="1352" operator="lessThan">
      <formula>8</formula>
    </cfRule>
  </conditionalFormatting>
  <conditionalFormatting sqref="Y18">
    <cfRule type="containsBlanks" dxfId="1254" priority="1351">
      <formula>LEN(TRIM(Y18))=0</formula>
    </cfRule>
  </conditionalFormatting>
  <conditionalFormatting sqref="Y18">
    <cfRule type="cellIs" dxfId="1253" priority="1350" operator="lessThan">
      <formula>8</formula>
    </cfRule>
  </conditionalFormatting>
  <conditionalFormatting sqref="Z19">
    <cfRule type="containsBlanks" dxfId="1252" priority="1349">
      <formula>LEN(TRIM(Z19))=0</formula>
    </cfRule>
  </conditionalFormatting>
  <conditionalFormatting sqref="Z19">
    <cfRule type="cellIs" dxfId="1251" priority="1348" operator="lessThan">
      <formula>8</formula>
    </cfRule>
  </conditionalFormatting>
  <conditionalFormatting sqref="Z19">
    <cfRule type="containsBlanks" dxfId="1250" priority="1347">
      <formula>LEN(TRIM(Z19))=0</formula>
    </cfRule>
  </conditionalFormatting>
  <conditionalFormatting sqref="Z19">
    <cfRule type="cellIs" dxfId="1249" priority="1346" operator="lessThan">
      <formula>8</formula>
    </cfRule>
  </conditionalFormatting>
  <conditionalFormatting sqref="S19">
    <cfRule type="containsBlanks" dxfId="1248" priority="1345">
      <formula>LEN(TRIM(S19))=0</formula>
    </cfRule>
  </conditionalFormatting>
  <conditionalFormatting sqref="S19">
    <cfRule type="cellIs" dxfId="1247" priority="1344" operator="lessThan">
      <formula>8</formula>
    </cfRule>
  </conditionalFormatting>
  <conditionalFormatting sqref="S19">
    <cfRule type="containsBlanks" dxfId="1246" priority="1343">
      <formula>LEN(TRIM(S19))=0</formula>
    </cfRule>
  </conditionalFormatting>
  <conditionalFormatting sqref="S19">
    <cfRule type="cellIs" dxfId="1245" priority="1342" operator="lessThan">
      <formula>8</formula>
    </cfRule>
  </conditionalFormatting>
  <conditionalFormatting sqref="C18 C16 AB16:AD16 AB18:AD18 AF18 AB20:AG20">
    <cfRule type="containsBlanks" dxfId="1244" priority="1341">
      <formula>LEN(TRIM(C16))=0</formula>
    </cfRule>
  </conditionalFormatting>
  <conditionalFormatting sqref="AB16:AD16 AB18:AD18 AF18 AB20:AG20">
    <cfRule type="cellIs" dxfId="1243" priority="1340" operator="lessThan">
      <formula>8</formula>
    </cfRule>
  </conditionalFormatting>
  <conditionalFormatting sqref="AE19 AG20">
    <cfRule type="containsBlanks" dxfId="1242" priority="1339">
      <formula>LEN(TRIM(AE19))=0</formula>
    </cfRule>
  </conditionalFormatting>
  <conditionalFormatting sqref="AE19 AG20">
    <cfRule type="cellIs" dxfId="1241" priority="1338" operator="lessThan">
      <formula>8</formula>
    </cfRule>
  </conditionalFormatting>
  <conditionalFormatting sqref="AB20:AG20">
    <cfRule type="containsBlanks" dxfId="1240" priority="1337">
      <formula>LEN(TRIM(AB20))=0</formula>
    </cfRule>
  </conditionalFormatting>
  <conditionalFormatting sqref="AB20:AG20">
    <cfRule type="cellIs" dxfId="1239" priority="1336" operator="lessThan">
      <formula>8</formula>
    </cfRule>
  </conditionalFormatting>
  <conditionalFormatting sqref="AF20:AG20 AA19:AE19">
    <cfRule type="containsBlanks" dxfId="1238" priority="1335">
      <formula>LEN(TRIM(AA19))=0</formula>
    </cfRule>
  </conditionalFormatting>
  <conditionalFormatting sqref="AF20:AG20 AA19:AE19">
    <cfRule type="cellIs" dxfId="1237" priority="1334" operator="lessThan">
      <formula>8</formula>
    </cfRule>
  </conditionalFormatting>
  <conditionalFormatting sqref="S18:AC18">
    <cfRule type="containsBlanks" dxfId="1236" priority="1333">
      <formula>LEN(TRIM(S18))=0</formula>
    </cfRule>
  </conditionalFormatting>
  <conditionalFormatting sqref="S18:AC18">
    <cfRule type="cellIs" dxfId="1235" priority="1332" operator="lessThan">
      <formula>8</formula>
    </cfRule>
  </conditionalFormatting>
  <conditionalFormatting sqref="AF18">
    <cfRule type="containsBlanks" dxfId="1234" priority="1331">
      <formula>LEN(TRIM(AF18))=0</formula>
    </cfRule>
  </conditionalFormatting>
  <conditionalFormatting sqref="AF18">
    <cfRule type="cellIs" dxfId="1233" priority="1330" operator="lessThan">
      <formula>8</formula>
    </cfRule>
  </conditionalFormatting>
  <conditionalFormatting sqref="S20 U20:Y20 AA20:AG20">
    <cfRule type="containsBlanks" dxfId="1232" priority="1329">
      <formula>LEN(TRIM(S20))=0</formula>
    </cfRule>
  </conditionalFormatting>
  <conditionalFormatting sqref="S20 U20:Y20 AA20:AG20">
    <cfRule type="cellIs" dxfId="1231" priority="1328" operator="lessThan">
      <formula>8</formula>
    </cfRule>
  </conditionalFormatting>
  <conditionalFormatting sqref="Z16 AB16:AD16">
    <cfRule type="containsBlanks" dxfId="1230" priority="1327">
      <formula>LEN(TRIM(Z16))=0</formula>
    </cfRule>
  </conditionalFormatting>
  <conditionalFormatting sqref="Z16 AB16:AD16">
    <cfRule type="cellIs" dxfId="1229" priority="1326" operator="lessThan">
      <formula>8</formula>
    </cfRule>
  </conditionalFormatting>
  <conditionalFormatting sqref="AB16:AD16 AB18:AD18 AF18">
    <cfRule type="containsBlanks" dxfId="1228" priority="1325">
      <formula>LEN(TRIM(AB16))=0</formula>
    </cfRule>
  </conditionalFormatting>
  <conditionalFormatting sqref="AB16:AD16 AB18:AD18 AF18">
    <cfRule type="cellIs" dxfId="1227" priority="1324" operator="lessThan">
      <formula>8</formula>
    </cfRule>
  </conditionalFormatting>
  <conditionalFormatting sqref="T16:X16 Z16 AB16:AD16">
    <cfRule type="containsBlanks" dxfId="1226" priority="1323">
      <formula>LEN(TRIM(T16))=0</formula>
    </cfRule>
  </conditionalFormatting>
  <conditionalFormatting sqref="T16:X16 Z16 AB16:AD16">
    <cfRule type="cellIs" dxfId="1225" priority="1322" operator="lessThan">
      <formula>8</formula>
    </cfRule>
  </conditionalFormatting>
  <conditionalFormatting sqref="S19:U19">
    <cfRule type="containsBlanks" dxfId="1224" priority="1321">
      <formula>LEN(TRIM(S19))=0</formula>
    </cfRule>
  </conditionalFormatting>
  <conditionalFormatting sqref="S19:U19">
    <cfRule type="cellIs" dxfId="1223" priority="1320" operator="lessThan">
      <formula>8</formula>
    </cfRule>
  </conditionalFormatting>
  <conditionalFormatting sqref="T16:X16 Z16 AB16:AD16">
    <cfRule type="containsBlanks" dxfId="1222" priority="1319">
      <formula>LEN(TRIM(T16))=0</formula>
    </cfRule>
  </conditionalFormatting>
  <conditionalFormatting sqref="T16:X16 Z16 AB16:AD16">
    <cfRule type="cellIs" dxfId="1221" priority="1318" operator="lessThan">
      <formula>8</formula>
    </cfRule>
  </conditionalFormatting>
  <conditionalFormatting sqref="S18:AD18 AF18">
    <cfRule type="containsBlanks" dxfId="1220" priority="1317">
      <formula>LEN(TRIM(S18))=0</formula>
    </cfRule>
  </conditionalFormatting>
  <conditionalFormatting sqref="S18:AD18 AF18">
    <cfRule type="cellIs" dxfId="1219" priority="1316" operator="lessThan">
      <formula>8</formula>
    </cfRule>
  </conditionalFormatting>
  <conditionalFormatting sqref="AA19:AE19 AG20">
    <cfRule type="containsBlanks" dxfId="1218" priority="1315">
      <formula>LEN(TRIM(AA19))=0</formula>
    </cfRule>
  </conditionalFormatting>
  <conditionalFormatting sqref="AA19:AE19 AG20">
    <cfRule type="cellIs" dxfId="1217" priority="1314" operator="lessThan">
      <formula>8</formula>
    </cfRule>
  </conditionalFormatting>
  <conditionalFormatting sqref="S17:X17">
    <cfRule type="containsBlanks" dxfId="1216" priority="1313">
      <formula>LEN(TRIM(S17))=0</formula>
    </cfRule>
  </conditionalFormatting>
  <conditionalFormatting sqref="S17:X17">
    <cfRule type="cellIs" dxfId="1215" priority="1312" operator="lessThan">
      <formula>8</formula>
    </cfRule>
  </conditionalFormatting>
  <conditionalFormatting sqref="AD17">
    <cfRule type="containsBlanks" dxfId="1214" priority="1311">
      <formula>LEN(TRIM(AD17))=0</formula>
    </cfRule>
  </conditionalFormatting>
  <conditionalFormatting sqref="AD17">
    <cfRule type="cellIs" dxfId="1213" priority="1310" operator="lessThan">
      <formula>8</formula>
    </cfRule>
  </conditionalFormatting>
  <conditionalFormatting sqref="AD17">
    <cfRule type="containsBlanks" dxfId="1212" priority="1309">
      <formula>LEN(TRIM(AD17))=0</formula>
    </cfRule>
  </conditionalFormatting>
  <conditionalFormatting sqref="AD17">
    <cfRule type="cellIs" dxfId="1211" priority="1308" operator="lessThan">
      <formula>8</formula>
    </cfRule>
  </conditionalFormatting>
  <conditionalFormatting sqref="AH17">
    <cfRule type="containsBlanks" dxfId="1210" priority="1307">
      <formula>LEN(TRIM(AH17))=0</formula>
    </cfRule>
  </conditionalFormatting>
  <conditionalFormatting sqref="AH17">
    <cfRule type="cellIs" dxfId="1209" priority="1306" operator="lessThan">
      <formula>8</formula>
    </cfRule>
  </conditionalFormatting>
  <conditionalFormatting sqref="AH17">
    <cfRule type="containsBlanks" dxfId="1208" priority="1305">
      <formula>LEN(TRIM(AH17))=0</formula>
    </cfRule>
  </conditionalFormatting>
  <conditionalFormatting sqref="AH17">
    <cfRule type="cellIs" dxfId="1207" priority="1304" operator="lessThan">
      <formula>8</formula>
    </cfRule>
  </conditionalFormatting>
  <conditionalFormatting sqref="Z17">
    <cfRule type="containsBlanks" dxfId="1206" priority="1303">
      <formula>LEN(TRIM(Z17))=0</formula>
    </cfRule>
  </conditionalFormatting>
  <conditionalFormatting sqref="Z17">
    <cfRule type="cellIs" dxfId="1205" priority="1302" operator="lessThan">
      <formula>8</formula>
    </cfRule>
  </conditionalFormatting>
  <conditionalFormatting sqref="Z17">
    <cfRule type="containsBlanks" dxfId="1204" priority="1301">
      <formula>LEN(TRIM(Z17))=0</formula>
    </cfRule>
  </conditionalFormatting>
  <conditionalFormatting sqref="Z17">
    <cfRule type="cellIs" dxfId="1203" priority="1300" operator="lessThan">
      <formula>8</formula>
    </cfRule>
  </conditionalFormatting>
  <conditionalFormatting sqref="T20">
    <cfRule type="containsBlanks" dxfId="1202" priority="1299">
      <formula>LEN(TRIM(T20))=0</formula>
    </cfRule>
  </conditionalFormatting>
  <conditionalFormatting sqref="T20">
    <cfRule type="cellIs" dxfId="1201" priority="1298" operator="lessThan">
      <formula>8</formula>
    </cfRule>
  </conditionalFormatting>
  <conditionalFormatting sqref="T20">
    <cfRule type="containsBlanks" dxfId="1200" priority="1297">
      <formula>LEN(TRIM(T20))=0</formula>
    </cfRule>
  </conditionalFormatting>
  <conditionalFormatting sqref="T20">
    <cfRule type="cellIs" dxfId="1199" priority="1296" operator="lessThan">
      <formula>8</formula>
    </cfRule>
  </conditionalFormatting>
  <conditionalFormatting sqref="AH20 AG19">
    <cfRule type="containsBlanks" dxfId="1198" priority="1295">
      <formula>LEN(TRIM(AG19))=0</formula>
    </cfRule>
  </conditionalFormatting>
  <conditionalFormatting sqref="AH20 AG19">
    <cfRule type="cellIs" dxfId="1197" priority="1294" operator="lessThan">
      <formula>8</formula>
    </cfRule>
  </conditionalFormatting>
  <conditionalFormatting sqref="AB19:AG19">
    <cfRule type="containsBlanks" dxfId="1196" priority="1293">
      <formula>LEN(TRIM(AB19))=0</formula>
    </cfRule>
  </conditionalFormatting>
  <conditionalFormatting sqref="AB19:AG19">
    <cfRule type="cellIs" dxfId="1195" priority="1292" operator="lessThan">
      <formula>8</formula>
    </cfRule>
  </conditionalFormatting>
  <conditionalFormatting sqref="AG17:AH17">
    <cfRule type="containsBlanks" dxfId="1194" priority="1291">
      <formula>LEN(TRIM(AG17))=0</formula>
    </cfRule>
  </conditionalFormatting>
  <conditionalFormatting sqref="AG17:AH17">
    <cfRule type="cellIs" dxfId="1193" priority="1290" operator="lessThan">
      <formula>8</formula>
    </cfRule>
  </conditionalFormatting>
  <conditionalFormatting sqref="Y20 AA20:AD20">
    <cfRule type="containsBlanks" dxfId="1192" priority="1289">
      <formula>LEN(TRIM(Y20))=0</formula>
    </cfRule>
  </conditionalFormatting>
  <conditionalFormatting sqref="Y20 AA20:AD20">
    <cfRule type="cellIs" dxfId="1191" priority="1288" operator="lessThan">
      <formula>8</formula>
    </cfRule>
  </conditionalFormatting>
  <conditionalFormatting sqref="AE17">
    <cfRule type="containsBlanks" dxfId="1190" priority="1287">
      <formula>LEN(TRIM(AE17))=0</formula>
    </cfRule>
  </conditionalFormatting>
  <conditionalFormatting sqref="AE17">
    <cfRule type="cellIs" dxfId="1189" priority="1286" operator="lessThan">
      <formula>8</formula>
    </cfRule>
  </conditionalFormatting>
  <conditionalFormatting sqref="AF19:AG19 AA18:AD18 AH20 AA20:AE20">
    <cfRule type="containsBlanks" dxfId="1188" priority="1285">
      <formula>LEN(TRIM(AA18))=0</formula>
    </cfRule>
  </conditionalFormatting>
  <conditionalFormatting sqref="AF19:AG19 AA18:AD18 AH20 AA20:AE20">
    <cfRule type="cellIs" dxfId="1187" priority="1284" operator="lessThan">
      <formula>8</formula>
    </cfRule>
  </conditionalFormatting>
  <conditionalFormatting sqref="AH17">
    <cfRule type="containsBlanks" dxfId="1186" priority="1279">
      <formula>LEN(TRIM(AH17))=0</formula>
    </cfRule>
  </conditionalFormatting>
  <conditionalFormatting sqref="AH17">
    <cfRule type="cellIs" dxfId="1185" priority="1278" operator="lessThan">
      <formula>8</formula>
    </cfRule>
  </conditionalFormatting>
  <conditionalFormatting sqref="AH20">
    <cfRule type="containsBlanks" dxfId="1184" priority="1275">
      <formula>LEN(TRIM(AH20))=0</formula>
    </cfRule>
  </conditionalFormatting>
  <conditionalFormatting sqref="AH20">
    <cfRule type="cellIs" dxfId="1183" priority="1274" operator="lessThan">
      <formula>8</formula>
    </cfRule>
  </conditionalFormatting>
  <conditionalFormatting sqref="S17:AC17">
    <cfRule type="containsBlanks" dxfId="1182" priority="1283">
      <formula>LEN(TRIM(S17))=0</formula>
    </cfRule>
  </conditionalFormatting>
  <conditionalFormatting sqref="S17:AC17">
    <cfRule type="cellIs" dxfId="1181" priority="1282" operator="lessThan">
      <formula>8</formula>
    </cfRule>
  </conditionalFormatting>
  <conditionalFormatting sqref="AF17">
    <cfRule type="containsBlanks" dxfId="1180" priority="1281">
      <formula>LEN(TRIM(AF17))=0</formula>
    </cfRule>
  </conditionalFormatting>
  <conditionalFormatting sqref="AF17">
    <cfRule type="cellIs" dxfId="1179" priority="1280" operator="lessThan">
      <formula>8</formula>
    </cfRule>
  </conditionalFormatting>
  <conditionalFormatting sqref="S19 U19:AG19">
    <cfRule type="containsBlanks" dxfId="1178" priority="1277">
      <formula>LEN(TRIM(S19))=0</formula>
    </cfRule>
  </conditionalFormatting>
  <conditionalFormatting sqref="S19 U19:AG19">
    <cfRule type="cellIs" dxfId="1177" priority="1276" operator="lessThan">
      <formula>8</formula>
    </cfRule>
  </conditionalFormatting>
  <conditionalFormatting sqref="Y20 AA20:AD20">
    <cfRule type="cellIs" dxfId="1176" priority="1273" operator="lessThan">
      <formula>8</formula>
    </cfRule>
  </conditionalFormatting>
  <conditionalFormatting sqref="AB17:AH17">
    <cfRule type="containsBlanks" dxfId="1175" priority="1272">
      <formula>LEN(TRIM(AB17))=0</formula>
    </cfRule>
  </conditionalFormatting>
  <conditionalFormatting sqref="AB17:AH17">
    <cfRule type="cellIs" dxfId="1174" priority="1271" operator="lessThan">
      <formula>8</formula>
    </cfRule>
  </conditionalFormatting>
  <conditionalFormatting sqref="AA20:AE20">
    <cfRule type="containsBlanks" dxfId="1173" priority="1270">
      <formula>LEN(TRIM(AA20))=0</formula>
    </cfRule>
  </conditionalFormatting>
  <conditionalFormatting sqref="AA20:AE20">
    <cfRule type="cellIs" dxfId="1172" priority="1269" operator="lessThan">
      <formula>8</formula>
    </cfRule>
  </conditionalFormatting>
  <conditionalFormatting sqref="S18:U18">
    <cfRule type="containsBlanks" dxfId="1171" priority="1268">
      <formula>LEN(TRIM(S18))=0</formula>
    </cfRule>
  </conditionalFormatting>
  <conditionalFormatting sqref="S18:U18">
    <cfRule type="cellIs" dxfId="1170" priority="1267" operator="lessThan">
      <formula>8</formula>
    </cfRule>
  </conditionalFormatting>
  <conditionalFormatting sqref="S17:AF17">
    <cfRule type="containsBlanks" dxfId="1169" priority="1266">
      <formula>LEN(TRIM(S17))=0</formula>
    </cfRule>
  </conditionalFormatting>
  <conditionalFormatting sqref="S17:AF17">
    <cfRule type="cellIs" dxfId="1168" priority="1265" operator="lessThan">
      <formula>8</formula>
    </cfRule>
  </conditionalFormatting>
  <conditionalFormatting sqref="AH17">
    <cfRule type="containsBlanks" dxfId="1167" priority="1264">
      <formula>LEN(TRIM(AH17))=0</formula>
    </cfRule>
  </conditionalFormatting>
  <conditionalFormatting sqref="AH17">
    <cfRule type="cellIs" dxfId="1166" priority="1263" operator="lessThan">
      <formula>8</formula>
    </cfRule>
  </conditionalFormatting>
  <conditionalFormatting sqref="S20:Y20 AA20:AB20">
    <cfRule type="containsBlanks" dxfId="1165" priority="1262">
      <formula>LEN(TRIM(S20))=0</formula>
    </cfRule>
  </conditionalFormatting>
  <conditionalFormatting sqref="S20:Y20 AA20:AB20">
    <cfRule type="cellIs" dxfId="1164" priority="1261" operator="lessThan">
      <formula>8</formula>
    </cfRule>
  </conditionalFormatting>
  <conditionalFormatting sqref="AA18:AD18 AH20 AG19">
    <cfRule type="containsBlanks" dxfId="1163" priority="1260">
      <formula>LEN(TRIM(AA18))=0</formula>
    </cfRule>
  </conditionalFormatting>
  <conditionalFormatting sqref="AA18:AD18 AH20 AG19">
    <cfRule type="cellIs" dxfId="1162" priority="1259" operator="lessThan">
      <formula>8</formula>
    </cfRule>
  </conditionalFormatting>
  <conditionalFormatting sqref="T16:X16">
    <cfRule type="containsBlanks" dxfId="1161" priority="1258">
      <formula>LEN(TRIM(T16))=0</formula>
    </cfRule>
  </conditionalFormatting>
  <conditionalFormatting sqref="T16:X16">
    <cfRule type="cellIs" dxfId="1160" priority="1257" operator="lessThan">
      <formula>8</formula>
    </cfRule>
  </conditionalFormatting>
  <conditionalFormatting sqref="AD16">
    <cfRule type="containsBlanks" dxfId="1159" priority="1256">
      <formula>LEN(TRIM(AD16))=0</formula>
    </cfRule>
  </conditionalFormatting>
  <conditionalFormatting sqref="AD16">
    <cfRule type="cellIs" dxfId="1158" priority="1255" operator="lessThan">
      <formula>8</formula>
    </cfRule>
  </conditionalFormatting>
  <conditionalFormatting sqref="AD16">
    <cfRule type="containsBlanks" dxfId="1157" priority="1254">
      <formula>LEN(TRIM(AD16))=0</formula>
    </cfRule>
  </conditionalFormatting>
  <conditionalFormatting sqref="AD16">
    <cfRule type="cellIs" dxfId="1156" priority="1253" operator="lessThan">
      <formula>8</formula>
    </cfRule>
  </conditionalFormatting>
  <conditionalFormatting sqref="AH16">
    <cfRule type="containsBlanks" dxfId="1155" priority="1252">
      <formula>LEN(TRIM(AH16))=0</formula>
    </cfRule>
  </conditionalFormatting>
  <conditionalFormatting sqref="AH16">
    <cfRule type="cellIs" dxfId="1154" priority="1251" operator="lessThan">
      <formula>8</formula>
    </cfRule>
  </conditionalFormatting>
  <conditionalFormatting sqref="AH16">
    <cfRule type="containsBlanks" dxfId="1153" priority="1250">
      <formula>LEN(TRIM(AH16))=0</formula>
    </cfRule>
  </conditionalFormatting>
  <conditionalFormatting sqref="AH16">
    <cfRule type="cellIs" dxfId="1152" priority="1249" operator="lessThan">
      <formula>8</formula>
    </cfRule>
  </conditionalFormatting>
  <conditionalFormatting sqref="Z16">
    <cfRule type="containsBlanks" dxfId="1151" priority="1248">
      <formula>LEN(TRIM(Z16))=0</formula>
    </cfRule>
  </conditionalFormatting>
  <conditionalFormatting sqref="Z16">
    <cfRule type="cellIs" dxfId="1150" priority="1247" operator="lessThan">
      <formula>8</formula>
    </cfRule>
  </conditionalFormatting>
  <conditionalFormatting sqref="Z16">
    <cfRule type="containsBlanks" dxfId="1149" priority="1246">
      <formula>LEN(TRIM(Z16))=0</formula>
    </cfRule>
  </conditionalFormatting>
  <conditionalFormatting sqref="Z16">
    <cfRule type="cellIs" dxfId="1148" priority="1245" operator="lessThan">
      <formula>8</formula>
    </cfRule>
  </conditionalFormatting>
  <conditionalFormatting sqref="T19">
    <cfRule type="containsBlanks" dxfId="1147" priority="1244">
      <formula>LEN(TRIM(T19))=0</formula>
    </cfRule>
  </conditionalFormatting>
  <conditionalFormatting sqref="T19">
    <cfRule type="cellIs" dxfId="1146" priority="1243" operator="lessThan">
      <formula>8</formula>
    </cfRule>
  </conditionalFormatting>
  <conditionalFormatting sqref="T19">
    <cfRule type="containsBlanks" dxfId="1145" priority="1242">
      <formula>LEN(TRIM(T19))=0</formula>
    </cfRule>
  </conditionalFormatting>
  <conditionalFormatting sqref="T19">
    <cfRule type="cellIs" dxfId="1144" priority="1241" operator="lessThan">
      <formula>8</formula>
    </cfRule>
  </conditionalFormatting>
  <conditionalFormatting sqref="AF20:AG20">
    <cfRule type="containsBlanks" dxfId="1143" priority="1240">
      <formula>LEN(TRIM(AF20))=0</formula>
    </cfRule>
  </conditionalFormatting>
  <conditionalFormatting sqref="AF20:AG20">
    <cfRule type="cellIs" dxfId="1142" priority="1239" operator="lessThan">
      <formula>8</formula>
    </cfRule>
  </conditionalFormatting>
  <conditionalFormatting sqref="AF20:AG20">
    <cfRule type="containsBlanks" dxfId="1141" priority="1238">
      <formula>LEN(TRIM(AF20))=0</formula>
    </cfRule>
  </conditionalFormatting>
  <conditionalFormatting sqref="AF20:AG20">
    <cfRule type="cellIs" dxfId="1140" priority="1237" operator="lessThan">
      <formula>8</formula>
    </cfRule>
  </conditionalFormatting>
  <conditionalFormatting sqref="C21">
    <cfRule type="containsBlanks" dxfId="1139" priority="1236">
      <formula>LEN(TRIM(C21))=0</formula>
    </cfRule>
  </conditionalFormatting>
  <conditionalFormatting sqref="U21:X21">
    <cfRule type="containsBlanks" dxfId="1138" priority="1235">
      <formula>LEN(TRIM(U21))=0</formula>
    </cfRule>
  </conditionalFormatting>
  <conditionalFormatting sqref="U21:X21">
    <cfRule type="cellIs" dxfId="1137" priority="1234" operator="lessThan">
      <formula>8</formula>
    </cfRule>
  </conditionalFormatting>
  <conditionalFormatting sqref="C21">
    <cfRule type="containsBlanks" dxfId="1136" priority="1233">
      <formula>LEN(TRIM(C21))=0</formula>
    </cfRule>
  </conditionalFormatting>
  <conditionalFormatting sqref="AH21">
    <cfRule type="containsBlanks" dxfId="1135" priority="1232">
      <formula>LEN(TRIM(AH21))=0</formula>
    </cfRule>
  </conditionalFormatting>
  <conditionalFormatting sqref="AH21">
    <cfRule type="cellIs" dxfId="1134" priority="1231" operator="lessThan">
      <formula>8</formula>
    </cfRule>
  </conditionalFormatting>
  <conditionalFormatting sqref="AC21 U21:X21 AH21">
    <cfRule type="containsBlanks" dxfId="1133" priority="1230">
      <formula>LEN(TRIM(U21))=0</formula>
    </cfRule>
  </conditionalFormatting>
  <conditionalFormatting sqref="AC21 U21:X21 AH21">
    <cfRule type="cellIs" dxfId="1132" priority="1229" operator="lessThan">
      <formula>8</formula>
    </cfRule>
  </conditionalFormatting>
  <conditionalFormatting sqref="V21:AB21">
    <cfRule type="containsBlanks" dxfId="1131" priority="1228">
      <formula>LEN(TRIM(V21))=0</formula>
    </cfRule>
  </conditionalFormatting>
  <conditionalFormatting sqref="V21:AB21">
    <cfRule type="cellIs" dxfId="1130" priority="1227" operator="lessThan">
      <formula>8</formula>
    </cfRule>
  </conditionalFormatting>
  <conditionalFormatting sqref="AC21">
    <cfRule type="containsBlanks" dxfId="1129" priority="1226">
      <formula>LEN(TRIM(AC21))=0</formula>
    </cfRule>
  </conditionalFormatting>
  <conditionalFormatting sqref="AC21">
    <cfRule type="cellIs" dxfId="1128" priority="1225" operator="lessThan">
      <formula>8</formula>
    </cfRule>
  </conditionalFormatting>
  <conditionalFormatting sqref="U21:AB21">
    <cfRule type="containsBlanks" dxfId="1127" priority="1224">
      <formula>LEN(TRIM(U21))=0</formula>
    </cfRule>
  </conditionalFormatting>
  <conditionalFormatting sqref="U21:AB21">
    <cfRule type="cellIs" dxfId="1126" priority="1223" operator="lessThan">
      <formula>8</formula>
    </cfRule>
  </conditionalFormatting>
  <conditionalFormatting sqref="AC21">
    <cfRule type="containsBlanks" dxfId="1125" priority="1222">
      <formula>LEN(TRIM(AC21))=0</formula>
    </cfRule>
  </conditionalFormatting>
  <conditionalFormatting sqref="AC21">
    <cfRule type="cellIs" dxfId="1124" priority="1221" operator="lessThan">
      <formula>8</formula>
    </cfRule>
  </conditionalFormatting>
  <conditionalFormatting sqref="U21:X21">
    <cfRule type="containsBlanks" dxfId="1123" priority="1220">
      <formula>LEN(TRIM(U21))=0</formula>
    </cfRule>
  </conditionalFormatting>
  <conditionalFormatting sqref="U21:X21">
    <cfRule type="cellIs" dxfId="1122" priority="1219" operator="lessThan">
      <formula>8</formula>
    </cfRule>
  </conditionalFormatting>
  <conditionalFormatting sqref="C21">
    <cfRule type="containsBlanks" dxfId="1121" priority="1218">
      <formula>LEN(TRIM(C21))=0</formula>
    </cfRule>
  </conditionalFormatting>
  <conditionalFormatting sqref="U21:AB21">
    <cfRule type="containsBlanks" dxfId="1120" priority="1217">
      <formula>LEN(TRIM(U21))=0</formula>
    </cfRule>
  </conditionalFormatting>
  <conditionalFormatting sqref="U21:AB21">
    <cfRule type="cellIs" dxfId="1119" priority="1216" operator="lessThan">
      <formula>8</formula>
    </cfRule>
  </conditionalFormatting>
  <conditionalFormatting sqref="AC21">
    <cfRule type="containsBlanks" dxfId="1118" priority="1215">
      <formula>LEN(TRIM(AC21))=0</formula>
    </cfRule>
  </conditionalFormatting>
  <conditionalFormatting sqref="AC21">
    <cfRule type="cellIs" dxfId="1117" priority="1214" operator="lessThan">
      <formula>8</formula>
    </cfRule>
  </conditionalFormatting>
  <conditionalFormatting sqref="U21:AB21">
    <cfRule type="containsBlanks" dxfId="1116" priority="1213">
      <formula>LEN(TRIM(U21))=0</formula>
    </cfRule>
  </conditionalFormatting>
  <conditionalFormatting sqref="U21:AB21">
    <cfRule type="cellIs" dxfId="1115" priority="1212" operator="lessThan">
      <formula>8</formula>
    </cfRule>
  </conditionalFormatting>
  <conditionalFormatting sqref="T21">
    <cfRule type="containsBlanks" dxfId="1114" priority="1211">
      <formula>LEN(TRIM(T21))=0</formula>
    </cfRule>
  </conditionalFormatting>
  <conditionalFormatting sqref="T21">
    <cfRule type="cellIs" dxfId="1113" priority="1210" operator="lessThan">
      <formula>8</formula>
    </cfRule>
  </conditionalFormatting>
  <conditionalFormatting sqref="T21">
    <cfRule type="containsBlanks" dxfId="1112" priority="1209">
      <formula>LEN(TRIM(T21))=0</formula>
    </cfRule>
  </conditionalFormatting>
  <conditionalFormatting sqref="T21">
    <cfRule type="cellIs" dxfId="1111" priority="1208" operator="lessThan">
      <formula>8</formula>
    </cfRule>
  </conditionalFormatting>
  <conditionalFormatting sqref="AD21">
    <cfRule type="containsBlanks" dxfId="1110" priority="1207">
      <formula>LEN(TRIM(AD21))=0</formula>
    </cfRule>
  </conditionalFormatting>
  <conditionalFormatting sqref="AD21">
    <cfRule type="cellIs" dxfId="1109" priority="1206" operator="lessThan">
      <formula>8</formula>
    </cfRule>
  </conditionalFormatting>
  <conditionalFormatting sqref="AD21">
    <cfRule type="containsBlanks" dxfId="1108" priority="1205">
      <formula>LEN(TRIM(AD21))=0</formula>
    </cfRule>
  </conditionalFormatting>
  <conditionalFormatting sqref="AD21">
    <cfRule type="cellIs" dxfId="1107" priority="1204" operator="lessThan">
      <formula>8</formula>
    </cfRule>
  </conditionalFormatting>
  <conditionalFormatting sqref="AE21:AG21">
    <cfRule type="containsBlanks" dxfId="1106" priority="1203">
      <formula>LEN(TRIM(AE21))=0</formula>
    </cfRule>
  </conditionalFormatting>
  <conditionalFormatting sqref="AE21:AG21">
    <cfRule type="cellIs" dxfId="1105" priority="1202" operator="lessThan">
      <formula>8</formula>
    </cfRule>
  </conditionalFormatting>
  <conditionalFormatting sqref="AE21:AG21">
    <cfRule type="containsBlanks" dxfId="1104" priority="1201">
      <formula>LEN(TRIM(AE21))=0</formula>
    </cfRule>
  </conditionalFormatting>
  <conditionalFormatting sqref="AE21:AG21">
    <cfRule type="cellIs" dxfId="1103" priority="1200" operator="lessThan">
      <formula>8</formula>
    </cfRule>
  </conditionalFormatting>
  <conditionalFormatting sqref="S16">
    <cfRule type="containsBlanks" dxfId="1102" priority="1199">
      <formula>LEN(TRIM(S16))=0</formula>
    </cfRule>
  </conditionalFormatting>
  <conditionalFormatting sqref="S16">
    <cfRule type="cellIs" dxfId="1101" priority="1198" operator="lessThan">
      <formula>8</formula>
    </cfRule>
  </conditionalFormatting>
  <conditionalFormatting sqref="S16">
    <cfRule type="containsBlanks" dxfId="1100" priority="1197">
      <formula>LEN(TRIM(S16))=0</formula>
    </cfRule>
  </conditionalFormatting>
  <conditionalFormatting sqref="S16">
    <cfRule type="cellIs" dxfId="1099" priority="1196" operator="lessThan">
      <formula>8</formula>
    </cfRule>
  </conditionalFormatting>
  <conditionalFormatting sqref="AA16">
    <cfRule type="containsBlanks" dxfId="1098" priority="1195">
      <formula>LEN(TRIM(AA16))=0</formula>
    </cfRule>
  </conditionalFormatting>
  <conditionalFormatting sqref="AA16">
    <cfRule type="cellIs" dxfId="1097" priority="1194" operator="lessThan">
      <formula>8</formula>
    </cfRule>
  </conditionalFormatting>
  <conditionalFormatting sqref="AA16">
    <cfRule type="containsBlanks" dxfId="1096" priority="1193">
      <formula>LEN(TRIM(AA16))=0</formula>
    </cfRule>
  </conditionalFormatting>
  <conditionalFormatting sqref="AA16">
    <cfRule type="cellIs" dxfId="1095" priority="1192" operator="lessThan">
      <formula>8</formula>
    </cfRule>
  </conditionalFormatting>
  <conditionalFormatting sqref="AA16">
    <cfRule type="containsBlanks" dxfId="1094" priority="1191">
      <formula>LEN(TRIM(AA16))=0</formula>
    </cfRule>
  </conditionalFormatting>
  <conditionalFormatting sqref="AA16">
    <cfRule type="cellIs" dxfId="1093" priority="1190" operator="lessThan">
      <formula>8</formula>
    </cfRule>
  </conditionalFormatting>
  <conditionalFormatting sqref="AA16">
    <cfRule type="containsBlanks" dxfId="1092" priority="1189">
      <formula>LEN(TRIM(AA16))=0</formula>
    </cfRule>
  </conditionalFormatting>
  <conditionalFormatting sqref="AA16">
    <cfRule type="cellIs" dxfId="1091" priority="1188" operator="lessThan">
      <formula>8</formula>
    </cfRule>
  </conditionalFormatting>
  <conditionalFormatting sqref="AA16">
    <cfRule type="containsBlanks" dxfId="1090" priority="1187">
      <formula>LEN(TRIM(AA16))=0</formula>
    </cfRule>
  </conditionalFormatting>
  <conditionalFormatting sqref="AA16">
    <cfRule type="cellIs" dxfId="1089" priority="1186" operator="lessThan">
      <formula>8</formula>
    </cfRule>
  </conditionalFormatting>
  <conditionalFormatting sqref="S21">
    <cfRule type="containsBlanks" dxfId="1088" priority="1185">
      <formula>LEN(TRIM(S21))=0</formula>
    </cfRule>
  </conditionalFormatting>
  <conditionalFormatting sqref="S21">
    <cfRule type="cellIs" dxfId="1087" priority="1184" operator="lessThan">
      <formula>8</formula>
    </cfRule>
  </conditionalFormatting>
  <conditionalFormatting sqref="S21">
    <cfRule type="containsBlanks" dxfId="1086" priority="1183">
      <formula>LEN(TRIM(S21))=0</formula>
    </cfRule>
  </conditionalFormatting>
  <conditionalFormatting sqref="S21">
    <cfRule type="cellIs" dxfId="1085" priority="1182" operator="lessThan">
      <formula>8</formula>
    </cfRule>
  </conditionalFormatting>
  <conditionalFormatting sqref="S21">
    <cfRule type="containsBlanks" dxfId="1084" priority="1181">
      <formula>LEN(TRIM(S21))=0</formula>
    </cfRule>
  </conditionalFormatting>
  <conditionalFormatting sqref="S21">
    <cfRule type="cellIs" dxfId="1083" priority="1180" operator="lessThan">
      <formula>8</formula>
    </cfRule>
  </conditionalFormatting>
  <conditionalFormatting sqref="S21">
    <cfRule type="containsBlanks" dxfId="1082" priority="1179">
      <formula>LEN(TRIM(S21))=0</formula>
    </cfRule>
  </conditionalFormatting>
  <conditionalFormatting sqref="S21">
    <cfRule type="cellIs" dxfId="1081" priority="1178" operator="lessThan">
      <formula>8</formula>
    </cfRule>
  </conditionalFormatting>
  <conditionalFormatting sqref="S21">
    <cfRule type="containsBlanks" dxfId="1080" priority="1177">
      <formula>LEN(TRIM(S21))=0</formula>
    </cfRule>
  </conditionalFormatting>
  <conditionalFormatting sqref="S21">
    <cfRule type="cellIs" dxfId="1079" priority="1176" operator="lessThan">
      <formula>8</formula>
    </cfRule>
  </conditionalFormatting>
  <conditionalFormatting sqref="AE16">
    <cfRule type="containsBlanks" dxfId="1078" priority="1175">
      <formula>LEN(TRIM(AE16))=0</formula>
    </cfRule>
  </conditionalFormatting>
  <conditionalFormatting sqref="AE16">
    <cfRule type="cellIs" dxfId="1077" priority="1174" operator="lessThan">
      <formula>8</formula>
    </cfRule>
  </conditionalFormatting>
  <conditionalFormatting sqref="AE16">
    <cfRule type="containsBlanks" dxfId="1076" priority="1173">
      <formula>LEN(TRIM(AE16))=0</formula>
    </cfRule>
  </conditionalFormatting>
  <conditionalFormatting sqref="AE16">
    <cfRule type="cellIs" dxfId="1075" priority="1172" operator="lessThan">
      <formula>8</formula>
    </cfRule>
  </conditionalFormatting>
  <conditionalFormatting sqref="AE16">
    <cfRule type="containsBlanks" dxfId="1074" priority="1171">
      <formula>LEN(TRIM(AE16))=0</formula>
    </cfRule>
  </conditionalFormatting>
  <conditionalFormatting sqref="AE16">
    <cfRule type="cellIs" dxfId="1073" priority="1170" operator="lessThan">
      <formula>8</formula>
    </cfRule>
  </conditionalFormatting>
  <conditionalFormatting sqref="AE16">
    <cfRule type="containsBlanks" dxfId="1072" priority="1169">
      <formula>LEN(TRIM(AE16))=0</formula>
    </cfRule>
  </conditionalFormatting>
  <conditionalFormatting sqref="AE16">
    <cfRule type="cellIs" dxfId="1071" priority="1168" operator="lessThan">
      <formula>8</formula>
    </cfRule>
  </conditionalFormatting>
  <conditionalFormatting sqref="AE16">
    <cfRule type="containsBlanks" dxfId="1070" priority="1167">
      <formula>LEN(TRIM(AE16))=0</formula>
    </cfRule>
  </conditionalFormatting>
  <conditionalFormatting sqref="AE16">
    <cfRule type="cellIs" dxfId="1069" priority="1166" operator="lessThan">
      <formula>8</formula>
    </cfRule>
  </conditionalFormatting>
  <conditionalFormatting sqref="Y16">
    <cfRule type="containsBlanks" dxfId="1068" priority="1165">
      <formula>LEN(TRIM(Y16))=0</formula>
    </cfRule>
  </conditionalFormatting>
  <conditionalFormatting sqref="Y16">
    <cfRule type="cellIs" dxfId="1067" priority="1164" operator="lessThan">
      <formula>8</formula>
    </cfRule>
  </conditionalFormatting>
  <conditionalFormatting sqref="Y16">
    <cfRule type="containsBlanks" dxfId="1066" priority="1163">
      <formula>LEN(TRIM(Y16))=0</formula>
    </cfRule>
  </conditionalFormatting>
  <conditionalFormatting sqref="Y16">
    <cfRule type="cellIs" dxfId="1065" priority="1162" operator="lessThan">
      <formula>8</formula>
    </cfRule>
  </conditionalFormatting>
  <conditionalFormatting sqref="Y16">
    <cfRule type="containsBlanks" dxfId="1064" priority="1161">
      <formula>LEN(TRIM(Y16))=0</formula>
    </cfRule>
  </conditionalFormatting>
  <conditionalFormatting sqref="Y16">
    <cfRule type="cellIs" dxfId="1063" priority="1160" operator="lessThan">
      <formula>8</formula>
    </cfRule>
  </conditionalFormatting>
  <conditionalFormatting sqref="Y16">
    <cfRule type="containsBlanks" dxfId="1062" priority="1159">
      <formula>LEN(TRIM(Y16))=0</formula>
    </cfRule>
  </conditionalFormatting>
  <conditionalFormatting sqref="Y16">
    <cfRule type="cellIs" dxfId="1061" priority="1158" operator="lessThan">
      <formula>8</formula>
    </cfRule>
  </conditionalFormatting>
  <conditionalFormatting sqref="Y16">
    <cfRule type="containsBlanks" dxfId="1060" priority="1157">
      <formula>LEN(TRIM(Y16))=0</formula>
    </cfRule>
  </conditionalFormatting>
  <conditionalFormatting sqref="Y16">
    <cfRule type="cellIs" dxfId="1059" priority="1156" operator="lessThan">
      <formula>8</formula>
    </cfRule>
  </conditionalFormatting>
  <conditionalFormatting sqref="AE18">
    <cfRule type="containsBlanks" dxfId="1058" priority="1155">
      <formula>LEN(TRIM(AE18))=0</formula>
    </cfRule>
  </conditionalFormatting>
  <conditionalFormatting sqref="AE18">
    <cfRule type="cellIs" dxfId="1057" priority="1154" operator="lessThan">
      <formula>8</formula>
    </cfRule>
  </conditionalFormatting>
  <conditionalFormatting sqref="AE18">
    <cfRule type="containsBlanks" dxfId="1056" priority="1153">
      <formula>LEN(TRIM(AE18))=0</formula>
    </cfRule>
  </conditionalFormatting>
  <conditionalFormatting sqref="AE18">
    <cfRule type="cellIs" dxfId="1055" priority="1152" operator="lessThan">
      <formula>8</formula>
    </cfRule>
  </conditionalFormatting>
  <conditionalFormatting sqref="AE18">
    <cfRule type="containsBlanks" dxfId="1054" priority="1151">
      <formula>LEN(TRIM(AE18))=0</formula>
    </cfRule>
  </conditionalFormatting>
  <conditionalFormatting sqref="AE18">
    <cfRule type="cellIs" dxfId="1053" priority="1150" operator="lessThan">
      <formula>8</formula>
    </cfRule>
  </conditionalFormatting>
  <conditionalFormatting sqref="AE18">
    <cfRule type="containsBlanks" dxfId="1052" priority="1149">
      <formula>LEN(TRIM(AE18))=0</formula>
    </cfRule>
  </conditionalFormatting>
  <conditionalFormatting sqref="AE18">
    <cfRule type="cellIs" dxfId="1051" priority="1148" operator="lessThan">
      <formula>8</formula>
    </cfRule>
  </conditionalFormatting>
  <conditionalFormatting sqref="AE18">
    <cfRule type="containsBlanks" dxfId="1050" priority="1147">
      <formula>LEN(TRIM(AE18))=0</formula>
    </cfRule>
  </conditionalFormatting>
  <conditionalFormatting sqref="AE18">
    <cfRule type="cellIs" dxfId="1049" priority="1146" operator="lessThan">
      <formula>8</formula>
    </cfRule>
  </conditionalFormatting>
  <conditionalFormatting sqref="AG18:AH18">
    <cfRule type="containsBlanks" dxfId="1048" priority="1145">
      <formula>LEN(TRIM(AG18))=0</formula>
    </cfRule>
  </conditionalFormatting>
  <conditionalFormatting sqref="AG18:AH18">
    <cfRule type="cellIs" dxfId="1047" priority="1144" operator="lessThan">
      <formula>8</formula>
    </cfRule>
  </conditionalFormatting>
  <conditionalFormatting sqref="AG18:AH18">
    <cfRule type="containsBlanks" dxfId="1046" priority="1143">
      <formula>LEN(TRIM(AG18))=0</formula>
    </cfRule>
  </conditionalFormatting>
  <conditionalFormatting sqref="AG18:AH18">
    <cfRule type="cellIs" dxfId="1045" priority="1142" operator="lessThan">
      <formula>8</formula>
    </cfRule>
  </conditionalFormatting>
  <conditionalFormatting sqref="AG18:AH18">
    <cfRule type="containsBlanks" dxfId="1044" priority="1141">
      <formula>LEN(TRIM(AG18))=0</formula>
    </cfRule>
  </conditionalFormatting>
  <conditionalFormatting sqref="AG18:AH18">
    <cfRule type="cellIs" dxfId="1043" priority="1140" operator="lessThan">
      <formula>8</formula>
    </cfRule>
  </conditionalFormatting>
  <conditionalFormatting sqref="AG18:AH18">
    <cfRule type="containsBlanks" dxfId="1042" priority="1139">
      <formula>LEN(TRIM(AG18))=0</formula>
    </cfRule>
  </conditionalFormatting>
  <conditionalFormatting sqref="AG18:AH18">
    <cfRule type="cellIs" dxfId="1041" priority="1138" operator="lessThan">
      <formula>8</formula>
    </cfRule>
  </conditionalFormatting>
  <conditionalFormatting sqref="AG18:AH18">
    <cfRule type="containsBlanks" dxfId="1040" priority="1137">
      <formula>LEN(TRIM(AG18))=0</formula>
    </cfRule>
  </conditionalFormatting>
  <conditionalFormatting sqref="AG18:AH18">
    <cfRule type="cellIs" dxfId="1039" priority="1136" operator="lessThan">
      <formula>8</formula>
    </cfRule>
  </conditionalFormatting>
  <conditionalFormatting sqref="Z20">
    <cfRule type="containsBlanks" dxfId="1038" priority="1135">
      <formula>LEN(TRIM(Z20))=0</formula>
    </cfRule>
  </conditionalFormatting>
  <conditionalFormatting sqref="Z20">
    <cfRule type="cellIs" dxfId="1037" priority="1134" operator="lessThan">
      <formula>8</formula>
    </cfRule>
  </conditionalFormatting>
  <conditionalFormatting sqref="Z20">
    <cfRule type="containsBlanks" dxfId="1036" priority="1133">
      <formula>LEN(TRIM(Z20))=0</formula>
    </cfRule>
  </conditionalFormatting>
  <conditionalFormatting sqref="Z20">
    <cfRule type="cellIs" dxfId="1035" priority="1132" operator="lessThan">
      <formula>8</formula>
    </cfRule>
  </conditionalFormatting>
  <conditionalFormatting sqref="Z20">
    <cfRule type="containsBlanks" dxfId="1034" priority="1131">
      <formula>LEN(TRIM(Z20))=0</formula>
    </cfRule>
  </conditionalFormatting>
  <conditionalFormatting sqref="Z20">
    <cfRule type="cellIs" dxfId="1033" priority="1130" operator="lessThan">
      <formula>8</formula>
    </cfRule>
  </conditionalFormatting>
  <conditionalFormatting sqref="Z20">
    <cfRule type="containsBlanks" dxfId="1032" priority="1129">
      <formula>LEN(TRIM(Z20))=0</formula>
    </cfRule>
  </conditionalFormatting>
  <conditionalFormatting sqref="Z20">
    <cfRule type="cellIs" dxfId="1031" priority="1128" operator="lessThan">
      <formula>8</formula>
    </cfRule>
  </conditionalFormatting>
  <conditionalFormatting sqref="Z20">
    <cfRule type="containsBlanks" dxfId="1030" priority="1127">
      <formula>LEN(TRIM(Z20))=0</formula>
    </cfRule>
  </conditionalFormatting>
  <conditionalFormatting sqref="Z20">
    <cfRule type="cellIs" dxfId="1029" priority="1126" operator="lessThan">
      <formula>8</formula>
    </cfRule>
  </conditionalFormatting>
  <conditionalFormatting sqref="R20">
    <cfRule type="containsBlanks" dxfId="1028" priority="1125">
      <formula>LEN(TRIM(R20))=0</formula>
    </cfRule>
  </conditionalFormatting>
  <conditionalFormatting sqref="R20">
    <cfRule type="cellIs" dxfId="1027" priority="1124" operator="lessThan">
      <formula>8</formula>
    </cfRule>
  </conditionalFormatting>
  <conditionalFormatting sqref="M20 O20 Q20:R20">
    <cfRule type="containsBlanks" dxfId="1026" priority="1123">
      <formula>LEN(TRIM(M20))=0</formula>
    </cfRule>
  </conditionalFormatting>
  <conditionalFormatting sqref="M20 O20 Q20:R20">
    <cfRule type="cellIs" dxfId="1025" priority="1122" operator="lessThan">
      <formula>8</formula>
    </cfRule>
  </conditionalFormatting>
  <conditionalFormatting sqref="R20">
    <cfRule type="containsBlanks" dxfId="1024" priority="1119">
      <formula>LEN(TRIM(R20))=0</formula>
    </cfRule>
  </conditionalFormatting>
  <conditionalFormatting sqref="R20">
    <cfRule type="cellIs" dxfId="1023" priority="1118" operator="lessThan">
      <formula>8</formula>
    </cfRule>
  </conditionalFormatting>
  <conditionalFormatting sqref="O20">
    <cfRule type="containsBlanks" dxfId="1022" priority="1121">
      <formula>LEN(TRIM(O20))=0</formula>
    </cfRule>
  </conditionalFormatting>
  <conditionalFormatting sqref="O20">
    <cfRule type="cellIs" dxfId="1021" priority="1120" operator="lessThan">
      <formula>8</formula>
    </cfRule>
  </conditionalFormatting>
  <conditionalFormatting sqref="G21:J21 M21:Q21">
    <cfRule type="containsBlanks" dxfId="1020" priority="1117">
      <formula>LEN(TRIM(G21))=0</formula>
    </cfRule>
  </conditionalFormatting>
  <conditionalFormatting sqref="G21:J21 M21:Q21">
    <cfRule type="cellIs" dxfId="1019" priority="1116" operator="lessThan">
      <formula>8</formula>
    </cfRule>
  </conditionalFormatting>
  <conditionalFormatting sqref="R21">
    <cfRule type="containsBlanks" dxfId="1018" priority="1115">
      <formula>LEN(TRIM(R21))=0</formula>
    </cfRule>
  </conditionalFormatting>
  <conditionalFormatting sqref="R21">
    <cfRule type="cellIs" dxfId="1017" priority="1114" operator="lessThan">
      <formula>8</formula>
    </cfRule>
  </conditionalFormatting>
  <conditionalFormatting sqref="R16">
    <cfRule type="containsBlanks" dxfId="1016" priority="1113">
      <formula>LEN(TRIM(R16))=0</formula>
    </cfRule>
  </conditionalFormatting>
  <conditionalFormatting sqref="R16">
    <cfRule type="cellIs" dxfId="1015" priority="1112" operator="lessThan">
      <formula>8</formula>
    </cfRule>
  </conditionalFormatting>
  <conditionalFormatting sqref="Q20:R20">
    <cfRule type="containsBlanks" dxfId="1014" priority="1111">
      <formula>LEN(TRIM(Q20))=0</formula>
    </cfRule>
  </conditionalFormatting>
  <conditionalFormatting sqref="Q20:R20">
    <cfRule type="cellIs" dxfId="1013" priority="1110" operator="lessThan">
      <formula>8</formula>
    </cfRule>
  </conditionalFormatting>
  <conditionalFormatting sqref="Q20:R20">
    <cfRule type="containsBlanks" dxfId="1012" priority="1105">
      <formula>LEN(TRIM(Q20))=0</formula>
    </cfRule>
  </conditionalFormatting>
  <conditionalFormatting sqref="Q20:R20">
    <cfRule type="cellIs" dxfId="1011" priority="1104" operator="lessThan">
      <formula>8</formula>
    </cfRule>
  </conditionalFormatting>
  <conditionalFormatting sqref="G21:J21 M21:Q21">
    <cfRule type="containsBlanks" dxfId="1010" priority="1109">
      <formula>LEN(TRIM(G21))=0</formula>
    </cfRule>
  </conditionalFormatting>
  <conditionalFormatting sqref="G21:J21 M21:Q21">
    <cfRule type="cellIs" dxfId="1009" priority="1108" operator="lessThan">
      <formula>8</formula>
    </cfRule>
  </conditionalFormatting>
  <conditionalFormatting sqref="R21">
    <cfRule type="containsBlanks" dxfId="1008" priority="1107">
      <formula>LEN(TRIM(R21))=0</formula>
    </cfRule>
  </conditionalFormatting>
  <conditionalFormatting sqref="R21">
    <cfRule type="cellIs" dxfId="1007" priority="1106" operator="lessThan">
      <formula>8</formula>
    </cfRule>
  </conditionalFormatting>
  <conditionalFormatting sqref="I20 M20">
    <cfRule type="containsBlanks" dxfId="1006" priority="1103">
      <formula>LEN(TRIM(I20))=0</formula>
    </cfRule>
  </conditionalFormatting>
  <conditionalFormatting sqref="I20 M20">
    <cfRule type="cellIs" dxfId="1005" priority="1102" operator="lessThan">
      <formula>8</formula>
    </cfRule>
  </conditionalFormatting>
  <conditionalFormatting sqref="H16:J16 M16">
    <cfRule type="containsBlanks" dxfId="1004" priority="1101">
      <formula>LEN(TRIM(H16))=0</formula>
    </cfRule>
  </conditionalFormatting>
  <conditionalFormatting sqref="H16:J16 M16">
    <cfRule type="cellIs" dxfId="1003" priority="1100" operator="lessThan">
      <formula>8</formula>
    </cfRule>
  </conditionalFormatting>
  <conditionalFormatting sqref="R21">
    <cfRule type="containsBlanks" dxfId="1002" priority="1099">
      <formula>LEN(TRIM(R21))=0</formula>
    </cfRule>
  </conditionalFormatting>
  <conditionalFormatting sqref="R21">
    <cfRule type="cellIs" dxfId="1001" priority="1098" operator="lessThan">
      <formula>8</formula>
    </cfRule>
  </conditionalFormatting>
  <conditionalFormatting sqref="R16">
    <cfRule type="containsBlanks" dxfId="1000" priority="1097">
      <formula>LEN(TRIM(R16))=0</formula>
    </cfRule>
  </conditionalFormatting>
  <conditionalFormatting sqref="R16">
    <cfRule type="cellIs" dxfId="999" priority="1096" operator="lessThan">
      <formula>8</formula>
    </cfRule>
  </conditionalFormatting>
  <conditionalFormatting sqref="E20:G20">
    <cfRule type="containsBlanks" dxfId="998" priority="1095">
      <formula>LEN(TRIM(E20))=0</formula>
    </cfRule>
  </conditionalFormatting>
  <conditionalFormatting sqref="E20:G20">
    <cfRule type="cellIs" dxfId="997" priority="1094" operator="lessThan">
      <formula>8</formula>
    </cfRule>
  </conditionalFormatting>
  <conditionalFormatting sqref="R20">
    <cfRule type="containsBlanks" dxfId="996" priority="1091">
      <formula>LEN(TRIM(R20))=0</formula>
    </cfRule>
  </conditionalFormatting>
  <conditionalFormatting sqref="R20">
    <cfRule type="cellIs" dxfId="995" priority="1090" operator="lessThan">
      <formula>8</formula>
    </cfRule>
  </conditionalFormatting>
  <conditionalFormatting sqref="G19:H19">
    <cfRule type="containsBlanks" dxfId="994" priority="1089">
      <formula>LEN(TRIM(G19))=0</formula>
    </cfRule>
  </conditionalFormatting>
  <conditionalFormatting sqref="G19:H19">
    <cfRule type="cellIs" dxfId="993" priority="1088" operator="lessThan">
      <formula>8</formula>
    </cfRule>
  </conditionalFormatting>
  <conditionalFormatting sqref="H16:J16 M16">
    <cfRule type="containsBlanks" dxfId="992" priority="1087">
      <formula>LEN(TRIM(H16))=0</formula>
    </cfRule>
  </conditionalFormatting>
  <conditionalFormatting sqref="H16:J16 M16">
    <cfRule type="cellIs" dxfId="991" priority="1086" operator="lessThan">
      <formula>8</formula>
    </cfRule>
  </conditionalFormatting>
  <conditionalFormatting sqref="M20 O20">
    <cfRule type="containsBlanks" dxfId="990" priority="1083">
      <formula>LEN(TRIM(M20))=0</formula>
    </cfRule>
  </conditionalFormatting>
  <conditionalFormatting sqref="M20 O20">
    <cfRule type="cellIs" dxfId="989" priority="1082" operator="lessThan">
      <formula>8</formula>
    </cfRule>
  </conditionalFormatting>
  <conditionalFormatting sqref="E20:G20">
    <cfRule type="containsBlanks" dxfId="988" priority="1085">
      <formula>LEN(TRIM(E20))=0</formula>
    </cfRule>
  </conditionalFormatting>
  <conditionalFormatting sqref="E20:G20">
    <cfRule type="cellIs" dxfId="987" priority="1084" operator="lessThan">
      <formula>8</formula>
    </cfRule>
  </conditionalFormatting>
  <conditionalFormatting sqref="R16">
    <cfRule type="containsBlanks" dxfId="986" priority="1081">
      <formula>LEN(TRIM(R16))=0</formula>
    </cfRule>
  </conditionalFormatting>
  <conditionalFormatting sqref="R16">
    <cfRule type="cellIs" dxfId="985" priority="1080" operator="lessThan">
      <formula>8</formula>
    </cfRule>
  </conditionalFormatting>
  <conditionalFormatting sqref="G19:H19">
    <cfRule type="containsBlanks" dxfId="984" priority="1079">
      <formula>LEN(TRIM(G19))=0</formula>
    </cfRule>
  </conditionalFormatting>
  <conditionalFormatting sqref="G19:H19">
    <cfRule type="cellIs" dxfId="983" priority="1078" operator="lessThan">
      <formula>8</formula>
    </cfRule>
  </conditionalFormatting>
  <conditionalFormatting sqref="M20">
    <cfRule type="containsBlanks" dxfId="982" priority="1077">
      <formula>LEN(TRIM(M20))=0</formula>
    </cfRule>
  </conditionalFormatting>
  <conditionalFormatting sqref="M20">
    <cfRule type="cellIs" dxfId="981" priority="1076" operator="lessThan">
      <formula>8</formula>
    </cfRule>
  </conditionalFormatting>
  <conditionalFormatting sqref="H20">
    <cfRule type="containsBlanks" dxfId="980" priority="1067">
      <formula>LEN(TRIM(H20))=0</formula>
    </cfRule>
  </conditionalFormatting>
  <conditionalFormatting sqref="H20">
    <cfRule type="cellIs" dxfId="979" priority="1066" operator="lessThan">
      <formula>8</formula>
    </cfRule>
  </conditionalFormatting>
  <conditionalFormatting sqref="H20">
    <cfRule type="containsBlanks" dxfId="978" priority="1065">
      <formula>LEN(TRIM(H20))=0</formula>
    </cfRule>
  </conditionalFormatting>
  <conditionalFormatting sqref="H20">
    <cfRule type="cellIs" dxfId="977" priority="1064" operator="lessThan">
      <formula>8</formula>
    </cfRule>
  </conditionalFormatting>
  <conditionalFormatting sqref="D20:G20">
    <cfRule type="containsBlanks" dxfId="976" priority="1075">
      <formula>LEN(TRIM(D20))=0</formula>
    </cfRule>
  </conditionalFormatting>
  <conditionalFormatting sqref="D20:G20">
    <cfRule type="cellIs" dxfId="975" priority="1074" operator="lessThan">
      <formula>8</formula>
    </cfRule>
  </conditionalFormatting>
  <conditionalFormatting sqref="D20:G20">
    <cfRule type="containsBlanks" dxfId="974" priority="1073">
      <formula>LEN(TRIM(D20))=0</formula>
    </cfRule>
  </conditionalFormatting>
  <conditionalFormatting sqref="D20:G20">
    <cfRule type="cellIs" dxfId="973" priority="1072" operator="lessThan">
      <formula>8</formula>
    </cfRule>
  </conditionalFormatting>
  <conditionalFormatting sqref="D20:G20">
    <cfRule type="containsBlanks" dxfId="972" priority="1071">
      <formula>LEN(TRIM(D20))=0</formula>
    </cfRule>
  </conditionalFormatting>
  <conditionalFormatting sqref="D20:G20">
    <cfRule type="cellIs" dxfId="971" priority="1070" operator="lessThan">
      <formula>8</formula>
    </cfRule>
  </conditionalFormatting>
  <conditionalFormatting sqref="D20:G20">
    <cfRule type="containsBlanks" dxfId="970" priority="1069">
      <formula>LEN(TRIM(D20))=0</formula>
    </cfRule>
  </conditionalFormatting>
  <conditionalFormatting sqref="D20:G20">
    <cfRule type="cellIs" dxfId="969" priority="1068" operator="lessThan">
      <formula>8</formula>
    </cfRule>
  </conditionalFormatting>
  <conditionalFormatting sqref="H20">
    <cfRule type="containsBlanks" dxfId="968" priority="1063">
      <formula>LEN(TRIM(H20))=0</formula>
    </cfRule>
  </conditionalFormatting>
  <conditionalFormatting sqref="H20">
    <cfRule type="cellIs" dxfId="967" priority="1062" operator="lessThan">
      <formula>8</formula>
    </cfRule>
  </conditionalFormatting>
  <conditionalFormatting sqref="H20">
    <cfRule type="containsBlanks" dxfId="966" priority="1061">
      <formula>LEN(TRIM(H20))=0</formula>
    </cfRule>
  </conditionalFormatting>
  <conditionalFormatting sqref="H20">
    <cfRule type="cellIs" dxfId="965" priority="1060" operator="lessThan">
      <formula>8</formula>
    </cfRule>
  </conditionalFormatting>
  <conditionalFormatting sqref="I19 N19:P19">
    <cfRule type="containsBlanks" dxfId="964" priority="1059">
      <formula>LEN(TRIM(I19))=0</formula>
    </cfRule>
  </conditionalFormatting>
  <conditionalFormatting sqref="I19 N19:P19">
    <cfRule type="cellIs" dxfId="963" priority="1058" operator="lessThan">
      <formula>8</formula>
    </cfRule>
  </conditionalFormatting>
  <conditionalFormatting sqref="I19 N19:P19">
    <cfRule type="containsBlanks" dxfId="962" priority="1057">
      <formula>LEN(TRIM(I19))=0</formula>
    </cfRule>
  </conditionalFormatting>
  <conditionalFormatting sqref="I19 N19:P19">
    <cfRule type="cellIs" dxfId="961" priority="1056" operator="lessThan">
      <formula>8</formula>
    </cfRule>
  </conditionalFormatting>
  <conditionalFormatting sqref="Q20">
    <cfRule type="containsBlanks" dxfId="960" priority="1055">
      <formula>LEN(TRIM(Q20))=0</formula>
    </cfRule>
  </conditionalFormatting>
  <conditionalFormatting sqref="Q20">
    <cfRule type="cellIs" dxfId="959" priority="1054" operator="lessThan">
      <formula>8</formula>
    </cfRule>
  </conditionalFormatting>
  <conditionalFormatting sqref="Q20">
    <cfRule type="containsBlanks" dxfId="958" priority="1053">
      <formula>LEN(TRIM(Q20))=0</formula>
    </cfRule>
  </conditionalFormatting>
  <conditionalFormatting sqref="Q20">
    <cfRule type="cellIs" dxfId="957" priority="1052" operator="lessThan">
      <formula>8</formula>
    </cfRule>
  </conditionalFormatting>
  <conditionalFormatting sqref="J19">
    <cfRule type="containsBlanks" dxfId="956" priority="1051">
      <formula>LEN(TRIM(J19))=0</formula>
    </cfRule>
  </conditionalFormatting>
  <conditionalFormatting sqref="J19">
    <cfRule type="cellIs" dxfId="955" priority="1050" operator="lessThan">
      <formula>8</formula>
    </cfRule>
  </conditionalFormatting>
  <conditionalFormatting sqref="J19">
    <cfRule type="containsBlanks" dxfId="954" priority="1049">
      <formula>LEN(TRIM(J19))=0</formula>
    </cfRule>
  </conditionalFormatting>
  <conditionalFormatting sqref="J19">
    <cfRule type="cellIs" dxfId="953" priority="1048" operator="lessThan">
      <formula>8</formula>
    </cfRule>
  </conditionalFormatting>
  <conditionalFormatting sqref="E19">
    <cfRule type="containsBlanks" dxfId="952" priority="1047">
      <formula>LEN(TRIM(E19))=0</formula>
    </cfRule>
  </conditionalFormatting>
  <conditionalFormatting sqref="E19">
    <cfRule type="cellIs" dxfId="951" priority="1046" operator="lessThan">
      <formula>8</formula>
    </cfRule>
  </conditionalFormatting>
  <conditionalFormatting sqref="E19">
    <cfRule type="containsBlanks" dxfId="950" priority="1045">
      <formula>LEN(TRIM(E19))=0</formula>
    </cfRule>
  </conditionalFormatting>
  <conditionalFormatting sqref="E19">
    <cfRule type="cellIs" dxfId="949" priority="1044" operator="lessThan">
      <formula>8</formula>
    </cfRule>
  </conditionalFormatting>
  <conditionalFormatting sqref="M17:P17">
    <cfRule type="containsBlanks" dxfId="948" priority="1041">
      <formula>LEN(TRIM(M17))=0</formula>
    </cfRule>
  </conditionalFormatting>
  <conditionalFormatting sqref="M17:P17">
    <cfRule type="cellIs" dxfId="947" priority="1040" operator="lessThan">
      <formula>8</formula>
    </cfRule>
  </conditionalFormatting>
  <conditionalFormatting sqref="M17:P17">
    <cfRule type="containsBlanks" dxfId="946" priority="1043">
      <formula>LEN(TRIM(M17))=0</formula>
    </cfRule>
  </conditionalFormatting>
  <conditionalFormatting sqref="M17:P17">
    <cfRule type="cellIs" dxfId="945" priority="1042" operator="lessThan">
      <formula>8</formula>
    </cfRule>
  </conditionalFormatting>
  <conditionalFormatting sqref="D17 F17:J17 M17:P17">
    <cfRule type="containsBlanks" dxfId="944" priority="1039">
      <formula>LEN(TRIM(D17))=0</formula>
    </cfRule>
  </conditionalFormatting>
  <conditionalFormatting sqref="D17 F17:J17 M17:P17">
    <cfRule type="cellIs" dxfId="943" priority="1038" operator="lessThan">
      <formula>8</formula>
    </cfRule>
  </conditionalFormatting>
  <conditionalFormatting sqref="E17">
    <cfRule type="containsBlanks" dxfId="942" priority="1037">
      <formula>LEN(TRIM(E17))=0</formula>
    </cfRule>
  </conditionalFormatting>
  <conditionalFormatting sqref="E17">
    <cfRule type="cellIs" dxfId="941" priority="1036" operator="lessThan">
      <formula>8</formula>
    </cfRule>
  </conditionalFormatting>
  <conditionalFormatting sqref="E17">
    <cfRule type="containsBlanks" dxfId="940" priority="1035">
      <formula>LEN(TRIM(E17))=0</formula>
    </cfRule>
  </conditionalFormatting>
  <conditionalFormatting sqref="E17">
    <cfRule type="cellIs" dxfId="939" priority="1034" operator="lessThan">
      <formula>8</formula>
    </cfRule>
  </conditionalFormatting>
  <conditionalFormatting sqref="O19:P19">
    <cfRule type="containsBlanks" dxfId="938" priority="1033">
      <formula>LEN(TRIM(O19))=0</formula>
    </cfRule>
  </conditionalFormatting>
  <conditionalFormatting sqref="O19:P19">
    <cfRule type="cellIs" dxfId="937" priority="1032" operator="lessThan">
      <formula>8</formula>
    </cfRule>
  </conditionalFormatting>
  <conditionalFormatting sqref="D21:E21 G21:J21 M21:O21">
    <cfRule type="containsBlanks" dxfId="936" priority="1031">
      <formula>LEN(TRIM(D21))=0</formula>
    </cfRule>
  </conditionalFormatting>
  <conditionalFormatting sqref="D21:E21 G21:J21 M21:O21">
    <cfRule type="cellIs" dxfId="935" priority="1030" operator="lessThan">
      <formula>8</formula>
    </cfRule>
  </conditionalFormatting>
  <conditionalFormatting sqref="R19">
    <cfRule type="containsBlanks" dxfId="934" priority="1027">
      <formula>LEN(TRIM(R19))=0</formula>
    </cfRule>
  </conditionalFormatting>
  <conditionalFormatting sqref="R19">
    <cfRule type="cellIs" dxfId="933" priority="1026" operator="lessThan">
      <formula>8</formula>
    </cfRule>
  </conditionalFormatting>
  <conditionalFormatting sqref="O19">
    <cfRule type="containsBlanks" dxfId="932" priority="1029">
      <formula>LEN(TRIM(O19))=0</formula>
    </cfRule>
  </conditionalFormatting>
  <conditionalFormatting sqref="O19">
    <cfRule type="cellIs" dxfId="931" priority="1028" operator="lessThan">
      <formula>8</formula>
    </cfRule>
  </conditionalFormatting>
  <conditionalFormatting sqref="M21:Q21">
    <cfRule type="containsBlanks" dxfId="930" priority="1023">
      <formula>LEN(TRIM(M21))=0</formula>
    </cfRule>
  </conditionalFormatting>
  <conditionalFormatting sqref="M21:Q21">
    <cfRule type="cellIs" dxfId="929" priority="1022" operator="lessThan">
      <formula>8</formula>
    </cfRule>
  </conditionalFormatting>
  <conditionalFormatting sqref="E21 G21:J21 M21:O21">
    <cfRule type="containsBlanks" dxfId="928" priority="1025">
      <formula>LEN(TRIM(E21))=0</formula>
    </cfRule>
  </conditionalFormatting>
  <conditionalFormatting sqref="E21 G21:J21 M21:O21">
    <cfRule type="cellIs" dxfId="927" priority="1024" operator="lessThan">
      <formula>8</formula>
    </cfRule>
  </conditionalFormatting>
  <conditionalFormatting sqref="R21">
    <cfRule type="containsBlanks" dxfId="926" priority="1021">
      <formula>LEN(TRIM(R21))=0</formula>
    </cfRule>
  </conditionalFormatting>
  <conditionalFormatting sqref="R21">
    <cfRule type="cellIs" dxfId="925" priority="1020" operator="lessThan">
      <formula>8</formula>
    </cfRule>
  </conditionalFormatting>
  <conditionalFormatting sqref="G20:I20 M20 O20 Q20:R20">
    <cfRule type="containsBlanks" dxfId="924" priority="1019">
      <formula>LEN(TRIM(G20))=0</formula>
    </cfRule>
  </conditionalFormatting>
  <conditionalFormatting sqref="G20:I20 M20 O20 Q20:R20">
    <cfRule type="cellIs" dxfId="923" priority="1018" operator="lessThan">
      <formula>8</formula>
    </cfRule>
  </conditionalFormatting>
  <conditionalFormatting sqref="R20">
    <cfRule type="containsBlanks" dxfId="922" priority="1017">
      <formula>LEN(TRIM(R20))=0</formula>
    </cfRule>
  </conditionalFormatting>
  <conditionalFormatting sqref="R20">
    <cfRule type="cellIs" dxfId="921" priority="1016" operator="lessThan">
      <formula>8</formula>
    </cfRule>
  </conditionalFormatting>
  <conditionalFormatting sqref="R21">
    <cfRule type="containsBlanks" dxfId="920" priority="1015">
      <formula>LEN(TRIM(R21))=0</formula>
    </cfRule>
  </conditionalFormatting>
  <conditionalFormatting sqref="R21">
    <cfRule type="cellIs" dxfId="919" priority="1014" operator="lessThan">
      <formula>8</formula>
    </cfRule>
  </conditionalFormatting>
  <conditionalFormatting sqref="E21 G21:J21 M21:O21">
    <cfRule type="containsBlanks" dxfId="918" priority="1011">
      <formula>LEN(TRIM(E21))=0</formula>
    </cfRule>
  </conditionalFormatting>
  <conditionalFormatting sqref="E21 G21:J21 M21:O21">
    <cfRule type="cellIs" dxfId="917" priority="1010" operator="lessThan">
      <formula>8</formula>
    </cfRule>
  </conditionalFormatting>
  <conditionalFormatting sqref="P19">
    <cfRule type="containsBlanks" dxfId="916" priority="1013">
      <formula>LEN(TRIM(P19))=0</formula>
    </cfRule>
  </conditionalFormatting>
  <conditionalFormatting sqref="P19">
    <cfRule type="cellIs" dxfId="915" priority="1012" operator="lessThan">
      <formula>8</formula>
    </cfRule>
  </conditionalFormatting>
  <conditionalFormatting sqref="P19">
    <cfRule type="containsBlanks" dxfId="914" priority="1003">
      <formula>LEN(TRIM(P19))=0</formula>
    </cfRule>
  </conditionalFormatting>
  <conditionalFormatting sqref="P19">
    <cfRule type="cellIs" dxfId="913" priority="1002" operator="lessThan">
      <formula>8</formula>
    </cfRule>
  </conditionalFormatting>
  <conditionalFormatting sqref="G20:I20 M20 O20 Q20:R20">
    <cfRule type="containsBlanks" dxfId="912" priority="1009">
      <formula>LEN(TRIM(G20))=0</formula>
    </cfRule>
  </conditionalFormatting>
  <conditionalFormatting sqref="G20:I20 M20 O20 Q20:R20">
    <cfRule type="cellIs" dxfId="911" priority="1008" operator="lessThan">
      <formula>8</formula>
    </cfRule>
  </conditionalFormatting>
  <conditionalFormatting sqref="M21:Q21">
    <cfRule type="containsBlanks" dxfId="910" priority="1007">
      <formula>LEN(TRIM(M21))=0</formula>
    </cfRule>
  </conditionalFormatting>
  <conditionalFormatting sqref="M21:Q21">
    <cfRule type="cellIs" dxfId="909" priority="1006" operator="lessThan">
      <formula>8</formula>
    </cfRule>
  </conditionalFormatting>
  <conditionalFormatting sqref="R20">
    <cfRule type="containsBlanks" dxfId="908" priority="1005">
      <formula>LEN(TRIM(R20))=0</formula>
    </cfRule>
  </conditionalFormatting>
  <conditionalFormatting sqref="R20">
    <cfRule type="cellIs" dxfId="907" priority="1004" operator="lessThan">
      <formula>8</formula>
    </cfRule>
  </conditionalFormatting>
  <conditionalFormatting sqref="I19">
    <cfRule type="containsBlanks" dxfId="906" priority="1001">
      <formula>LEN(TRIM(I19))=0</formula>
    </cfRule>
  </conditionalFormatting>
  <conditionalFormatting sqref="I19">
    <cfRule type="cellIs" dxfId="905" priority="1000" operator="lessThan">
      <formula>8</formula>
    </cfRule>
  </conditionalFormatting>
  <conditionalFormatting sqref="R20">
    <cfRule type="containsBlanks" dxfId="904" priority="999">
      <formula>LEN(TRIM(R20))=0</formula>
    </cfRule>
  </conditionalFormatting>
  <conditionalFormatting sqref="R20">
    <cfRule type="cellIs" dxfId="903" priority="998" operator="lessThan">
      <formula>8</formula>
    </cfRule>
  </conditionalFormatting>
  <conditionalFormatting sqref="E19:G19">
    <cfRule type="containsBlanks" dxfId="902" priority="997">
      <formula>LEN(TRIM(E19))=0</formula>
    </cfRule>
  </conditionalFormatting>
  <conditionalFormatting sqref="E19:G19">
    <cfRule type="cellIs" dxfId="901" priority="996" operator="lessThan">
      <formula>8</formula>
    </cfRule>
  </conditionalFormatting>
  <conditionalFormatting sqref="R19">
    <cfRule type="containsBlanks" dxfId="900" priority="993">
      <formula>LEN(TRIM(R19))=0</formula>
    </cfRule>
  </conditionalFormatting>
  <conditionalFormatting sqref="R19">
    <cfRule type="cellIs" dxfId="899" priority="992" operator="lessThan">
      <formula>8</formula>
    </cfRule>
  </conditionalFormatting>
  <conditionalFormatting sqref="O19">
    <cfRule type="containsBlanks" dxfId="898" priority="987">
      <formula>LEN(TRIM(O19))=0</formula>
    </cfRule>
  </conditionalFormatting>
  <conditionalFormatting sqref="O19">
    <cfRule type="cellIs" dxfId="897" priority="986" operator="lessThan">
      <formula>8</formula>
    </cfRule>
  </conditionalFormatting>
  <conditionalFormatting sqref="E19:G19">
    <cfRule type="containsBlanks" dxfId="896" priority="989">
      <formula>LEN(TRIM(E19))=0</formula>
    </cfRule>
  </conditionalFormatting>
  <conditionalFormatting sqref="E19:G19">
    <cfRule type="cellIs" dxfId="895" priority="988" operator="lessThan">
      <formula>8</formula>
    </cfRule>
  </conditionalFormatting>
  <conditionalFormatting sqref="H19">
    <cfRule type="containsBlanks" dxfId="894" priority="973">
      <formula>LEN(TRIM(H19))=0</formula>
    </cfRule>
  </conditionalFormatting>
  <conditionalFormatting sqref="H19">
    <cfRule type="cellIs" dxfId="893" priority="972" operator="lessThan">
      <formula>8</formula>
    </cfRule>
  </conditionalFormatting>
  <conditionalFormatting sqref="H19">
    <cfRule type="containsBlanks" dxfId="892" priority="971">
      <formula>LEN(TRIM(H19))=0</formula>
    </cfRule>
  </conditionalFormatting>
  <conditionalFormatting sqref="H19">
    <cfRule type="cellIs" dxfId="891" priority="970" operator="lessThan">
      <formula>8</formula>
    </cfRule>
  </conditionalFormatting>
  <conditionalFormatting sqref="D19:G19">
    <cfRule type="containsBlanks" dxfId="890" priority="981">
      <formula>LEN(TRIM(D19))=0</formula>
    </cfRule>
  </conditionalFormatting>
  <conditionalFormatting sqref="D19:G19">
    <cfRule type="cellIs" dxfId="889" priority="980" operator="lessThan">
      <formula>8</formula>
    </cfRule>
  </conditionalFormatting>
  <conditionalFormatting sqref="D19:G19">
    <cfRule type="containsBlanks" dxfId="888" priority="979">
      <formula>LEN(TRIM(D19))=0</formula>
    </cfRule>
  </conditionalFormatting>
  <conditionalFormatting sqref="D19:G19">
    <cfRule type="cellIs" dxfId="887" priority="978" operator="lessThan">
      <formula>8</formula>
    </cfRule>
  </conditionalFormatting>
  <conditionalFormatting sqref="D19:G19">
    <cfRule type="containsBlanks" dxfId="886" priority="977">
      <formula>LEN(TRIM(D19))=0</formula>
    </cfRule>
  </conditionalFormatting>
  <conditionalFormatting sqref="D19:G19">
    <cfRule type="cellIs" dxfId="885" priority="976" operator="lessThan">
      <formula>8</formula>
    </cfRule>
  </conditionalFormatting>
  <conditionalFormatting sqref="D19:G19">
    <cfRule type="containsBlanks" dxfId="884" priority="975">
      <formula>LEN(TRIM(D19))=0</formula>
    </cfRule>
  </conditionalFormatting>
  <conditionalFormatting sqref="D19:G19">
    <cfRule type="cellIs" dxfId="883" priority="974" operator="lessThan">
      <formula>8</formula>
    </cfRule>
  </conditionalFormatting>
  <conditionalFormatting sqref="H19">
    <cfRule type="containsBlanks" dxfId="882" priority="969">
      <formula>LEN(TRIM(H19))=0</formula>
    </cfRule>
  </conditionalFormatting>
  <conditionalFormatting sqref="H19">
    <cfRule type="cellIs" dxfId="881" priority="968" operator="lessThan">
      <formula>8</formula>
    </cfRule>
  </conditionalFormatting>
  <conditionalFormatting sqref="H19">
    <cfRule type="containsBlanks" dxfId="880" priority="967">
      <formula>LEN(TRIM(H19))=0</formula>
    </cfRule>
  </conditionalFormatting>
  <conditionalFormatting sqref="H19">
    <cfRule type="cellIs" dxfId="879" priority="966" operator="lessThan">
      <formula>8</formula>
    </cfRule>
  </conditionalFormatting>
  <conditionalFormatting sqref="O18">
    <cfRule type="containsBlanks" dxfId="878" priority="963">
      <formula>LEN(TRIM(O18))=0</formula>
    </cfRule>
  </conditionalFormatting>
  <conditionalFormatting sqref="O18">
    <cfRule type="cellIs" dxfId="877" priority="962" operator="lessThan">
      <formula>8</formula>
    </cfRule>
  </conditionalFormatting>
  <conditionalFormatting sqref="O18">
    <cfRule type="containsBlanks" dxfId="876" priority="961">
      <formula>LEN(TRIM(O18))=0</formula>
    </cfRule>
  </conditionalFormatting>
  <conditionalFormatting sqref="O18">
    <cfRule type="cellIs" dxfId="875" priority="960" operator="lessThan">
      <formula>8</formula>
    </cfRule>
  </conditionalFormatting>
  <conditionalFormatting sqref="Q19">
    <cfRule type="containsBlanks" dxfId="874" priority="959">
      <formula>LEN(TRIM(Q19))=0</formula>
    </cfRule>
  </conditionalFormatting>
  <conditionalFormatting sqref="Q19">
    <cfRule type="cellIs" dxfId="873" priority="958" operator="lessThan">
      <formula>8</formula>
    </cfRule>
  </conditionalFormatting>
  <conditionalFormatting sqref="Q19">
    <cfRule type="containsBlanks" dxfId="872" priority="957">
      <formula>LEN(TRIM(Q19))=0</formula>
    </cfRule>
  </conditionalFormatting>
  <conditionalFormatting sqref="Q19">
    <cfRule type="cellIs" dxfId="871" priority="956" operator="lessThan">
      <formula>8</formula>
    </cfRule>
  </conditionalFormatting>
  <conditionalFormatting sqref="J19">
    <cfRule type="containsBlanks" dxfId="870" priority="955">
      <formula>LEN(TRIM(J19))=0</formula>
    </cfRule>
  </conditionalFormatting>
  <conditionalFormatting sqref="J19">
    <cfRule type="cellIs" dxfId="869" priority="954" operator="lessThan">
      <formula>8</formula>
    </cfRule>
  </conditionalFormatting>
  <conditionalFormatting sqref="J19">
    <cfRule type="containsBlanks" dxfId="868" priority="953">
      <formula>LEN(TRIM(J19))=0</formula>
    </cfRule>
  </conditionalFormatting>
  <conditionalFormatting sqref="J19">
    <cfRule type="cellIs" dxfId="867" priority="952" operator="lessThan">
      <formula>8</formula>
    </cfRule>
  </conditionalFormatting>
  <conditionalFormatting sqref="N19">
    <cfRule type="containsBlanks" dxfId="866" priority="947">
      <formula>LEN(TRIM(N19))=0</formula>
    </cfRule>
  </conditionalFormatting>
  <conditionalFormatting sqref="N19">
    <cfRule type="cellIs" dxfId="865" priority="946" operator="lessThan">
      <formula>8</formula>
    </cfRule>
  </conditionalFormatting>
  <conditionalFormatting sqref="N19">
    <cfRule type="containsBlanks" dxfId="864" priority="945">
      <formula>LEN(TRIM(N19))=0</formula>
    </cfRule>
  </conditionalFormatting>
  <conditionalFormatting sqref="N19">
    <cfRule type="cellIs" dxfId="863" priority="944" operator="lessThan">
      <formula>8</formula>
    </cfRule>
  </conditionalFormatting>
  <conditionalFormatting sqref="R17">
    <cfRule type="containsBlanks" dxfId="862" priority="943">
      <formula>LEN(TRIM(R17))=0</formula>
    </cfRule>
  </conditionalFormatting>
  <conditionalFormatting sqref="R17">
    <cfRule type="cellIs" dxfId="861" priority="942" operator="lessThan">
      <formula>8</formula>
    </cfRule>
  </conditionalFormatting>
  <conditionalFormatting sqref="R17">
    <cfRule type="containsBlanks" dxfId="860" priority="941">
      <formula>LEN(TRIM(R17))=0</formula>
    </cfRule>
  </conditionalFormatting>
  <conditionalFormatting sqref="R17">
    <cfRule type="cellIs" dxfId="859" priority="940" operator="lessThan">
      <formula>8</formula>
    </cfRule>
  </conditionalFormatting>
  <conditionalFormatting sqref="Q17">
    <cfRule type="containsBlanks" dxfId="858" priority="939">
      <formula>LEN(TRIM(Q17))=0</formula>
    </cfRule>
  </conditionalFormatting>
  <conditionalFormatting sqref="Q17">
    <cfRule type="cellIs" dxfId="857" priority="938" operator="lessThan">
      <formula>8</formula>
    </cfRule>
  </conditionalFormatting>
  <conditionalFormatting sqref="Q17">
    <cfRule type="containsBlanks" dxfId="856" priority="937">
      <formula>LEN(TRIM(Q17))=0</formula>
    </cfRule>
  </conditionalFormatting>
  <conditionalFormatting sqref="Q17">
    <cfRule type="cellIs" dxfId="855" priority="936" operator="lessThan">
      <formula>8</formula>
    </cfRule>
  </conditionalFormatting>
  <conditionalFormatting sqref="R17 R19">
    <cfRule type="containsBlanks" dxfId="854" priority="935">
      <formula>LEN(TRIM(R17))=0</formula>
    </cfRule>
  </conditionalFormatting>
  <conditionalFormatting sqref="R17 R19">
    <cfRule type="cellIs" dxfId="853" priority="934" operator="lessThan">
      <formula>8</formula>
    </cfRule>
  </conditionalFormatting>
  <conditionalFormatting sqref="M20 O20 Q20:R20">
    <cfRule type="containsBlanks" dxfId="852" priority="933">
      <formula>LEN(TRIM(M20))=0</formula>
    </cfRule>
  </conditionalFormatting>
  <conditionalFormatting sqref="M20 O20 Q20:R20">
    <cfRule type="cellIs" dxfId="851" priority="932" operator="lessThan">
      <formula>8</formula>
    </cfRule>
  </conditionalFormatting>
  <conditionalFormatting sqref="M17 O17:P17">
    <cfRule type="containsBlanks" dxfId="850" priority="931">
      <formula>LEN(TRIM(M17))=0</formula>
    </cfRule>
  </conditionalFormatting>
  <conditionalFormatting sqref="M17 O17:P17">
    <cfRule type="cellIs" dxfId="849" priority="930" operator="lessThan">
      <formula>8</formula>
    </cfRule>
  </conditionalFormatting>
  <conditionalFormatting sqref="D19:J19 M19:O19">
    <cfRule type="containsBlanks" dxfId="848" priority="929">
      <formula>LEN(TRIM(D19))=0</formula>
    </cfRule>
  </conditionalFormatting>
  <conditionalFormatting sqref="D19:J19 M19:O19">
    <cfRule type="cellIs" dxfId="847" priority="928" operator="lessThan">
      <formula>8</formula>
    </cfRule>
  </conditionalFormatting>
  <conditionalFormatting sqref="M20 O20 Q20:R20">
    <cfRule type="containsBlanks" dxfId="846" priority="927">
      <formula>LEN(TRIM(M20))=0</formula>
    </cfRule>
  </conditionalFormatting>
  <conditionalFormatting sqref="M20 O20 Q20:R20">
    <cfRule type="cellIs" dxfId="845" priority="926" operator="lessThan">
      <formula>8</formula>
    </cfRule>
  </conditionalFormatting>
  <conditionalFormatting sqref="R17">
    <cfRule type="containsBlanks" dxfId="844" priority="923">
      <formula>LEN(TRIM(R17))=0</formula>
    </cfRule>
  </conditionalFormatting>
  <conditionalFormatting sqref="R17">
    <cfRule type="cellIs" dxfId="843" priority="922" operator="lessThan">
      <formula>8</formula>
    </cfRule>
  </conditionalFormatting>
  <conditionalFormatting sqref="O17">
    <cfRule type="containsBlanks" dxfId="842" priority="925">
      <formula>LEN(TRIM(O17))=0</formula>
    </cfRule>
  </conditionalFormatting>
  <conditionalFormatting sqref="O17">
    <cfRule type="cellIs" dxfId="841" priority="924" operator="lessThan">
      <formula>8</formula>
    </cfRule>
  </conditionalFormatting>
  <conditionalFormatting sqref="M19:Q19">
    <cfRule type="containsBlanks" dxfId="840" priority="919">
      <formula>LEN(TRIM(M19))=0</formula>
    </cfRule>
  </conditionalFormatting>
  <conditionalFormatting sqref="M19:Q19">
    <cfRule type="cellIs" dxfId="839" priority="918" operator="lessThan">
      <formula>8</formula>
    </cfRule>
  </conditionalFormatting>
  <conditionalFormatting sqref="E19:J19 M19:O19">
    <cfRule type="containsBlanks" dxfId="838" priority="921">
      <formula>LEN(TRIM(E19))=0</formula>
    </cfRule>
  </conditionalFormatting>
  <conditionalFormatting sqref="E19:J19 M19:O19">
    <cfRule type="cellIs" dxfId="837" priority="920" operator="lessThan">
      <formula>8</formula>
    </cfRule>
  </conditionalFormatting>
  <conditionalFormatting sqref="R19">
    <cfRule type="containsBlanks" dxfId="836" priority="917">
      <formula>LEN(TRIM(R19))=0</formula>
    </cfRule>
  </conditionalFormatting>
  <conditionalFormatting sqref="R19">
    <cfRule type="cellIs" dxfId="835" priority="916" operator="lessThan">
      <formula>8</formula>
    </cfRule>
  </conditionalFormatting>
  <conditionalFormatting sqref="Q18 M18:O18">
    <cfRule type="containsBlanks" dxfId="834" priority="915">
      <formula>LEN(TRIM(M18))=0</formula>
    </cfRule>
  </conditionalFormatting>
  <conditionalFormatting sqref="Q18 M18:O18">
    <cfRule type="cellIs" dxfId="833" priority="914" operator="lessThan">
      <formula>8</formula>
    </cfRule>
  </conditionalFormatting>
  <conditionalFormatting sqref="R18">
    <cfRule type="containsBlanks" dxfId="832" priority="913">
      <formula>LEN(TRIM(R18))=0</formula>
    </cfRule>
  </conditionalFormatting>
  <conditionalFormatting sqref="R18">
    <cfRule type="cellIs" dxfId="831" priority="912" operator="lessThan">
      <formula>8</formula>
    </cfRule>
  </conditionalFormatting>
  <conditionalFormatting sqref="R19">
    <cfRule type="containsBlanks" dxfId="830" priority="911">
      <formula>LEN(TRIM(R19))=0</formula>
    </cfRule>
  </conditionalFormatting>
  <conditionalFormatting sqref="R19">
    <cfRule type="cellIs" dxfId="829" priority="910" operator="lessThan">
      <formula>8</formula>
    </cfRule>
  </conditionalFormatting>
  <conditionalFormatting sqref="E19:J19 M19:O19">
    <cfRule type="containsBlanks" dxfId="828" priority="907">
      <formula>LEN(TRIM(E19))=0</formula>
    </cfRule>
  </conditionalFormatting>
  <conditionalFormatting sqref="E19:J19 M19:O19">
    <cfRule type="cellIs" dxfId="827" priority="906" operator="lessThan">
      <formula>8</formula>
    </cfRule>
  </conditionalFormatting>
  <conditionalFormatting sqref="P17">
    <cfRule type="containsBlanks" dxfId="826" priority="909">
      <formula>LEN(TRIM(P17))=0</formula>
    </cfRule>
  </conditionalFormatting>
  <conditionalFormatting sqref="P17">
    <cfRule type="cellIs" dxfId="825" priority="908" operator="lessThan">
      <formula>8</formula>
    </cfRule>
  </conditionalFormatting>
  <conditionalFormatting sqref="P17">
    <cfRule type="containsBlanks" dxfId="824" priority="899">
      <formula>LEN(TRIM(P17))=0</formula>
    </cfRule>
  </conditionalFormatting>
  <conditionalFormatting sqref="P17">
    <cfRule type="cellIs" dxfId="823" priority="898" operator="lessThan">
      <formula>8</formula>
    </cfRule>
  </conditionalFormatting>
  <conditionalFormatting sqref="Q18 M18:O18">
    <cfRule type="containsBlanks" dxfId="822" priority="905">
      <formula>LEN(TRIM(M18))=0</formula>
    </cfRule>
  </conditionalFormatting>
  <conditionalFormatting sqref="Q18 M18:O18">
    <cfRule type="cellIs" dxfId="821" priority="904" operator="lessThan">
      <formula>8</formula>
    </cfRule>
  </conditionalFormatting>
  <conditionalFormatting sqref="M19:Q19">
    <cfRule type="containsBlanks" dxfId="820" priority="903">
      <formula>LEN(TRIM(M19))=0</formula>
    </cfRule>
  </conditionalFormatting>
  <conditionalFormatting sqref="M19:Q19">
    <cfRule type="cellIs" dxfId="819" priority="902" operator="lessThan">
      <formula>8</formula>
    </cfRule>
  </conditionalFormatting>
  <conditionalFormatting sqref="R18">
    <cfRule type="containsBlanks" dxfId="818" priority="901">
      <formula>LEN(TRIM(R18))=0</formula>
    </cfRule>
  </conditionalFormatting>
  <conditionalFormatting sqref="R18">
    <cfRule type="cellIs" dxfId="817" priority="900" operator="lessThan">
      <formula>8</formula>
    </cfRule>
  </conditionalFormatting>
  <conditionalFormatting sqref="I17">
    <cfRule type="containsBlanks" dxfId="816" priority="897">
      <formula>LEN(TRIM(I17))=0</formula>
    </cfRule>
  </conditionalFormatting>
  <conditionalFormatting sqref="I17">
    <cfRule type="cellIs" dxfId="815" priority="896" operator="lessThan">
      <formula>8</formula>
    </cfRule>
  </conditionalFormatting>
  <conditionalFormatting sqref="R18">
    <cfRule type="containsBlanks" dxfId="814" priority="895">
      <formula>LEN(TRIM(R18))=0</formula>
    </cfRule>
  </conditionalFormatting>
  <conditionalFormatting sqref="R18">
    <cfRule type="cellIs" dxfId="813" priority="894" operator="lessThan">
      <formula>8</formula>
    </cfRule>
  </conditionalFormatting>
  <conditionalFormatting sqref="E17:G17">
    <cfRule type="containsBlanks" dxfId="812" priority="893">
      <formula>LEN(TRIM(E17))=0</formula>
    </cfRule>
  </conditionalFormatting>
  <conditionalFormatting sqref="E17:G17">
    <cfRule type="cellIs" dxfId="811" priority="892" operator="lessThan">
      <formula>8</formula>
    </cfRule>
  </conditionalFormatting>
  <conditionalFormatting sqref="R17">
    <cfRule type="containsBlanks" dxfId="810" priority="889">
      <formula>LEN(TRIM(R17))=0</formula>
    </cfRule>
  </conditionalFormatting>
  <conditionalFormatting sqref="R17">
    <cfRule type="cellIs" dxfId="809" priority="888" operator="lessThan">
      <formula>8</formula>
    </cfRule>
  </conditionalFormatting>
  <conditionalFormatting sqref="G16:H16">
    <cfRule type="containsBlanks" dxfId="808" priority="887">
      <formula>LEN(TRIM(G16))=0</formula>
    </cfRule>
  </conditionalFormatting>
  <conditionalFormatting sqref="G16:H16">
    <cfRule type="cellIs" dxfId="807" priority="886" operator="lessThan">
      <formula>8</formula>
    </cfRule>
  </conditionalFormatting>
  <conditionalFormatting sqref="M17 O17">
    <cfRule type="containsBlanks" dxfId="806" priority="883">
      <formula>LEN(TRIM(M17))=0</formula>
    </cfRule>
  </conditionalFormatting>
  <conditionalFormatting sqref="M17 O17">
    <cfRule type="cellIs" dxfId="805" priority="882" operator="lessThan">
      <formula>8</formula>
    </cfRule>
  </conditionalFormatting>
  <conditionalFormatting sqref="E17:G17">
    <cfRule type="containsBlanks" dxfId="804" priority="885">
      <formula>LEN(TRIM(E17))=0</formula>
    </cfRule>
  </conditionalFormatting>
  <conditionalFormatting sqref="E17:G17">
    <cfRule type="cellIs" dxfId="803" priority="884" operator="lessThan">
      <formula>8</formula>
    </cfRule>
  </conditionalFormatting>
  <conditionalFormatting sqref="G16:H16">
    <cfRule type="containsBlanks" dxfId="802" priority="881">
      <formula>LEN(TRIM(G16))=0</formula>
    </cfRule>
  </conditionalFormatting>
  <conditionalFormatting sqref="G16:H16">
    <cfRule type="cellIs" dxfId="801" priority="880" operator="lessThan">
      <formula>8</formula>
    </cfRule>
  </conditionalFormatting>
  <conditionalFormatting sqref="M17">
    <cfRule type="containsBlanks" dxfId="800" priority="879">
      <formula>LEN(TRIM(M17))=0</formula>
    </cfRule>
  </conditionalFormatting>
  <conditionalFormatting sqref="M17">
    <cfRule type="cellIs" dxfId="799" priority="878" operator="lessThan">
      <formula>8</formula>
    </cfRule>
  </conditionalFormatting>
  <conditionalFormatting sqref="H17">
    <cfRule type="containsBlanks" dxfId="798" priority="869">
      <formula>LEN(TRIM(H17))=0</formula>
    </cfRule>
  </conditionalFormatting>
  <conditionalFormatting sqref="H17">
    <cfRule type="cellIs" dxfId="797" priority="868" operator="lessThan">
      <formula>8</formula>
    </cfRule>
  </conditionalFormatting>
  <conditionalFormatting sqref="H17">
    <cfRule type="containsBlanks" dxfId="796" priority="867">
      <formula>LEN(TRIM(H17))=0</formula>
    </cfRule>
  </conditionalFormatting>
  <conditionalFormatting sqref="H17">
    <cfRule type="cellIs" dxfId="795" priority="866" operator="lessThan">
      <formula>8</formula>
    </cfRule>
  </conditionalFormatting>
  <conditionalFormatting sqref="D17">
    <cfRule type="containsBlanks" dxfId="794" priority="877">
      <formula>LEN(TRIM(D17))=0</formula>
    </cfRule>
  </conditionalFormatting>
  <conditionalFormatting sqref="D17">
    <cfRule type="cellIs" dxfId="793" priority="876" operator="lessThan">
      <formula>8</formula>
    </cfRule>
  </conditionalFormatting>
  <conditionalFormatting sqref="D17">
    <cfRule type="containsBlanks" dxfId="792" priority="875">
      <formula>LEN(TRIM(D17))=0</formula>
    </cfRule>
  </conditionalFormatting>
  <conditionalFormatting sqref="D17">
    <cfRule type="cellIs" dxfId="791" priority="874" operator="lessThan">
      <formula>8</formula>
    </cfRule>
  </conditionalFormatting>
  <conditionalFormatting sqref="D17">
    <cfRule type="containsBlanks" dxfId="790" priority="873">
      <formula>LEN(TRIM(D17))=0</formula>
    </cfRule>
  </conditionalFormatting>
  <conditionalFormatting sqref="D17">
    <cfRule type="cellIs" dxfId="789" priority="872" operator="lessThan">
      <formula>8</formula>
    </cfRule>
  </conditionalFormatting>
  <conditionalFormatting sqref="D17">
    <cfRule type="containsBlanks" dxfId="788" priority="871">
      <formula>LEN(TRIM(D17))=0</formula>
    </cfRule>
  </conditionalFormatting>
  <conditionalFormatting sqref="D17">
    <cfRule type="cellIs" dxfId="787" priority="870" operator="lessThan">
      <formula>8</formula>
    </cfRule>
  </conditionalFormatting>
  <conditionalFormatting sqref="H17">
    <cfRule type="containsBlanks" dxfId="786" priority="865">
      <formula>LEN(TRIM(H17))=0</formula>
    </cfRule>
  </conditionalFormatting>
  <conditionalFormatting sqref="H17">
    <cfRule type="cellIs" dxfId="785" priority="864" operator="lessThan">
      <formula>8</formula>
    </cfRule>
  </conditionalFormatting>
  <conditionalFormatting sqref="H17">
    <cfRule type="containsBlanks" dxfId="784" priority="863">
      <formula>LEN(TRIM(H17))=0</formula>
    </cfRule>
  </conditionalFormatting>
  <conditionalFormatting sqref="H17">
    <cfRule type="cellIs" dxfId="783" priority="862" operator="lessThan">
      <formula>8</formula>
    </cfRule>
  </conditionalFormatting>
  <conditionalFormatting sqref="I16 N16">
    <cfRule type="containsBlanks" dxfId="782" priority="859">
      <formula>LEN(TRIM(I16))=0</formula>
    </cfRule>
  </conditionalFormatting>
  <conditionalFormatting sqref="I16 N16">
    <cfRule type="cellIs" dxfId="781" priority="858" operator="lessThan">
      <formula>8</formula>
    </cfRule>
  </conditionalFormatting>
  <conditionalFormatting sqref="I16 N16">
    <cfRule type="containsBlanks" dxfId="780" priority="857">
      <formula>LEN(TRIM(I16))=0</formula>
    </cfRule>
  </conditionalFormatting>
  <conditionalFormatting sqref="I16 N16">
    <cfRule type="cellIs" dxfId="779" priority="856" operator="lessThan">
      <formula>8</formula>
    </cfRule>
  </conditionalFormatting>
  <conditionalFormatting sqref="Q17">
    <cfRule type="containsBlanks" dxfId="778" priority="855">
      <formula>LEN(TRIM(Q17))=0</formula>
    </cfRule>
  </conditionalFormatting>
  <conditionalFormatting sqref="Q17">
    <cfRule type="cellIs" dxfId="777" priority="854" operator="lessThan">
      <formula>8</formula>
    </cfRule>
  </conditionalFormatting>
  <conditionalFormatting sqref="Q17">
    <cfRule type="containsBlanks" dxfId="776" priority="853">
      <formula>LEN(TRIM(Q17))=0</formula>
    </cfRule>
  </conditionalFormatting>
  <conditionalFormatting sqref="Q17">
    <cfRule type="cellIs" dxfId="775" priority="852" operator="lessThan">
      <formula>8</formula>
    </cfRule>
  </conditionalFormatting>
  <conditionalFormatting sqref="J17">
    <cfRule type="containsBlanks" dxfId="774" priority="851">
      <formula>LEN(TRIM(J17))=0</formula>
    </cfRule>
  </conditionalFormatting>
  <conditionalFormatting sqref="J17">
    <cfRule type="cellIs" dxfId="773" priority="850" operator="lessThan">
      <formula>8</formula>
    </cfRule>
  </conditionalFormatting>
  <conditionalFormatting sqref="J17">
    <cfRule type="containsBlanks" dxfId="772" priority="849">
      <formula>LEN(TRIM(J17))=0</formula>
    </cfRule>
  </conditionalFormatting>
  <conditionalFormatting sqref="J17">
    <cfRule type="cellIs" dxfId="771" priority="848" operator="lessThan">
      <formula>8</formula>
    </cfRule>
  </conditionalFormatting>
  <conditionalFormatting sqref="J16">
    <cfRule type="containsBlanks" dxfId="770" priority="847">
      <formula>LEN(TRIM(J16))=0</formula>
    </cfRule>
  </conditionalFormatting>
  <conditionalFormatting sqref="J16">
    <cfRule type="cellIs" dxfId="769" priority="846" operator="lessThan">
      <formula>8</formula>
    </cfRule>
  </conditionalFormatting>
  <conditionalFormatting sqref="J16">
    <cfRule type="containsBlanks" dxfId="768" priority="845">
      <formula>LEN(TRIM(J16))=0</formula>
    </cfRule>
  </conditionalFormatting>
  <conditionalFormatting sqref="J16">
    <cfRule type="cellIs" dxfId="767" priority="844" operator="lessThan">
      <formula>8</formula>
    </cfRule>
  </conditionalFormatting>
  <conditionalFormatting sqref="N17">
    <cfRule type="containsBlanks" dxfId="766" priority="843">
      <formula>LEN(TRIM(N17))=0</formula>
    </cfRule>
  </conditionalFormatting>
  <conditionalFormatting sqref="N17">
    <cfRule type="cellIs" dxfId="765" priority="842" operator="lessThan">
      <formula>8</formula>
    </cfRule>
  </conditionalFormatting>
  <conditionalFormatting sqref="N17">
    <cfRule type="containsBlanks" dxfId="764" priority="841">
      <formula>LEN(TRIM(N17))=0</formula>
    </cfRule>
  </conditionalFormatting>
  <conditionalFormatting sqref="N17">
    <cfRule type="cellIs" dxfId="763" priority="840" operator="lessThan">
      <formula>8</formula>
    </cfRule>
  </conditionalFormatting>
  <conditionalFormatting sqref="E16">
    <cfRule type="containsBlanks" dxfId="762" priority="839">
      <formula>LEN(TRIM(E16))=0</formula>
    </cfRule>
  </conditionalFormatting>
  <conditionalFormatting sqref="E16">
    <cfRule type="cellIs" dxfId="761" priority="838" operator="lessThan">
      <formula>8</formula>
    </cfRule>
  </conditionalFormatting>
  <conditionalFormatting sqref="E16">
    <cfRule type="containsBlanks" dxfId="760" priority="837">
      <formula>LEN(TRIM(E16))=0</formula>
    </cfRule>
  </conditionalFormatting>
  <conditionalFormatting sqref="E16">
    <cfRule type="cellIs" dxfId="759" priority="836" operator="lessThan">
      <formula>8</formula>
    </cfRule>
  </conditionalFormatting>
  <conditionalFormatting sqref="H20:I20 M20">
    <cfRule type="containsBlanks" dxfId="758" priority="835">
      <formula>LEN(TRIM(H20))=0</formula>
    </cfRule>
  </conditionalFormatting>
  <conditionalFormatting sqref="H20:I20 M20">
    <cfRule type="cellIs" dxfId="757" priority="834" operator="lessThan">
      <formula>8</formula>
    </cfRule>
  </conditionalFormatting>
  <conditionalFormatting sqref="M19:R19">
    <cfRule type="containsBlanks" dxfId="756" priority="833">
      <formula>LEN(TRIM(M19))=0</formula>
    </cfRule>
  </conditionalFormatting>
  <conditionalFormatting sqref="M19:R19">
    <cfRule type="cellIs" dxfId="755" priority="832" operator="lessThan">
      <formula>8</formula>
    </cfRule>
  </conditionalFormatting>
  <conditionalFormatting sqref="D18 M18:O18">
    <cfRule type="containsBlanks" dxfId="754" priority="829">
      <formula>LEN(TRIM(D18))=0</formula>
    </cfRule>
  </conditionalFormatting>
  <conditionalFormatting sqref="D18 M18:O18">
    <cfRule type="cellIs" dxfId="753" priority="828" operator="lessThan">
      <formula>8</formula>
    </cfRule>
  </conditionalFormatting>
  <conditionalFormatting sqref="M19:R19">
    <cfRule type="containsBlanks" dxfId="752" priority="827">
      <formula>LEN(TRIM(M19))=0</formula>
    </cfRule>
  </conditionalFormatting>
  <conditionalFormatting sqref="M19:R19">
    <cfRule type="cellIs" dxfId="751" priority="826" operator="lessThan">
      <formula>8</formula>
    </cfRule>
  </conditionalFormatting>
  <conditionalFormatting sqref="R16">
    <cfRule type="containsBlanks" dxfId="750" priority="825">
      <formula>LEN(TRIM(R16))=0</formula>
    </cfRule>
  </conditionalFormatting>
  <conditionalFormatting sqref="R16">
    <cfRule type="cellIs" dxfId="749" priority="824" operator="lessThan">
      <formula>8</formula>
    </cfRule>
  </conditionalFormatting>
  <conditionalFormatting sqref="M18:O18 Q18">
    <cfRule type="containsBlanks" dxfId="748" priority="821">
      <formula>LEN(TRIM(M18))=0</formula>
    </cfRule>
  </conditionalFormatting>
  <conditionalFormatting sqref="M18:O18 Q18">
    <cfRule type="cellIs" dxfId="747" priority="820" operator="lessThan">
      <formula>8</formula>
    </cfRule>
  </conditionalFormatting>
  <conditionalFormatting sqref="M18:O18">
    <cfRule type="containsBlanks" dxfId="746" priority="823">
      <formula>LEN(TRIM(M18))=0</formula>
    </cfRule>
  </conditionalFormatting>
  <conditionalFormatting sqref="M18:O18">
    <cfRule type="cellIs" dxfId="745" priority="822" operator="lessThan">
      <formula>8</formula>
    </cfRule>
  </conditionalFormatting>
  <conditionalFormatting sqref="R18">
    <cfRule type="containsBlanks" dxfId="744" priority="819">
      <formula>LEN(TRIM(R18))=0</formula>
    </cfRule>
  </conditionalFormatting>
  <conditionalFormatting sqref="R18">
    <cfRule type="cellIs" dxfId="743" priority="818" operator="lessThan">
      <formula>8</formula>
    </cfRule>
  </conditionalFormatting>
  <conditionalFormatting sqref="G17:J17 M17:Q17">
    <cfRule type="containsBlanks" dxfId="742" priority="817">
      <formula>LEN(TRIM(G17))=0</formula>
    </cfRule>
  </conditionalFormatting>
  <conditionalFormatting sqref="G17:J17 M17:Q17">
    <cfRule type="cellIs" dxfId="741" priority="816" operator="lessThan">
      <formula>8</formula>
    </cfRule>
  </conditionalFormatting>
  <conditionalFormatting sqref="R17">
    <cfRule type="containsBlanks" dxfId="740" priority="815">
      <formula>LEN(TRIM(R17))=0</formula>
    </cfRule>
  </conditionalFormatting>
  <conditionalFormatting sqref="R17">
    <cfRule type="cellIs" dxfId="739" priority="814" operator="lessThan">
      <formula>8</formula>
    </cfRule>
  </conditionalFormatting>
  <conditionalFormatting sqref="R18 R20">
    <cfRule type="containsBlanks" dxfId="738" priority="813">
      <formula>LEN(TRIM(R18))=0</formula>
    </cfRule>
  </conditionalFormatting>
  <conditionalFormatting sqref="R18 R20">
    <cfRule type="cellIs" dxfId="737" priority="812" operator="lessThan">
      <formula>8</formula>
    </cfRule>
  </conditionalFormatting>
  <conditionalFormatting sqref="M18:O18">
    <cfRule type="containsBlanks" dxfId="736" priority="811">
      <formula>LEN(TRIM(M18))=0</formula>
    </cfRule>
  </conditionalFormatting>
  <conditionalFormatting sqref="M18:O18">
    <cfRule type="cellIs" dxfId="735" priority="810" operator="lessThan">
      <formula>8</formula>
    </cfRule>
  </conditionalFormatting>
  <conditionalFormatting sqref="G17:J17 M17:Q17">
    <cfRule type="containsBlanks" dxfId="734" priority="809">
      <formula>LEN(TRIM(G17))=0</formula>
    </cfRule>
  </conditionalFormatting>
  <conditionalFormatting sqref="G17:J17 M17:Q17">
    <cfRule type="cellIs" dxfId="733" priority="808" operator="lessThan">
      <formula>8</formula>
    </cfRule>
  </conditionalFormatting>
  <conditionalFormatting sqref="M18:O18 Q18">
    <cfRule type="containsBlanks" dxfId="732" priority="807">
      <formula>LEN(TRIM(M18))=0</formula>
    </cfRule>
  </conditionalFormatting>
  <conditionalFormatting sqref="M18:O18 Q18">
    <cfRule type="cellIs" dxfId="731" priority="806" operator="lessThan">
      <formula>8</formula>
    </cfRule>
  </conditionalFormatting>
  <conditionalFormatting sqref="R17">
    <cfRule type="containsBlanks" dxfId="730" priority="805">
      <formula>LEN(TRIM(R17))=0</formula>
    </cfRule>
  </conditionalFormatting>
  <conditionalFormatting sqref="R17">
    <cfRule type="cellIs" dxfId="729" priority="804" operator="lessThan">
      <formula>8</formula>
    </cfRule>
  </conditionalFormatting>
  <conditionalFormatting sqref="I16">
    <cfRule type="containsBlanks" dxfId="728" priority="803">
      <formula>LEN(TRIM(I16))=0</formula>
    </cfRule>
  </conditionalFormatting>
  <conditionalFormatting sqref="I16">
    <cfRule type="cellIs" dxfId="727" priority="802" operator="lessThan">
      <formula>8</formula>
    </cfRule>
  </conditionalFormatting>
  <conditionalFormatting sqref="R17">
    <cfRule type="containsBlanks" dxfId="726" priority="801">
      <formula>LEN(TRIM(R17))=0</formula>
    </cfRule>
  </conditionalFormatting>
  <conditionalFormatting sqref="R17">
    <cfRule type="cellIs" dxfId="725" priority="800" operator="lessThan">
      <formula>8</formula>
    </cfRule>
  </conditionalFormatting>
  <conditionalFormatting sqref="E16:G16">
    <cfRule type="containsBlanks" dxfId="724" priority="799">
      <formula>LEN(TRIM(E16))=0</formula>
    </cfRule>
  </conditionalFormatting>
  <conditionalFormatting sqref="E16:G16">
    <cfRule type="cellIs" dxfId="723" priority="798" operator="lessThan">
      <formula>8</formula>
    </cfRule>
  </conditionalFormatting>
  <conditionalFormatting sqref="R16">
    <cfRule type="containsBlanks" dxfId="722" priority="795">
      <formula>LEN(TRIM(R16))=0</formula>
    </cfRule>
  </conditionalFormatting>
  <conditionalFormatting sqref="R16">
    <cfRule type="cellIs" dxfId="721" priority="794" operator="lessThan">
      <formula>8</formula>
    </cfRule>
  </conditionalFormatting>
  <conditionalFormatting sqref="E16:G16">
    <cfRule type="containsBlanks" dxfId="720" priority="793">
      <formula>LEN(TRIM(E16))=0</formula>
    </cfRule>
  </conditionalFormatting>
  <conditionalFormatting sqref="E16:G16">
    <cfRule type="cellIs" dxfId="719" priority="792" operator="lessThan">
      <formula>8</formula>
    </cfRule>
  </conditionalFormatting>
  <conditionalFormatting sqref="H16">
    <cfRule type="containsBlanks" dxfId="718" priority="781">
      <formula>LEN(TRIM(H16))=0</formula>
    </cfRule>
  </conditionalFormatting>
  <conditionalFormatting sqref="H16">
    <cfRule type="cellIs" dxfId="717" priority="780" operator="lessThan">
      <formula>8</formula>
    </cfRule>
  </conditionalFormatting>
  <conditionalFormatting sqref="H16">
    <cfRule type="containsBlanks" dxfId="716" priority="779">
      <formula>LEN(TRIM(H16))=0</formula>
    </cfRule>
  </conditionalFormatting>
  <conditionalFormatting sqref="H16">
    <cfRule type="cellIs" dxfId="715" priority="778" operator="lessThan">
      <formula>8</formula>
    </cfRule>
  </conditionalFormatting>
  <conditionalFormatting sqref="D16">
    <cfRule type="containsBlanks" dxfId="714" priority="789">
      <formula>LEN(TRIM(D16))=0</formula>
    </cfRule>
  </conditionalFormatting>
  <conditionalFormatting sqref="D16">
    <cfRule type="cellIs" dxfId="713" priority="788" operator="lessThan">
      <formula>8</formula>
    </cfRule>
  </conditionalFormatting>
  <conditionalFormatting sqref="D16">
    <cfRule type="containsBlanks" dxfId="712" priority="787">
      <formula>LEN(TRIM(D16))=0</formula>
    </cfRule>
  </conditionalFormatting>
  <conditionalFormatting sqref="D16">
    <cfRule type="cellIs" dxfId="711" priority="786" operator="lessThan">
      <formula>8</formula>
    </cfRule>
  </conditionalFormatting>
  <conditionalFormatting sqref="D16">
    <cfRule type="containsBlanks" dxfId="710" priority="785">
      <formula>LEN(TRIM(D16))=0</formula>
    </cfRule>
  </conditionalFormatting>
  <conditionalFormatting sqref="D16">
    <cfRule type="cellIs" dxfId="709" priority="784" operator="lessThan">
      <formula>8</formula>
    </cfRule>
  </conditionalFormatting>
  <conditionalFormatting sqref="D16">
    <cfRule type="containsBlanks" dxfId="708" priority="783">
      <formula>LEN(TRIM(D16))=0</formula>
    </cfRule>
  </conditionalFormatting>
  <conditionalFormatting sqref="D16">
    <cfRule type="cellIs" dxfId="707" priority="782" operator="lessThan">
      <formula>8</formula>
    </cfRule>
  </conditionalFormatting>
  <conditionalFormatting sqref="H16">
    <cfRule type="containsBlanks" dxfId="706" priority="777">
      <formula>LEN(TRIM(H16))=0</formula>
    </cfRule>
  </conditionalFormatting>
  <conditionalFormatting sqref="H16">
    <cfRule type="cellIs" dxfId="705" priority="776" operator="lessThan">
      <formula>8</formula>
    </cfRule>
  </conditionalFormatting>
  <conditionalFormatting sqref="H16">
    <cfRule type="containsBlanks" dxfId="704" priority="775">
      <formula>LEN(TRIM(H16))=0</formula>
    </cfRule>
  </conditionalFormatting>
  <conditionalFormatting sqref="H16">
    <cfRule type="cellIs" dxfId="703" priority="774" operator="lessThan">
      <formula>8</formula>
    </cfRule>
  </conditionalFormatting>
  <conditionalFormatting sqref="J16">
    <cfRule type="containsBlanks" dxfId="702" priority="771">
      <formula>LEN(TRIM(J16))=0</formula>
    </cfRule>
  </conditionalFormatting>
  <conditionalFormatting sqref="J16">
    <cfRule type="cellIs" dxfId="701" priority="770" operator="lessThan">
      <formula>8</formula>
    </cfRule>
  </conditionalFormatting>
  <conditionalFormatting sqref="J16">
    <cfRule type="containsBlanks" dxfId="700" priority="769">
      <formula>LEN(TRIM(J16))=0</formula>
    </cfRule>
  </conditionalFormatting>
  <conditionalFormatting sqref="J16">
    <cfRule type="cellIs" dxfId="699" priority="768" operator="lessThan">
      <formula>8</formula>
    </cfRule>
  </conditionalFormatting>
  <conditionalFormatting sqref="N16">
    <cfRule type="containsBlanks" dxfId="698" priority="767">
      <formula>LEN(TRIM(N16))=0</formula>
    </cfRule>
  </conditionalFormatting>
  <conditionalFormatting sqref="N16">
    <cfRule type="cellIs" dxfId="697" priority="766" operator="lessThan">
      <formula>8</formula>
    </cfRule>
  </conditionalFormatting>
  <conditionalFormatting sqref="N16">
    <cfRule type="containsBlanks" dxfId="696" priority="765">
      <formula>LEN(TRIM(N16))=0</formula>
    </cfRule>
  </conditionalFormatting>
  <conditionalFormatting sqref="N16">
    <cfRule type="cellIs" dxfId="695" priority="764" operator="lessThan">
      <formula>8</formula>
    </cfRule>
  </conditionalFormatting>
  <conditionalFormatting sqref="Q20:R20">
    <cfRule type="containsBlanks" dxfId="694" priority="763">
      <formula>LEN(TRIM(Q20))=0</formula>
    </cfRule>
  </conditionalFormatting>
  <conditionalFormatting sqref="Q20:R20">
    <cfRule type="cellIs" dxfId="693" priority="762" operator="lessThan">
      <formula>8</formula>
    </cfRule>
  </conditionalFormatting>
  <conditionalFormatting sqref="Q20:R20">
    <cfRule type="containsBlanks" dxfId="692" priority="761">
      <formula>LEN(TRIM(Q20))=0</formula>
    </cfRule>
  </conditionalFormatting>
  <conditionalFormatting sqref="Q20:R20">
    <cfRule type="cellIs" dxfId="691" priority="760" operator="lessThan">
      <formula>8</formula>
    </cfRule>
  </conditionalFormatting>
  <conditionalFormatting sqref="D21:E21 G21:J21 M21:R21">
    <cfRule type="containsBlanks" dxfId="690" priority="759">
      <formula>LEN(TRIM(D21))=0</formula>
    </cfRule>
  </conditionalFormatting>
  <conditionalFormatting sqref="D21:E21 G21:J21 M21:R21">
    <cfRule type="cellIs" dxfId="689" priority="758" operator="lessThan">
      <formula>8</formula>
    </cfRule>
  </conditionalFormatting>
  <conditionalFormatting sqref="H21:I21">
    <cfRule type="containsBlanks" dxfId="688" priority="757">
      <formula>LEN(TRIM(H21))=0</formula>
    </cfRule>
  </conditionalFormatting>
  <conditionalFormatting sqref="H21:I21">
    <cfRule type="cellIs" dxfId="687" priority="756" operator="lessThan">
      <formula>8</formula>
    </cfRule>
  </conditionalFormatting>
  <conditionalFormatting sqref="R21">
    <cfRule type="containsBlanks" dxfId="686" priority="755">
      <formula>LEN(TRIM(R21))=0</formula>
    </cfRule>
  </conditionalFormatting>
  <conditionalFormatting sqref="R21">
    <cfRule type="cellIs" dxfId="685" priority="754" operator="lessThan">
      <formula>8</formula>
    </cfRule>
  </conditionalFormatting>
  <conditionalFormatting sqref="R21">
    <cfRule type="containsBlanks" dxfId="684" priority="753">
      <formula>LEN(TRIM(R21))=0</formula>
    </cfRule>
  </conditionalFormatting>
  <conditionalFormatting sqref="R21">
    <cfRule type="cellIs" dxfId="683" priority="752" operator="lessThan">
      <formula>8</formula>
    </cfRule>
  </conditionalFormatting>
  <conditionalFormatting sqref="D21:E21 G21:J21 M21:P21">
    <cfRule type="containsBlanks" dxfId="682" priority="751">
      <formula>LEN(TRIM(D21))=0</formula>
    </cfRule>
  </conditionalFormatting>
  <conditionalFormatting sqref="D21:E21 G21:J21 M21:P21">
    <cfRule type="cellIs" dxfId="681" priority="750" operator="lessThan">
      <formula>8</formula>
    </cfRule>
  </conditionalFormatting>
  <conditionalFormatting sqref="D21:E21 G21:J21 M21:P21">
    <cfRule type="containsBlanks" dxfId="680" priority="749">
      <formula>LEN(TRIM(D21))=0</formula>
    </cfRule>
  </conditionalFormatting>
  <conditionalFormatting sqref="D21:E21 G21:J21 M21:P21">
    <cfRule type="cellIs" dxfId="679" priority="748" operator="lessThan">
      <formula>8</formula>
    </cfRule>
  </conditionalFormatting>
  <conditionalFormatting sqref="R21">
    <cfRule type="containsBlanks" dxfId="678" priority="747">
      <formula>LEN(TRIM(R21))=0</formula>
    </cfRule>
  </conditionalFormatting>
  <conditionalFormatting sqref="R21">
    <cfRule type="cellIs" dxfId="677" priority="746" operator="lessThan">
      <formula>8</formula>
    </cfRule>
  </conditionalFormatting>
  <conditionalFormatting sqref="Q16">
    <cfRule type="containsBlanks" dxfId="676" priority="745">
      <formula>LEN(TRIM(Q16))=0</formula>
    </cfRule>
  </conditionalFormatting>
  <conditionalFormatting sqref="Q16">
    <cfRule type="cellIs" dxfId="675" priority="744" operator="lessThan">
      <formula>8</formula>
    </cfRule>
  </conditionalFormatting>
  <conditionalFormatting sqref="Q16">
    <cfRule type="containsBlanks" dxfId="674" priority="743">
      <formula>LEN(TRIM(Q16))=0</formula>
    </cfRule>
  </conditionalFormatting>
  <conditionalFormatting sqref="Q16">
    <cfRule type="cellIs" dxfId="673" priority="742" operator="lessThan">
      <formula>8</formula>
    </cfRule>
  </conditionalFormatting>
  <conditionalFormatting sqref="Q16">
    <cfRule type="containsBlanks" dxfId="672" priority="741">
      <formula>LEN(TRIM(Q16))=0</formula>
    </cfRule>
  </conditionalFormatting>
  <conditionalFormatting sqref="Q16">
    <cfRule type="cellIs" dxfId="671" priority="740" operator="lessThan">
      <formula>8</formula>
    </cfRule>
  </conditionalFormatting>
  <conditionalFormatting sqref="Q16">
    <cfRule type="containsBlanks" dxfId="670" priority="739">
      <formula>LEN(TRIM(Q16))=0</formula>
    </cfRule>
  </conditionalFormatting>
  <conditionalFormatting sqref="Q16">
    <cfRule type="cellIs" dxfId="669" priority="738" operator="lessThan">
      <formula>8</formula>
    </cfRule>
  </conditionalFormatting>
  <conditionalFormatting sqref="Q16">
    <cfRule type="containsBlanks" dxfId="668" priority="737">
      <formula>LEN(TRIM(Q16))=0</formula>
    </cfRule>
  </conditionalFormatting>
  <conditionalFormatting sqref="Q16">
    <cfRule type="cellIs" dxfId="667" priority="736" operator="lessThan">
      <formula>8</formula>
    </cfRule>
  </conditionalFormatting>
  <conditionalFormatting sqref="P18">
    <cfRule type="containsBlanks" dxfId="666" priority="715">
      <formula>LEN(TRIM(P18))=0</formula>
    </cfRule>
  </conditionalFormatting>
  <conditionalFormatting sqref="P18">
    <cfRule type="cellIs" dxfId="665" priority="714" operator="lessThan">
      <formula>8</formula>
    </cfRule>
  </conditionalFormatting>
  <conditionalFormatting sqref="P18">
    <cfRule type="containsBlanks" dxfId="664" priority="713">
      <formula>LEN(TRIM(P18))=0</formula>
    </cfRule>
  </conditionalFormatting>
  <conditionalFormatting sqref="P18">
    <cfRule type="cellIs" dxfId="663" priority="712" operator="lessThan">
      <formula>8</formula>
    </cfRule>
  </conditionalFormatting>
  <conditionalFormatting sqref="P18">
    <cfRule type="containsBlanks" dxfId="662" priority="711">
      <formula>LEN(TRIM(P18))=0</formula>
    </cfRule>
  </conditionalFormatting>
  <conditionalFormatting sqref="P18">
    <cfRule type="cellIs" dxfId="661" priority="710" operator="lessThan">
      <formula>8</formula>
    </cfRule>
  </conditionalFormatting>
  <conditionalFormatting sqref="P18">
    <cfRule type="containsBlanks" dxfId="660" priority="709">
      <formula>LEN(TRIM(P18))=0</formula>
    </cfRule>
  </conditionalFormatting>
  <conditionalFormatting sqref="P18">
    <cfRule type="cellIs" dxfId="659" priority="708" operator="lessThan">
      <formula>8</formula>
    </cfRule>
  </conditionalFormatting>
  <conditionalFormatting sqref="P18">
    <cfRule type="containsBlanks" dxfId="658" priority="707">
      <formula>LEN(TRIM(P18))=0</formula>
    </cfRule>
  </conditionalFormatting>
  <conditionalFormatting sqref="P18">
    <cfRule type="cellIs" dxfId="657" priority="706" operator="lessThan">
      <formula>8</formula>
    </cfRule>
  </conditionalFormatting>
  <conditionalFormatting sqref="J20">
    <cfRule type="containsBlanks" dxfId="656" priority="705">
      <formula>LEN(TRIM(J20))=0</formula>
    </cfRule>
  </conditionalFormatting>
  <conditionalFormatting sqref="J20">
    <cfRule type="cellIs" dxfId="655" priority="704" operator="lessThan">
      <formula>8</formula>
    </cfRule>
  </conditionalFormatting>
  <conditionalFormatting sqref="J20">
    <cfRule type="containsBlanks" dxfId="654" priority="703">
      <formula>LEN(TRIM(J20))=0</formula>
    </cfRule>
  </conditionalFormatting>
  <conditionalFormatting sqref="J20">
    <cfRule type="cellIs" dxfId="653" priority="702" operator="lessThan">
      <formula>8</formula>
    </cfRule>
  </conditionalFormatting>
  <conditionalFormatting sqref="J20">
    <cfRule type="containsBlanks" dxfId="652" priority="701">
      <formula>LEN(TRIM(J20))=0</formula>
    </cfRule>
  </conditionalFormatting>
  <conditionalFormatting sqref="J20">
    <cfRule type="cellIs" dxfId="651" priority="700" operator="lessThan">
      <formula>8</formula>
    </cfRule>
  </conditionalFormatting>
  <conditionalFormatting sqref="J20">
    <cfRule type="containsBlanks" dxfId="650" priority="699">
      <formula>LEN(TRIM(J20))=0</formula>
    </cfRule>
  </conditionalFormatting>
  <conditionalFormatting sqref="J20">
    <cfRule type="cellIs" dxfId="649" priority="698" operator="lessThan">
      <formula>8</formula>
    </cfRule>
  </conditionalFormatting>
  <conditionalFormatting sqref="J20">
    <cfRule type="containsBlanks" dxfId="648" priority="697">
      <formula>LEN(TRIM(J20))=0</formula>
    </cfRule>
  </conditionalFormatting>
  <conditionalFormatting sqref="J20">
    <cfRule type="cellIs" dxfId="647" priority="696" operator="lessThan">
      <formula>8</formula>
    </cfRule>
  </conditionalFormatting>
  <conditionalFormatting sqref="N20">
    <cfRule type="containsBlanks" dxfId="646" priority="695">
      <formula>LEN(TRIM(N20))=0</formula>
    </cfRule>
  </conditionalFormatting>
  <conditionalFormatting sqref="N20">
    <cfRule type="cellIs" dxfId="645" priority="694" operator="lessThan">
      <formula>8</formula>
    </cfRule>
  </conditionalFormatting>
  <conditionalFormatting sqref="N20">
    <cfRule type="containsBlanks" dxfId="644" priority="693">
      <formula>LEN(TRIM(N20))=0</formula>
    </cfRule>
  </conditionalFormatting>
  <conditionalFormatting sqref="N20">
    <cfRule type="cellIs" dxfId="643" priority="692" operator="lessThan">
      <formula>8</formula>
    </cfRule>
  </conditionalFormatting>
  <conditionalFormatting sqref="N20">
    <cfRule type="containsBlanks" dxfId="642" priority="691">
      <formula>LEN(TRIM(N20))=0</formula>
    </cfRule>
  </conditionalFormatting>
  <conditionalFormatting sqref="N20">
    <cfRule type="cellIs" dxfId="641" priority="690" operator="lessThan">
      <formula>8</formula>
    </cfRule>
  </conditionalFormatting>
  <conditionalFormatting sqref="N20">
    <cfRule type="containsBlanks" dxfId="640" priority="689">
      <formula>LEN(TRIM(N20))=0</formula>
    </cfRule>
  </conditionalFormatting>
  <conditionalFormatting sqref="N20">
    <cfRule type="cellIs" dxfId="639" priority="688" operator="lessThan">
      <formula>8</formula>
    </cfRule>
  </conditionalFormatting>
  <conditionalFormatting sqref="N20">
    <cfRule type="containsBlanks" dxfId="638" priority="687">
      <formula>LEN(TRIM(N20))=0</formula>
    </cfRule>
  </conditionalFormatting>
  <conditionalFormatting sqref="N20">
    <cfRule type="cellIs" dxfId="637" priority="686" operator="lessThan">
      <formula>8</formula>
    </cfRule>
  </conditionalFormatting>
  <conditionalFormatting sqref="P20">
    <cfRule type="containsBlanks" dxfId="636" priority="685">
      <formula>LEN(TRIM(P20))=0</formula>
    </cfRule>
  </conditionalFormatting>
  <conditionalFormatting sqref="P20">
    <cfRule type="cellIs" dxfId="635" priority="684" operator="lessThan">
      <formula>8</formula>
    </cfRule>
  </conditionalFormatting>
  <conditionalFormatting sqref="P20">
    <cfRule type="containsBlanks" dxfId="634" priority="683">
      <formula>LEN(TRIM(P20))=0</formula>
    </cfRule>
  </conditionalFormatting>
  <conditionalFormatting sqref="P20">
    <cfRule type="cellIs" dxfId="633" priority="682" operator="lessThan">
      <formula>8</formula>
    </cfRule>
  </conditionalFormatting>
  <conditionalFormatting sqref="P20">
    <cfRule type="containsBlanks" dxfId="632" priority="681">
      <formula>LEN(TRIM(P20))=0</formula>
    </cfRule>
  </conditionalFormatting>
  <conditionalFormatting sqref="P20">
    <cfRule type="cellIs" dxfId="631" priority="680" operator="lessThan">
      <formula>8</formula>
    </cfRule>
  </conditionalFormatting>
  <conditionalFormatting sqref="P20">
    <cfRule type="containsBlanks" dxfId="630" priority="679">
      <formula>LEN(TRIM(P20))=0</formula>
    </cfRule>
  </conditionalFormatting>
  <conditionalFormatting sqref="P20">
    <cfRule type="cellIs" dxfId="629" priority="678" operator="lessThan">
      <formula>8</formula>
    </cfRule>
  </conditionalFormatting>
  <conditionalFormatting sqref="P20">
    <cfRule type="containsBlanks" dxfId="628" priority="677">
      <formula>LEN(TRIM(P20))=0</formula>
    </cfRule>
  </conditionalFormatting>
  <conditionalFormatting sqref="P20">
    <cfRule type="cellIs" dxfId="627" priority="676" operator="lessThan">
      <formula>8</formula>
    </cfRule>
  </conditionalFormatting>
  <conditionalFormatting sqref="F21">
    <cfRule type="containsBlanks" dxfId="626" priority="675">
      <formula>LEN(TRIM(F21))=0</formula>
    </cfRule>
  </conditionalFormatting>
  <conditionalFormatting sqref="F21">
    <cfRule type="cellIs" dxfId="625" priority="674" operator="lessThan">
      <formula>8</formula>
    </cfRule>
  </conditionalFormatting>
  <conditionalFormatting sqref="F21">
    <cfRule type="containsBlanks" dxfId="624" priority="673">
      <formula>LEN(TRIM(F21))=0</formula>
    </cfRule>
  </conditionalFormatting>
  <conditionalFormatting sqref="F21">
    <cfRule type="cellIs" dxfId="623" priority="672" operator="lessThan">
      <formula>8</formula>
    </cfRule>
  </conditionalFormatting>
  <conditionalFormatting sqref="F21">
    <cfRule type="containsBlanks" dxfId="622" priority="671">
      <formula>LEN(TRIM(F21))=0</formula>
    </cfRule>
  </conditionalFormatting>
  <conditionalFormatting sqref="F21">
    <cfRule type="cellIs" dxfId="621" priority="670" operator="lessThan">
      <formula>8</formula>
    </cfRule>
  </conditionalFormatting>
  <conditionalFormatting sqref="F21">
    <cfRule type="containsBlanks" dxfId="620" priority="669">
      <formula>LEN(TRIM(F21))=0</formula>
    </cfRule>
  </conditionalFormatting>
  <conditionalFormatting sqref="F21">
    <cfRule type="cellIs" dxfId="619" priority="668" operator="lessThan">
      <formula>8</formula>
    </cfRule>
  </conditionalFormatting>
  <conditionalFormatting sqref="F21">
    <cfRule type="containsBlanks" dxfId="618" priority="667">
      <formula>LEN(TRIM(F21))=0</formula>
    </cfRule>
  </conditionalFormatting>
  <conditionalFormatting sqref="F21">
    <cfRule type="cellIs" dxfId="617" priority="666" operator="lessThan">
      <formula>8</formula>
    </cfRule>
  </conditionalFormatting>
  <conditionalFormatting sqref="AG22:AH22 C22">
    <cfRule type="containsBlanks" dxfId="616" priority="665">
      <formula>LEN(TRIM(C22))=0</formula>
    </cfRule>
  </conditionalFormatting>
  <conditionalFormatting sqref="AG22:AH22">
    <cfRule type="cellIs" dxfId="615" priority="664" operator="lessThan">
      <formula>8</formula>
    </cfRule>
  </conditionalFormatting>
  <conditionalFormatting sqref="AC22:AG22 D22:R22">
    <cfRule type="containsBlanks" dxfId="614" priority="663">
      <formula>LEN(TRIM(D22))=0</formula>
    </cfRule>
  </conditionalFormatting>
  <conditionalFormatting sqref="AC22:AG22 D22:R22">
    <cfRule type="cellIs" dxfId="613" priority="662" operator="lessThan">
      <formula>8</formula>
    </cfRule>
  </conditionalFormatting>
  <conditionalFormatting sqref="AC22:AG22">
    <cfRule type="containsBlanks" dxfId="612" priority="661">
      <formula>LEN(TRIM(AC22))=0</formula>
    </cfRule>
  </conditionalFormatting>
  <conditionalFormatting sqref="AC22:AG22">
    <cfRule type="cellIs" dxfId="611" priority="660" operator="lessThan">
      <formula>8</formula>
    </cfRule>
  </conditionalFormatting>
  <conditionalFormatting sqref="S22:T22 V22:X22 Z22:AA22 AC22:AH22">
    <cfRule type="containsBlanks" dxfId="610" priority="659">
      <formula>LEN(TRIM(S22))=0</formula>
    </cfRule>
  </conditionalFormatting>
  <conditionalFormatting sqref="S22:T22 V22:X22 Z22:AA22 AC22:AH22">
    <cfRule type="cellIs" dxfId="609" priority="658" operator="lessThan">
      <formula>8</formula>
    </cfRule>
  </conditionalFormatting>
  <conditionalFormatting sqref="AG22">
    <cfRule type="containsBlanks" dxfId="608" priority="657">
      <formula>LEN(TRIM(AG22))=0</formula>
    </cfRule>
  </conditionalFormatting>
  <conditionalFormatting sqref="AG22">
    <cfRule type="cellIs" dxfId="607" priority="656" operator="lessThan">
      <formula>8</formula>
    </cfRule>
  </conditionalFormatting>
  <conditionalFormatting sqref="AC22:AG22">
    <cfRule type="containsBlanks" dxfId="606" priority="655">
      <formula>LEN(TRIM(AC22))=0</formula>
    </cfRule>
  </conditionalFormatting>
  <conditionalFormatting sqref="AC22:AG22">
    <cfRule type="cellIs" dxfId="605" priority="654" operator="lessThan">
      <formula>8</formula>
    </cfRule>
  </conditionalFormatting>
  <conditionalFormatting sqref="L22:R22">
    <cfRule type="containsBlanks" dxfId="604" priority="651">
      <formula>LEN(TRIM(L22))=0</formula>
    </cfRule>
  </conditionalFormatting>
  <conditionalFormatting sqref="L22:R22">
    <cfRule type="cellIs" dxfId="603" priority="650" operator="lessThan">
      <formula>8</formula>
    </cfRule>
  </conditionalFormatting>
  <conditionalFormatting sqref="L22:R22">
    <cfRule type="containsBlanks" dxfId="602" priority="653">
      <formula>LEN(TRIM(L22))=0</formula>
    </cfRule>
  </conditionalFormatting>
  <conditionalFormatting sqref="L22:R22">
    <cfRule type="cellIs" dxfId="601" priority="652" operator="lessThan">
      <formula>8</formula>
    </cfRule>
  </conditionalFormatting>
  <conditionalFormatting sqref="Z22:AA22 AC22:AG22">
    <cfRule type="containsBlanks" dxfId="600" priority="649">
      <formula>LEN(TRIM(Z22))=0</formula>
    </cfRule>
  </conditionalFormatting>
  <conditionalFormatting sqref="Z22:AA22 AC22:AG22">
    <cfRule type="cellIs" dxfId="599" priority="648" operator="lessThan">
      <formula>8</formula>
    </cfRule>
  </conditionalFormatting>
  <conditionalFormatting sqref="AF22:AG22">
    <cfRule type="containsBlanks" dxfId="598" priority="647">
      <formula>LEN(TRIM(AF22))=0</formula>
    </cfRule>
  </conditionalFormatting>
  <conditionalFormatting sqref="AF22:AG22">
    <cfRule type="cellIs" dxfId="597" priority="646" operator="lessThan">
      <formula>8</formula>
    </cfRule>
  </conditionalFormatting>
  <conditionalFormatting sqref="D22:Q22">
    <cfRule type="containsBlanks" dxfId="596" priority="645">
      <formula>LEN(TRIM(D22))=0</formula>
    </cfRule>
  </conditionalFormatting>
  <conditionalFormatting sqref="D22:Q22">
    <cfRule type="cellIs" dxfId="595" priority="644" operator="lessThan">
      <formula>8</formula>
    </cfRule>
  </conditionalFormatting>
  <conditionalFormatting sqref="L22:R22">
    <cfRule type="containsBlanks" dxfId="594" priority="643">
      <formula>LEN(TRIM(L22))=0</formula>
    </cfRule>
  </conditionalFormatting>
  <conditionalFormatting sqref="L22:R22">
    <cfRule type="cellIs" dxfId="593" priority="642" operator="lessThan">
      <formula>8</formula>
    </cfRule>
  </conditionalFormatting>
  <conditionalFormatting sqref="S22 V22:X22 Z22:AA22 AC22:AG22">
    <cfRule type="containsBlanks" dxfId="592" priority="641">
      <formula>LEN(TRIM(S22))=0</formula>
    </cfRule>
  </conditionalFormatting>
  <conditionalFormatting sqref="S22 V22:X22 Z22:AA22 AC22:AG22">
    <cfRule type="cellIs" dxfId="591" priority="640" operator="lessThan">
      <formula>8</formula>
    </cfRule>
  </conditionalFormatting>
  <conditionalFormatting sqref="AC22:AH22">
    <cfRule type="containsBlanks" dxfId="590" priority="639">
      <formula>LEN(TRIM(AC22))=0</formula>
    </cfRule>
  </conditionalFormatting>
  <conditionalFormatting sqref="AC22:AH22">
    <cfRule type="cellIs" dxfId="589" priority="638" operator="lessThan">
      <formula>8</formula>
    </cfRule>
  </conditionalFormatting>
  <conditionalFormatting sqref="C22 Z22:AA22 AC22:AD22">
    <cfRule type="containsBlanks" dxfId="588" priority="637">
      <formula>LEN(TRIM(C22))=0</formula>
    </cfRule>
  </conditionalFormatting>
  <conditionalFormatting sqref="D22:Q22">
    <cfRule type="containsBlanks" dxfId="587" priority="636">
      <formula>LEN(TRIM(D22))=0</formula>
    </cfRule>
  </conditionalFormatting>
  <conditionalFormatting sqref="D22:Q22">
    <cfRule type="cellIs" dxfId="586" priority="635" operator="lessThan">
      <formula>8</formula>
    </cfRule>
  </conditionalFormatting>
  <conditionalFormatting sqref="Z22:AA22 AC22:AD22">
    <cfRule type="containsBlanks" dxfId="585" priority="634">
      <formula>LEN(TRIM(Z22))=0</formula>
    </cfRule>
  </conditionalFormatting>
  <conditionalFormatting sqref="Z22:AA22 AC22:AD22">
    <cfRule type="cellIs" dxfId="584" priority="633" operator="lessThan">
      <formula>8</formula>
    </cfRule>
  </conditionalFormatting>
  <conditionalFormatting sqref="S22:T22 V22:X22 Z22:AA22 AC22:AG22">
    <cfRule type="containsBlanks" dxfId="583" priority="632">
      <formula>LEN(TRIM(S22))=0</formula>
    </cfRule>
  </conditionalFormatting>
  <conditionalFormatting sqref="S22:T22 V22:X22 Z22:AA22 AC22:AG22">
    <cfRule type="cellIs" dxfId="582" priority="631" operator="lessThan">
      <formula>8</formula>
    </cfRule>
  </conditionalFormatting>
  <conditionalFormatting sqref="AG22">
    <cfRule type="containsBlanks" dxfId="581" priority="630">
      <formula>LEN(TRIM(AG22))=0</formula>
    </cfRule>
  </conditionalFormatting>
  <conditionalFormatting sqref="AG22">
    <cfRule type="cellIs" dxfId="580" priority="629" operator="lessThan">
      <formula>8</formula>
    </cfRule>
  </conditionalFormatting>
  <conditionalFormatting sqref="AG22:AH22">
    <cfRule type="containsBlanks" dxfId="579" priority="628">
      <formula>LEN(TRIM(AG22))=0</formula>
    </cfRule>
  </conditionalFormatting>
  <conditionalFormatting sqref="AG22:AH22">
    <cfRule type="cellIs" dxfId="578" priority="627" operator="lessThan">
      <formula>8</formula>
    </cfRule>
  </conditionalFormatting>
  <conditionalFormatting sqref="AG22">
    <cfRule type="containsBlanks" dxfId="577" priority="626">
      <formula>LEN(TRIM(AG22))=0</formula>
    </cfRule>
  </conditionalFormatting>
  <conditionalFormatting sqref="AG22">
    <cfRule type="cellIs" dxfId="576" priority="625" operator="lessThan">
      <formula>8</formula>
    </cfRule>
  </conditionalFormatting>
  <conditionalFormatting sqref="AH22">
    <cfRule type="containsBlanks" dxfId="575" priority="624">
      <formula>LEN(TRIM(AH22))=0</formula>
    </cfRule>
  </conditionalFormatting>
  <conditionalFormatting sqref="AH22">
    <cfRule type="cellIs" dxfId="574" priority="623" operator="lessThan">
      <formula>8</formula>
    </cfRule>
  </conditionalFormatting>
  <conditionalFormatting sqref="AH22">
    <cfRule type="containsBlanks" dxfId="573" priority="622">
      <formula>LEN(TRIM(AH22))=0</formula>
    </cfRule>
  </conditionalFormatting>
  <conditionalFormatting sqref="AH22">
    <cfRule type="cellIs" dxfId="572" priority="621" operator="lessThan">
      <formula>8</formula>
    </cfRule>
  </conditionalFormatting>
  <conditionalFormatting sqref="T22">
    <cfRule type="containsBlanks" dxfId="571" priority="620">
      <formula>LEN(TRIM(T22))=0</formula>
    </cfRule>
  </conditionalFormatting>
  <conditionalFormatting sqref="T22">
    <cfRule type="cellIs" dxfId="570" priority="619" operator="lessThan">
      <formula>8</formula>
    </cfRule>
  </conditionalFormatting>
  <conditionalFormatting sqref="T22">
    <cfRule type="containsBlanks" dxfId="569" priority="618">
      <formula>LEN(TRIM(T22))=0</formula>
    </cfRule>
  </conditionalFormatting>
  <conditionalFormatting sqref="T22">
    <cfRule type="cellIs" dxfId="568" priority="617" operator="lessThan">
      <formula>8</formula>
    </cfRule>
  </conditionalFormatting>
  <conditionalFormatting sqref="H22:I22">
    <cfRule type="containsBlanks" dxfId="567" priority="616">
      <formula>LEN(TRIM(H22))=0</formula>
    </cfRule>
  </conditionalFormatting>
  <conditionalFormatting sqref="H22:I22">
    <cfRule type="cellIs" dxfId="566" priority="615" operator="lessThan">
      <formula>8</formula>
    </cfRule>
  </conditionalFormatting>
  <conditionalFormatting sqref="AH22 R22">
    <cfRule type="containsBlanks" dxfId="565" priority="614">
      <formula>LEN(TRIM(R22))=0</formula>
    </cfRule>
  </conditionalFormatting>
  <conditionalFormatting sqref="AH22 R22">
    <cfRule type="cellIs" dxfId="564" priority="613" operator="lessThan">
      <formula>8</formula>
    </cfRule>
  </conditionalFormatting>
  <conditionalFormatting sqref="AH22">
    <cfRule type="containsBlanks" dxfId="563" priority="612">
      <formula>LEN(TRIM(AH22))=0</formula>
    </cfRule>
  </conditionalFormatting>
  <conditionalFormatting sqref="AH22">
    <cfRule type="cellIs" dxfId="562" priority="611" operator="lessThan">
      <formula>8</formula>
    </cfRule>
  </conditionalFormatting>
  <conditionalFormatting sqref="Z22:AA22 AC22:AD22">
    <cfRule type="containsBlanks" dxfId="561" priority="610">
      <formula>LEN(TRIM(Z22))=0</formula>
    </cfRule>
  </conditionalFormatting>
  <conditionalFormatting sqref="Z22:AA22 AC22:AD22">
    <cfRule type="cellIs" dxfId="560" priority="609" operator="lessThan">
      <formula>8</formula>
    </cfRule>
  </conditionalFormatting>
  <conditionalFormatting sqref="AA22 AH22 AC22:AE22">
    <cfRule type="containsBlanks" dxfId="559" priority="608">
      <formula>LEN(TRIM(AA22))=0</formula>
    </cfRule>
  </conditionalFormatting>
  <conditionalFormatting sqref="AA22 AH22 AC22:AE22">
    <cfRule type="cellIs" dxfId="558" priority="607" operator="lessThan">
      <formula>8</formula>
    </cfRule>
  </conditionalFormatting>
  <conditionalFormatting sqref="AH22">
    <cfRule type="containsBlanks" dxfId="557" priority="606">
      <formula>LEN(TRIM(AH22))=0</formula>
    </cfRule>
  </conditionalFormatting>
  <conditionalFormatting sqref="AH22">
    <cfRule type="cellIs" dxfId="556" priority="605" operator="lessThan">
      <formula>8</formula>
    </cfRule>
  </conditionalFormatting>
  <conditionalFormatting sqref="Z22:AA22 AC22:AD22">
    <cfRule type="cellIs" dxfId="555" priority="604" operator="lessThan">
      <formula>8</formula>
    </cfRule>
  </conditionalFormatting>
  <conditionalFormatting sqref="R22">
    <cfRule type="containsBlanks" dxfId="554" priority="603">
      <formula>LEN(TRIM(R22))=0</formula>
    </cfRule>
  </conditionalFormatting>
  <conditionalFormatting sqref="R22">
    <cfRule type="cellIs" dxfId="553" priority="602" operator="lessThan">
      <formula>8</formula>
    </cfRule>
  </conditionalFormatting>
  <conditionalFormatting sqref="AA22 AC22:AE22">
    <cfRule type="containsBlanks" dxfId="552" priority="601">
      <formula>LEN(TRIM(AA22))=0</formula>
    </cfRule>
  </conditionalFormatting>
  <conditionalFormatting sqref="AA22 AC22:AE22">
    <cfRule type="cellIs" dxfId="551" priority="600" operator="lessThan">
      <formula>8</formula>
    </cfRule>
  </conditionalFormatting>
  <conditionalFormatting sqref="S22:T22 V22:X22 Z22:AA22">
    <cfRule type="containsBlanks" dxfId="550" priority="599">
      <formula>LEN(TRIM(S22))=0</formula>
    </cfRule>
  </conditionalFormatting>
  <conditionalFormatting sqref="S22:T22 V22:X22 Z22:AA22">
    <cfRule type="cellIs" dxfId="549" priority="598" operator="lessThan">
      <formula>8</formula>
    </cfRule>
  </conditionalFormatting>
  <conditionalFormatting sqref="AH22">
    <cfRule type="containsBlanks" dxfId="548" priority="597">
      <formula>LEN(TRIM(AH22))=0</formula>
    </cfRule>
  </conditionalFormatting>
  <conditionalFormatting sqref="AH22">
    <cfRule type="cellIs" dxfId="547" priority="596" operator="lessThan">
      <formula>8</formula>
    </cfRule>
  </conditionalFormatting>
  <conditionalFormatting sqref="J22">
    <cfRule type="containsBlanks" dxfId="546" priority="595">
      <formula>LEN(TRIM(J22))=0</formula>
    </cfRule>
  </conditionalFormatting>
  <conditionalFormatting sqref="J22">
    <cfRule type="cellIs" dxfId="545" priority="594" operator="lessThan">
      <formula>8</formula>
    </cfRule>
  </conditionalFormatting>
  <conditionalFormatting sqref="J22">
    <cfRule type="containsBlanks" dxfId="544" priority="593">
      <formula>LEN(TRIM(J22))=0</formula>
    </cfRule>
  </conditionalFormatting>
  <conditionalFormatting sqref="J22">
    <cfRule type="cellIs" dxfId="543" priority="592" operator="lessThan">
      <formula>8</formula>
    </cfRule>
  </conditionalFormatting>
  <conditionalFormatting sqref="AF22:AG22">
    <cfRule type="containsBlanks" dxfId="542" priority="591">
      <formula>LEN(TRIM(AF22))=0</formula>
    </cfRule>
  </conditionalFormatting>
  <conditionalFormatting sqref="AF22:AG22">
    <cfRule type="cellIs" dxfId="541" priority="590" operator="lessThan">
      <formula>8</formula>
    </cfRule>
  </conditionalFormatting>
  <conditionalFormatting sqref="AF22:AG22">
    <cfRule type="containsBlanks" dxfId="540" priority="589">
      <formula>LEN(TRIM(AF22))=0</formula>
    </cfRule>
  </conditionalFormatting>
  <conditionalFormatting sqref="AF22:AG22">
    <cfRule type="cellIs" dxfId="539" priority="588" operator="lessThan">
      <formula>8</formula>
    </cfRule>
  </conditionalFormatting>
  <conditionalFormatting sqref="P22">
    <cfRule type="containsBlanks" dxfId="538" priority="587">
      <formula>LEN(TRIM(P22))=0</formula>
    </cfRule>
  </conditionalFormatting>
  <conditionalFormatting sqref="P22">
    <cfRule type="cellIs" dxfId="537" priority="586" operator="lessThan">
      <formula>8</formula>
    </cfRule>
  </conditionalFormatting>
  <conditionalFormatting sqref="P22">
    <cfRule type="containsBlanks" dxfId="536" priority="585">
      <formula>LEN(TRIM(P22))=0</formula>
    </cfRule>
  </conditionalFormatting>
  <conditionalFormatting sqref="P22">
    <cfRule type="cellIs" dxfId="535" priority="584" operator="lessThan">
      <formula>8</formula>
    </cfRule>
  </conditionalFormatting>
  <conditionalFormatting sqref="S22:T22 O22 AA22 D22:F22 V22:X22">
    <cfRule type="containsBlanks" dxfId="534" priority="583">
      <formula>LEN(TRIM(D22))=0</formula>
    </cfRule>
  </conditionalFormatting>
  <conditionalFormatting sqref="S22:T22 O22 AA22 D22:F22 V22:X22">
    <cfRule type="cellIs" dxfId="533" priority="582" operator="lessThan">
      <formula>8</formula>
    </cfRule>
  </conditionalFormatting>
  <conditionalFormatting sqref="C22">
    <cfRule type="containsBlanks" dxfId="532" priority="581">
      <formula>LEN(TRIM(C22))=0</formula>
    </cfRule>
  </conditionalFormatting>
  <conditionalFormatting sqref="C22 W22:X22 AA22">
    <cfRule type="containsBlanks" dxfId="531" priority="580">
      <formula>LEN(TRIM(C22))=0</formula>
    </cfRule>
  </conditionalFormatting>
  <conditionalFormatting sqref="W22:X22 AA22">
    <cfRule type="cellIs" dxfId="530" priority="579" operator="lessThan">
      <formula>8</formula>
    </cfRule>
  </conditionalFormatting>
  <conditionalFormatting sqref="D22:F22 O22:P22">
    <cfRule type="containsBlanks" dxfId="529" priority="578">
      <formula>LEN(TRIM(D22))=0</formula>
    </cfRule>
  </conditionalFormatting>
  <conditionalFormatting sqref="D22:F22 O22:P22">
    <cfRule type="cellIs" dxfId="528" priority="577" operator="lessThan">
      <formula>8</formula>
    </cfRule>
  </conditionalFormatting>
  <conditionalFormatting sqref="AA22 AD22 AH22">
    <cfRule type="containsBlanks" dxfId="527" priority="576">
      <formula>LEN(TRIM(AA22))=0</formula>
    </cfRule>
  </conditionalFormatting>
  <conditionalFormatting sqref="AA22 AD22 AH22">
    <cfRule type="cellIs" dxfId="526" priority="575" operator="lessThan">
      <formula>8</formula>
    </cfRule>
  </conditionalFormatting>
  <conditionalFormatting sqref="O22 D22:F22">
    <cfRule type="containsBlanks" dxfId="525" priority="574">
      <formula>LEN(TRIM(D22))=0</formula>
    </cfRule>
  </conditionalFormatting>
  <conditionalFormatting sqref="O22 D22:F22">
    <cfRule type="cellIs" dxfId="524" priority="573" operator="lessThan">
      <formula>8</formula>
    </cfRule>
  </conditionalFormatting>
  <conditionalFormatting sqref="AH22">
    <cfRule type="containsBlanks" dxfId="523" priority="572">
      <formula>LEN(TRIM(AH22))=0</formula>
    </cfRule>
  </conditionalFormatting>
  <conditionalFormatting sqref="AH22">
    <cfRule type="cellIs" dxfId="522" priority="571" operator="lessThan">
      <formula>8</formula>
    </cfRule>
  </conditionalFormatting>
  <conditionalFormatting sqref="S22:T22 AA22 V22:X22">
    <cfRule type="containsBlanks" dxfId="521" priority="570">
      <formula>LEN(TRIM(S22))=0</formula>
    </cfRule>
  </conditionalFormatting>
  <conditionalFormatting sqref="S22:T22 AA22 V22:X22">
    <cfRule type="cellIs" dxfId="520" priority="569" operator="lessThan">
      <formula>8</formula>
    </cfRule>
  </conditionalFormatting>
  <conditionalFormatting sqref="O22 D22:F22">
    <cfRule type="containsBlanks" dxfId="519" priority="568">
      <formula>LEN(TRIM(D22))=0</formula>
    </cfRule>
  </conditionalFormatting>
  <conditionalFormatting sqref="O22 D22:F22">
    <cfRule type="cellIs" dxfId="518" priority="567" operator="lessThan">
      <formula>8</formula>
    </cfRule>
  </conditionalFormatting>
  <conditionalFormatting sqref="AD22 S22:T22 AA22 AH22 V22:X22">
    <cfRule type="containsBlanks" dxfId="517" priority="566">
      <formula>LEN(TRIM(S22))=0</formula>
    </cfRule>
  </conditionalFormatting>
  <conditionalFormatting sqref="AD22 S22:T22 AA22 AH22 V22:X22">
    <cfRule type="cellIs" dxfId="516" priority="565" operator="lessThan">
      <formula>8</formula>
    </cfRule>
  </conditionalFormatting>
  <conditionalFormatting sqref="S22:T22 AA22 V22:X22">
    <cfRule type="containsBlanks" dxfId="515" priority="564">
      <formula>LEN(TRIM(S22))=0</formula>
    </cfRule>
  </conditionalFormatting>
  <conditionalFormatting sqref="S22:T22 AA22 V22:X22">
    <cfRule type="cellIs" dxfId="514" priority="563" operator="lessThan">
      <formula>8</formula>
    </cfRule>
  </conditionalFormatting>
  <conditionalFormatting sqref="O22 D22:F22">
    <cfRule type="containsBlanks" dxfId="513" priority="562">
      <formula>LEN(TRIM(D22))=0</formula>
    </cfRule>
  </conditionalFormatting>
  <conditionalFormatting sqref="O22 D22:F22">
    <cfRule type="cellIs" dxfId="512" priority="561" operator="lessThan">
      <formula>8</formula>
    </cfRule>
  </conditionalFormatting>
  <conditionalFormatting sqref="T22 AA22 V22:X22">
    <cfRule type="containsBlanks" dxfId="511" priority="560">
      <formula>LEN(TRIM(T22))=0</formula>
    </cfRule>
  </conditionalFormatting>
  <conditionalFormatting sqref="T22 AA22 V22:X22">
    <cfRule type="cellIs" dxfId="510" priority="559" operator="lessThan">
      <formula>8</formula>
    </cfRule>
  </conditionalFormatting>
  <conditionalFormatting sqref="AA22">
    <cfRule type="containsBlanks" dxfId="509" priority="558">
      <formula>LEN(TRIM(AA22))=0</formula>
    </cfRule>
  </conditionalFormatting>
  <conditionalFormatting sqref="AA22">
    <cfRule type="cellIs" dxfId="508" priority="557" operator="lessThan">
      <formula>8</formula>
    </cfRule>
  </conditionalFormatting>
  <conditionalFormatting sqref="D22:F22 O22">
    <cfRule type="containsBlanks" dxfId="507" priority="556">
      <formula>LEN(TRIM(D22))=0</formula>
    </cfRule>
  </conditionalFormatting>
  <conditionalFormatting sqref="D22:F22 O22">
    <cfRule type="cellIs" dxfId="506" priority="555" operator="lessThan">
      <formula>8</formula>
    </cfRule>
  </conditionalFormatting>
  <conditionalFormatting sqref="AD22 AH22">
    <cfRule type="containsBlanks" dxfId="505" priority="554">
      <formula>LEN(TRIM(AD22))=0</formula>
    </cfRule>
  </conditionalFormatting>
  <conditionalFormatting sqref="AD22 AH22">
    <cfRule type="cellIs" dxfId="504" priority="553" operator="lessThan">
      <formula>8</formula>
    </cfRule>
  </conditionalFormatting>
  <conditionalFormatting sqref="AD22 AH22">
    <cfRule type="containsBlanks" dxfId="503" priority="552">
      <formula>LEN(TRIM(AD22))=0</formula>
    </cfRule>
  </conditionalFormatting>
  <conditionalFormatting sqref="AD22 AH22">
    <cfRule type="cellIs" dxfId="502" priority="551" operator="lessThan">
      <formula>8</formula>
    </cfRule>
  </conditionalFormatting>
  <conditionalFormatting sqref="AD22 AH22">
    <cfRule type="containsBlanks" dxfId="501" priority="550">
      <formula>LEN(TRIM(AD22))=0</formula>
    </cfRule>
  </conditionalFormatting>
  <conditionalFormatting sqref="AD22 AH22">
    <cfRule type="cellIs" dxfId="500" priority="549" operator="lessThan">
      <formula>8</formula>
    </cfRule>
  </conditionalFormatting>
  <conditionalFormatting sqref="AD22 AH22">
    <cfRule type="containsBlanks" dxfId="499" priority="548">
      <formula>LEN(TRIM(AD22))=0</formula>
    </cfRule>
  </conditionalFormatting>
  <conditionalFormatting sqref="AD22 AH22">
    <cfRule type="cellIs" dxfId="498" priority="547" operator="lessThan">
      <formula>8</formula>
    </cfRule>
  </conditionalFormatting>
  <conditionalFormatting sqref="AD22 AH22">
    <cfRule type="containsBlanks" dxfId="497" priority="546">
      <formula>LEN(TRIM(AD22))=0</formula>
    </cfRule>
  </conditionalFormatting>
  <conditionalFormatting sqref="AD22 AH22">
    <cfRule type="cellIs" dxfId="496" priority="545" operator="lessThan">
      <formula>8</formula>
    </cfRule>
  </conditionalFormatting>
  <conditionalFormatting sqref="AD22 AH22">
    <cfRule type="containsBlanks" dxfId="495" priority="544">
      <formula>LEN(TRIM(AD22))=0</formula>
    </cfRule>
  </conditionalFormatting>
  <conditionalFormatting sqref="AD22 AH22">
    <cfRule type="cellIs" dxfId="494" priority="543" operator="lessThan">
      <formula>8</formula>
    </cfRule>
  </conditionalFormatting>
  <conditionalFormatting sqref="AD22 AH22">
    <cfRule type="containsBlanks" dxfId="493" priority="542">
      <formula>LEN(TRIM(AD22))=0</formula>
    </cfRule>
  </conditionalFormatting>
  <conditionalFormatting sqref="AD22 AH22">
    <cfRule type="cellIs" dxfId="492" priority="541" operator="lessThan">
      <formula>8</formula>
    </cfRule>
  </conditionalFormatting>
  <conditionalFormatting sqref="AD22 AH22">
    <cfRule type="containsBlanks" dxfId="491" priority="540">
      <formula>LEN(TRIM(AD22))=0</formula>
    </cfRule>
  </conditionalFormatting>
  <conditionalFormatting sqref="AD22 AH22">
    <cfRule type="cellIs" dxfId="490" priority="539" operator="lessThan">
      <formula>8</formula>
    </cfRule>
  </conditionalFormatting>
  <conditionalFormatting sqref="T22 AA22 V22:X22">
    <cfRule type="containsBlanks" dxfId="489" priority="538">
      <formula>LEN(TRIM(T22))=0</formula>
    </cfRule>
  </conditionalFormatting>
  <conditionalFormatting sqref="T22 AA22 V22:X22">
    <cfRule type="cellIs" dxfId="488" priority="537" operator="lessThan">
      <formula>8</formula>
    </cfRule>
  </conditionalFormatting>
  <conditionalFormatting sqref="W22">
    <cfRule type="containsBlanks" dxfId="487" priority="536">
      <formula>LEN(TRIM(W22))=0</formula>
    </cfRule>
  </conditionalFormatting>
  <conditionalFormatting sqref="W22">
    <cfRule type="cellIs" dxfId="486" priority="535" operator="lessThan">
      <formula>8</formula>
    </cfRule>
  </conditionalFormatting>
  <conditionalFormatting sqref="X22">
    <cfRule type="containsBlanks" dxfId="485" priority="534">
      <formula>LEN(TRIM(X22))=0</formula>
    </cfRule>
  </conditionalFormatting>
  <conditionalFormatting sqref="X22">
    <cfRule type="cellIs" dxfId="484" priority="533" operator="lessThan">
      <formula>8</formula>
    </cfRule>
  </conditionalFormatting>
  <conditionalFormatting sqref="AD22">
    <cfRule type="containsBlanks" dxfId="483" priority="532">
      <formula>LEN(TRIM(AD22))=0</formula>
    </cfRule>
  </conditionalFormatting>
  <conditionalFormatting sqref="AD22">
    <cfRule type="cellIs" dxfId="482" priority="531" operator="lessThan">
      <formula>8</formula>
    </cfRule>
  </conditionalFormatting>
  <conditionalFormatting sqref="AD22">
    <cfRule type="containsBlanks" dxfId="481" priority="530">
      <formula>LEN(TRIM(AD22))=0</formula>
    </cfRule>
  </conditionalFormatting>
  <conditionalFormatting sqref="AD22">
    <cfRule type="cellIs" dxfId="480" priority="529" operator="lessThan">
      <formula>8</formula>
    </cfRule>
  </conditionalFormatting>
  <conditionalFormatting sqref="AC22">
    <cfRule type="containsBlanks" dxfId="479" priority="528">
      <formula>LEN(TRIM(AC22))=0</formula>
    </cfRule>
  </conditionalFormatting>
  <conditionalFormatting sqref="AC22">
    <cfRule type="cellIs" dxfId="478" priority="527" operator="lessThan">
      <formula>8</formula>
    </cfRule>
  </conditionalFormatting>
  <conditionalFormatting sqref="AC22">
    <cfRule type="containsBlanks" dxfId="477" priority="526">
      <formula>LEN(TRIM(AC22))=0</formula>
    </cfRule>
  </conditionalFormatting>
  <conditionalFormatting sqref="AC22">
    <cfRule type="cellIs" dxfId="476" priority="525" operator="lessThan">
      <formula>8</formula>
    </cfRule>
  </conditionalFormatting>
  <conditionalFormatting sqref="I22">
    <cfRule type="containsBlanks" dxfId="475" priority="524">
      <formula>LEN(TRIM(I22))=0</formula>
    </cfRule>
  </conditionalFormatting>
  <conditionalFormatting sqref="I22">
    <cfRule type="cellIs" dxfId="474" priority="523" operator="lessThan">
      <formula>8</formula>
    </cfRule>
  </conditionalFormatting>
  <conditionalFormatting sqref="I22">
    <cfRule type="containsBlanks" dxfId="473" priority="522">
      <formula>LEN(TRIM(I22))=0</formula>
    </cfRule>
  </conditionalFormatting>
  <conditionalFormatting sqref="I22">
    <cfRule type="cellIs" dxfId="472" priority="521" operator="lessThan">
      <formula>8</formula>
    </cfRule>
  </conditionalFormatting>
  <conditionalFormatting sqref="K22:L22">
    <cfRule type="containsBlanks" dxfId="471" priority="520">
      <formula>LEN(TRIM(K22))=0</formula>
    </cfRule>
  </conditionalFormatting>
  <conditionalFormatting sqref="K22:L22">
    <cfRule type="cellIs" dxfId="470" priority="519" operator="lessThan">
      <formula>8</formula>
    </cfRule>
  </conditionalFormatting>
  <conditionalFormatting sqref="K22:L22">
    <cfRule type="containsBlanks" dxfId="469" priority="518">
      <formula>LEN(TRIM(K22))=0</formula>
    </cfRule>
  </conditionalFormatting>
  <conditionalFormatting sqref="K22:L22">
    <cfRule type="cellIs" dxfId="468" priority="517" operator="lessThan">
      <formula>8</formula>
    </cfRule>
  </conditionalFormatting>
  <conditionalFormatting sqref="Q22:R22">
    <cfRule type="containsBlanks" dxfId="467" priority="516">
      <formula>LEN(TRIM(Q22))=0</formula>
    </cfRule>
  </conditionalFormatting>
  <conditionalFormatting sqref="Q22:R22">
    <cfRule type="cellIs" dxfId="466" priority="515" operator="lessThan">
      <formula>8</formula>
    </cfRule>
  </conditionalFormatting>
  <conditionalFormatting sqref="Q22:R22">
    <cfRule type="containsBlanks" dxfId="465" priority="514">
      <formula>LEN(TRIM(Q22))=0</formula>
    </cfRule>
  </conditionalFormatting>
  <conditionalFormatting sqref="Q22:R22">
    <cfRule type="cellIs" dxfId="464" priority="513" operator="lessThan">
      <formula>8</formula>
    </cfRule>
  </conditionalFormatting>
  <conditionalFormatting sqref="AE22:AG22">
    <cfRule type="containsBlanks" dxfId="463" priority="512">
      <formula>LEN(TRIM(AE22))=0</formula>
    </cfRule>
  </conditionalFormatting>
  <conditionalFormatting sqref="AE22:AG22">
    <cfRule type="cellIs" dxfId="462" priority="511" operator="lessThan">
      <formula>8</formula>
    </cfRule>
  </conditionalFormatting>
  <conditionalFormatting sqref="AE22:AG22">
    <cfRule type="containsBlanks" dxfId="461" priority="510">
      <formula>LEN(TRIM(AE22))=0</formula>
    </cfRule>
  </conditionalFormatting>
  <conditionalFormatting sqref="AE22:AG22">
    <cfRule type="cellIs" dxfId="460" priority="509" operator="lessThan">
      <formula>8</formula>
    </cfRule>
  </conditionalFormatting>
  <conditionalFormatting sqref="Z22">
    <cfRule type="containsBlanks" dxfId="459" priority="508">
      <formula>LEN(TRIM(Z22))=0</formula>
    </cfRule>
  </conditionalFormatting>
  <conditionalFormatting sqref="Z22">
    <cfRule type="cellIs" dxfId="458" priority="507" operator="lessThan">
      <formula>8</formula>
    </cfRule>
  </conditionalFormatting>
  <conditionalFormatting sqref="Z22">
    <cfRule type="containsBlanks" dxfId="457" priority="506">
      <formula>LEN(TRIM(Z22))=0</formula>
    </cfRule>
  </conditionalFormatting>
  <conditionalFormatting sqref="Z22">
    <cfRule type="cellIs" dxfId="456" priority="505" operator="lessThan">
      <formula>8</formula>
    </cfRule>
  </conditionalFormatting>
  <conditionalFormatting sqref="G22">
    <cfRule type="containsBlanks" dxfId="455" priority="504">
      <formula>LEN(TRIM(G22))=0</formula>
    </cfRule>
  </conditionalFormatting>
  <conditionalFormatting sqref="G22">
    <cfRule type="cellIs" dxfId="454" priority="503" operator="lessThan">
      <formula>8</formula>
    </cfRule>
  </conditionalFormatting>
  <conditionalFormatting sqref="G22">
    <cfRule type="containsBlanks" dxfId="453" priority="502">
      <formula>LEN(TRIM(G22))=0</formula>
    </cfRule>
  </conditionalFormatting>
  <conditionalFormatting sqref="G22">
    <cfRule type="cellIs" dxfId="452" priority="501" operator="lessThan">
      <formula>8</formula>
    </cfRule>
  </conditionalFormatting>
  <conditionalFormatting sqref="H22">
    <cfRule type="containsBlanks" dxfId="451" priority="500">
      <formula>LEN(TRIM(H22))=0</formula>
    </cfRule>
  </conditionalFormatting>
  <conditionalFormatting sqref="H22">
    <cfRule type="cellIs" dxfId="450" priority="499" operator="lessThan">
      <formula>8</formula>
    </cfRule>
  </conditionalFormatting>
  <conditionalFormatting sqref="H22">
    <cfRule type="containsBlanks" dxfId="449" priority="498">
      <formula>LEN(TRIM(H22))=0</formula>
    </cfRule>
  </conditionalFormatting>
  <conditionalFormatting sqref="H22">
    <cfRule type="cellIs" dxfId="448" priority="497" operator="lessThan">
      <formula>8</formula>
    </cfRule>
  </conditionalFormatting>
  <conditionalFormatting sqref="J22">
    <cfRule type="containsBlanks" dxfId="447" priority="496">
      <formula>LEN(TRIM(J22))=0</formula>
    </cfRule>
  </conditionalFormatting>
  <conditionalFormatting sqref="J22">
    <cfRule type="cellIs" dxfId="446" priority="495" operator="lessThan">
      <formula>8</formula>
    </cfRule>
  </conditionalFormatting>
  <conditionalFormatting sqref="J22">
    <cfRule type="containsBlanks" dxfId="445" priority="494">
      <formula>LEN(TRIM(J22))=0</formula>
    </cfRule>
  </conditionalFormatting>
  <conditionalFormatting sqref="J22">
    <cfRule type="cellIs" dxfId="444" priority="493" operator="lessThan">
      <formula>8</formula>
    </cfRule>
  </conditionalFormatting>
  <conditionalFormatting sqref="M22:N22">
    <cfRule type="containsBlanks" dxfId="443" priority="492">
      <formula>LEN(TRIM(M22))=0</formula>
    </cfRule>
  </conditionalFormatting>
  <conditionalFormatting sqref="M22:N22">
    <cfRule type="cellIs" dxfId="442" priority="491" operator="lessThan">
      <formula>8</formula>
    </cfRule>
  </conditionalFormatting>
  <conditionalFormatting sqref="M22:N22">
    <cfRule type="containsBlanks" dxfId="441" priority="490">
      <formula>LEN(TRIM(M22))=0</formula>
    </cfRule>
  </conditionalFormatting>
  <conditionalFormatting sqref="M22:N22">
    <cfRule type="cellIs" dxfId="440" priority="489" operator="lessThan">
      <formula>8</formula>
    </cfRule>
  </conditionalFormatting>
  <conditionalFormatting sqref="U22">
    <cfRule type="containsBlanks" dxfId="439" priority="488">
      <formula>LEN(TRIM(U22))=0</formula>
    </cfRule>
  </conditionalFormatting>
  <conditionalFormatting sqref="U22">
    <cfRule type="cellIs" dxfId="438" priority="487" operator="lessThan">
      <formula>8</formula>
    </cfRule>
  </conditionalFormatting>
  <conditionalFormatting sqref="U22">
    <cfRule type="containsBlanks" dxfId="437" priority="486">
      <formula>LEN(TRIM(U22))=0</formula>
    </cfRule>
  </conditionalFormatting>
  <conditionalFormatting sqref="U22">
    <cfRule type="cellIs" dxfId="436" priority="485" operator="lessThan">
      <formula>8</formula>
    </cfRule>
  </conditionalFormatting>
  <conditionalFormatting sqref="U22">
    <cfRule type="containsBlanks" dxfId="435" priority="484">
      <formula>LEN(TRIM(U22))=0</formula>
    </cfRule>
  </conditionalFormatting>
  <conditionalFormatting sqref="U22">
    <cfRule type="cellIs" dxfId="434" priority="483" operator="lessThan">
      <formula>8</formula>
    </cfRule>
  </conditionalFormatting>
  <conditionalFormatting sqref="U22">
    <cfRule type="containsBlanks" dxfId="433" priority="482">
      <formula>LEN(TRIM(U22))=0</formula>
    </cfRule>
  </conditionalFormatting>
  <conditionalFormatting sqref="U22">
    <cfRule type="cellIs" dxfId="432" priority="481" operator="lessThan">
      <formula>8</formula>
    </cfRule>
  </conditionalFormatting>
  <conditionalFormatting sqref="U22">
    <cfRule type="containsBlanks" dxfId="431" priority="480">
      <formula>LEN(TRIM(U22))=0</formula>
    </cfRule>
  </conditionalFormatting>
  <conditionalFormatting sqref="U22">
    <cfRule type="cellIs" dxfId="430" priority="479" operator="lessThan">
      <formula>8</formula>
    </cfRule>
  </conditionalFormatting>
  <conditionalFormatting sqref="Y22">
    <cfRule type="containsBlanks" dxfId="429" priority="478">
      <formula>LEN(TRIM(Y22))=0</formula>
    </cfRule>
  </conditionalFormatting>
  <conditionalFormatting sqref="Y22">
    <cfRule type="cellIs" dxfId="428" priority="477" operator="lessThan">
      <formula>8</formula>
    </cfRule>
  </conditionalFormatting>
  <conditionalFormatting sqref="Y22">
    <cfRule type="containsBlanks" dxfId="427" priority="476">
      <formula>LEN(TRIM(Y22))=0</formula>
    </cfRule>
  </conditionalFormatting>
  <conditionalFormatting sqref="Y22">
    <cfRule type="cellIs" dxfId="426" priority="475" operator="lessThan">
      <formula>8</formula>
    </cfRule>
  </conditionalFormatting>
  <conditionalFormatting sqref="Y22">
    <cfRule type="containsBlanks" dxfId="425" priority="474">
      <formula>LEN(TRIM(Y22))=0</formula>
    </cfRule>
  </conditionalFormatting>
  <conditionalFormatting sqref="Y22">
    <cfRule type="cellIs" dxfId="424" priority="473" operator="lessThan">
      <formula>8</formula>
    </cfRule>
  </conditionalFormatting>
  <conditionalFormatting sqref="Y22">
    <cfRule type="containsBlanks" dxfId="423" priority="472">
      <formula>LEN(TRIM(Y22))=0</formula>
    </cfRule>
  </conditionalFormatting>
  <conditionalFormatting sqref="Y22">
    <cfRule type="cellIs" dxfId="422" priority="471" operator="lessThan">
      <formula>8</formula>
    </cfRule>
  </conditionalFormatting>
  <conditionalFormatting sqref="Y22">
    <cfRule type="containsBlanks" dxfId="421" priority="470">
      <formula>LEN(TRIM(Y22))=0</formula>
    </cfRule>
  </conditionalFormatting>
  <conditionalFormatting sqref="Y22">
    <cfRule type="cellIs" dxfId="420" priority="469" operator="lessThan">
      <formula>8</formula>
    </cfRule>
  </conditionalFormatting>
  <conditionalFormatting sqref="AB22">
    <cfRule type="containsBlanks" dxfId="419" priority="468">
      <formula>LEN(TRIM(AB22))=0</formula>
    </cfRule>
  </conditionalFormatting>
  <conditionalFormatting sqref="AB22">
    <cfRule type="cellIs" dxfId="418" priority="467" operator="lessThan">
      <formula>8</formula>
    </cfRule>
  </conditionalFormatting>
  <conditionalFormatting sqref="AB22">
    <cfRule type="containsBlanks" dxfId="417" priority="466">
      <formula>LEN(TRIM(AB22))=0</formula>
    </cfRule>
  </conditionalFormatting>
  <conditionalFormatting sqref="AB22">
    <cfRule type="cellIs" dxfId="416" priority="465" operator="lessThan">
      <formula>8</formula>
    </cfRule>
  </conditionalFormatting>
  <conditionalFormatting sqref="AB22">
    <cfRule type="containsBlanks" dxfId="415" priority="464">
      <formula>LEN(TRIM(AB22))=0</formula>
    </cfRule>
  </conditionalFormatting>
  <conditionalFormatting sqref="AB22">
    <cfRule type="cellIs" dxfId="414" priority="463" operator="lessThan">
      <formula>8</formula>
    </cfRule>
  </conditionalFormatting>
  <conditionalFormatting sqref="AB22">
    <cfRule type="containsBlanks" dxfId="413" priority="462">
      <formula>LEN(TRIM(AB22))=0</formula>
    </cfRule>
  </conditionalFormatting>
  <conditionalFormatting sqref="AB22">
    <cfRule type="cellIs" dxfId="412" priority="461" operator="lessThan">
      <formula>8</formula>
    </cfRule>
  </conditionalFormatting>
  <conditionalFormatting sqref="AB22">
    <cfRule type="containsBlanks" dxfId="411" priority="460">
      <formula>LEN(TRIM(AB22))=0</formula>
    </cfRule>
  </conditionalFormatting>
  <conditionalFormatting sqref="AB22">
    <cfRule type="cellIs" dxfId="410" priority="459" operator="lessThan">
      <formula>8</formula>
    </cfRule>
  </conditionalFormatting>
  <conditionalFormatting sqref="AC20">
    <cfRule type="containsBlanks" dxfId="409" priority="458">
      <formula>LEN(TRIM(AC20))=0</formula>
    </cfRule>
  </conditionalFormatting>
  <conditionalFormatting sqref="AC20">
    <cfRule type="cellIs" dxfId="408" priority="457" operator="lessThan">
      <formula>8</formula>
    </cfRule>
  </conditionalFormatting>
  <conditionalFormatting sqref="K17 K19:K21">
    <cfRule type="containsBlanks" dxfId="407" priority="456">
      <formula>LEN(TRIM(K17))=0</formula>
    </cfRule>
  </conditionalFormatting>
  <conditionalFormatting sqref="K17 K19:K21">
    <cfRule type="cellIs" dxfId="406" priority="455" operator="lessThan">
      <formula>8</formula>
    </cfRule>
  </conditionalFormatting>
  <conditionalFormatting sqref="K15">
    <cfRule type="containsBlanks" dxfId="405" priority="454">
      <formula>LEN(TRIM(K15))=0</formula>
    </cfRule>
  </conditionalFormatting>
  <conditionalFormatting sqref="K15">
    <cfRule type="cellIs" dxfId="404" priority="453" operator="lessThan">
      <formula>8</formula>
    </cfRule>
  </conditionalFormatting>
  <conditionalFormatting sqref="K14">
    <cfRule type="containsBlanks" dxfId="403" priority="452">
      <formula>LEN(TRIM(K14))=0</formula>
    </cfRule>
  </conditionalFormatting>
  <conditionalFormatting sqref="K14">
    <cfRule type="cellIs" dxfId="402" priority="451" operator="lessThan">
      <formula>8</formula>
    </cfRule>
  </conditionalFormatting>
  <conditionalFormatting sqref="K17 K19:K21">
    <cfRule type="containsBlanks" dxfId="401" priority="450">
      <formula>LEN(TRIM(K17))=0</formula>
    </cfRule>
  </conditionalFormatting>
  <conditionalFormatting sqref="K17 K19:K21">
    <cfRule type="cellIs" dxfId="400" priority="449" operator="lessThan">
      <formula>8</formula>
    </cfRule>
  </conditionalFormatting>
  <conditionalFormatting sqref="K15">
    <cfRule type="containsBlanks" dxfId="399" priority="448">
      <formula>LEN(TRIM(K15))=0</formula>
    </cfRule>
  </conditionalFormatting>
  <conditionalFormatting sqref="K15">
    <cfRule type="cellIs" dxfId="398" priority="447" operator="lessThan">
      <formula>8</formula>
    </cfRule>
  </conditionalFormatting>
  <conditionalFormatting sqref="K14">
    <cfRule type="containsBlanks" dxfId="397" priority="446">
      <formula>LEN(TRIM(K14))=0</formula>
    </cfRule>
  </conditionalFormatting>
  <conditionalFormatting sqref="K14">
    <cfRule type="cellIs" dxfId="396" priority="445" operator="lessThan">
      <formula>8</formula>
    </cfRule>
  </conditionalFormatting>
  <conditionalFormatting sqref="K14:K17 K19">
    <cfRule type="containsBlanks" dxfId="395" priority="444">
      <formula>LEN(TRIM(K14))=0</formula>
    </cfRule>
  </conditionalFormatting>
  <conditionalFormatting sqref="K14:K17 K19">
    <cfRule type="cellIs" dxfId="394" priority="443" operator="lessThan">
      <formula>8</formula>
    </cfRule>
  </conditionalFormatting>
  <conditionalFormatting sqref="K16:K17">
    <cfRule type="containsBlanks" dxfId="393" priority="442">
      <formula>LEN(TRIM(K16))=0</formula>
    </cfRule>
  </conditionalFormatting>
  <conditionalFormatting sqref="K16:K17">
    <cfRule type="cellIs" dxfId="392" priority="441" operator="lessThan">
      <formula>8</formula>
    </cfRule>
  </conditionalFormatting>
  <conditionalFormatting sqref="K12">
    <cfRule type="containsBlanks" dxfId="391" priority="440">
      <formula>LEN(TRIM(K12))=0</formula>
    </cfRule>
  </conditionalFormatting>
  <conditionalFormatting sqref="K12">
    <cfRule type="cellIs" dxfId="390" priority="439" operator="lessThan">
      <formula>8</formula>
    </cfRule>
  </conditionalFormatting>
  <conditionalFormatting sqref="K12">
    <cfRule type="containsBlanks" dxfId="389" priority="438">
      <formula>LEN(TRIM(K12))=0</formula>
    </cfRule>
  </conditionalFormatting>
  <conditionalFormatting sqref="K12">
    <cfRule type="cellIs" dxfId="388" priority="437" operator="lessThan">
      <formula>8</formula>
    </cfRule>
  </conditionalFormatting>
  <conditionalFormatting sqref="K17">
    <cfRule type="containsBlanks" dxfId="387" priority="436">
      <formula>LEN(TRIM(K17))=0</formula>
    </cfRule>
  </conditionalFormatting>
  <conditionalFormatting sqref="K17">
    <cfRule type="cellIs" dxfId="386" priority="435" operator="lessThan">
      <formula>8</formula>
    </cfRule>
  </conditionalFormatting>
  <conditionalFormatting sqref="K14">
    <cfRule type="containsBlanks" dxfId="385" priority="434">
      <formula>LEN(TRIM(K14))=0</formula>
    </cfRule>
  </conditionalFormatting>
  <conditionalFormatting sqref="K14">
    <cfRule type="cellIs" dxfId="384" priority="433" operator="lessThan">
      <formula>8</formula>
    </cfRule>
  </conditionalFormatting>
  <conditionalFormatting sqref="K17">
    <cfRule type="containsBlanks" dxfId="383" priority="432">
      <formula>LEN(TRIM(K17))=0</formula>
    </cfRule>
  </conditionalFormatting>
  <conditionalFormatting sqref="K17">
    <cfRule type="cellIs" dxfId="382" priority="431" operator="lessThan">
      <formula>8</formula>
    </cfRule>
  </conditionalFormatting>
  <conditionalFormatting sqref="K20">
    <cfRule type="containsBlanks" dxfId="381" priority="430">
      <formula>LEN(TRIM(K20))=0</formula>
    </cfRule>
  </conditionalFormatting>
  <conditionalFormatting sqref="K20">
    <cfRule type="cellIs" dxfId="380" priority="429" operator="lessThan">
      <formula>8</formula>
    </cfRule>
  </conditionalFormatting>
  <conditionalFormatting sqref="K20">
    <cfRule type="containsBlanks" dxfId="379" priority="428">
      <formula>LEN(TRIM(K20))=0</formula>
    </cfRule>
  </conditionalFormatting>
  <conditionalFormatting sqref="K20">
    <cfRule type="cellIs" dxfId="378" priority="427" operator="lessThan">
      <formula>8</formula>
    </cfRule>
  </conditionalFormatting>
  <conditionalFormatting sqref="K20">
    <cfRule type="containsBlanks" dxfId="377" priority="424">
      <formula>LEN(TRIM(K20))=0</formula>
    </cfRule>
  </conditionalFormatting>
  <conditionalFormatting sqref="K20">
    <cfRule type="cellIs" dxfId="376" priority="423" operator="lessThan">
      <formula>8</formula>
    </cfRule>
  </conditionalFormatting>
  <conditionalFormatting sqref="K20">
    <cfRule type="containsBlanks" dxfId="375" priority="422">
      <formula>LEN(TRIM(K20))=0</formula>
    </cfRule>
  </conditionalFormatting>
  <conditionalFormatting sqref="K20">
    <cfRule type="cellIs" dxfId="374" priority="421" operator="lessThan">
      <formula>8</formula>
    </cfRule>
  </conditionalFormatting>
  <conditionalFormatting sqref="K19">
    <cfRule type="containsBlanks" dxfId="373" priority="420">
      <formula>LEN(TRIM(K19))=0</formula>
    </cfRule>
  </conditionalFormatting>
  <conditionalFormatting sqref="K19">
    <cfRule type="cellIs" dxfId="372" priority="419" operator="lessThan">
      <formula>8</formula>
    </cfRule>
  </conditionalFormatting>
  <conditionalFormatting sqref="K19">
    <cfRule type="containsBlanks" dxfId="371" priority="418">
      <formula>LEN(TRIM(K19))=0</formula>
    </cfRule>
  </conditionalFormatting>
  <conditionalFormatting sqref="K19">
    <cfRule type="cellIs" dxfId="370" priority="417" operator="lessThan">
      <formula>8</formula>
    </cfRule>
  </conditionalFormatting>
  <conditionalFormatting sqref="K13">
    <cfRule type="containsBlanks" dxfId="369" priority="416">
      <formula>LEN(TRIM(K13))=0</formula>
    </cfRule>
  </conditionalFormatting>
  <conditionalFormatting sqref="K13">
    <cfRule type="cellIs" dxfId="368" priority="415" operator="lessThan">
      <formula>8</formula>
    </cfRule>
  </conditionalFormatting>
  <conditionalFormatting sqref="K13">
    <cfRule type="containsBlanks" dxfId="367" priority="414">
      <formula>LEN(TRIM(K13))=0</formula>
    </cfRule>
  </conditionalFormatting>
  <conditionalFormatting sqref="K13">
    <cfRule type="cellIs" dxfId="366" priority="413" operator="lessThan">
      <formula>8</formula>
    </cfRule>
  </conditionalFormatting>
  <conditionalFormatting sqref="K13">
    <cfRule type="containsBlanks" dxfId="365" priority="412">
      <formula>LEN(TRIM(K13))=0</formula>
    </cfRule>
  </conditionalFormatting>
  <conditionalFormatting sqref="K13">
    <cfRule type="cellIs" dxfId="364" priority="411" operator="lessThan">
      <formula>8</formula>
    </cfRule>
  </conditionalFormatting>
  <conditionalFormatting sqref="K20">
    <cfRule type="containsBlanks" dxfId="363" priority="410">
      <formula>LEN(TRIM(K20))=0</formula>
    </cfRule>
  </conditionalFormatting>
  <conditionalFormatting sqref="K20">
    <cfRule type="cellIs" dxfId="362" priority="409" operator="lessThan">
      <formula>8</formula>
    </cfRule>
  </conditionalFormatting>
  <conditionalFormatting sqref="K20">
    <cfRule type="containsBlanks" dxfId="361" priority="408">
      <formula>LEN(TRIM(K20))=0</formula>
    </cfRule>
  </conditionalFormatting>
  <conditionalFormatting sqref="K20">
    <cfRule type="cellIs" dxfId="360" priority="407" operator="lessThan">
      <formula>8</formula>
    </cfRule>
  </conditionalFormatting>
  <conditionalFormatting sqref="K19">
    <cfRule type="containsBlanks" dxfId="359" priority="406">
      <formula>LEN(TRIM(K19))=0</formula>
    </cfRule>
  </conditionalFormatting>
  <conditionalFormatting sqref="K19">
    <cfRule type="cellIs" dxfId="358" priority="405" operator="lessThan">
      <formula>8</formula>
    </cfRule>
  </conditionalFormatting>
  <conditionalFormatting sqref="K19:K20">
    <cfRule type="containsBlanks" dxfId="357" priority="404">
      <formula>LEN(TRIM(K19))=0</formula>
    </cfRule>
  </conditionalFormatting>
  <conditionalFormatting sqref="K19:K20">
    <cfRule type="cellIs" dxfId="356" priority="403" operator="lessThan">
      <formula>8</formula>
    </cfRule>
  </conditionalFormatting>
  <conditionalFormatting sqref="K20">
    <cfRule type="containsBlanks" dxfId="355" priority="402">
      <formula>LEN(TRIM(K20))=0</formula>
    </cfRule>
  </conditionalFormatting>
  <conditionalFormatting sqref="K20">
    <cfRule type="cellIs" dxfId="354" priority="401" operator="lessThan">
      <formula>8</formula>
    </cfRule>
  </conditionalFormatting>
  <conditionalFormatting sqref="K19">
    <cfRule type="containsBlanks" dxfId="353" priority="400">
      <formula>LEN(TRIM(K19))=0</formula>
    </cfRule>
  </conditionalFormatting>
  <conditionalFormatting sqref="K19">
    <cfRule type="cellIs" dxfId="352" priority="399" operator="lessThan">
      <formula>8</formula>
    </cfRule>
  </conditionalFormatting>
  <conditionalFormatting sqref="K14">
    <cfRule type="containsBlanks" dxfId="351" priority="398">
      <formula>LEN(TRIM(K14))=0</formula>
    </cfRule>
  </conditionalFormatting>
  <conditionalFormatting sqref="K14">
    <cfRule type="cellIs" dxfId="350" priority="397" operator="lessThan">
      <formula>8</formula>
    </cfRule>
  </conditionalFormatting>
  <conditionalFormatting sqref="K14">
    <cfRule type="containsBlanks" dxfId="349" priority="396">
      <formula>LEN(TRIM(K14))=0</formula>
    </cfRule>
  </conditionalFormatting>
  <conditionalFormatting sqref="K14">
    <cfRule type="cellIs" dxfId="348" priority="395" operator="lessThan">
      <formula>8</formula>
    </cfRule>
  </conditionalFormatting>
  <conditionalFormatting sqref="K17">
    <cfRule type="containsBlanks" dxfId="347" priority="390">
      <formula>LEN(TRIM(K17))=0</formula>
    </cfRule>
  </conditionalFormatting>
  <conditionalFormatting sqref="K17">
    <cfRule type="cellIs" dxfId="346" priority="389" operator="lessThan">
      <formula>8</formula>
    </cfRule>
  </conditionalFormatting>
  <conditionalFormatting sqref="K17">
    <cfRule type="containsBlanks" dxfId="345" priority="388">
      <formula>LEN(TRIM(K17))=0</formula>
    </cfRule>
  </conditionalFormatting>
  <conditionalFormatting sqref="K17">
    <cfRule type="cellIs" dxfId="344" priority="387" operator="lessThan">
      <formula>8</formula>
    </cfRule>
  </conditionalFormatting>
  <conditionalFormatting sqref="K15">
    <cfRule type="containsBlanks" dxfId="343" priority="386">
      <formula>LEN(TRIM(K15))=0</formula>
    </cfRule>
  </conditionalFormatting>
  <conditionalFormatting sqref="K15">
    <cfRule type="cellIs" dxfId="342" priority="385" operator="lessThan">
      <formula>8</formula>
    </cfRule>
  </conditionalFormatting>
  <conditionalFormatting sqref="K19">
    <cfRule type="containsBlanks" dxfId="341" priority="384">
      <formula>LEN(TRIM(K19))=0</formula>
    </cfRule>
  </conditionalFormatting>
  <conditionalFormatting sqref="K19">
    <cfRule type="cellIs" dxfId="340" priority="383" operator="lessThan">
      <formula>8</formula>
    </cfRule>
  </conditionalFormatting>
  <conditionalFormatting sqref="K19">
    <cfRule type="containsBlanks" dxfId="339" priority="382">
      <formula>LEN(TRIM(K19))=0</formula>
    </cfRule>
  </conditionalFormatting>
  <conditionalFormatting sqref="K19">
    <cfRule type="cellIs" dxfId="338" priority="381" operator="lessThan">
      <formula>8</formula>
    </cfRule>
  </conditionalFormatting>
  <conditionalFormatting sqref="K19">
    <cfRule type="containsBlanks" dxfId="337" priority="378">
      <formula>LEN(TRIM(K19))=0</formula>
    </cfRule>
  </conditionalFormatting>
  <conditionalFormatting sqref="K19">
    <cfRule type="cellIs" dxfId="336" priority="377" operator="lessThan">
      <formula>8</formula>
    </cfRule>
  </conditionalFormatting>
  <conditionalFormatting sqref="K17">
    <cfRule type="containsBlanks" dxfId="335" priority="374">
      <formula>LEN(TRIM(K17))=0</formula>
    </cfRule>
  </conditionalFormatting>
  <conditionalFormatting sqref="K17">
    <cfRule type="cellIs" dxfId="334" priority="373" operator="lessThan">
      <formula>8</formula>
    </cfRule>
  </conditionalFormatting>
  <conditionalFormatting sqref="K17">
    <cfRule type="containsBlanks" dxfId="333" priority="372">
      <formula>LEN(TRIM(K17))=0</formula>
    </cfRule>
  </conditionalFormatting>
  <conditionalFormatting sqref="K17">
    <cfRule type="cellIs" dxfId="332" priority="371" operator="lessThan">
      <formula>8</formula>
    </cfRule>
  </conditionalFormatting>
  <conditionalFormatting sqref="K16:K17">
    <cfRule type="containsBlanks" dxfId="331" priority="370">
      <formula>LEN(TRIM(K16))=0</formula>
    </cfRule>
  </conditionalFormatting>
  <conditionalFormatting sqref="K16:K17">
    <cfRule type="cellIs" dxfId="330" priority="369" operator="lessThan">
      <formula>8</formula>
    </cfRule>
  </conditionalFormatting>
  <conditionalFormatting sqref="K16:K17">
    <cfRule type="containsBlanks" dxfId="329" priority="368">
      <formula>LEN(TRIM(K16))=0</formula>
    </cfRule>
  </conditionalFormatting>
  <conditionalFormatting sqref="K16:K17">
    <cfRule type="cellIs" dxfId="328" priority="367" operator="lessThan">
      <formula>8</formula>
    </cfRule>
  </conditionalFormatting>
  <conditionalFormatting sqref="K21">
    <cfRule type="containsBlanks" dxfId="327" priority="366">
      <formula>LEN(TRIM(K21))=0</formula>
    </cfRule>
  </conditionalFormatting>
  <conditionalFormatting sqref="K21">
    <cfRule type="cellIs" dxfId="326" priority="365" operator="lessThan">
      <formula>8</formula>
    </cfRule>
  </conditionalFormatting>
  <conditionalFormatting sqref="K21">
    <cfRule type="containsBlanks" dxfId="325" priority="364">
      <formula>LEN(TRIM(K21))=0</formula>
    </cfRule>
  </conditionalFormatting>
  <conditionalFormatting sqref="K21">
    <cfRule type="cellIs" dxfId="324" priority="363" operator="lessThan">
      <formula>8</formula>
    </cfRule>
  </conditionalFormatting>
  <conditionalFormatting sqref="K21">
    <cfRule type="containsBlanks" dxfId="323" priority="362">
      <formula>LEN(TRIM(K21))=0</formula>
    </cfRule>
  </conditionalFormatting>
  <conditionalFormatting sqref="K21">
    <cfRule type="cellIs" dxfId="322" priority="361" operator="lessThan">
      <formula>8</formula>
    </cfRule>
  </conditionalFormatting>
  <conditionalFormatting sqref="K21">
    <cfRule type="containsBlanks" dxfId="321" priority="360">
      <formula>LEN(TRIM(K21))=0</formula>
    </cfRule>
  </conditionalFormatting>
  <conditionalFormatting sqref="K21">
    <cfRule type="cellIs" dxfId="320" priority="359" operator="lessThan">
      <formula>8</formula>
    </cfRule>
  </conditionalFormatting>
  <conditionalFormatting sqref="K21">
    <cfRule type="containsBlanks" dxfId="319" priority="358">
      <formula>LEN(TRIM(K21))=0</formula>
    </cfRule>
  </conditionalFormatting>
  <conditionalFormatting sqref="K21">
    <cfRule type="cellIs" dxfId="318" priority="357" operator="lessThan">
      <formula>8</formula>
    </cfRule>
  </conditionalFormatting>
  <conditionalFormatting sqref="K21">
    <cfRule type="containsBlanks" dxfId="317" priority="356">
      <formula>LEN(TRIM(K21))=0</formula>
    </cfRule>
  </conditionalFormatting>
  <conditionalFormatting sqref="K21">
    <cfRule type="cellIs" dxfId="316" priority="355" operator="lessThan">
      <formula>8</formula>
    </cfRule>
  </conditionalFormatting>
  <conditionalFormatting sqref="K21">
    <cfRule type="containsBlanks" dxfId="315" priority="354">
      <formula>LEN(TRIM(K21))=0</formula>
    </cfRule>
  </conditionalFormatting>
  <conditionalFormatting sqref="K21">
    <cfRule type="cellIs" dxfId="314" priority="353" operator="lessThan">
      <formula>8</formula>
    </cfRule>
  </conditionalFormatting>
  <conditionalFormatting sqref="K16">
    <cfRule type="containsBlanks" dxfId="313" priority="352">
      <formula>LEN(TRIM(K16))=0</formula>
    </cfRule>
  </conditionalFormatting>
  <conditionalFormatting sqref="K16">
    <cfRule type="cellIs" dxfId="312" priority="351" operator="lessThan">
      <formula>8</formula>
    </cfRule>
  </conditionalFormatting>
  <conditionalFormatting sqref="K16">
    <cfRule type="containsBlanks" dxfId="311" priority="350">
      <formula>LEN(TRIM(K16))=0</formula>
    </cfRule>
  </conditionalFormatting>
  <conditionalFormatting sqref="K16">
    <cfRule type="cellIs" dxfId="310" priority="349" operator="lessThan">
      <formula>8</formula>
    </cfRule>
  </conditionalFormatting>
  <conditionalFormatting sqref="K19">
    <cfRule type="containsBlanks" dxfId="309" priority="348">
      <formula>LEN(TRIM(K19))=0</formula>
    </cfRule>
  </conditionalFormatting>
  <conditionalFormatting sqref="K19">
    <cfRule type="cellIs" dxfId="308" priority="347" operator="lessThan">
      <formula>8</formula>
    </cfRule>
  </conditionalFormatting>
  <conditionalFormatting sqref="K19">
    <cfRule type="containsBlanks" dxfId="307" priority="346">
      <formula>LEN(TRIM(K19))=0</formula>
    </cfRule>
  </conditionalFormatting>
  <conditionalFormatting sqref="K19">
    <cfRule type="cellIs" dxfId="306" priority="345" operator="lessThan">
      <formula>8</formula>
    </cfRule>
  </conditionalFormatting>
  <conditionalFormatting sqref="K17">
    <cfRule type="containsBlanks" dxfId="305" priority="344">
      <formula>LEN(TRIM(K17))=0</formula>
    </cfRule>
  </conditionalFormatting>
  <conditionalFormatting sqref="K17">
    <cfRule type="cellIs" dxfId="304" priority="343" operator="lessThan">
      <formula>8</formula>
    </cfRule>
  </conditionalFormatting>
  <conditionalFormatting sqref="K21">
    <cfRule type="containsBlanks" dxfId="303" priority="342">
      <formula>LEN(TRIM(K21))=0</formula>
    </cfRule>
  </conditionalFormatting>
  <conditionalFormatting sqref="K21">
    <cfRule type="cellIs" dxfId="302" priority="341" operator="lessThan">
      <formula>8</formula>
    </cfRule>
  </conditionalFormatting>
  <conditionalFormatting sqref="K21">
    <cfRule type="containsBlanks" dxfId="301" priority="340">
      <formula>LEN(TRIM(K21))=0</formula>
    </cfRule>
  </conditionalFormatting>
  <conditionalFormatting sqref="K21">
    <cfRule type="cellIs" dxfId="300" priority="339" operator="lessThan">
      <formula>8</formula>
    </cfRule>
  </conditionalFormatting>
  <conditionalFormatting sqref="K21">
    <cfRule type="containsBlanks" dxfId="299" priority="338">
      <formula>LEN(TRIM(K21))=0</formula>
    </cfRule>
  </conditionalFormatting>
  <conditionalFormatting sqref="K21">
    <cfRule type="cellIs" dxfId="298" priority="337" operator="lessThan">
      <formula>8</formula>
    </cfRule>
  </conditionalFormatting>
  <conditionalFormatting sqref="K19">
    <cfRule type="containsBlanks" dxfId="297" priority="336">
      <formula>LEN(TRIM(K19))=0</formula>
    </cfRule>
  </conditionalFormatting>
  <conditionalFormatting sqref="K19">
    <cfRule type="cellIs" dxfId="296" priority="335" operator="lessThan">
      <formula>8</formula>
    </cfRule>
  </conditionalFormatting>
  <conditionalFormatting sqref="K19">
    <cfRule type="containsBlanks" dxfId="295" priority="334">
      <formula>LEN(TRIM(K19))=0</formula>
    </cfRule>
  </conditionalFormatting>
  <conditionalFormatting sqref="K19">
    <cfRule type="cellIs" dxfId="294" priority="333" operator="lessThan">
      <formula>8</formula>
    </cfRule>
  </conditionalFormatting>
  <conditionalFormatting sqref="K19">
    <cfRule type="containsBlanks" dxfId="293" priority="328">
      <formula>LEN(TRIM(K19))=0</formula>
    </cfRule>
  </conditionalFormatting>
  <conditionalFormatting sqref="K19">
    <cfRule type="cellIs" dxfId="292" priority="327" operator="lessThan">
      <formula>8</formula>
    </cfRule>
  </conditionalFormatting>
  <conditionalFormatting sqref="K19">
    <cfRule type="containsBlanks" dxfId="291" priority="326">
      <formula>LEN(TRIM(K19))=0</formula>
    </cfRule>
  </conditionalFormatting>
  <conditionalFormatting sqref="K19">
    <cfRule type="cellIs" dxfId="290" priority="325" operator="lessThan">
      <formula>8</formula>
    </cfRule>
  </conditionalFormatting>
  <conditionalFormatting sqref="K19">
    <cfRule type="containsBlanks" dxfId="289" priority="322">
      <formula>LEN(TRIM(K19))=0</formula>
    </cfRule>
  </conditionalFormatting>
  <conditionalFormatting sqref="K19">
    <cfRule type="cellIs" dxfId="288" priority="321" operator="lessThan">
      <formula>8</formula>
    </cfRule>
  </conditionalFormatting>
  <conditionalFormatting sqref="K17">
    <cfRule type="containsBlanks" dxfId="287" priority="318">
      <formula>LEN(TRIM(K17))=0</formula>
    </cfRule>
  </conditionalFormatting>
  <conditionalFormatting sqref="K17">
    <cfRule type="cellIs" dxfId="286" priority="317" operator="lessThan">
      <formula>8</formula>
    </cfRule>
  </conditionalFormatting>
  <conditionalFormatting sqref="K17">
    <cfRule type="containsBlanks" dxfId="285" priority="316">
      <formula>LEN(TRIM(K17))=0</formula>
    </cfRule>
  </conditionalFormatting>
  <conditionalFormatting sqref="K17">
    <cfRule type="cellIs" dxfId="284" priority="315" operator="lessThan">
      <formula>8</formula>
    </cfRule>
  </conditionalFormatting>
  <conditionalFormatting sqref="K16">
    <cfRule type="containsBlanks" dxfId="283" priority="314">
      <formula>LEN(TRIM(K16))=0</formula>
    </cfRule>
  </conditionalFormatting>
  <conditionalFormatting sqref="K16">
    <cfRule type="cellIs" dxfId="282" priority="313" operator="lessThan">
      <formula>8</formula>
    </cfRule>
  </conditionalFormatting>
  <conditionalFormatting sqref="K16">
    <cfRule type="containsBlanks" dxfId="281" priority="312">
      <formula>LEN(TRIM(K16))=0</formula>
    </cfRule>
  </conditionalFormatting>
  <conditionalFormatting sqref="K16">
    <cfRule type="cellIs" dxfId="280" priority="311" operator="lessThan">
      <formula>8</formula>
    </cfRule>
  </conditionalFormatting>
  <conditionalFormatting sqref="K17">
    <cfRule type="containsBlanks" dxfId="279" priority="306">
      <formula>LEN(TRIM(K17))=0</formula>
    </cfRule>
  </conditionalFormatting>
  <conditionalFormatting sqref="K17">
    <cfRule type="cellIs" dxfId="278" priority="305" operator="lessThan">
      <formula>8</formula>
    </cfRule>
  </conditionalFormatting>
  <conditionalFormatting sqref="K17">
    <cfRule type="containsBlanks" dxfId="277" priority="302">
      <formula>LEN(TRIM(K17))=0</formula>
    </cfRule>
  </conditionalFormatting>
  <conditionalFormatting sqref="K17">
    <cfRule type="cellIs" dxfId="276" priority="301" operator="lessThan">
      <formula>8</formula>
    </cfRule>
  </conditionalFormatting>
  <conditionalFormatting sqref="K16">
    <cfRule type="containsBlanks" dxfId="275" priority="300">
      <formula>LEN(TRIM(K16))=0</formula>
    </cfRule>
  </conditionalFormatting>
  <conditionalFormatting sqref="K16">
    <cfRule type="cellIs" dxfId="274" priority="299" operator="lessThan">
      <formula>8</formula>
    </cfRule>
  </conditionalFormatting>
  <conditionalFormatting sqref="K16">
    <cfRule type="containsBlanks" dxfId="273" priority="298">
      <formula>LEN(TRIM(K16))=0</formula>
    </cfRule>
  </conditionalFormatting>
  <conditionalFormatting sqref="K16">
    <cfRule type="cellIs" dxfId="272" priority="297" operator="lessThan">
      <formula>8</formula>
    </cfRule>
  </conditionalFormatting>
  <conditionalFormatting sqref="K21">
    <cfRule type="containsBlanks" dxfId="271" priority="296">
      <formula>LEN(TRIM(K21))=0</formula>
    </cfRule>
  </conditionalFormatting>
  <conditionalFormatting sqref="K21">
    <cfRule type="cellIs" dxfId="270" priority="295" operator="lessThan">
      <formula>8</formula>
    </cfRule>
  </conditionalFormatting>
  <conditionalFormatting sqref="K21">
    <cfRule type="containsBlanks" dxfId="269" priority="294">
      <formula>LEN(TRIM(K21))=0</formula>
    </cfRule>
  </conditionalFormatting>
  <conditionalFormatting sqref="K21">
    <cfRule type="cellIs" dxfId="268" priority="293" operator="lessThan">
      <formula>8</formula>
    </cfRule>
  </conditionalFormatting>
  <conditionalFormatting sqref="K21">
    <cfRule type="containsBlanks" dxfId="267" priority="292">
      <formula>LEN(TRIM(K21))=0</formula>
    </cfRule>
  </conditionalFormatting>
  <conditionalFormatting sqref="K21">
    <cfRule type="cellIs" dxfId="266" priority="291" operator="lessThan">
      <formula>8</formula>
    </cfRule>
  </conditionalFormatting>
  <conditionalFormatting sqref="K20">
    <cfRule type="containsBlanks" dxfId="265" priority="290">
      <formula>LEN(TRIM(K20))=0</formula>
    </cfRule>
  </conditionalFormatting>
  <conditionalFormatting sqref="K20">
    <cfRule type="cellIs" dxfId="264" priority="289" operator="lessThan">
      <formula>8</formula>
    </cfRule>
  </conditionalFormatting>
  <conditionalFormatting sqref="K20">
    <cfRule type="containsBlanks" dxfId="263" priority="288">
      <formula>LEN(TRIM(K20))=0</formula>
    </cfRule>
  </conditionalFormatting>
  <conditionalFormatting sqref="K20">
    <cfRule type="cellIs" dxfId="262" priority="287" operator="lessThan">
      <formula>8</formula>
    </cfRule>
  </conditionalFormatting>
  <conditionalFormatting sqref="K20">
    <cfRule type="containsBlanks" dxfId="261" priority="286">
      <formula>LEN(TRIM(K20))=0</formula>
    </cfRule>
  </conditionalFormatting>
  <conditionalFormatting sqref="K20">
    <cfRule type="cellIs" dxfId="260" priority="285" operator="lessThan">
      <formula>8</formula>
    </cfRule>
  </conditionalFormatting>
  <conditionalFormatting sqref="K20">
    <cfRule type="containsBlanks" dxfId="259" priority="284">
      <formula>LEN(TRIM(K20))=0</formula>
    </cfRule>
  </conditionalFormatting>
  <conditionalFormatting sqref="K20">
    <cfRule type="cellIs" dxfId="258" priority="283" operator="lessThan">
      <formula>8</formula>
    </cfRule>
  </conditionalFormatting>
  <conditionalFormatting sqref="K20">
    <cfRule type="containsBlanks" dxfId="257" priority="282">
      <formula>LEN(TRIM(K20))=0</formula>
    </cfRule>
  </conditionalFormatting>
  <conditionalFormatting sqref="K20">
    <cfRule type="cellIs" dxfId="256" priority="281" operator="lessThan">
      <formula>8</formula>
    </cfRule>
  </conditionalFormatting>
  <conditionalFormatting sqref="L17 L19:L21">
    <cfRule type="containsBlanks" dxfId="255" priority="280">
      <formula>LEN(TRIM(L17))=0</formula>
    </cfRule>
  </conditionalFormatting>
  <conditionalFormatting sqref="L17 L19:L21">
    <cfRule type="cellIs" dxfId="254" priority="279" operator="lessThan">
      <formula>8</formula>
    </cfRule>
  </conditionalFormatting>
  <conditionalFormatting sqref="L15">
    <cfRule type="containsBlanks" dxfId="253" priority="278">
      <formula>LEN(TRIM(L15))=0</formula>
    </cfRule>
  </conditionalFormatting>
  <conditionalFormatting sqref="L15">
    <cfRule type="cellIs" dxfId="252" priority="277" operator="lessThan">
      <formula>8</formula>
    </cfRule>
  </conditionalFormatting>
  <conditionalFormatting sqref="L14">
    <cfRule type="containsBlanks" dxfId="251" priority="276">
      <formula>LEN(TRIM(L14))=0</formula>
    </cfRule>
  </conditionalFormatting>
  <conditionalFormatting sqref="L14">
    <cfRule type="cellIs" dxfId="250" priority="275" operator="lessThan">
      <formula>8</formula>
    </cfRule>
  </conditionalFormatting>
  <conditionalFormatting sqref="L17 L19:L21">
    <cfRule type="containsBlanks" dxfId="249" priority="274">
      <formula>LEN(TRIM(L17))=0</formula>
    </cfRule>
  </conditionalFormatting>
  <conditionalFormatting sqref="L17 L19:L21">
    <cfRule type="cellIs" dxfId="248" priority="273" operator="lessThan">
      <formula>8</formula>
    </cfRule>
  </conditionalFormatting>
  <conditionalFormatting sqref="L15">
    <cfRule type="containsBlanks" dxfId="247" priority="272">
      <formula>LEN(TRIM(L15))=0</formula>
    </cfRule>
  </conditionalFormatting>
  <conditionalFormatting sqref="L15">
    <cfRule type="cellIs" dxfId="246" priority="271" operator="lessThan">
      <formula>8</formula>
    </cfRule>
  </conditionalFormatting>
  <conditionalFormatting sqref="L14">
    <cfRule type="containsBlanks" dxfId="245" priority="270">
      <formula>LEN(TRIM(L14))=0</formula>
    </cfRule>
  </conditionalFormatting>
  <conditionalFormatting sqref="L14">
    <cfRule type="cellIs" dxfId="244" priority="269" operator="lessThan">
      <formula>8</formula>
    </cfRule>
  </conditionalFormatting>
  <conditionalFormatting sqref="L14:L17 L19">
    <cfRule type="containsBlanks" dxfId="243" priority="268">
      <formula>LEN(TRIM(L14))=0</formula>
    </cfRule>
  </conditionalFormatting>
  <conditionalFormatting sqref="L14:L17 L19">
    <cfRule type="cellIs" dxfId="242" priority="267" operator="lessThan">
      <formula>8</formula>
    </cfRule>
  </conditionalFormatting>
  <conditionalFormatting sqref="L16:L17">
    <cfRule type="containsBlanks" dxfId="241" priority="266">
      <formula>LEN(TRIM(L16))=0</formula>
    </cfRule>
  </conditionalFormatting>
  <conditionalFormatting sqref="L16:L17">
    <cfRule type="cellIs" dxfId="240" priority="265" operator="lessThan">
      <formula>8</formula>
    </cfRule>
  </conditionalFormatting>
  <conditionalFormatting sqref="L12">
    <cfRule type="containsBlanks" dxfId="239" priority="264">
      <formula>LEN(TRIM(L12))=0</formula>
    </cfRule>
  </conditionalFormatting>
  <conditionalFormatting sqref="L12">
    <cfRule type="cellIs" dxfId="238" priority="263" operator="lessThan">
      <formula>8</formula>
    </cfRule>
  </conditionalFormatting>
  <conditionalFormatting sqref="L12">
    <cfRule type="containsBlanks" dxfId="237" priority="262">
      <formula>LEN(TRIM(L12))=0</formula>
    </cfRule>
  </conditionalFormatting>
  <conditionalFormatting sqref="L12">
    <cfRule type="cellIs" dxfId="236" priority="261" operator="lessThan">
      <formula>8</formula>
    </cfRule>
  </conditionalFormatting>
  <conditionalFormatting sqref="L17">
    <cfRule type="containsBlanks" dxfId="235" priority="260">
      <formula>LEN(TRIM(L17))=0</formula>
    </cfRule>
  </conditionalFormatting>
  <conditionalFormatting sqref="L17">
    <cfRule type="cellIs" dxfId="234" priority="259" operator="lessThan">
      <formula>8</formula>
    </cfRule>
  </conditionalFormatting>
  <conditionalFormatting sqref="L14">
    <cfRule type="containsBlanks" dxfId="233" priority="258">
      <formula>LEN(TRIM(L14))=0</formula>
    </cfRule>
  </conditionalFormatting>
  <conditionalFormatting sqref="L14">
    <cfRule type="cellIs" dxfId="232" priority="257" operator="lessThan">
      <formula>8</formula>
    </cfRule>
  </conditionalFormatting>
  <conditionalFormatting sqref="L17">
    <cfRule type="containsBlanks" dxfId="231" priority="256">
      <formula>LEN(TRIM(L17))=0</formula>
    </cfRule>
  </conditionalFormatting>
  <conditionalFormatting sqref="L17">
    <cfRule type="cellIs" dxfId="230" priority="255" operator="lessThan">
      <formula>8</formula>
    </cfRule>
  </conditionalFormatting>
  <conditionalFormatting sqref="L20">
    <cfRule type="containsBlanks" dxfId="229" priority="254">
      <formula>LEN(TRIM(L20))=0</formula>
    </cfRule>
  </conditionalFormatting>
  <conditionalFormatting sqref="L20">
    <cfRule type="cellIs" dxfId="228" priority="253" operator="lessThan">
      <formula>8</formula>
    </cfRule>
  </conditionalFormatting>
  <conditionalFormatting sqref="L20">
    <cfRule type="containsBlanks" dxfId="227" priority="252">
      <formula>LEN(TRIM(L20))=0</formula>
    </cfRule>
  </conditionalFormatting>
  <conditionalFormatting sqref="L20">
    <cfRule type="cellIs" dxfId="226" priority="251" operator="lessThan">
      <formula>8</formula>
    </cfRule>
  </conditionalFormatting>
  <conditionalFormatting sqref="L20">
    <cfRule type="containsBlanks" dxfId="225" priority="248">
      <formula>LEN(TRIM(L20))=0</formula>
    </cfRule>
  </conditionalFormatting>
  <conditionalFormatting sqref="L20">
    <cfRule type="cellIs" dxfId="224" priority="247" operator="lessThan">
      <formula>8</formula>
    </cfRule>
  </conditionalFormatting>
  <conditionalFormatting sqref="L20">
    <cfRule type="containsBlanks" dxfId="223" priority="246">
      <formula>LEN(TRIM(L20))=0</formula>
    </cfRule>
  </conditionalFormatting>
  <conditionalFormatting sqref="L20">
    <cfRule type="cellIs" dxfId="222" priority="245" operator="lessThan">
      <formula>8</formula>
    </cfRule>
  </conditionalFormatting>
  <conditionalFormatting sqref="L19">
    <cfRule type="containsBlanks" dxfId="221" priority="244">
      <formula>LEN(TRIM(L19))=0</formula>
    </cfRule>
  </conditionalFormatting>
  <conditionalFormatting sqref="L19">
    <cfRule type="cellIs" dxfId="220" priority="243" operator="lessThan">
      <formula>8</formula>
    </cfRule>
  </conditionalFormatting>
  <conditionalFormatting sqref="L19">
    <cfRule type="containsBlanks" dxfId="219" priority="242">
      <formula>LEN(TRIM(L19))=0</formula>
    </cfRule>
  </conditionalFormatting>
  <conditionalFormatting sqref="L19">
    <cfRule type="cellIs" dxfId="218" priority="241" operator="lessThan">
      <formula>8</formula>
    </cfRule>
  </conditionalFormatting>
  <conditionalFormatting sqref="L13">
    <cfRule type="containsBlanks" dxfId="217" priority="240">
      <formula>LEN(TRIM(L13))=0</formula>
    </cfRule>
  </conditionalFormatting>
  <conditionalFormatting sqref="L13">
    <cfRule type="cellIs" dxfId="216" priority="239" operator="lessThan">
      <formula>8</formula>
    </cfRule>
  </conditionalFormatting>
  <conditionalFormatting sqref="L13">
    <cfRule type="containsBlanks" dxfId="215" priority="238">
      <formula>LEN(TRIM(L13))=0</formula>
    </cfRule>
  </conditionalFormatting>
  <conditionalFormatting sqref="L13">
    <cfRule type="cellIs" dxfId="214" priority="237" operator="lessThan">
      <formula>8</formula>
    </cfRule>
  </conditionalFormatting>
  <conditionalFormatting sqref="L13">
    <cfRule type="containsBlanks" dxfId="213" priority="236">
      <formula>LEN(TRIM(L13))=0</formula>
    </cfRule>
  </conditionalFormatting>
  <conditionalFormatting sqref="L13">
    <cfRule type="cellIs" dxfId="212" priority="235" operator="lessThan">
      <formula>8</formula>
    </cfRule>
  </conditionalFormatting>
  <conditionalFormatting sqref="L20">
    <cfRule type="containsBlanks" dxfId="211" priority="234">
      <formula>LEN(TRIM(L20))=0</formula>
    </cfRule>
  </conditionalFormatting>
  <conditionalFormatting sqref="L20">
    <cfRule type="cellIs" dxfId="210" priority="233" operator="lessThan">
      <formula>8</formula>
    </cfRule>
  </conditionalFormatting>
  <conditionalFormatting sqref="L20">
    <cfRule type="containsBlanks" dxfId="209" priority="232">
      <formula>LEN(TRIM(L20))=0</formula>
    </cfRule>
  </conditionalFormatting>
  <conditionalFormatting sqref="L20">
    <cfRule type="cellIs" dxfId="208" priority="231" operator="lessThan">
      <formula>8</formula>
    </cfRule>
  </conditionalFormatting>
  <conditionalFormatting sqref="L19">
    <cfRule type="containsBlanks" dxfId="207" priority="230">
      <formula>LEN(TRIM(L19))=0</formula>
    </cfRule>
  </conditionalFormatting>
  <conditionalFormatting sqref="L19">
    <cfRule type="cellIs" dxfId="206" priority="229" operator="lessThan">
      <formula>8</formula>
    </cfRule>
  </conditionalFormatting>
  <conditionalFormatting sqref="L19:L20">
    <cfRule type="containsBlanks" dxfId="205" priority="228">
      <formula>LEN(TRIM(L19))=0</formula>
    </cfRule>
  </conditionalFormatting>
  <conditionalFormatting sqref="L19:L20">
    <cfRule type="cellIs" dxfId="204" priority="227" operator="lessThan">
      <formula>8</formula>
    </cfRule>
  </conditionalFormatting>
  <conditionalFormatting sqref="L20">
    <cfRule type="containsBlanks" dxfId="203" priority="226">
      <formula>LEN(TRIM(L20))=0</formula>
    </cfRule>
  </conditionalFormatting>
  <conditionalFormatting sqref="L20">
    <cfRule type="cellIs" dxfId="202" priority="225" operator="lessThan">
      <formula>8</formula>
    </cfRule>
  </conditionalFormatting>
  <conditionalFormatting sqref="L19">
    <cfRule type="containsBlanks" dxfId="201" priority="224">
      <formula>LEN(TRIM(L19))=0</formula>
    </cfRule>
  </conditionalFormatting>
  <conditionalFormatting sqref="L19">
    <cfRule type="cellIs" dxfId="200" priority="223" operator="lessThan">
      <formula>8</formula>
    </cfRule>
  </conditionalFormatting>
  <conditionalFormatting sqref="L14">
    <cfRule type="containsBlanks" dxfId="199" priority="222">
      <formula>LEN(TRIM(L14))=0</formula>
    </cfRule>
  </conditionalFormatting>
  <conditionalFormatting sqref="L14">
    <cfRule type="cellIs" dxfId="198" priority="221" operator="lessThan">
      <formula>8</formula>
    </cfRule>
  </conditionalFormatting>
  <conditionalFormatting sqref="L14">
    <cfRule type="containsBlanks" dxfId="197" priority="220">
      <formula>LEN(TRIM(L14))=0</formula>
    </cfRule>
  </conditionalFormatting>
  <conditionalFormatting sqref="L14">
    <cfRule type="cellIs" dxfId="196" priority="219" operator="lessThan">
      <formula>8</formula>
    </cfRule>
  </conditionalFormatting>
  <conditionalFormatting sqref="L17">
    <cfRule type="containsBlanks" dxfId="195" priority="214">
      <formula>LEN(TRIM(L17))=0</formula>
    </cfRule>
  </conditionalFormatting>
  <conditionalFormatting sqref="L17">
    <cfRule type="cellIs" dxfId="194" priority="213" operator="lessThan">
      <formula>8</formula>
    </cfRule>
  </conditionalFormatting>
  <conditionalFormatting sqref="L17">
    <cfRule type="containsBlanks" dxfId="193" priority="212">
      <formula>LEN(TRIM(L17))=0</formula>
    </cfRule>
  </conditionalFormatting>
  <conditionalFormatting sqref="L17">
    <cfRule type="cellIs" dxfId="192" priority="211" operator="lessThan">
      <formula>8</formula>
    </cfRule>
  </conditionalFormatting>
  <conditionalFormatting sqref="L15">
    <cfRule type="containsBlanks" dxfId="191" priority="210">
      <formula>LEN(TRIM(L15))=0</formula>
    </cfRule>
  </conditionalFormatting>
  <conditionalFormatting sqref="L15">
    <cfRule type="cellIs" dxfId="190" priority="209" operator="lessThan">
      <formula>8</formula>
    </cfRule>
  </conditionalFormatting>
  <conditionalFormatting sqref="L19">
    <cfRule type="containsBlanks" dxfId="189" priority="208">
      <formula>LEN(TRIM(L19))=0</formula>
    </cfRule>
  </conditionalFormatting>
  <conditionalFormatting sqref="L19">
    <cfRule type="cellIs" dxfId="188" priority="207" operator="lessThan">
      <formula>8</formula>
    </cfRule>
  </conditionalFormatting>
  <conditionalFormatting sqref="L19">
    <cfRule type="containsBlanks" dxfId="187" priority="206">
      <formula>LEN(TRIM(L19))=0</formula>
    </cfRule>
  </conditionalFormatting>
  <conditionalFormatting sqref="L19">
    <cfRule type="cellIs" dxfId="186" priority="205" operator="lessThan">
      <formula>8</formula>
    </cfRule>
  </conditionalFormatting>
  <conditionalFormatting sqref="L19">
    <cfRule type="containsBlanks" dxfId="185" priority="202">
      <formula>LEN(TRIM(L19))=0</formula>
    </cfRule>
  </conditionalFormatting>
  <conditionalFormatting sqref="L19">
    <cfRule type="cellIs" dxfId="184" priority="201" operator="lessThan">
      <formula>8</formula>
    </cfRule>
  </conditionalFormatting>
  <conditionalFormatting sqref="L17">
    <cfRule type="containsBlanks" dxfId="183" priority="198">
      <formula>LEN(TRIM(L17))=0</formula>
    </cfRule>
  </conditionalFormatting>
  <conditionalFormatting sqref="L17">
    <cfRule type="cellIs" dxfId="182" priority="197" operator="lessThan">
      <formula>8</formula>
    </cfRule>
  </conditionalFormatting>
  <conditionalFormatting sqref="L17">
    <cfRule type="containsBlanks" dxfId="181" priority="196">
      <formula>LEN(TRIM(L17))=0</formula>
    </cfRule>
  </conditionalFormatting>
  <conditionalFormatting sqref="L17">
    <cfRule type="cellIs" dxfId="180" priority="195" operator="lessThan">
      <formula>8</formula>
    </cfRule>
  </conditionalFormatting>
  <conditionalFormatting sqref="L16:L17">
    <cfRule type="containsBlanks" dxfId="179" priority="194">
      <formula>LEN(TRIM(L16))=0</formula>
    </cfRule>
  </conditionalFormatting>
  <conditionalFormatting sqref="L16:L17">
    <cfRule type="cellIs" dxfId="178" priority="193" operator="lessThan">
      <formula>8</formula>
    </cfRule>
  </conditionalFormatting>
  <conditionalFormatting sqref="L16:L17">
    <cfRule type="containsBlanks" dxfId="177" priority="192">
      <formula>LEN(TRIM(L16))=0</formula>
    </cfRule>
  </conditionalFormatting>
  <conditionalFormatting sqref="L16:L17">
    <cfRule type="cellIs" dxfId="176" priority="191" operator="lessThan">
      <formula>8</formula>
    </cfRule>
  </conditionalFormatting>
  <conditionalFormatting sqref="L21">
    <cfRule type="containsBlanks" dxfId="175" priority="190">
      <formula>LEN(TRIM(L21))=0</formula>
    </cfRule>
  </conditionalFormatting>
  <conditionalFormatting sqref="L21">
    <cfRule type="cellIs" dxfId="174" priority="189" operator="lessThan">
      <formula>8</formula>
    </cfRule>
  </conditionalFormatting>
  <conditionalFormatting sqref="L21">
    <cfRule type="containsBlanks" dxfId="173" priority="188">
      <formula>LEN(TRIM(L21))=0</formula>
    </cfRule>
  </conditionalFormatting>
  <conditionalFormatting sqref="L21">
    <cfRule type="cellIs" dxfId="172" priority="187" operator="lessThan">
      <formula>8</formula>
    </cfRule>
  </conditionalFormatting>
  <conditionalFormatting sqref="L21">
    <cfRule type="containsBlanks" dxfId="171" priority="186">
      <formula>LEN(TRIM(L21))=0</formula>
    </cfRule>
  </conditionalFormatting>
  <conditionalFormatting sqref="L21">
    <cfRule type="cellIs" dxfId="170" priority="185" operator="lessThan">
      <formula>8</formula>
    </cfRule>
  </conditionalFormatting>
  <conditionalFormatting sqref="L21">
    <cfRule type="containsBlanks" dxfId="169" priority="184">
      <formula>LEN(TRIM(L21))=0</formula>
    </cfRule>
  </conditionalFormatting>
  <conditionalFormatting sqref="L21">
    <cfRule type="cellIs" dxfId="168" priority="183" operator="lessThan">
      <formula>8</formula>
    </cfRule>
  </conditionalFormatting>
  <conditionalFormatting sqref="L21">
    <cfRule type="containsBlanks" dxfId="167" priority="182">
      <formula>LEN(TRIM(L21))=0</formula>
    </cfRule>
  </conditionalFormatting>
  <conditionalFormatting sqref="L21">
    <cfRule type="cellIs" dxfId="166" priority="181" operator="lessThan">
      <formula>8</formula>
    </cfRule>
  </conditionalFormatting>
  <conditionalFormatting sqref="L21">
    <cfRule type="containsBlanks" dxfId="165" priority="180">
      <formula>LEN(TRIM(L21))=0</formula>
    </cfRule>
  </conditionalFormatting>
  <conditionalFormatting sqref="L21">
    <cfRule type="cellIs" dxfId="164" priority="179" operator="lessThan">
      <formula>8</formula>
    </cfRule>
  </conditionalFormatting>
  <conditionalFormatting sqref="L21">
    <cfRule type="containsBlanks" dxfId="163" priority="178">
      <formula>LEN(TRIM(L21))=0</formula>
    </cfRule>
  </conditionalFormatting>
  <conditionalFormatting sqref="L21">
    <cfRule type="cellIs" dxfId="162" priority="177" operator="lessThan">
      <formula>8</formula>
    </cfRule>
  </conditionalFormatting>
  <conditionalFormatting sqref="L16">
    <cfRule type="containsBlanks" dxfId="161" priority="176">
      <formula>LEN(TRIM(L16))=0</formula>
    </cfRule>
  </conditionalFormatting>
  <conditionalFormatting sqref="L16">
    <cfRule type="cellIs" dxfId="160" priority="175" operator="lessThan">
      <formula>8</formula>
    </cfRule>
  </conditionalFormatting>
  <conditionalFormatting sqref="L16">
    <cfRule type="containsBlanks" dxfId="159" priority="174">
      <formula>LEN(TRIM(L16))=0</formula>
    </cfRule>
  </conditionalFormatting>
  <conditionalFormatting sqref="L16">
    <cfRule type="cellIs" dxfId="158" priority="173" operator="lessThan">
      <formula>8</formula>
    </cfRule>
  </conditionalFormatting>
  <conditionalFormatting sqref="L19">
    <cfRule type="containsBlanks" dxfId="157" priority="172">
      <formula>LEN(TRIM(L19))=0</formula>
    </cfRule>
  </conditionalFormatting>
  <conditionalFormatting sqref="L19">
    <cfRule type="cellIs" dxfId="156" priority="171" operator="lessThan">
      <formula>8</formula>
    </cfRule>
  </conditionalFormatting>
  <conditionalFormatting sqref="L19">
    <cfRule type="containsBlanks" dxfId="155" priority="170">
      <formula>LEN(TRIM(L19))=0</formula>
    </cfRule>
  </conditionalFormatting>
  <conditionalFormatting sqref="L19">
    <cfRule type="cellIs" dxfId="154" priority="169" operator="lessThan">
      <formula>8</formula>
    </cfRule>
  </conditionalFormatting>
  <conditionalFormatting sqref="L17">
    <cfRule type="containsBlanks" dxfId="153" priority="168">
      <formula>LEN(TRIM(L17))=0</formula>
    </cfRule>
  </conditionalFormatting>
  <conditionalFormatting sqref="L17">
    <cfRule type="cellIs" dxfId="152" priority="167" operator="lessThan">
      <formula>8</formula>
    </cfRule>
  </conditionalFormatting>
  <conditionalFormatting sqref="L21">
    <cfRule type="containsBlanks" dxfId="151" priority="166">
      <formula>LEN(TRIM(L21))=0</formula>
    </cfRule>
  </conditionalFormatting>
  <conditionalFormatting sqref="L21">
    <cfRule type="cellIs" dxfId="150" priority="165" operator="lessThan">
      <formula>8</formula>
    </cfRule>
  </conditionalFormatting>
  <conditionalFormatting sqref="L21">
    <cfRule type="containsBlanks" dxfId="149" priority="164">
      <formula>LEN(TRIM(L21))=0</formula>
    </cfRule>
  </conditionalFormatting>
  <conditionalFormatting sqref="L21">
    <cfRule type="cellIs" dxfId="148" priority="163" operator="lessThan">
      <formula>8</formula>
    </cfRule>
  </conditionalFormatting>
  <conditionalFormatting sqref="L21">
    <cfRule type="containsBlanks" dxfId="147" priority="162">
      <formula>LEN(TRIM(L21))=0</formula>
    </cfRule>
  </conditionalFormatting>
  <conditionalFormatting sqref="L21">
    <cfRule type="cellIs" dxfId="146" priority="161" operator="lessThan">
      <formula>8</formula>
    </cfRule>
  </conditionalFormatting>
  <conditionalFormatting sqref="L19">
    <cfRule type="containsBlanks" dxfId="145" priority="160">
      <formula>LEN(TRIM(L19))=0</formula>
    </cfRule>
  </conditionalFormatting>
  <conditionalFormatting sqref="L19">
    <cfRule type="cellIs" dxfId="144" priority="159" operator="lessThan">
      <formula>8</formula>
    </cfRule>
  </conditionalFormatting>
  <conditionalFormatting sqref="L19">
    <cfRule type="containsBlanks" dxfId="143" priority="158">
      <formula>LEN(TRIM(L19))=0</formula>
    </cfRule>
  </conditionalFormatting>
  <conditionalFormatting sqref="L19">
    <cfRule type="cellIs" dxfId="142" priority="157" operator="lessThan">
      <formula>8</formula>
    </cfRule>
  </conditionalFormatting>
  <conditionalFormatting sqref="L19">
    <cfRule type="containsBlanks" dxfId="141" priority="152">
      <formula>LEN(TRIM(L19))=0</formula>
    </cfRule>
  </conditionalFormatting>
  <conditionalFormatting sqref="L19">
    <cfRule type="cellIs" dxfId="140" priority="151" operator="lessThan">
      <formula>8</formula>
    </cfRule>
  </conditionalFormatting>
  <conditionalFormatting sqref="L19">
    <cfRule type="containsBlanks" dxfId="139" priority="150">
      <formula>LEN(TRIM(L19))=0</formula>
    </cfRule>
  </conditionalFormatting>
  <conditionalFormatting sqref="L19">
    <cfRule type="cellIs" dxfId="138" priority="149" operator="lessThan">
      <formula>8</formula>
    </cfRule>
  </conditionalFormatting>
  <conditionalFormatting sqref="L19">
    <cfRule type="containsBlanks" dxfId="137" priority="146">
      <formula>LEN(TRIM(L19))=0</formula>
    </cfRule>
  </conditionalFormatting>
  <conditionalFormatting sqref="L19">
    <cfRule type="cellIs" dxfId="136" priority="145" operator="lessThan">
      <formula>8</formula>
    </cfRule>
  </conditionalFormatting>
  <conditionalFormatting sqref="L17">
    <cfRule type="containsBlanks" dxfId="135" priority="142">
      <formula>LEN(TRIM(L17))=0</formula>
    </cfRule>
  </conditionalFormatting>
  <conditionalFormatting sqref="L17">
    <cfRule type="cellIs" dxfId="134" priority="141" operator="lessThan">
      <formula>8</formula>
    </cfRule>
  </conditionalFormatting>
  <conditionalFormatting sqref="L17">
    <cfRule type="containsBlanks" dxfId="133" priority="140">
      <formula>LEN(TRIM(L17))=0</formula>
    </cfRule>
  </conditionalFormatting>
  <conditionalFormatting sqref="L17">
    <cfRule type="cellIs" dxfId="132" priority="139" operator="lessThan">
      <formula>8</formula>
    </cfRule>
  </conditionalFormatting>
  <conditionalFormatting sqref="L16">
    <cfRule type="containsBlanks" dxfId="131" priority="138">
      <formula>LEN(TRIM(L16))=0</formula>
    </cfRule>
  </conditionalFormatting>
  <conditionalFormatting sqref="L16">
    <cfRule type="cellIs" dxfId="130" priority="137" operator="lessThan">
      <formula>8</formula>
    </cfRule>
  </conditionalFormatting>
  <conditionalFormatting sqref="L16">
    <cfRule type="containsBlanks" dxfId="129" priority="136">
      <formula>LEN(TRIM(L16))=0</formula>
    </cfRule>
  </conditionalFormatting>
  <conditionalFormatting sqref="L16">
    <cfRule type="cellIs" dxfId="128" priority="135" operator="lessThan">
      <formula>8</formula>
    </cfRule>
  </conditionalFormatting>
  <conditionalFormatting sqref="L17">
    <cfRule type="containsBlanks" dxfId="127" priority="130">
      <formula>LEN(TRIM(L17))=0</formula>
    </cfRule>
  </conditionalFormatting>
  <conditionalFormatting sqref="L17">
    <cfRule type="cellIs" dxfId="126" priority="129" operator="lessThan">
      <formula>8</formula>
    </cfRule>
  </conditionalFormatting>
  <conditionalFormatting sqref="L17">
    <cfRule type="containsBlanks" dxfId="125" priority="126">
      <formula>LEN(TRIM(L17))=0</formula>
    </cfRule>
  </conditionalFormatting>
  <conditionalFormatting sqref="L17">
    <cfRule type="cellIs" dxfId="124" priority="125" operator="lessThan">
      <formula>8</formula>
    </cfRule>
  </conditionalFormatting>
  <conditionalFormatting sqref="L16">
    <cfRule type="containsBlanks" dxfId="123" priority="124">
      <formula>LEN(TRIM(L16))=0</formula>
    </cfRule>
  </conditionalFormatting>
  <conditionalFormatting sqref="L16">
    <cfRule type="cellIs" dxfId="122" priority="123" operator="lessThan">
      <formula>8</formula>
    </cfRule>
  </conditionalFormatting>
  <conditionalFormatting sqref="L16">
    <cfRule type="containsBlanks" dxfId="121" priority="122">
      <formula>LEN(TRIM(L16))=0</formula>
    </cfRule>
  </conditionalFormatting>
  <conditionalFormatting sqref="L16">
    <cfRule type="cellIs" dxfId="120" priority="121" operator="lessThan">
      <formula>8</formula>
    </cfRule>
  </conditionalFormatting>
  <conditionalFormatting sqref="L21">
    <cfRule type="containsBlanks" dxfId="119" priority="120">
      <formula>LEN(TRIM(L21))=0</formula>
    </cfRule>
  </conditionalFormatting>
  <conditionalFormatting sqref="L21">
    <cfRule type="cellIs" dxfId="118" priority="119" operator="lessThan">
      <formula>8</formula>
    </cfRule>
  </conditionalFormatting>
  <conditionalFormatting sqref="L21">
    <cfRule type="containsBlanks" dxfId="117" priority="118">
      <formula>LEN(TRIM(L21))=0</formula>
    </cfRule>
  </conditionalFormatting>
  <conditionalFormatting sqref="L21">
    <cfRule type="cellIs" dxfId="116" priority="117" operator="lessThan">
      <formula>8</formula>
    </cfRule>
  </conditionalFormatting>
  <conditionalFormatting sqref="L21">
    <cfRule type="containsBlanks" dxfId="115" priority="116">
      <formula>LEN(TRIM(L21))=0</formula>
    </cfRule>
  </conditionalFormatting>
  <conditionalFormatting sqref="L21">
    <cfRule type="cellIs" dxfId="114" priority="115" operator="lessThan">
      <formula>8</formula>
    </cfRule>
  </conditionalFormatting>
  <conditionalFormatting sqref="L20">
    <cfRule type="containsBlanks" dxfId="113" priority="114">
      <formula>LEN(TRIM(L20))=0</formula>
    </cfRule>
  </conditionalFormatting>
  <conditionalFormatting sqref="L20">
    <cfRule type="cellIs" dxfId="112" priority="113" operator="lessThan">
      <formula>8</formula>
    </cfRule>
  </conditionalFormatting>
  <conditionalFormatting sqref="L20">
    <cfRule type="containsBlanks" dxfId="111" priority="112">
      <formula>LEN(TRIM(L20))=0</formula>
    </cfRule>
  </conditionalFormatting>
  <conditionalFormatting sqref="L20">
    <cfRule type="cellIs" dxfId="110" priority="111" operator="lessThan">
      <formula>8</formula>
    </cfRule>
  </conditionalFormatting>
  <conditionalFormatting sqref="L20">
    <cfRule type="containsBlanks" dxfId="109" priority="110">
      <formula>LEN(TRIM(L20))=0</formula>
    </cfRule>
  </conditionalFormatting>
  <conditionalFormatting sqref="L20">
    <cfRule type="cellIs" dxfId="108" priority="109" operator="lessThan">
      <formula>8</formula>
    </cfRule>
  </conditionalFormatting>
  <conditionalFormatting sqref="L20">
    <cfRule type="containsBlanks" dxfId="107" priority="108">
      <formula>LEN(TRIM(L20))=0</formula>
    </cfRule>
  </conditionalFormatting>
  <conditionalFormatting sqref="L20">
    <cfRule type="cellIs" dxfId="106" priority="107" operator="lessThan">
      <formula>8</formula>
    </cfRule>
  </conditionalFormatting>
  <conditionalFormatting sqref="L20">
    <cfRule type="containsBlanks" dxfId="105" priority="106">
      <formula>LEN(TRIM(L20))=0</formula>
    </cfRule>
  </conditionalFormatting>
  <conditionalFormatting sqref="L20">
    <cfRule type="cellIs" dxfId="104" priority="105" operator="lessThan">
      <formula>8</formula>
    </cfRule>
  </conditionalFormatting>
  <conditionalFormatting sqref="G18:I18">
    <cfRule type="containsBlanks" dxfId="103" priority="104">
      <formula>LEN(TRIM(G18))=0</formula>
    </cfRule>
  </conditionalFormatting>
  <conditionalFormatting sqref="G18:I18">
    <cfRule type="cellIs" dxfId="102" priority="103" operator="lessThan">
      <formula>8</formula>
    </cfRule>
  </conditionalFormatting>
  <conditionalFormatting sqref="E18:J18">
    <cfRule type="containsBlanks" dxfId="101" priority="98">
      <formula>LEN(TRIM(E18))=0</formula>
    </cfRule>
  </conditionalFormatting>
  <conditionalFormatting sqref="E18:J18">
    <cfRule type="cellIs" dxfId="100" priority="97" operator="lessThan">
      <formula>8</formula>
    </cfRule>
  </conditionalFormatting>
  <conditionalFormatting sqref="E18:H18">
    <cfRule type="containsBlanks" dxfId="99" priority="102">
      <formula>LEN(TRIM(E18))=0</formula>
    </cfRule>
  </conditionalFormatting>
  <conditionalFormatting sqref="E18:H18">
    <cfRule type="cellIs" dxfId="98" priority="101" operator="lessThan">
      <formula>8</formula>
    </cfRule>
  </conditionalFormatting>
  <conditionalFormatting sqref="E18:H18">
    <cfRule type="containsBlanks" dxfId="97" priority="100">
      <formula>LEN(TRIM(E18))=0</formula>
    </cfRule>
  </conditionalFormatting>
  <conditionalFormatting sqref="E18:H18">
    <cfRule type="cellIs" dxfId="96" priority="99" operator="lessThan">
      <formula>8</formula>
    </cfRule>
  </conditionalFormatting>
  <conditionalFormatting sqref="F18:I18">
    <cfRule type="containsBlanks" dxfId="95" priority="94">
      <formula>LEN(TRIM(F18))=0</formula>
    </cfRule>
  </conditionalFormatting>
  <conditionalFormatting sqref="F18:I18">
    <cfRule type="cellIs" dxfId="94" priority="93" operator="lessThan">
      <formula>8</formula>
    </cfRule>
  </conditionalFormatting>
  <conditionalFormatting sqref="J18">
    <cfRule type="containsBlanks" dxfId="93" priority="96">
      <formula>LEN(TRIM(J18))=0</formula>
    </cfRule>
  </conditionalFormatting>
  <conditionalFormatting sqref="J18">
    <cfRule type="cellIs" dxfId="92" priority="95" operator="lessThan">
      <formula>8</formula>
    </cfRule>
  </conditionalFormatting>
  <conditionalFormatting sqref="G18:I18">
    <cfRule type="containsBlanks" dxfId="91" priority="92">
      <formula>LEN(TRIM(G18))=0</formula>
    </cfRule>
  </conditionalFormatting>
  <conditionalFormatting sqref="G18:I18">
    <cfRule type="cellIs" dxfId="90" priority="91" operator="lessThan">
      <formula>8</formula>
    </cfRule>
  </conditionalFormatting>
  <conditionalFormatting sqref="H18">
    <cfRule type="containsBlanks" dxfId="89" priority="90">
      <formula>LEN(TRIM(H18))=0</formula>
    </cfRule>
  </conditionalFormatting>
  <conditionalFormatting sqref="H18">
    <cfRule type="cellIs" dxfId="88" priority="89" operator="lessThan">
      <formula>8</formula>
    </cfRule>
  </conditionalFormatting>
  <conditionalFormatting sqref="H18">
    <cfRule type="containsBlanks" dxfId="87" priority="88">
      <formula>LEN(TRIM(H18))=0</formula>
    </cfRule>
  </conditionalFormatting>
  <conditionalFormatting sqref="H18">
    <cfRule type="cellIs" dxfId="86" priority="87" operator="lessThan">
      <formula>8</formula>
    </cfRule>
  </conditionalFormatting>
  <conditionalFormatting sqref="I18">
    <cfRule type="containsBlanks" dxfId="85" priority="86">
      <formula>LEN(TRIM(I18))=0</formula>
    </cfRule>
  </conditionalFormatting>
  <conditionalFormatting sqref="I18">
    <cfRule type="cellIs" dxfId="84" priority="85" operator="lessThan">
      <formula>8</formula>
    </cfRule>
  </conditionalFormatting>
  <conditionalFormatting sqref="I18">
    <cfRule type="containsBlanks" dxfId="83" priority="84">
      <formula>LEN(TRIM(I18))=0</formula>
    </cfRule>
  </conditionalFormatting>
  <conditionalFormatting sqref="I18">
    <cfRule type="cellIs" dxfId="82" priority="83" operator="lessThan">
      <formula>8</formula>
    </cfRule>
  </conditionalFormatting>
  <conditionalFormatting sqref="J18">
    <cfRule type="containsBlanks" dxfId="81" priority="82">
      <formula>LEN(TRIM(J18))=0</formula>
    </cfRule>
  </conditionalFormatting>
  <conditionalFormatting sqref="J18">
    <cfRule type="cellIs" dxfId="80" priority="81" operator="lessThan">
      <formula>8</formula>
    </cfRule>
  </conditionalFormatting>
  <conditionalFormatting sqref="J18">
    <cfRule type="containsBlanks" dxfId="79" priority="80">
      <formula>LEN(TRIM(J18))=0</formula>
    </cfRule>
  </conditionalFormatting>
  <conditionalFormatting sqref="J18">
    <cfRule type="cellIs" dxfId="78" priority="79" operator="lessThan">
      <formula>8</formula>
    </cfRule>
  </conditionalFormatting>
  <conditionalFormatting sqref="H18:J18">
    <cfRule type="containsBlanks" dxfId="77" priority="78">
      <formula>LEN(TRIM(H18))=0</formula>
    </cfRule>
  </conditionalFormatting>
  <conditionalFormatting sqref="H18:J18">
    <cfRule type="cellIs" dxfId="76" priority="77" operator="lessThan">
      <formula>8</formula>
    </cfRule>
  </conditionalFormatting>
  <conditionalFormatting sqref="H18:J18">
    <cfRule type="containsBlanks" dxfId="75" priority="76">
      <formula>LEN(TRIM(H18))=0</formula>
    </cfRule>
  </conditionalFormatting>
  <conditionalFormatting sqref="H18:J18">
    <cfRule type="cellIs" dxfId="74" priority="75" operator="lessThan">
      <formula>8</formula>
    </cfRule>
  </conditionalFormatting>
  <conditionalFormatting sqref="G18:H18">
    <cfRule type="containsBlanks" dxfId="73" priority="74">
      <formula>LEN(TRIM(G18))=0</formula>
    </cfRule>
  </conditionalFormatting>
  <conditionalFormatting sqref="G18:H18">
    <cfRule type="cellIs" dxfId="72" priority="73" operator="lessThan">
      <formula>8</formula>
    </cfRule>
  </conditionalFormatting>
  <conditionalFormatting sqref="G18:H18">
    <cfRule type="containsBlanks" dxfId="71" priority="72">
      <formula>LEN(TRIM(G18))=0</formula>
    </cfRule>
  </conditionalFormatting>
  <conditionalFormatting sqref="G18:H18">
    <cfRule type="cellIs" dxfId="70" priority="71" operator="lessThan">
      <formula>8</formula>
    </cfRule>
  </conditionalFormatting>
  <conditionalFormatting sqref="I18">
    <cfRule type="containsBlanks" dxfId="69" priority="70">
      <formula>LEN(TRIM(I18))=0</formula>
    </cfRule>
  </conditionalFormatting>
  <conditionalFormatting sqref="I18">
    <cfRule type="cellIs" dxfId="68" priority="69" operator="lessThan">
      <formula>8</formula>
    </cfRule>
  </conditionalFormatting>
  <conditionalFormatting sqref="I18">
    <cfRule type="containsBlanks" dxfId="67" priority="68">
      <formula>LEN(TRIM(I18))=0</formula>
    </cfRule>
  </conditionalFormatting>
  <conditionalFormatting sqref="I18">
    <cfRule type="cellIs" dxfId="66" priority="67" operator="lessThan">
      <formula>8</formula>
    </cfRule>
  </conditionalFormatting>
  <conditionalFormatting sqref="J18">
    <cfRule type="containsBlanks" dxfId="65" priority="66">
      <formula>LEN(TRIM(J18))=0</formula>
    </cfRule>
  </conditionalFormatting>
  <conditionalFormatting sqref="J18">
    <cfRule type="cellIs" dxfId="64" priority="65" operator="lessThan">
      <formula>8</formula>
    </cfRule>
  </conditionalFormatting>
  <conditionalFormatting sqref="J18">
    <cfRule type="containsBlanks" dxfId="63" priority="64">
      <formula>LEN(TRIM(J18))=0</formula>
    </cfRule>
  </conditionalFormatting>
  <conditionalFormatting sqref="J18">
    <cfRule type="cellIs" dxfId="62" priority="63" operator="lessThan">
      <formula>8</formula>
    </cfRule>
  </conditionalFormatting>
  <conditionalFormatting sqref="E18">
    <cfRule type="containsBlanks" dxfId="61" priority="62">
      <formula>LEN(TRIM(E18))=0</formula>
    </cfRule>
  </conditionalFormatting>
  <conditionalFormatting sqref="E18">
    <cfRule type="cellIs" dxfId="60" priority="61" operator="lessThan">
      <formula>8</formula>
    </cfRule>
  </conditionalFormatting>
  <conditionalFormatting sqref="E18">
    <cfRule type="containsBlanks" dxfId="59" priority="60">
      <formula>LEN(TRIM(E18))=0</formula>
    </cfRule>
  </conditionalFormatting>
  <conditionalFormatting sqref="E18">
    <cfRule type="cellIs" dxfId="58" priority="59" operator="lessThan">
      <formula>8</formula>
    </cfRule>
  </conditionalFormatting>
  <conditionalFormatting sqref="I18">
    <cfRule type="containsBlanks" dxfId="57" priority="58">
      <formula>LEN(TRIM(I18))=0</formula>
    </cfRule>
  </conditionalFormatting>
  <conditionalFormatting sqref="I18">
    <cfRule type="cellIs" dxfId="56" priority="57" operator="lessThan">
      <formula>8</formula>
    </cfRule>
  </conditionalFormatting>
  <conditionalFormatting sqref="E18:G18">
    <cfRule type="containsBlanks" dxfId="55" priority="56">
      <formula>LEN(TRIM(E18))=0</formula>
    </cfRule>
  </conditionalFormatting>
  <conditionalFormatting sqref="E18:G18">
    <cfRule type="cellIs" dxfId="54" priority="55" operator="lessThan">
      <formula>8</formula>
    </cfRule>
  </conditionalFormatting>
  <conditionalFormatting sqref="E18:G18">
    <cfRule type="containsBlanks" dxfId="53" priority="54">
      <formula>LEN(TRIM(E18))=0</formula>
    </cfRule>
  </conditionalFormatting>
  <conditionalFormatting sqref="E18:G18">
    <cfRule type="cellIs" dxfId="52" priority="53" operator="lessThan">
      <formula>8</formula>
    </cfRule>
  </conditionalFormatting>
  <conditionalFormatting sqref="H18">
    <cfRule type="containsBlanks" dxfId="51" priority="52">
      <formula>LEN(TRIM(H18))=0</formula>
    </cfRule>
  </conditionalFormatting>
  <conditionalFormatting sqref="H18">
    <cfRule type="cellIs" dxfId="50" priority="51" operator="lessThan">
      <formula>8</formula>
    </cfRule>
  </conditionalFormatting>
  <conditionalFormatting sqref="H18">
    <cfRule type="containsBlanks" dxfId="49" priority="50">
      <formula>LEN(TRIM(H18))=0</formula>
    </cfRule>
  </conditionalFormatting>
  <conditionalFormatting sqref="H18">
    <cfRule type="cellIs" dxfId="48" priority="49" operator="lessThan">
      <formula>8</formula>
    </cfRule>
  </conditionalFormatting>
  <conditionalFormatting sqref="H18">
    <cfRule type="containsBlanks" dxfId="47" priority="48">
      <formula>LEN(TRIM(H18))=0</formula>
    </cfRule>
  </conditionalFormatting>
  <conditionalFormatting sqref="H18">
    <cfRule type="cellIs" dxfId="46" priority="47" operator="lessThan">
      <formula>8</formula>
    </cfRule>
  </conditionalFormatting>
  <conditionalFormatting sqref="H18">
    <cfRule type="containsBlanks" dxfId="45" priority="46">
      <formula>LEN(TRIM(H18))=0</formula>
    </cfRule>
  </conditionalFormatting>
  <conditionalFormatting sqref="H18">
    <cfRule type="cellIs" dxfId="44" priority="45" operator="lessThan">
      <formula>8</formula>
    </cfRule>
  </conditionalFormatting>
  <conditionalFormatting sqref="J18">
    <cfRule type="containsBlanks" dxfId="43" priority="44">
      <formula>LEN(TRIM(J18))=0</formula>
    </cfRule>
  </conditionalFormatting>
  <conditionalFormatting sqref="J18">
    <cfRule type="cellIs" dxfId="42" priority="43" operator="lessThan">
      <formula>8</formula>
    </cfRule>
  </conditionalFormatting>
  <conditionalFormatting sqref="J18">
    <cfRule type="containsBlanks" dxfId="41" priority="42">
      <formula>LEN(TRIM(J18))=0</formula>
    </cfRule>
  </conditionalFormatting>
  <conditionalFormatting sqref="J18">
    <cfRule type="cellIs" dxfId="40" priority="41" operator="lessThan">
      <formula>8</formula>
    </cfRule>
  </conditionalFormatting>
  <conditionalFormatting sqref="K18">
    <cfRule type="containsBlanks" dxfId="39" priority="40">
      <formula>LEN(TRIM(K18))=0</formula>
    </cfRule>
  </conditionalFormatting>
  <conditionalFormatting sqref="K18">
    <cfRule type="cellIs" dxfId="38" priority="39" operator="lessThan">
      <formula>8</formula>
    </cfRule>
  </conditionalFormatting>
  <conditionalFormatting sqref="K18">
    <cfRule type="containsBlanks" dxfId="37" priority="38">
      <formula>LEN(TRIM(K18))=0</formula>
    </cfRule>
  </conditionalFormatting>
  <conditionalFormatting sqref="K18">
    <cfRule type="cellIs" dxfId="36" priority="37" operator="lessThan">
      <formula>8</formula>
    </cfRule>
  </conditionalFormatting>
  <conditionalFormatting sqref="K18">
    <cfRule type="containsBlanks" dxfId="35" priority="36">
      <formula>LEN(TRIM(K18))=0</formula>
    </cfRule>
  </conditionalFormatting>
  <conditionalFormatting sqref="K18">
    <cfRule type="cellIs" dxfId="34" priority="35" operator="lessThan">
      <formula>8</formula>
    </cfRule>
  </conditionalFormatting>
  <conditionalFormatting sqref="K18">
    <cfRule type="containsBlanks" dxfId="33" priority="34">
      <formula>LEN(TRIM(K18))=0</formula>
    </cfRule>
  </conditionalFormatting>
  <conditionalFormatting sqref="K18">
    <cfRule type="cellIs" dxfId="32" priority="33" operator="lessThan">
      <formula>8</formula>
    </cfRule>
  </conditionalFormatting>
  <conditionalFormatting sqref="K18">
    <cfRule type="containsBlanks" dxfId="31" priority="32">
      <formula>LEN(TRIM(K18))=0</formula>
    </cfRule>
  </conditionalFormatting>
  <conditionalFormatting sqref="K18">
    <cfRule type="cellIs" dxfId="30" priority="31" operator="lessThan">
      <formula>8</formula>
    </cfRule>
  </conditionalFormatting>
  <conditionalFormatting sqref="K18">
    <cfRule type="containsBlanks" dxfId="29" priority="30">
      <formula>LEN(TRIM(K18))=0</formula>
    </cfRule>
  </conditionalFormatting>
  <conditionalFormatting sqref="K18">
    <cfRule type="cellIs" dxfId="28" priority="29" operator="lessThan">
      <formula>8</formula>
    </cfRule>
  </conditionalFormatting>
  <conditionalFormatting sqref="K18">
    <cfRule type="containsBlanks" dxfId="27" priority="28">
      <formula>LEN(TRIM(K18))=0</formula>
    </cfRule>
  </conditionalFormatting>
  <conditionalFormatting sqref="K18">
    <cfRule type="cellIs" dxfId="26" priority="27" operator="lessThan">
      <formula>8</formula>
    </cfRule>
  </conditionalFormatting>
  <conditionalFormatting sqref="K18">
    <cfRule type="containsBlanks" dxfId="25" priority="26">
      <formula>LEN(TRIM(K18))=0</formula>
    </cfRule>
  </conditionalFormatting>
  <conditionalFormatting sqref="K18">
    <cfRule type="cellIs" dxfId="24" priority="25" operator="lessThan">
      <formula>8</formula>
    </cfRule>
  </conditionalFormatting>
  <conditionalFormatting sqref="K18">
    <cfRule type="containsBlanks" dxfId="23" priority="24">
      <formula>LEN(TRIM(K18))=0</formula>
    </cfRule>
  </conditionalFormatting>
  <conditionalFormatting sqref="K18">
    <cfRule type="cellIs" dxfId="22" priority="23" operator="lessThan">
      <formula>8</formula>
    </cfRule>
  </conditionalFormatting>
  <conditionalFormatting sqref="K18">
    <cfRule type="containsBlanks" dxfId="21" priority="22">
      <formula>LEN(TRIM(K18))=0</formula>
    </cfRule>
  </conditionalFormatting>
  <conditionalFormatting sqref="K18">
    <cfRule type="cellIs" dxfId="20" priority="21" operator="lessThan">
      <formula>8</formula>
    </cfRule>
  </conditionalFormatting>
  <conditionalFormatting sqref="L18">
    <cfRule type="containsBlanks" dxfId="19" priority="20">
      <formula>LEN(TRIM(L18))=0</formula>
    </cfRule>
  </conditionalFormatting>
  <conditionalFormatting sqref="L18">
    <cfRule type="cellIs" dxfId="18" priority="19" operator="lessThan">
      <formula>8</formula>
    </cfRule>
  </conditionalFormatting>
  <conditionalFormatting sqref="L18">
    <cfRule type="containsBlanks" dxfId="17" priority="18">
      <formula>LEN(TRIM(L18))=0</formula>
    </cfRule>
  </conditionalFormatting>
  <conditionalFormatting sqref="L18">
    <cfRule type="cellIs" dxfId="16" priority="17" operator="lessThan">
      <formula>8</formula>
    </cfRule>
  </conditionalFormatting>
  <conditionalFormatting sqref="L18">
    <cfRule type="containsBlanks" dxfId="15" priority="16">
      <formula>LEN(TRIM(L18))=0</formula>
    </cfRule>
  </conditionalFormatting>
  <conditionalFormatting sqref="L18">
    <cfRule type="cellIs" dxfId="14" priority="15" operator="lessThan">
      <formula>8</formula>
    </cfRule>
  </conditionalFormatting>
  <conditionalFormatting sqref="L18">
    <cfRule type="containsBlanks" dxfId="13" priority="14">
      <formula>LEN(TRIM(L18))=0</formula>
    </cfRule>
  </conditionalFormatting>
  <conditionalFormatting sqref="L18">
    <cfRule type="cellIs" dxfId="12" priority="13" operator="lessThan">
      <formula>8</formula>
    </cfRule>
  </conditionalFormatting>
  <conditionalFormatting sqref="L18">
    <cfRule type="containsBlanks" dxfId="11" priority="12">
      <formula>LEN(TRIM(L18))=0</formula>
    </cfRule>
  </conditionalFormatting>
  <conditionalFormatting sqref="L18">
    <cfRule type="cellIs" dxfId="10" priority="11" operator="lessThan">
      <formula>8</formula>
    </cfRule>
  </conditionalFormatting>
  <conditionalFormatting sqref="L18">
    <cfRule type="containsBlanks" dxfId="9" priority="10">
      <formula>LEN(TRIM(L18))=0</formula>
    </cfRule>
  </conditionalFormatting>
  <conditionalFormatting sqref="L18">
    <cfRule type="cellIs" dxfId="8" priority="9" operator="lessThan">
      <formula>8</formula>
    </cfRule>
  </conditionalFormatting>
  <conditionalFormatting sqref="L18">
    <cfRule type="containsBlanks" dxfId="7" priority="8">
      <formula>LEN(TRIM(L18))=0</formula>
    </cfRule>
  </conditionalFormatting>
  <conditionalFormatting sqref="L18">
    <cfRule type="cellIs" dxfId="6" priority="7" operator="lessThan">
      <formula>8</formula>
    </cfRule>
  </conditionalFormatting>
  <conditionalFormatting sqref="L18">
    <cfRule type="containsBlanks" dxfId="5" priority="6">
      <formula>LEN(TRIM(L18))=0</formula>
    </cfRule>
  </conditionalFormatting>
  <conditionalFormatting sqref="L18">
    <cfRule type="cellIs" dxfId="4" priority="5" operator="lessThan">
      <formula>8</formula>
    </cfRule>
  </conditionalFormatting>
  <conditionalFormatting sqref="L18">
    <cfRule type="containsBlanks" dxfId="3" priority="4">
      <formula>LEN(TRIM(L18))=0</formula>
    </cfRule>
  </conditionalFormatting>
  <conditionalFormatting sqref="L18">
    <cfRule type="cellIs" dxfId="2" priority="3" operator="lessThan">
      <formula>8</formula>
    </cfRule>
  </conditionalFormatting>
  <conditionalFormatting sqref="L18">
    <cfRule type="containsBlanks" dxfId="1" priority="2">
      <formula>LEN(TRIM(L18))=0</formula>
    </cfRule>
  </conditionalFormatting>
  <conditionalFormatting sqref="L18">
    <cfRule type="cellIs" dxfId="0" priority="1" operator="lessThan">
      <formula>8</formula>
    </cfRule>
  </conditionalFormatting>
  <printOptions verticalCentered="1" gridLines="1"/>
  <pageMargins left="0" right="0.94488188976377963" top="0" bottom="0" header="0" footer="0"/>
  <pageSetup paperSize="5" scale="28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Right="0"/>
    <pageSetUpPr fitToPage="1"/>
  </sheetPr>
  <dimension ref="A1:DP108"/>
  <sheetViews>
    <sheetView workbookViewId="0"/>
  </sheetViews>
  <sheetFormatPr defaultRowHeight="12.75" outlineLevelCol="1" x14ac:dyDescent="0.2"/>
  <cols>
    <col min="1" max="1" width="2.7109375" style="45" customWidth="1"/>
    <col min="2" max="2" width="26.42578125" style="30" customWidth="1"/>
    <col min="3" max="3" width="10" style="31" customWidth="1"/>
    <col min="4" max="4" width="11.5703125" style="32" customWidth="1"/>
    <col min="5" max="5" width="10.7109375" style="32" customWidth="1"/>
    <col min="6" max="6" width="14.140625" style="32" customWidth="1"/>
    <col min="7" max="7" width="5" style="32" customWidth="1"/>
    <col min="8" max="8" width="12" style="32" customWidth="1" outlineLevel="1"/>
    <col min="9" max="10" width="10.42578125" style="32" customWidth="1" outlineLevel="1"/>
    <col min="11" max="11" width="9.42578125" style="32" customWidth="1" outlineLevel="1"/>
    <col min="12" max="12" width="9" style="36" customWidth="1" outlineLevel="1"/>
    <col min="13" max="13" width="10.7109375" style="36" customWidth="1" outlineLevel="1"/>
    <col min="14" max="14" width="9.5703125" style="36" customWidth="1" outlineLevel="1"/>
    <col min="15" max="16" width="10.140625" style="32" customWidth="1" outlineLevel="1"/>
    <col min="17" max="17" width="7.7109375" style="32" customWidth="1" outlineLevel="1"/>
    <col min="18" max="18" width="8.140625" style="32" customWidth="1" outlineLevel="1"/>
    <col min="19" max="19" width="8.85546875" style="32" customWidth="1" outlineLevel="1"/>
    <col min="20" max="20" width="10.42578125" style="32" customWidth="1" outlineLevel="1"/>
    <col min="21" max="21" width="9.85546875" style="32" customWidth="1" outlineLevel="1"/>
    <col min="22" max="22" width="8.140625" style="32" customWidth="1" outlineLevel="1"/>
    <col min="23" max="23" width="12.5703125" style="32" customWidth="1" outlineLevel="1"/>
    <col min="24" max="24" width="10.42578125" style="32" customWidth="1" outlineLevel="1"/>
    <col min="25" max="25" width="12.140625" style="32" customWidth="1" outlineLevel="1"/>
    <col min="26" max="26" width="10.42578125" style="32" customWidth="1" outlineLevel="1"/>
    <col min="27" max="27" width="9.85546875" style="32" customWidth="1" outlineLevel="1"/>
    <col min="28" max="28" width="8.42578125" style="32" customWidth="1" outlineLevel="1"/>
    <col min="29" max="29" width="10.42578125" style="32" customWidth="1" outlineLevel="1"/>
    <col min="30" max="30" width="7" style="37" customWidth="1" outlineLevel="1"/>
    <col min="31" max="31" width="6.7109375" style="38" customWidth="1" outlineLevel="1"/>
    <col min="32" max="32" width="8.28515625" style="39" customWidth="1"/>
    <col min="33" max="33" width="7" style="38" customWidth="1"/>
    <col min="34" max="34" width="7.7109375" style="37" customWidth="1"/>
    <col min="35" max="35" width="11.5703125" style="34" customWidth="1"/>
    <col min="36" max="36" width="12.5703125" style="32" customWidth="1"/>
    <col min="37" max="37" width="10.5703125" style="32" customWidth="1"/>
    <col min="38" max="38" width="14" style="32" customWidth="1"/>
    <col min="39" max="39" width="10.7109375" style="32" customWidth="1"/>
    <col min="40" max="40" width="11.5703125" style="32" customWidth="1"/>
    <col min="41" max="42" width="11.42578125" style="32" customWidth="1"/>
    <col min="43" max="43" width="10.42578125" style="32" customWidth="1"/>
    <col min="44" max="44" width="10.5703125" style="32" customWidth="1"/>
    <col min="45" max="45" width="12" style="32" customWidth="1"/>
    <col min="46" max="46" width="14.5703125" style="32" customWidth="1"/>
    <col min="47" max="47" width="10.7109375" style="32" customWidth="1"/>
    <col min="48" max="48" width="10.5703125" style="32" customWidth="1"/>
    <col min="49" max="49" width="11.5703125" style="36" customWidth="1"/>
    <col min="50" max="50" width="11.5703125" style="32" customWidth="1" outlineLevel="1"/>
    <col min="51" max="51" width="10.5703125" style="32" customWidth="1" outlineLevel="1"/>
    <col min="52" max="55" width="10.42578125" style="32" customWidth="1" outlineLevel="1"/>
    <col min="56" max="56" width="10.7109375" style="32" customWidth="1" outlineLevel="1"/>
    <col min="57" max="57" width="11.85546875" style="32" customWidth="1" outlineLevel="1"/>
    <col min="58" max="58" width="10.42578125" style="32" customWidth="1" outlineLevel="1"/>
    <col min="59" max="59" width="7.42578125" style="32" customWidth="1" outlineLevel="1"/>
    <col min="60" max="60" width="6.5703125" style="32" customWidth="1" outlineLevel="1"/>
    <col min="61" max="61" width="9.85546875" style="32" customWidth="1" outlineLevel="1"/>
    <col min="62" max="62" width="10.42578125" style="32" customWidth="1" outlineLevel="1"/>
    <col min="63" max="63" width="8.7109375" style="32" customWidth="1" outlineLevel="1"/>
    <col min="64" max="65" width="10.5703125" style="32" customWidth="1" outlineLevel="1"/>
    <col min="66" max="67" width="12.85546875" style="32" customWidth="1"/>
    <col min="68" max="68" width="14.28515625" style="30" bestFit="1" customWidth="1"/>
    <col min="69" max="69" width="16.140625" style="30" bestFit="1" customWidth="1"/>
    <col min="70" max="71" width="14.28515625" style="30" bestFit="1" customWidth="1"/>
    <col min="72" max="74" width="11.7109375" style="30" bestFit="1" customWidth="1"/>
    <col min="75" max="75" width="11.140625" style="30" bestFit="1" customWidth="1"/>
    <col min="76" max="76" width="11.7109375" style="30" bestFit="1" customWidth="1"/>
    <col min="77" max="77" width="10.7109375" style="30" bestFit="1" customWidth="1"/>
    <col min="78" max="78" width="16.7109375" style="30" bestFit="1" customWidth="1"/>
    <col min="79" max="82" width="10.5703125" style="30" bestFit="1" customWidth="1"/>
    <col min="83" max="83" width="12.85546875" style="30" bestFit="1" customWidth="1"/>
    <col min="84" max="84" width="11.7109375" style="30" bestFit="1" customWidth="1"/>
    <col min="85" max="85" width="10.5703125" style="30" bestFit="1" customWidth="1"/>
    <col min="86" max="86" width="16" style="30" bestFit="1" customWidth="1"/>
    <col min="87" max="87" width="10.5703125" style="30" bestFit="1" customWidth="1"/>
    <col min="88" max="88" width="10.5703125" style="30" customWidth="1"/>
    <col min="89" max="89" width="14.85546875" style="30" bestFit="1" customWidth="1"/>
    <col min="90" max="92" width="10.5703125" style="30" bestFit="1" customWidth="1"/>
    <col min="93" max="93" width="11.140625" style="30" bestFit="1" customWidth="1"/>
    <col min="94" max="94" width="10.5703125" style="30" bestFit="1" customWidth="1"/>
    <col min="95" max="256" width="9.140625" style="30"/>
    <col min="257" max="257" width="2.7109375" style="30" customWidth="1"/>
    <col min="258" max="258" width="26.42578125" style="30" customWidth="1"/>
    <col min="259" max="259" width="10" style="30" customWidth="1"/>
    <col min="260" max="260" width="11.5703125" style="30" customWidth="1"/>
    <col min="261" max="261" width="10.7109375" style="30" customWidth="1"/>
    <col min="262" max="262" width="14.140625" style="30" customWidth="1"/>
    <col min="263" max="263" width="5" style="30" customWidth="1"/>
    <col min="264" max="264" width="12" style="30" customWidth="1"/>
    <col min="265" max="266" width="10.42578125" style="30" customWidth="1"/>
    <col min="267" max="267" width="9.42578125" style="30" customWidth="1"/>
    <col min="268" max="268" width="9" style="30" customWidth="1"/>
    <col min="269" max="269" width="10.7109375" style="30" customWidth="1"/>
    <col min="270" max="270" width="9.5703125" style="30" customWidth="1"/>
    <col min="271" max="272" width="10.140625" style="30" customWidth="1"/>
    <col min="273" max="273" width="7.7109375" style="30" customWidth="1"/>
    <col min="274" max="274" width="8.140625" style="30" customWidth="1"/>
    <col min="275" max="275" width="8.85546875" style="30" customWidth="1"/>
    <col min="276" max="276" width="10.42578125" style="30" customWidth="1"/>
    <col min="277" max="277" width="9.85546875" style="30" customWidth="1"/>
    <col min="278" max="278" width="8.140625" style="30" customWidth="1"/>
    <col min="279" max="279" width="12.5703125" style="30" customWidth="1"/>
    <col min="280" max="280" width="10.42578125" style="30" customWidth="1"/>
    <col min="281" max="281" width="12.140625" style="30" customWidth="1"/>
    <col min="282" max="282" width="10.42578125" style="30" customWidth="1"/>
    <col min="283" max="283" width="9.85546875" style="30" customWidth="1"/>
    <col min="284" max="284" width="8.42578125" style="30" customWidth="1"/>
    <col min="285" max="285" width="10.42578125" style="30" customWidth="1"/>
    <col min="286" max="286" width="7" style="30" customWidth="1"/>
    <col min="287" max="287" width="6.7109375" style="30" customWidth="1"/>
    <col min="288" max="288" width="8.28515625" style="30" customWidth="1"/>
    <col min="289" max="289" width="7" style="30" customWidth="1"/>
    <col min="290" max="290" width="7.7109375" style="30" customWidth="1"/>
    <col min="291" max="291" width="11.5703125" style="30" customWidth="1"/>
    <col min="292" max="292" width="12.5703125" style="30" customWidth="1"/>
    <col min="293" max="293" width="10.5703125" style="30" customWidth="1"/>
    <col min="294" max="294" width="14" style="30" customWidth="1"/>
    <col min="295" max="295" width="10.7109375" style="30" customWidth="1"/>
    <col min="296" max="296" width="11.5703125" style="30" customWidth="1"/>
    <col min="297" max="298" width="11.42578125" style="30" customWidth="1"/>
    <col min="299" max="299" width="10.42578125" style="30" customWidth="1"/>
    <col min="300" max="300" width="10.5703125" style="30" customWidth="1"/>
    <col min="301" max="301" width="12" style="30" customWidth="1"/>
    <col min="302" max="302" width="14.5703125" style="30" customWidth="1"/>
    <col min="303" max="303" width="10.7109375" style="30" customWidth="1"/>
    <col min="304" max="304" width="10.5703125" style="30" customWidth="1"/>
    <col min="305" max="306" width="11.5703125" style="30" customWidth="1"/>
    <col min="307" max="307" width="10.5703125" style="30" customWidth="1"/>
    <col min="308" max="311" width="10.42578125" style="30" customWidth="1"/>
    <col min="312" max="312" width="10.7109375" style="30" customWidth="1"/>
    <col min="313" max="313" width="11.85546875" style="30" customWidth="1"/>
    <col min="314" max="314" width="10.42578125" style="30" customWidth="1"/>
    <col min="315" max="315" width="7.42578125" style="30" customWidth="1"/>
    <col min="316" max="316" width="6.5703125" style="30" customWidth="1"/>
    <col min="317" max="317" width="9.85546875" style="30" customWidth="1"/>
    <col min="318" max="318" width="10.42578125" style="30" customWidth="1"/>
    <col min="319" max="319" width="8.7109375" style="30" customWidth="1"/>
    <col min="320" max="321" width="10.5703125" style="30" customWidth="1"/>
    <col min="322" max="323" width="12.85546875" style="30" customWidth="1"/>
    <col min="324" max="324" width="14.28515625" style="30" bestFit="1" customWidth="1"/>
    <col min="325" max="325" width="16.140625" style="30" bestFit="1" customWidth="1"/>
    <col min="326" max="327" width="14.28515625" style="30" bestFit="1" customWidth="1"/>
    <col min="328" max="330" width="11.7109375" style="30" bestFit="1" customWidth="1"/>
    <col min="331" max="331" width="11.140625" style="30" bestFit="1" customWidth="1"/>
    <col min="332" max="332" width="11.7109375" style="30" bestFit="1" customWidth="1"/>
    <col min="333" max="333" width="10.7109375" style="30" bestFit="1" customWidth="1"/>
    <col min="334" max="334" width="16.7109375" style="30" bestFit="1" customWidth="1"/>
    <col min="335" max="338" width="10.5703125" style="30" bestFit="1" customWidth="1"/>
    <col min="339" max="339" width="12.85546875" style="30" bestFit="1" customWidth="1"/>
    <col min="340" max="340" width="11.7109375" style="30" bestFit="1" customWidth="1"/>
    <col min="341" max="341" width="10.5703125" style="30" bestFit="1" customWidth="1"/>
    <col min="342" max="342" width="16" style="30" bestFit="1" customWidth="1"/>
    <col min="343" max="343" width="10.5703125" style="30" bestFit="1" customWidth="1"/>
    <col min="344" max="344" width="10.5703125" style="30" customWidth="1"/>
    <col min="345" max="345" width="14.85546875" style="30" bestFit="1" customWidth="1"/>
    <col min="346" max="348" width="10.5703125" style="30" bestFit="1" customWidth="1"/>
    <col min="349" max="349" width="11.140625" style="30" bestFit="1" customWidth="1"/>
    <col min="350" max="350" width="10.5703125" style="30" bestFit="1" customWidth="1"/>
    <col min="351" max="512" width="9.140625" style="30"/>
    <col min="513" max="513" width="2.7109375" style="30" customWidth="1"/>
    <col min="514" max="514" width="26.42578125" style="30" customWidth="1"/>
    <col min="515" max="515" width="10" style="30" customWidth="1"/>
    <col min="516" max="516" width="11.5703125" style="30" customWidth="1"/>
    <col min="517" max="517" width="10.7109375" style="30" customWidth="1"/>
    <col min="518" max="518" width="14.140625" style="30" customWidth="1"/>
    <col min="519" max="519" width="5" style="30" customWidth="1"/>
    <col min="520" max="520" width="12" style="30" customWidth="1"/>
    <col min="521" max="522" width="10.42578125" style="30" customWidth="1"/>
    <col min="523" max="523" width="9.42578125" style="30" customWidth="1"/>
    <col min="524" max="524" width="9" style="30" customWidth="1"/>
    <col min="525" max="525" width="10.7109375" style="30" customWidth="1"/>
    <col min="526" max="526" width="9.5703125" style="30" customWidth="1"/>
    <col min="527" max="528" width="10.140625" style="30" customWidth="1"/>
    <col min="529" max="529" width="7.7109375" style="30" customWidth="1"/>
    <col min="530" max="530" width="8.140625" style="30" customWidth="1"/>
    <col min="531" max="531" width="8.85546875" style="30" customWidth="1"/>
    <col min="532" max="532" width="10.42578125" style="30" customWidth="1"/>
    <col min="533" max="533" width="9.85546875" style="30" customWidth="1"/>
    <col min="534" max="534" width="8.140625" style="30" customWidth="1"/>
    <col min="535" max="535" width="12.5703125" style="30" customWidth="1"/>
    <col min="536" max="536" width="10.42578125" style="30" customWidth="1"/>
    <col min="537" max="537" width="12.140625" style="30" customWidth="1"/>
    <col min="538" max="538" width="10.42578125" style="30" customWidth="1"/>
    <col min="539" max="539" width="9.85546875" style="30" customWidth="1"/>
    <col min="540" max="540" width="8.42578125" style="30" customWidth="1"/>
    <col min="541" max="541" width="10.42578125" style="30" customWidth="1"/>
    <col min="542" max="542" width="7" style="30" customWidth="1"/>
    <col min="543" max="543" width="6.7109375" style="30" customWidth="1"/>
    <col min="544" max="544" width="8.28515625" style="30" customWidth="1"/>
    <col min="545" max="545" width="7" style="30" customWidth="1"/>
    <col min="546" max="546" width="7.7109375" style="30" customWidth="1"/>
    <col min="547" max="547" width="11.5703125" style="30" customWidth="1"/>
    <col min="548" max="548" width="12.5703125" style="30" customWidth="1"/>
    <col min="549" max="549" width="10.5703125" style="30" customWidth="1"/>
    <col min="550" max="550" width="14" style="30" customWidth="1"/>
    <col min="551" max="551" width="10.7109375" style="30" customWidth="1"/>
    <col min="552" max="552" width="11.5703125" style="30" customWidth="1"/>
    <col min="553" max="554" width="11.42578125" style="30" customWidth="1"/>
    <col min="555" max="555" width="10.42578125" style="30" customWidth="1"/>
    <col min="556" max="556" width="10.5703125" style="30" customWidth="1"/>
    <col min="557" max="557" width="12" style="30" customWidth="1"/>
    <col min="558" max="558" width="14.5703125" style="30" customWidth="1"/>
    <col min="559" max="559" width="10.7109375" style="30" customWidth="1"/>
    <col min="560" max="560" width="10.5703125" style="30" customWidth="1"/>
    <col min="561" max="562" width="11.5703125" style="30" customWidth="1"/>
    <col min="563" max="563" width="10.5703125" style="30" customWidth="1"/>
    <col min="564" max="567" width="10.42578125" style="30" customWidth="1"/>
    <col min="568" max="568" width="10.7109375" style="30" customWidth="1"/>
    <col min="569" max="569" width="11.85546875" style="30" customWidth="1"/>
    <col min="570" max="570" width="10.42578125" style="30" customWidth="1"/>
    <col min="571" max="571" width="7.42578125" style="30" customWidth="1"/>
    <col min="572" max="572" width="6.5703125" style="30" customWidth="1"/>
    <col min="573" max="573" width="9.85546875" style="30" customWidth="1"/>
    <col min="574" max="574" width="10.42578125" style="30" customWidth="1"/>
    <col min="575" max="575" width="8.7109375" style="30" customWidth="1"/>
    <col min="576" max="577" width="10.5703125" style="30" customWidth="1"/>
    <col min="578" max="579" width="12.85546875" style="30" customWidth="1"/>
    <col min="580" max="580" width="14.28515625" style="30" bestFit="1" customWidth="1"/>
    <col min="581" max="581" width="16.140625" style="30" bestFit="1" customWidth="1"/>
    <col min="582" max="583" width="14.28515625" style="30" bestFit="1" customWidth="1"/>
    <col min="584" max="586" width="11.7109375" style="30" bestFit="1" customWidth="1"/>
    <col min="587" max="587" width="11.140625" style="30" bestFit="1" customWidth="1"/>
    <col min="588" max="588" width="11.7109375" style="30" bestFit="1" customWidth="1"/>
    <col min="589" max="589" width="10.7109375" style="30" bestFit="1" customWidth="1"/>
    <col min="590" max="590" width="16.7109375" style="30" bestFit="1" customWidth="1"/>
    <col min="591" max="594" width="10.5703125" style="30" bestFit="1" customWidth="1"/>
    <col min="595" max="595" width="12.85546875" style="30" bestFit="1" customWidth="1"/>
    <col min="596" max="596" width="11.7109375" style="30" bestFit="1" customWidth="1"/>
    <col min="597" max="597" width="10.5703125" style="30" bestFit="1" customWidth="1"/>
    <col min="598" max="598" width="16" style="30" bestFit="1" customWidth="1"/>
    <col min="599" max="599" width="10.5703125" style="30" bestFit="1" customWidth="1"/>
    <col min="600" max="600" width="10.5703125" style="30" customWidth="1"/>
    <col min="601" max="601" width="14.85546875" style="30" bestFit="1" customWidth="1"/>
    <col min="602" max="604" width="10.5703125" style="30" bestFit="1" customWidth="1"/>
    <col min="605" max="605" width="11.140625" style="30" bestFit="1" customWidth="1"/>
    <col min="606" max="606" width="10.5703125" style="30" bestFit="1" customWidth="1"/>
    <col min="607" max="768" width="9.140625" style="30"/>
    <col min="769" max="769" width="2.7109375" style="30" customWidth="1"/>
    <col min="770" max="770" width="26.42578125" style="30" customWidth="1"/>
    <col min="771" max="771" width="10" style="30" customWidth="1"/>
    <col min="772" max="772" width="11.5703125" style="30" customWidth="1"/>
    <col min="773" max="773" width="10.7109375" style="30" customWidth="1"/>
    <col min="774" max="774" width="14.140625" style="30" customWidth="1"/>
    <col min="775" max="775" width="5" style="30" customWidth="1"/>
    <col min="776" max="776" width="12" style="30" customWidth="1"/>
    <col min="777" max="778" width="10.42578125" style="30" customWidth="1"/>
    <col min="779" max="779" width="9.42578125" style="30" customWidth="1"/>
    <col min="780" max="780" width="9" style="30" customWidth="1"/>
    <col min="781" max="781" width="10.7109375" style="30" customWidth="1"/>
    <col min="782" max="782" width="9.5703125" style="30" customWidth="1"/>
    <col min="783" max="784" width="10.140625" style="30" customWidth="1"/>
    <col min="785" max="785" width="7.7109375" style="30" customWidth="1"/>
    <col min="786" max="786" width="8.140625" style="30" customWidth="1"/>
    <col min="787" max="787" width="8.85546875" style="30" customWidth="1"/>
    <col min="788" max="788" width="10.42578125" style="30" customWidth="1"/>
    <col min="789" max="789" width="9.85546875" style="30" customWidth="1"/>
    <col min="790" max="790" width="8.140625" style="30" customWidth="1"/>
    <col min="791" max="791" width="12.5703125" style="30" customWidth="1"/>
    <col min="792" max="792" width="10.42578125" style="30" customWidth="1"/>
    <col min="793" max="793" width="12.140625" style="30" customWidth="1"/>
    <col min="794" max="794" width="10.42578125" style="30" customWidth="1"/>
    <col min="795" max="795" width="9.85546875" style="30" customWidth="1"/>
    <col min="796" max="796" width="8.42578125" style="30" customWidth="1"/>
    <col min="797" max="797" width="10.42578125" style="30" customWidth="1"/>
    <col min="798" max="798" width="7" style="30" customWidth="1"/>
    <col min="799" max="799" width="6.7109375" style="30" customWidth="1"/>
    <col min="800" max="800" width="8.28515625" style="30" customWidth="1"/>
    <col min="801" max="801" width="7" style="30" customWidth="1"/>
    <col min="802" max="802" width="7.7109375" style="30" customWidth="1"/>
    <col min="803" max="803" width="11.5703125" style="30" customWidth="1"/>
    <col min="804" max="804" width="12.5703125" style="30" customWidth="1"/>
    <col min="805" max="805" width="10.5703125" style="30" customWidth="1"/>
    <col min="806" max="806" width="14" style="30" customWidth="1"/>
    <col min="807" max="807" width="10.7109375" style="30" customWidth="1"/>
    <col min="808" max="808" width="11.5703125" style="30" customWidth="1"/>
    <col min="809" max="810" width="11.42578125" style="30" customWidth="1"/>
    <col min="811" max="811" width="10.42578125" style="30" customWidth="1"/>
    <col min="812" max="812" width="10.5703125" style="30" customWidth="1"/>
    <col min="813" max="813" width="12" style="30" customWidth="1"/>
    <col min="814" max="814" width="14.5703125" style="30" customWidth="1"/>
    <col min="815" max="815" width="10.7109375" style="30" customWidth="1"/>
    <col min="816" max="816" width="10.5703125" style="30" customWidth="1"/>
    <col min="817" max="818" width="11.5703125" style="30" customWidth="1"/>
    <col min="819" max="819" width="10.5703125" style="30" customWidth="1"/>
    <col min="820" max="823" width="10.42578125" style="30" customWidth="1"/>
    <col min="824" max="824" width="10.7109375" style="30" customWidth="1"/>
    <col min="825" max="825" width="11.85546875" style="30" customWidth="1"/>
    <col min="826" max="826" width="10.42578125" style="30" customWidth="1"/>
    <col min="827" max="827" width="7.42578125" style="30" customWidth="1"/>
    <col min="828" max="828" width="6.5703125" style="30" customWidth="1"/>
    <col min="829" max="829" width="9.85546875" style="30" customWidth="1"/>
    <col min="830" max="830" width="10.42578125" style="30" customWidth="1"/>
    <col min="831" max="831" width="8.7109375" style="30" customWidth="1"/>
    <col min="832" max="833" width="10.5703125" style="30" customWidth="1"/>
    <col min="834" max="835" width="12.85546875" style="30" customWidth="1"/>
    <col min="836" max="836" width="14.28515625" style="30" bestFit="1" customWidth="1"/>
    <col min="837" max="837" width="16.140625" style="30" bestFit="1" customWidth="1"/>
    <col min="838" max="839" width="14.28515625" style="30" bestFit="1" customWidth="1"/>
    <col min="840" max="842" width="11.7109375" style="30" bestFit="1" customWidth="1"/>
    <col min="843" max="843" width="11.140625" style="30" bestFit="1" customWidth="1"/>
    <col min="844" max="844" width="11.7109375" style="30" bestFit="1" customWidth="1"/>
    <col min="845" max="845" width="10.7109375" style="30" bestFit="1" customWidth="1"/>
    <col min="846" max="846" width="16.7109375" style="30" bestFit="1" customWidth="1"/>
    <col min="847" max="850" width="10.5703125" style="30" bestFit="1" customWidth="1"/>
    <col min="851" max="851" width="12.85546875" style="30" bestFit="1" customWidth="1"/>
    <col min="852" max="852" width="11.7109375" style="30" bestFit="1" customWidth="1"/>
    <col min="853" max="853" width="10.5703125" style="30" bestFit="1" customWidth="1"/>
    <col min="854" max="854" width="16" style="30" bestFit="1" customWidth="1"/>
    <col min="855" max="855" width="10.5703125" style="30" bestFit="1" customWidth="1"/>
    <col min="856" max="856" width="10.5703125" style="30" customWidth="1"/>
    <col min="857" max="857" width="14.85546875" style="30" bestFit="1" customWidth="1"/>
    <col min="858" max="860" width="10.5703125" style="30" bestFit="1" customWidth="1"/>
    <col min="861" max="861" width="11.140625" style="30" bestFit="1" customWidth="1"/>
    <col min="862" max="862" width="10.5703125" style="30" bestFit="1" customWidth="1"/>
    <col min="863" max="1024" width="9.140625" style="30"/>
    <col min="1025" max="1025" width="2.7109375" style="30" customWidth="1"/>
    <col min="1026" max="1026" width="26.42578125" style="30" customWidth="1"/>
    <col min="1027" max="1027" width="10" style="30" customWidth="1"/>
    <col min="1028" max="1028" width="11.5703125" style="30" customWidth="1"/>
    <col min="1029" max="1029" width="10.7109375" style="30" customWidth="1"/>
    <col min="1030" max="1030" width="14.140625" style="30" customWidth="1"/>
    <col min="1031" max="1031" width="5" style="30" customWidth="1"/>
    <col min="1032" max="1032" width="12" style="30" customWidth="1"/>
    <col min="1033" max="1034" width="10.42578125" style="30" customWidth="1"/>
    <col min="1035" max="1035" width="9.42578125" style="30" customWidth="1"/>
    <col min="1036" max="1036" width="9" style="30" customWidth="1"/>
    <col min="1037" max="1037" width="10.7109375" style="30" customWidth="1"/>
    <col min="1038" max="1038" width="9.5703125" style="30" customWidth="1"/>
    <col min="1039" max="1040" width="10.140625" style="30" customWidth="1"/>
    <col min="1041" max="1041" width="7.7109375" style="30" customWidth="1"/>
    <col min="1042" max="1042" width="8.140625" style="30" customWidth="1"/>
    <col min="1043" max="1043" width="8.85546875" style="30" customWidth="1"/>
    <col min="1044" max="1044" width="10.42578125" style="30" customWidth="1"/>
    <col min="1045" max="1045" width="9.85546875" style="30" customWidth="1"/>
    <col min="1046" max="1046" width="8.140625" style="30" customWidth="1"/>
    <col min="1047" max="1047" width="12.5703125" style="30" customWidth="1"/>
    <col min="1048" max="1048" width="10.42578125" style="30" customWidth="1"/>
    <col min="1049" max="1049" width="12.140625" style="30" customWidth="1"/>
    <col min="1050" max="1050" width="10.42578125" style="30" customWidth="1"/>
    <col min="1051" max="1051" width="9.85546875" style="30" customWidth="1"/>
    <col min="1052" max="1052" width="8.42578125" style="30" customWidth="1"/>
    <col min="1053" max="1053" width="10.42578125" style="30" customWidth="1"/>
    <col min="1054" max="1054" width="7" style="30" customWidth="1"/>
    <col min="1055" max="1055" width="6.7109375" style="30" customWidth="1"/>
    <col min="1056" max="1056" width="8.28515625" style="30" customWidth="1"/>
    <col min="1057" max="1057" width="7" style="30" customWidth="1"/>
    <col min="1058" max="1058" width="7.7109375" style="30" customWidth="1"/>
    <col min="1059" max="1059" width="11.5703125" style="30" customWidth="1"/>
    <col min="1060" max="1060" width="12.5703125" style="30" customWidth="1"/>
    <col min="1061" max="1061" width="10.5703125" style="30" customWidth="1"/>
    <col min="1062" max="1062" width="14" style="30" customWidth="1"/>
    <col min="1063" max="1063" width="10.7109375" style="30" customWidth="1"/>
    <col min="1064" max="1064" width="11.5703125" style="30" customWidth="1"/>
    <col min="1065" max="1066" width="11.42578125" style="30" customWidth="1"/>
    <col min="1067" max="1067" width="10.42578125" style="30" customWidth="1"/>
    <col min="1068" max="1068" width="10.5703125" style="30" customWidth="1"/>
    <col min="1069" max="1069" width="12" style="30" customWidth="1"/>
    <col min="1070" max="1070" width="14.5703125" style="30" customWidth="1"/>
    <col min="1071" max="1071" width="10.7109375" style="30" customWidth="1"/>
    <col min="1072" max="1072" width="10.5703125" style="30" customWidth="1"/>
    <col min="1073" max="1074" width="11.5703125" style="30" customWidth="1"/>
    <col min="1075" max="1075" width="10.5703125" style="30" customWidth="1"/>
    <col min="1076" max="1079" width="10.42578125" style="30" customWidth="1"/>
    <col min="1080" max="1080" width="10.7109375" style="30" customWidth="1"/>
    <col min="1081" max="1081" width="11.85546875" style="30" customWidth="1"/>
    <col min="1082" max="1082" width="10.42578125" style="30" customWidth="1"/>
    <col min="1083" max="1083" width="7.42578125" style="30" customWidth="1"/>
    <col min="1084" max="1084" width="6.5703125" style="30" customWidth="1"/>
    <col min="1085" max="1085" width="9.85546875" style="30" customWidth="1"/>
    <col min="1086" max="1086" width="10.42578125" style="30" customWidth="1"/>
    <col min="1087" max="1087" width="8.7109375" style="30" customWidth="1"/>
    <col min="1088" max="1089" width="10.5703125" style="30" customWidth="1"/>
    <col min="1090" max="1091" width="12.85546875" style="30" customWidth="1"/>
    <col min="1092" max="1092" width="14.28515625" style="30" bestFit="1" customWidth="1"/>
    <col min="1093" max="1093" width="16.140625" style="30" bestFit="1" customWidth="1"/>
    <col min="1094" max="1095" width="14.28515625" style="30" bestFit="1" customWidth="1"/>
    <col min="1096" max="1098" width="11.7109375" style="30" bestFit="1" customWidth="1"/>
    <col min="1099" max="1099" width="11.140625" style="30" bestFit="1" customWidth="1"/>
    <col min="1100" max="1100" width="11.7109375" style="30" bestFit="1" customWidth="1"/>
    <col min="1101" max="1101" width="10.7109375" style="30" bestFit="1" customWidth="1"/>
    <col min="1102" max="1102" width="16.7109375" style="30" bestFit="1" customWidth="1"/>
    <col min="1103" max="1106" width="10.5703125" style="30" bestFit="1" customWidth="1"/>
    <col min="1107" max="1107" width="12.85546875" style="30" bestFit="1" customWidth="1"/>
    <col min="1108" max="1108" width="11.7109375" style="30" bestFit="1" customWidth="1"/>
    <col min="1109" max="1109" width="10.5703125" style="30" bestFit="1" customWidth="1"/>
    <col min="1110" max="1110" width="16" style="30" bestFit="1" customWidth="1"/>
    <col min="1111" max="1111" width="10.5703125" style="30" bestFit="1" customWidth="1"/>
    <col min="1112" max="1112" width="10.5703125" style="30" customWidth="1"/>
    <col min="1113" max="1113" width="14.85546875" style="30" bestFit="1" customWidth="1"/>
    <col min="1114" max="1116" width="10.5703125" style="30" bestFit="1" customWidth="1"/>
    <col min="1117" max="1117" width="11.140625" style="30" bestFit="1" customWidth="1"/>
    <col min="1118" max="1118" width="10.5703125" style="30" bestFit="1" customWidth="1"/>
    <col min="1119" max="1280" width="9.140625" style="30"/>
    <col min="1281" max="1281" width="2.7109375" style="30" customWidth="1"/>
    <col min="1282" max="1282" width="26.42578125" style="30" customWidth="1"/>
    <col min="1283" max="1283" width="10" style="30" customWidth="1"/>
    <col min="1284" max="1284" width="11.5703125" style="30" customWidth="1"/>
    <col min="1285" max="1285" width="10.7109375" style="30" customWidth="1"/>
    <col min="1286" max="1286" width="14.140625" style="30" customWidth="1"/>
    <col min="1287" max="1287" width="5" style="30" customWidth="1"/>
    <col min="1288" max="1288" width="12" style="30" customWidth="1"/>
    <col min="1289" max="1290" width="10.42578125" style="30" customWidth="1"/>
    <col min="1291" max="1291" width="9.42578125" style="30" customWidth="1"/>
    <col min="1292" max="1292" width="9" style="30" customWidth="1"/>
    <col min="1293" max="1293" width="10.7109375" style="30" customWidth="1"/>
    <col min="1294" max="1294" width="9.5703125" style="30" customWidth="1"/>
    <col min="1295" max="1296" width="10.140625" style="30" customWidth="1"/>
    <col min="1297" max="1297" width="7.7109375" style="30" customWidth="1"/>
    <col min="1298" max="1298" width="8.140625" style="30" customWidth="1"/>
    <col min="1299" max="1299" width="8.85546875" style="30" customWidth="1"/>
    <col min="1300" max="1300" width="10.42578125" style="30" customWidth="1"/>
    <col min="1301" max="1301" width="9.85546875" style="30" customWidth="1"/>
    <col min="1302" max="1302" width="8.140625" style="30" customWidth="1"/>
    <col min="1303" max="1303" width="12.5703125" style="30" customWidth="1"/>
    <col min="1304" max="1304" width="10.42578125" style="30" customWidth="1"/>
    <col min="1305" max="1305" width="12.140625" style="30" customWidth="1"/>
    <col min="1306" max="1306" width="10.42578125" style="30" customWidth="1"/>
    <col min="1307" max="1307" width="9.85546875" style="30" customWidth="1"/>
    <col min="1308" max="1308" width="8.42578125" style="30" customWidth="1"/>
    <col min="1309" max="1309" width="10.42578125" style="30" customWidth="1"/>
    <col min="1310" max="1310" width="7" style="30" customWidth="1"/>
    <col min="1311" max="1311" width="6.7109375" style="30" customWidth="1"/>
    <col min="1312" max="1312" width="8.28515625" style="30" customWidth="1"/>
    <col min="1313" max="1313" width="7" style="30" customWidth="1"/>
    <col min="1314" max="1314" width="7.7109375" style="30" customWidth="1"/>
    <col min="1315" max="1315" width="11.5703125" style="30" customWidth="1"/>
    <col min="1316" max="1316" width="12.5703125" style="30" customWidth="1"/>
    <col min="1317" max="1317" width="10.5703125" style="30" customWidth="1"/>
    <col min="1318" max="1318" width="14" style="30" customWidth="1"/>
    <col min="1319" max="1319" width="10.7109375" style="30" customWidth="1"/>
    <col min="1320" max="1320" width="11.5703125" style="30" customWidth="1"/>
    <col min="1321" max="1322" width="11.42578125" style="30" customWidth="1"/>
    <col min="1323" max="1323" width="10.42578125" style="30" customWidth="1"/>
    <col min="1324" max="1324" width="10.5703125" style="30" customWidth="1"/>
    <col min="1325" max="1325" width="12" style="30" customWidth="1"/>
    <col min="1326" max="1326" width="14.5703125" style="30" customWidth="1"/>
    <col min="1327" max="1327" width="10.7109375" style="30" customWidth="1"/>
    <col min="1328" max="1328" width="10.5703125" style="30" customWidth="1"/>
    <col min="1329" max="1330" width="11.5703125" style="30" customWidth="1"/>
    <col min="1331" max="1331" width="10.5703125" style="30" customWidth="1"/>
    <col min="1332" max="1335" width="10.42578125" style="30" customWidth="1"/>
    <col min="1336" max="1336" width="10.7109375" style="30" customWidth="1"/>
    <col min="1337" max="1337" width="11.85546875" style="30" customWidth="1"/>
    <col min="1338" max="1338" width="10.42578125" style="30" customWidth="1"/>
    <col min="1339" max="1339" width="7.42578125" style="30" customWidth="1"/>
    <col min="1340" max="1340" width="6.5703125" style="30" customWidth="1"/>
    <col min="1341" max="1341" width="9.85546875" style="30" customWidth="1"/>
    <col min="1342" max="1342" width="10.42578125" style="30" customWidth="1"/>
    <col min="1343" max="1343" width="8.7109375" style="30" customWidth="1"/>
    <col min="1344" max="1345" width="10.5703125" style="30" customWidth="1"/>
    <col min="1346" max="1347" width="12.85546875" style="30" customWidth="1"/>
    <col min="1348" max="1348" width="14.28515625" style="30" bestFit="1" customWidth="1"/>
    <col min="1349" max="1349" width="16.140625" style="30" bestFit="1" customWidth="1"/>
    <col min="1350" max="1351" width="14.28515625" style="30" bestFit="1" customWidth="1"/>
    <col min="1352" max="1354" width="11.7109375" style="30" bestFit="1" customWidth="1"/>
    <col min="1355" max="1355" width="11.140625" style="30" bestFit="1" customWidth="1"/>
    <col min="1356" max="1356" width="11.7109375" style="30" bestFit="1" customWidth="1"/>
    <col min="1357" max="1357" width="10.7109375" style="30" bestFit="1" customWidth="1"/>
    <col min="1358" max="1358" width="16.7109375" style="30" bestFit="1" customWidth="1"/>
    <col min="1359" max="1362" width="10.5703125" style="30" bestFit="1" customWidth="1"/>
    <col min="1363" max="1363" width="12.85546875" style="30" bestFit="1" customWidth="1"/>
    <col min="1364" max="1364" width="11.7109375" style="30" bestFit="1" customWidth="1"/>
    <col min="1365" max="1365" width="10.5703125" style="30" bestFit="1" customWidth="1"/>
    <col min="1366" max="1366" width="16" style="30" bestFit="1" customWidth="1"/>
    <col min="1367" max="1367" width="10.5703125" style="30" bestFit="1" customWidth="1"/>
    <col min="1368" max="1368" width="10.5703125" style="30" customWidth="1"/>
    <col min="1369" max="1369" width="14.85546875" style="30" bestFit="1" customWidth="1"/>
    <col min="1370" max="1372" width="10.5703125" style="30" bestFit="1" customWidth="1"/>
    <col min="1373" max="1373" width="11.140625" style="30" bestFit="1" customWidth="1"/>
    <col min="1374" max="1374" width="10.5703125" style="30" bestFit="1" customWidth="1"/>
    <col min="1375" max="1536" width="9.140625" style="30"/>
    <col min="1537" max="1537" width="2.7109375" style="30" customWidth="1"/>
    <col min="1538" max="1538" width="26.42578125" style="30" customWidth="1"/>
    <col min="1539" max="1539" width="10" style="30" customWidth="1"/>
    <col min="1540" max="1540" width="11.5703125" style="30" customWidth="1"/>
    <col min="1541" max="1541" width="10.7109375" style="30" customWidth="1"/>
    <col min="1542" max="1542" width="14.140625" style="30" customWidth="1"/>
    <col min="1543" max="1543" width="5" style="30" customWidth="1"/>
    <col min="1544" max="1544" width="12" style="30" customWidth="1"/>
    <col min="1545" max="1546" width="10.42578125" style="30" customWidth="1"/>
    <col min="1547" max="1547" width="9.42578125" style="30" customWidth="1"/>
    <col min="1548" max="1548" width="9" style="30" customWidth="1"/>
    <col min="1549" max="1549" width="10.7109375" style="30" customWidth="1"/>
    <col min="1550" max="1550" width="9.5703125" style="30" customWidth="1"/>
    <col min="1551" max="1552" width="10.140625" style="30" customWidth="1"/>
    <col min="1553" max="1553" width="7.7109375" style="30" customWidth="1"/>
    <col min="1554" max="1554" width="8.140625" style="30" customWidth="1"/>
    <col min="1555" max="1555" width="8.85546875" style="30" customWidth="1"/>
    <col min="1556" max="1556" width="10.42578125" style="30" customWidth="1"/>
    <col min="1557" max="1557" width="9.85546875" style="30" customWidth="1"/>
    <col min="1558" max="1558" width="8.140625" style="30" customWidth="1"/>
    <col min="1559" max="1559" width="12.5703125" style="30" customWidth="1"/>
    <col min="1560" max="1560" width="10.42578125" style="30" customWidth="1"/>
    <col min="1561" max="1561" width="12.140625" style="30" customWidth="1"/>
    <col min="1562" max="1562" width="10.42578125" style="30" customWidth="1"/>
    <col min="1563" max="1563" width="9.85546875" style="30" customWidth="1"/>
    <col min="1564" max="1564" width="8.42578125" style="30" customWidth="1"/>
    <col min="1565" max="1565" width="10.42578125" style="30" customWidth="1"/>
    <col min="1566" max="1566" width="7" style="30" customWidth="1"/>
    <col min="1567" max="1567" width="6.7109375" style="30" customWidth="1"/>
    <col min="1568" max="1568" width="8.28515625" style="30" customWidth="1"/>
    <col min="1569" max="1569" width="7" style="30" customWidth="1"/>
    <col min="1570" max="1570" width="7.7109375" style="30" customWidth="1"/>
    <col min="1571" max="1571" width="11.5703125" style="30" customWidth="1"/>
    <col min="1572" max="1572" width="12.5703125" style="30" customWidth="1"/>
    <col min="1573" max="1573" width="10.5703125" style="30" customWidth="1"/>
    <col min="1574" max="1574" width="14" style="30" customWidth="1"/>
    <col min="1575" max="1575" width="10.7109375" style="30" customWidth="1"/>
    <col min="1576" max="1576" width="11.5703125" style="30" customWidth="1"/>
    <col min="1577" max="1578" width="11.42578125" style="30" customWidth="1"/>
    <col min="1579" max="1579" width="10.42578125" style="30" customWidth="1"/>
    <col min="1580" max="1580" width="10.5703125" style="30" customWidth="1"/>
    <col min="1581" max="1581" width="12" style="30" customWidth="1"/>
    <col min="1582" max="1582" width="14.5703125" style="30" customWidth="1"/>
    <col min="1583" max="1583" width="10.7109375" style="30" customWidth="1"/>
    <col min="1584" max="1584" width="10.5703125" style="30" customWidth="1"/>
    <col min="1585" max="1586" width="11.5703125" style="30" customWidth="1"/>
    <col min="1587" max="1587" width="10.5703125" style="30" customWidth="1"/>
    <col min="1588" max="1591" width="10.42578125" style="30" customWidth="1"/>
    <col min="1592" max="1592" width="10.7109375" style="30" customWidth="1"/>
    <col min="1593" max="1593" width="11.85546875" style="30" customWidth="1"/>
    <col min="1594" max="1594" width="10.42578125" style="30" customWidth="1"/>
    <col min="1595" max="1595" width="7.42578125" style="30" customWidth="1"/>
    <col min="1596" max="1596" width="6.5703125" style="30" customWidth="1"/>
    <col min="1597" max="1597" width="9.85546875" style="30" customWidth="1"/>
    <col min="1598" max="1598" width="10.42578125" style="30" customWidth="1"/>
    <col min="1599" max="1599" width="8.7109375" style="30" customWidth="1"/>
    <col min="1600" max="1601" width="10.5703125" style="30" customWidth="1"/>
    <col min="1602" max="1603" width="12.85546875" style="30" customWidth="1"/>
    <col min="1604" max="1604" width="14.28515625" style="30" bestFit="1" customWidth="1"/>
    <col min="1605" max="1605" width="16.140625" style="30" bestFit="1" customWidth="1"/>
    <col min="1606" max="1607" width="14.28515625" style="30" bestFit="1" customWidth="1"/>
    <col min="1608" max="1610" width="11.7109375" style="30" bestFit="1" customWidth="1"/>
    <col min="1611" max="1611" width="11.140625" style="30" bestFit="1" customWidth="1"/>
    <col min="1612" max="1612" width="11.7109375" style="30" bestFit="1" customWidth="1"/>
    <col min="1613" max="1613" width="10.7109375" style="30" bestFit="1" customWidth="1"/>
    <col min="1614" max="1614" width="16.7109375" style="30" bestFit="1" customWidth="1"/>
    <col min="1615" max="1618" width="10.5703125" style="30" bestFit="1" customWidth="1"/>
    <col min="1619" max="1619" width="12.85546875" style="30" bestFit="1" customWidth="1"/>
    <col min="1620" max="1620" width="11.7109375" style="30" bestFit="1" customWidth="1"/>
    <col min="1621" max="1621" width="10.5703125" style="30" bestFit="1" customWidth="1"/>
    <col min="1622" max="1622" width="16" style="30" bestFit="1" customWidth="1"/>
    <col min="1623" max="1623" width="10.5703125" style="30" bestFit="1" customWidth="1"/>
    <col min="1624" max="1624" width="10.5703125" style="30" customWidth="1"/>
    <col min="1625" max="1625" width="14.85546875" style="30" bestFit="1" customWidth="1"/>
    <col min="1626" max="1628" width="10.5703125" style="30" bestFit="1" customWidth="1"/>
    <col min="1629" max="1629" width="11.140625" style="30" bestFit="1" customWidth="1"/>
    <col min="1630" max="1630" width="10.5703125" style="30" bestFit="1" customWidth="1"/>
    <col min="1631" max="1792" width="9.140625" style="30"/>
    <col min="1793" max="1793" width="2.7109375" style="30" customWidth="1"/>
    <col min="1794" max="1794" width="26.42578125" style="30" customWidth="1"/>
    <col min="1795" max="1795" width="10" style="30" customWidth="1"/>
    <col min="1796" max="1796" width="11.5703125" style="30" customWidth="1"/>
    <col min="1797" max="1797" width="10.7109375" style="30" customWidth="1"/>
    <col min="1798" max="1798" width="14.140625" style="30" customWidth="1"/>
    <col min="1799" max="1799" width="5" style="30" customWidth="1"/>
    <col min="1800" max="1800" width="12" style="30" customWidth="1"/>
    <col min="1801" max="1802" width="10.42578125" style="30" customWidth="1"/>
    <col min="1803" max="1803" width="9.42578125" style="30" customWidth="1"/>
    <col min="1804" max="1804" width="9" style="30" customWidth="1"/>
    <col min="1805" max="1805" width="10.7109375" style="30" customWidth="1"/>
    <col min="1806" max="1806" width="9.5703125" style="30" customWidth="1"/>
    <col min="1807" max="1808" width="10.140625" style="30" customWidth="1"/>
    <col min="1809" max="1809" width="7.7109375" style="30" customWidth="1"/>
    <col min="1810" max="1810" width="8.140625" style="30" customWidth="1"/>
    <col min="1811" max="1811" width="8.85546875" style="30" customWidth="1"/>
    <col min="1812" max="1812" width="10.42578125" style="30" customWidth="1"/>
    <col min="1813" max="1813" width="9.85546875" style="30" customWidth="1"/>
    <col min="1814" max="1814" width="8.140625" style="30" customWidth="1"/>
    <col min="1815" max="1815" width="12.5703125" style="30" customWidth="1"/>
    <col min="1816" max="1816" width="10.42578125" style="30" customWidth="1"/>
    <col min="1817" max="1817" width="12.140625" style="30" customWidth="1"/>
    <col min="1818" max="1818" width="10.42578125" style="30" customWidth="1"/>
    <col min="1819" max="1819" width="9.85546875" style="30" customWidth="1"/>
    <col min="1820" max="1820" width="8.42578125" style="30" customWidth="1"/>
    <col min="1821" max="1821" width="10.42578125" style="30" customWidth="1"/>
    <col min="1822" max="1822" width="7" style="30" customWidth="1"/>
    <col min="1823" max="1823" width="6.7109375" style="30" customWidth="1"/>
    <col min="1824" max="1824" width="8.28515625" style="30" customWidth="1"/>
    <col min="1825" max="1825" width="7" style="30" customWidth="1"/>
    <col min="1826" max="1826" width="7.7109375" style="30" customWidth="1"/>
    <col min="1827" max="1827" width="11.5703125" style="30" customWidth="1"/>
    <col min="1828" max="1828" width="12.5703125" style="30" customWidth="1"/>
    <col min="1829" max="1829" width="10.5703125" style="30" customWidth="1"/>
    <col min="1830" max="1830" width="14" style="30" customWidth="1"/>
    <col min="1831" max="1831" width="10.7109375" style="30" customWidth="1"/>
    <col min="1832" max="1832" width="11.5703125" style="30" customWidth="1"/>
    <col min="1833" max="1834" width="11.42578125" style="30" customWidth="1"/>
    <col min="1835" max="1835" width="10.42578125" style="30" customWidth="1"/>
    <col min="1836" max="1836" width="10.5703125" style="30" customWidth="1"/>
    <col min="1837" max="1837" width="12" style="30" customWidth="1"/>
    <col min="1838" max="1838" width="14.5703125" style="30" customWidth="1"/>
    <col min="1839" max="1839" width="10.7109375" style="30" customWidth="1"/>
    <col min="1840" max="1840" width="10.5703125" style="30" customWidth="1"/>
    <col min="1841" max="1842" width="11.5703125" style="30" customWidth="1"/>
    <col min="1843" max="1843" width="10.5703125" style="30" customWidth="1"/>
    <col min="1844" max="1847" width="10.42578125" style="30" customWidth="1"/>
    <col min="1848" max="1848" width="10.7109375" style="30" customWidth="1"/>
    <col min="1849" max="1849" width="11.85546875" style="30" customWidth="1"/>
    <col min="1850" max="1850" width="10.42578125" style="30" customWidth="1"/>
    <col min="1851" max="1851" width="7.42578125" style="30" customWidth="1"/>
    <col min="1852" max="1852" width="6.5703125" style="30" customWidth="1"/>
    <col min="1853" max="1853" width="9.85546875" style="30" customWidth="1"/>
    <col min="1854" max="1854" width="10.42578125" style="30" customWidth="1"/>
    <col min="1855" max="1855" width="8.7109375" style="30" customWidth="1"/>
    <col min="1856" max="1857" width="10.5703125" style="30" customWidth="1"/>
    <col min="1858" max="1859" width="12.85546875" style="30" customWidth="1"/>
    <col min="1860" max="1860" width="14.28515625" style="30" bestFit="1" customWidth="1"/>
    <col min="1861" max="1861" width="16.140625" style="30" bestFit="1" customWidth="1"/>
    <col min="1862" max="1863" width="14.28515625" style="30" bestFit="1" customWidth="1"/>
    <col min="1864" max="1866" width="11.7109375" style="30" bestFit="1" customWidth="1"/>
    <col min="1867" max="1867" width="11.140625" style="30" bestFit="1" customWidth="1"/>
    <col min="1868" max="1868" width="11.7109375" style="30" bestFit="1" customWidth="1"/>
    <col min="1869" max="1869" width="10.7109375" style="30" bestFit="1" customWidth="1"/>
    <col min="1870" max="1870" width="16.7109375" style="30" bestFit="1" customWidth="1"/>
    <col min="1871" max="1874" width="10.5703125" style="30" bestFit="1" customWidth="1"/>
    <col min="1875" max="1875" width="12.85546875" style="30" bestFit="1" customWidth="1"/>
    <col min="1876" max="1876" width="11.7109375" style="30" bestFit="1" customWidth="1"/>
    <col min="1877" max="1877" width="10.5703125" style="30" bestFit="1" customWidth="1"/>
    <col min="1878" max="1878" width="16" style="30" bestFit="1" customWidth="1"/>
    <col min="1879" max="1879" width="10.5703125" style="30" bestFit="1" customWidth="1"/>
    <col min="1880" max="1880" width="10.5703125" style="30" customWidth="1"/>
    <col min="1881" max="1881" width="14.85546875" style="30" bestFit="1" customWidth="1"/>
    <col min="1882" max="1884" width="10.5703125" style="30" bestFit="1" customWidth="1"/>
    <col min="1885" max="1885" width="11.140625" style="30" bestFit="1" customWidth="1"/>
    <col min="1886" max="1886" width="10.5703125" style="30" bestFit="1" customWidth="1"/>
    <col min="1887" max="2048" width="9.140625" style="30"/>
    <col min="2049" max="2049" width="2.7109375" style="30" customWidth="1"/>
    <col min="2050" max="2050" width="26.42578125" style="30" customWidth="1"/>
    <col min="2051" max="2051" width="10" style="30" customWidth="1"/>
    <col min="2052" max="2052" width="11.5703125" style="30" customWidth="1"/>
    <col min="2053" max="2053" width="10.7109375" style="30" customWidth="1"/>
    <col min="2054" max="2054" width="14.140625" style="30" customWidth="1"/>
    <col min="2055" max="2055" width="5" style="30" customWidth="1"/>
    <col min="2056" max="2056" width="12" style="30" customWidth="1"/>
    <col min="2057" max="2058" width="10.42578125" style="30" customWidth="1"/>
    <col min="2059" max="2059" width="9.42578125" style="30" customWidth="1"/>
    <col min="2060" max="2060" width="9" style="30" customWidth="1"/>
    <col min="2061" max="2061" width="10.7109375" style="30" customWidth="1"/>
    <col min="2062" max="2062" width="9.5703125" style="30" customWidth="1"/>
    <col min="2063" max="2064" width="10.140625" style="30" customWidth="1"/>
    <col min="2065" max="2065" width="7.7109375" style="30" customWidth="1"/>
    <col min="2066" max="2066" width="8.140625" style="30" customWidth="1"/>
    <col min="2067" max="2067" width="8.85546875" style="30" customWidth="1"/>
    <col min="2068" max="2068" width="10.42578125" style="30" customWidth="1"/>
    <col min="2069" max="2069" width="9.85546875" style="30" customWidth="1"/>
    <col min="2070" max="2070" width="8.140625" style="30" customWidth="1"/>
    <col min="2071" max="2071" width="12.5703125" style="30" customWidth="1"/>
    <col min="2072" max="2072" width="10.42578125" style="30" customWidth="1"/>
    <col min="2073" max="2073" width="12.140625" style="30" customWidth="1"/>
    <col min="2074" max="2074" width="10.42578125" style="30" customWidth="1"/>
    <col min="2075" max="2075" width="9.85546875" style="30" customWidth="1"/>
    <col min="2076" max="2076" width="8.42578125" style="30" customWidth="1"/>
    <col min="2077" max="2077" width="10.42578125" style="30" customWidth="1"/>
    <col min="2078" max="2078" width="7" style="30" customWidth="1"/>
    <col min="2079" max="2079" width="6.7109375" style="30" customWidth="1"/>
    <col min="2080" max="2080" width="8.28515625" style="30" customWidth="1"/>
    <col min="2081" max="2081" width="7" style="30" customWidth="1"/>
    <col min="2082" max="2082" width="7.7109375" style="30" customWidth="1"/>
    <col min="2083" max="2083" width="11.5703125" style="30" customWidth="1"/>
    <col min="2084" max="2084" width="12.5703125" style="30" customWidth="1"/>
    <col min="2085" max="2085" width="10.5703125" style="30" customWidth="1"/>
    <col min="2086" max="2086" width="14" style="30" customWidth="1"/>
    <col min="2087" max="2087" width="10.7109375" style="30" customWidth="1"/>
    <col min="2088" max="2088" width="11.5703125" style="30" customWidth="1"/>
    <col min="2089" max="2090" width="11.42578125" style="30" customWidth="1"/>
    <col min="2091" max="2091" width="10.42578125" style="30" customWidth="1"/>
    <col min="2092" max="2092" width="10.5703125" style="30" customWidth="1"/>
    <col min="2093" max="2093" width="12" style="30" customWidth="1"/>
    <col min="2094" max="2094" width="14.5703125" style="30" customWidth="1"/>
    <col min="2095" max="2095" width="10.7109375" style="30" customWidth="1"/>
    <col min="2096" max="2096" width="10.5703125" style="30" customWidth="1"/>
    <col min="2097" max="2098" width="11.5703125" style="30" customWidth="1"/>
    <col min="2099" max="2099" width="10.5703125" style="30" customWidth="1"/>
    <col min="2100" max="2103" width="10.42578125" style="30" customWidth="1"/>
    <col min="2104" max="2104" width="10.7109375" style="30" customWidth="1"/>
    <col min="2105" max="2105" width="11.85546875" style="30" customWidth="1"/>
    <col min="2106" max="2106" width="10.42578125" style="30" customWidth="1"/>
    <col min="2107" max="2107" width="7.42578125" style="30" customWidth="1"/>
    <col min="2108" max="2108" width="6.5703125" style="30" customWidth="1"/>
    <col min="2109" max="2109" width="9.85546875" style="30" customWidth="1"/>
    <col min="2110" max="2110" width="10.42578125" style="30" customWidth="1"/>
    <col min="2111" max="2111" width="8.7109375" style="30" customWidth="1"/>
    <col min="2112" max="2113" width="10.5703125" style="30" customWidth="1"/>
    <col min="2114" max="2115" width="12.85546875" style="30" customWidth="1"/>
    <col min="2116" max="2116" width="14.28515625" style="30" bestFit="1" customWidth="1"/>
    <col min="2117" max="2117" width="16.140625" style="30" bestFit="1" customWidth="1"/>
    <col min="2118" max="2119" width="14.28515625" style="30" bestFit="1" customWidth="1"/>
    <col min="2120" max="2122" width="11.7109375" style="30" bestFit="1" customWidth="1"/>
    <col min="2123" max="2123" width="11.140625" style="30" bestFit="1" customWidth="1"/>
    <col min="2124" max="2124" width="11.7109375" style="30" bestFit="1" customWidth="1"/>
    <col min="2125" max="2125" width="10.7109375" style="30" bestFit="1" customWidth="1"/>
    <col min="2126" max="2126" width="16.7109375" style="30" bestFit="1" customWidth="1"/>
    <col min="2127" max="2130" width="10.5703125" style="30" bestFit="1" customWidth="1"/>
    <col min="2131" max="2131" width="12.85546875" style="30" bestFit="1" customWidth="1"/>
    <col min="2132" max="2132" width="11.7109375" style="30" bestFit="1" customWidth="1"/>
    <col min="2133" max="2133" width="10.5703125" style="30" bestFit="1" customWidth="1"/>
    <col min="2134" max="2134" width="16" style="30" bestFit="1" customWidth="1"/>
    <col min="2135" max="2135" width="10.5703125" style="30" bestFit="1" customWidth="1"/>
    <col min="2136" max="2136" width="10.5703125" style="30" customWidth="1"/>
    <col min="2137" max="2137" width="14.85546875" style="30" bestFit="1" customWidth="1"/>
    <col min="2138" max="2140" width="10.5703125" style="30" bestFit="1" customWidth="1"/>
    <col min="2141" max="2141" width="11.140625" style="30" bestFit="1" customWidth="1"/>
    <col min="2142" max="2142" width="10.5703125" style="30" bestFit="1" customWidth="1"/>
    <col min="2143" max="2304" width="9.140625" style="30"/>
    <col min="2305" max="2305" width="2.7109375" style="30" customWidth="1"/>
    <col min="2306" max="2306" width="26.42578125" style="30" customWidth="1"/>
    <col min="2307" max="2307" width="10" style="30" customWidth="1"/>
    <col min="2308" max="2308" width="11.5703125" style="30" customWidth="1"/>
    <col min="2309" max="2309" width="10.7109375" style="30" customWidth="1"/>
    <col min="2310" max="2310" width="14.140625" style="30" customWidth="1"/>
    <col min="2311" max="2311" width="5" style="30" customWidth="1"/>
    <col min="2312" max="2312" width="12" style="30" customWidth="1"/>
    <col min="2313" max="2314" width="10.42578125" style="30" customWidth="1"/>
    <col min="2315" max="2315" width="9.42578125" style="30" customWidth="1"/>
    <col min="2316" max="2316" width="9" style="30" customWidth="1"/>
    <col min="2317" max="2317" width="10.7109375" style="30" customWidth="1"/>
    <col min="2318" max="2318" width="9.5703125" style="30" customWidth="1"/>
    <col min="2319" max="2320" width="10.140625" style="30" customWidth="1"/>
    <col min="2321" max="2321" width="7.7109375" style="30" customWidth="1"/>
    <col min="2322" max="2322" width="8.140625" style="30" customWidth="1"/>
    <col min="2323" max="2323" width="8.85546875" style="30" customWidth="1"/>
    <col min="2324" max="2324" width="10.42578125" style="30" customWidth="1"/>
    <col min="2325" max="2325" width="9.85546875" style="30" customWidth="1"/>
    <col min="2326" max="2326" width="8.140625" style="30" customWidth="1"/>
    <col min="2327" max="2327" width="12.5703125" style="30" customWidth="1"/>
    <col min="2328" max="2328" width="10.42578125" style="30" customWidth="1"/>
    <col min="2329" max="2329" width="12.140625" style="30" customWidth="1"/>
    <col min="2330" max="2330" width="10.42578125" style="30" customWidth="1"/>
    <col min="2331" max="2331" width="9.85546875" style="30" customWidth="1"/>
    <col min="2332" max="2332" width="8.42578125" style="30" customWidth="1"/>
    <col min="2333" max="2333" width="10.42578125" style="30" customWidth="1"/>
    <col min="2334" max="2334" width="7" style="30" customWidth="1"/>
    <col min="2335" max="2335" width="6.7109375" style="30" customWidth="1"/>
    <col min="2336" max="2336" width="8.28515625" style="30" customWidth="1"/>
    <col min="2337" max="2337" width="7" style="30" customWidth="1"/>
    <col min="2338" max="2338" width="7.7109375" style="30" customWidth="1"/>
    <col min="2339" max="2339" width="11.5703125" style="30" customWidth="1"/>
    <col min="2340" max="2340" width="12.5703125" style="30" customWidth="1"/>
    <col min="2341" max="2341" width="10.5703125" style="30" customWidth="1"/>
    <col min="2342" max="2342" width="14" style="30" customWidth="1"/>
    <col min="2343" max="2343" width="10.7109375" style="30" customWidth="1"/>
    <col min="2344" max="2344" width="11.5703125" style="30" customWidth="1"/>
    <col min="2345" max="2346" width="11.42578125" style="30" customWidth="1"/>
    <col min="2347" max="2347" width="10.42578125" style="30" customWidth="1"/>
    <col min="2348" max="2348" width="10.5703125" style="30" customWidth="1"/>
    <col min="2349" max="2349" width="12" style="30" customWidth="1"/>
    <col min="2350" max="2350" width="14.5703125" style="30" customWidth="1"/>
    <col min="2351" max="2351" width="10.7109375" style="30" customWidth="1"/>
    <col min="2352" max="2352" width="10.5703125" style="30" customWidth="1"/>
    <col min="2353" max="2354" width="11.5703125" style="30" customWidth="1"/>
    <col min="2355" max="2355" width="10.5703125" style="30" customWidth="1"/>
    <col min="2356" max="2359" width="10.42578125" style="30" customWidth="1"/>
    <col min="2360" max="2360" width="10.7109375" style="30" customWidth="1"/>
    <col min="2361" max="2361" width="11.85546875" style="30" customWidth="1"/>
    <col min="2362" max="2362" width="10.42578125" style="30" customWidth="1"/>
    <col min="2363" max="2363" width="7.42578125" style="30" customWidth="1"/>
    <col min="2364" max="2364" width="6.5703125" style="30" customWidth="1"/>
    <col min="2365" max="2365" width="9.85546875" style="30" customWidth="1"/>
    <col min="2366" max="2366" width="10.42578125" style="30" customWidth="1"/>
    <col min="2367" max="2367" width="8.7109375" style="30" customWidth="1"/>
    <col min="2368" max="2369" width="10.5703125" style="30" customWidth="1"/>
    <col min="2370" max="2371" width="12.85546875" style="30" customWidth="1"/>
    <col min="2372" max="2372" width="14.28515625" style="30" bestFit="1" customWidth="1"/>
    <col min="2373" max="2373" width="16.140625" style="30" bestFit="1" customWidth="1"/>
    <col min="2374" max="2375" width="14.28515625" style="30" bestFit="1" customWidth="1"/>
    <col min="2376" max="2378" width="11.7109375" style="30" bestFit="1" customWidth="1"/>
    <col min="2379" max="2379" width="11.140625" style="30" bestFit="1" customWidth="1"/>
    <col min="2380" max="2380" width="11.7109375" style="30" bestFit="1" customWidth="1"/>
    <col min="2381" max="2381" width="10.7109375" style="30" bestFit="1" customWidth="1"/>
    <col min="2382" max="2382" width="16.7109375" style="30" bestFit="1" customWidth="1"/>
    <col min="2383" max="2386" width="10.5703125" style="30" bestFit="1" customWidth="1"/>
    <col min="2387" max="2387" width="12.85546875" style="30" bestFit="1" customWidth="1"/>
    <col min="2388" max="2388" width="11.7109375" style="30" bestFit="1" customWidth="1"/>
    <col min="2389" max="2389" width="10.5703125" style="30" bestFit="1" customWidth="1"/>
    <col min="2390" max="2390" width="16" style="30" bestFit="1" customWidth="1"/>
    <col min="2391" max="2391" width="10.5703125" style="30" bestFit="1" customWidth="1"/>
    <col min="2392" max="2392" width="10.5703125" style="30" customWidth="1"/>
    <col min="2393" max="2393" width="14.85546875" style="30" bestFit="1" customWidth="1"/>
    <col min="2394" max="2396" width="10.5703125" style="30" bestFit="1" customWidth="1"/>
    <col min="2397" max="2397" width="11.140625" style="30" bestFit="1" customWidth="1"/>
    <col min="2398" max="2398" width="10.5703125" style="30" bestFit="1" customWidth="1"/>
    <col min="2399" max="2560" width="9.140625" style="30"/>
    <col min="2561" max="2561" width="2.7109375" style="30" customWidth="1"/>
    <col min="2562" max="2562" width="26.42578125" style="30" customWidth="1"/>
    <col min="2563" max="2563" width="10" style="30" customWidth="1"/>
    <col min="2564" max="2564" width="11.5703125" style="30" customWidth="1"/>
    <col min="2565" max="2565" width="10.7109375" style="30" customWidth="1"/>
    <col min="2566" max="2566" width="14.140625" style="30" customWidth="1"/>
    <col min="2567" max="2567" width="5" style="30" customWidth="1"/>
    <col min="2568" max="2568" width="12" style="30" customWidth="1"/>
    <col min="2569" max="2570" width="10.42578125" style="30" customWidth="1"/>
    <col min="2571" max="2571" width="9.42578125" style="30" customWidth="1"/>
    <col min="2572" max="2572" width="9" style="30" customWidth="1"/>
    <col min="2573" max="2573" width="10.7109375" style="30" customWidth="1"/>
    <col min="2574" max="2574" width="9.5703125" style="30" customWidth="1"/>
    <col min="2575" max="2576" width="10.140625" style="30" customWidth="1"/>
    <col min="2577" max="2577" width="7.7109375" style="30" customWidth="1"/>
    <col min="2578" max="2578" width="8.140625" style="30" customWidth="1"/>
    <col min="2579" max="2579" width="8.85546875" style="30" customWidth="1"/>
    <col min="2580" max="2580" width="10.42578125" style="30" customWidth="1"/>
    <col min="2581" max="2581" width="9.85546875" style="30" customWidth="1"/>
    <col min="2582" max="2582" width="8.140625" style="30" customWidth="1"/>
    <col min="2583" max="2583" width="12.5703125" style="30" customWidth="1"/>
    <col min="2584" max="2584" width="10.42578125" style="30" customWidth="1"/>
    <col min="2585" max="2585" width="12.140625" style="30" customWidth="1"/>
    <col min="2586" max="2586" width="10.42578125" style="30" customWidth="1"/>
    <col min="2587" max="2587" width="9.85546875" style="30" customWidth="1"/>
    <col min="2588" max="2588" width="8.42578125" style="30" customWidth="1"/>
    <col min="2589" max="2589" width="10.42578125" style="30" customWidth="1"/>
    <col min="2590" max="2590" width="7" style="30" customWidth="1"/>
    <col min="2591" max="2591" width="6.7109375" style="30" customWidth="1"/>
    <col min="2592" max="2592" width="8.28515625" style="30" customWidth="1"/>
    <col min="2593" max="2593" width="7" style="30" customWidth="1"/>
    <col min="2594" max="2594" width="7.7109375" style="30" customWidth="1"/>
    <col min="2595" max="2595" width="11.5703125" style="30" customWidth="1"/>
    <col min="2596" max="2596" width="12.5703125" style="30" customWidth="1"/>
    <col min="2597" max="2597" width="10.5703125" style="30" customWidth="1"/>
    <col min="2598" max="2598" width="14" style="30" customWidth="1"/>
    <col min="2599" max="2599" width="10.7109375" style="30" customWidth="1"/>
    <col min="2600" max="2600" width="11.5703125" style="30" customWidth="1"/>
    <col min="2601" max="2602" width="11.42578125" style="30" customWidth="1"/>
    <col min="2603" max="2603" width="10.42578125" style="30" customWidth="1"/>
    <col min="2604" max="2604" width="10.5703125" style="30" customWidth="1"/>
    <col min="2605" max="2605" width="12" style="30" customWidth="1"/>
    <col min="2606" max="2606" width="14.5703125" style="30" customWidth="1"/>
    <col min="2607" max="2607" width="10.7109375" style="30" customWidth="1"/>
    <col min="2608" max="2608" width="10.5703125" style="30" customWidth="1"/>
    <col min="2609" max="2610" width="11.5703125" style="30" customWidth="1"/>
    <col min="2611" max="2611" width="10.5703125" style="30" customWidth="1"/>
    <col min="2612" max="2615" width="10.42578125" style="30" customWidth="1"/>
    <col min="2616" max="2616" width="10.7109375" style="30" customWidth="1"/>
    <col min="2617" max="2617" width="11.85546875" style="30" customWidth="1"/>
    <col min="2618" max="2618" width="10.42578125" style="30" customWidth="1"/>
    <col min="2619" max="2619" width="7.42578125" style="30" customWidth="1"/>
    <col min="2620" max="2620" width="6.5703125" style="30" customWidth="1"/>
    <col min="2621" max="2621" width="9.85546875" style="30" customWidth="1"/>
    <col min="2622" max="2622" width="10.42578125" style="30" customWidth="1"/>
    <col min="2623" max="2623" width="8.7109375" style="30" customWidth="1"/>
    <col min="2624" max="2625" width="10.5703125" style="30" customWidth="1"/>
    <col min="2626" max="2627" width="12.85546875" style="30" customWidth="1"/>
    <col min="2628" max="2628" width="14.28515625" style="30" bestFit="1" customWidth="1"/>
    <col min="2629" max="2629" width="16.140625" style="30" bestFit="1" customWidth="1"/>
    <col min="2630" max="2631" width="14.28515625" style="30" bestFit="1" customWidth="1"/>
    <col min="2632" max="2634" width="11.7109375" style="30" bestFit="1" customWidth="1"/>
    <col min="2635" max="2635" width="11.140625" style="30" bestFit="1" customWidth="1"/>
    <col min="2636" max="2636" width="11.7109375" style="30" bestFit="1" customWidth="1"/>
    <col min="2637" max="2637" width="10.7109375" style="30" bestFit="1" customWidth="1"/>
    <col min="2638" max="2638" width="16.7109375" style="30" bestFit="1" customWidth="1"/>
    <col min="2639" max="2642" width="10.5703125" style="30" bestFit="1" customWidth="1"/>
    <col min="2643" max="2643" width="12.85546875" style="30" bestFit="1" customWidth="1"/>
    <col min="2644" max="2644" width="11.7109375" style="30" bestFit="1" customWidth="1"/>
    <col min="2645" max="2645" width="10.5703125" style="30" bestFit="1" customWidth="1"/>
    <col min="2646" max="2646" width="16" style="30" bestFit="1" customWidth="1"/>
    <col min="2647" max="2647" width="10.5703125" style="30" bestFit="1" customWidth="1"/>
    <col min="2648" max="2648" width="10.5703125" style="30" customWidth="1"/>
    <col min="2649" max="2649" width="14.85546875" style="30" bestFit="1" customWidth="1"/>
    <col min="2650" max="2652" width="10.5703125" style="30" bestFit="1" customWidth="1"/>
    <col min="2653" max="2653" width="11.140625" style="30" bestFit="1" customWidth="1"/>
    <col min="2654" max="2654" width="10.5703125" style="30" bestFit="1" customWidth="1"/>
    <col min="2655" max="2816" width="9.140625" style="30"/>
    <col min="2817" max="2817" width="2.7109375" style="30" customWidth="1"/>
    <col min="2818" max="2818" width="26.42578125" style="30" customWidth="1"/>
    <col min="2819" max="2819" width="10" style="30" customWidth="1"/>
    <col min="2820" max="2820" width="11.5703125" style="30" customWidth="1"/>
    <col min="2821" max="2821" width="10.7109375" style="30" customWidth="1"/>
    <col min="2822" max="2822" width="14.140625" style="30" customWidth="1"/>
    <col min="2823" max="2823" width="5" style="30" customWidth="1"/>
    <col min="2824" max="2824" width="12" style="30" customWidth="1"/>
    <col min="2825" max="2826" width="10.42578125" style="30" customWidth="1"/>
    <col min="2827" max="2827" width="9.42578125" style="30" customWidth="1"/>
    <col min="2828" max="2828" width="9" style="30" customWidth="1"/>
    <col min="2829" max="2829" width="10.7109375" style="30" customWidth="1"/>
    <col min="2830" max="2830" width="9.5703125" style="30" customWidth="1"/>
    <col min="2831" max="2832" width="10.140625" style="30" customWidth="1"/>
    <col min="2833" max="2833" width="7.7109375" style="30" customWidth="1"/>
    <col min="2834" max="2834" width="8.140625" style="30" customWidth="1"/>
    <col min="2835" max="2835" width="8.85546875" style="30" customWidth="1"/>
    <col min="2836" max="2836" width="10.42578125" style="30" customWidth="1"/>
    <col min="2837" max="2837" width="9.85546875" style="30" customWidth="1"/>
    <col min="2838" max="2838" width="8.140625" style="30" customWidth="1"/>
    <col min="2839" max="2839" width="12.5703125" style="30" customWidth="1"/>
    <col min="2840" max="2840" width="10.42578125" style="30" customWidth="1"/>
    <col min="2841" max="2841" width="12.140625" style="30" customWidth="1"/>
    <col min="2842" max="2842" width="10.42578125" style="30" customWidth="1"/>
    <col min="2843" max="2843" width="9.85546875" style="30" customWidth="1"/>
    <col min="2844" max="2844" width="8.42578125" style="30" customWidth="1"/>
    <col min="2845" max="2845" width="10.42578125" style="30" customWidth="1"/>
    <col min="2846" max="2846" width="7" style="30" customWidth="1"/>
    <col min="2847" max="2847" width="6.7109375" style="30" customWidth="1"/>
    <col min="2848" max="2848" width="8.28515625" style="30" customWidth="1"/>
    <col min="2849" max="2849" width="7" style="30" customWidth="1"/>
    <col min="2850" max="2850" width="7.7109375" style="30" customWidth="1"/>
    <col min="2851" max="2851" width="11.5703125" style="30" customWidth="1"/>
    <col min="2852" max="2852" width="12.5703125" style="30" customWidth="1"/>
    <col min="2853" max="2853" width="10.5703125" style="30" customWidth="1"/>
    <col min="2854" max="2854" width="14" style="30" customWidth="1"/>
    <col min="2855" max="2855" width="10.7109375" style="30" customWidth="1"/>
    <col min="2856" max="2856" width="11.5703125" style="30" customWidth="1"/>
    <col min="2857" max="2858" width="11.42578125" style="30" customWidth="1"/>
    <col min="2859" max="2859" width="10.42578125" style="30" customWidth="1"/>
    <col min="2860" max="2860" width="10.5703125" style="30" customWidth="1"/>
    <col min="2861" max="2861" width="12" style="30" customWidth="1"/>
    <col min="2862" max="2862" width="14.5703125" style="30" customWidth="1"/>
    <col min="2863" max="2863" width="10.7109375" style="30" customWidth="1"/>
    <col min="2864" max="2864" width="10.5703125" style="30" customWidth="1"/>
    <col min="2865" max="2866" width="11.5703125" style="30" customWidth="1"/>
    <col min="2867" max="2867" width="10.5703125" style="30" customWidth="1"/>
    <col min="2868" max="2871" width="10.42578125" style="30" customWidth="1"/>
    <col min="2872" max="2872" width="10.7109375" style="30" customWidth="1"/>
    <col min="2873" max="2873" width="11.85546875" style="30" customWidth="1"/>
    <col min="2874" max="2874" width="10.42578125" style="30" customWidth="1"/>
    <col min="2875" max="2875" width="7.42578125" style="30" customWidth="1"/>
    <col min="2876" max="2876" width="6.5703125" style="30" customWidth="1"/>
    <col min="2877" max="2877" width="9.85546875" style="30" customWidth="1"/>
    <col min="2878" max="2878" width="10.42578125" style="30" customWidth="1"/>
    <col min="2879" max="2879" width="8.7109375" style="30" customWidth="1"/>
    <col min="2880" max="2881" width="10.5703125" style="30" customWidth="1"/>
    <col min="2882" max="2883" width="12.85546875" style="30" customWidth="1"/>
    <col min="2884" max="2884" width="14.28515625" style="30" bestFit="1" customWidth="1"/>
    <col min="2885" max="2885" width="16.140625" style="30" bestFit="1" customWidth="1"/>
    <col min="2886" max="2887" width="14.28515625" style="30" bestFit="1" customWidth="1"/>
    <col min="2888" max="2890" width="11.7109375" style="30" bestFit="1" customWidth="1"/>
    <col min="2891" max="2891" width="11.140625" style="30" bestFit="1" customWidth="1"/>
    <col min="2892" max="2892" width="11.7109375" style="30" bestFit="1" customWidth="1"/>
    <col min="2893" max="2893" width="10.7109375" style="30" bestFit="1" customWidth="1"/>
    <col min="2894" max="2894" width="16.7109375" style="30" bestFit="1" customWidth="1"/>
    <col min="2895" max="2898" width="10.5703125" style="30" bestFit="1" customWidth="1"/>
    <col min="2899" max="2899" width="12.85546875" style="30" bestFit="1" customWidth="1"/>
    <col min="2900" max="2900" width="11.7109375" style="30" bestFit="1" customWidth="1"/>
    <col min="2901" max="2901" width="10.5703125" style="30" bestFit="1" customWidth="1"/>
    <col min="2902" max="2902" width="16" style="30" bestFit="1" customWidth="1"/>
    <col min="2903" max="2903" width="10.5703125" style="30" bestFit="1" customWidth="1"/>
    <col min="2904" max="2904" width="10.5703125" style="30" customWidth="1"/>
    <col min="2905" max="2905" width="14.85546875" style="30" bestFit="1" customWidth="1"/>
    <col min="2906" max="2908" width="10.5703125" style="30" bestFit="1" customWidth="1"/>
    <col min="2909" max="2909" width="11.140625" style="30" bestFit="1" customWidth="1"/>
    <col min="2910" max="2910" width="10.5703125" style="30" bestFit="1" customWidth="1"/>
    <col min="2911" max="3072" width="9.140625" style="30"/>
    <col min="3073" max="3073" width="2.7109375" style="30" customWidth="1"/>
    <col min="3074" max="3074" width="26.42578125" style="30" customWidth="1"/>
    <col min="3075" max="3075" width="10" style="30" customWidth="1"/>
    <col min="3076" max="3076" width="11.5703125" style="30" customWidth="1"/>
    <col min="3077" max="3077" width="10.7109375" style="30" customWidth="1"/>
    <col min="3078" max="3078" width="14.140625" style="30" customWidth="1"/>
    <col min="3079" max="3079" width="5" style="30" customWidth="1"/>
    <col min="3080" max="3080" width="12" style="30" customWidth="1"/>
    <col min="3081" max="3082" width="10.42578125" style="30" customWidth="1"/>
    <col min="3083" max="3083" width="9.42578125" style="30" customWidth="1"/>
    <col min="3084" max="3084" width="9" style="30" customWidth="1"/>
    <col min="3085" max="3085" width="10.7109375" style="30" customWidth="1"/>
    <col min="3086" max="3086" width="9.5703125" style="30" customWidth="1"/>
    <col min="3087" max="3088" width="10.140625" style="30" customWidth="1"/>
    <col min="3089" max="3089" width="7.7109375" style="30" customWidth="1"/>
    <col min="3090" max="3090" width="8.140625" style="30" customWidth="1"/>
    <col min="3091" max="3091" width="8.85546875" style="30" customWidth="1"/>
    <col min="3092" max="3092" width="10.42578125" style="30" customWidth="1"/>
    <col min="3093" max="3093" width="9.85546875" style="30" customWidth="1"/>
    <col min="3094" max="3094" width="8.140625" style="30" customWidth="1"/>
    <col min="3095" max="3095" width="12.5703125" style="30" customWidth="1"/>
    <col min="3096" max="3096" width="10.42578125" style="30" customWidth="1"/>
    <col min="3097" max="3097" width="12.140625" style="30" customWidth="1"/>
    <col min="3098" max="3098" width="10.42578125" style="30" customWidth="1"/>
    <col min="3099" max="3099" width="9.85546875" style="30" customWidth="1"/>
    <col min="3100" max="3100" width="8.42578125" style="30" customWidth="1"/>
    <col min="3101" max="3101" width="10.42578125" style="30" customWidth="1"/>
    <col min="3102" max="3102" width="7" style="30" customWidth="1"/>
    <col min="3103" max="3103" width="6.7109375" style="30" customWidth="1"/>
    <col min="3104" max="3104" width="8.28515625" style="30" customWidth="1"/>
    <col min="3105" max="3105" width="7" style="30" customWidth="1"/>
    <col min="3106" max="3106" width="7.7109375" style="30" customWidth="1"/>
    <col min="3107" max="3107" width="11.5703125" style="30" customWidth="1"/>
    <col min="3108" max="3108" width="12.5703125" style="30" customWidth="1"/>
    <col min="3109" max="3109" width="10.5703125" style="30" customWidth="1"/>
    <col min="3110" max="3110" width="14" style="30" customWidth="1"/>
    <col min="3111" max="3111" width="10.7109375" style="30" customWidth="1"/>
    <col min="3112" max="3112" width="11.5703125" style="30" customWidth="1"/>
    <col min="3113" max="3114" width="11.42578125" style="30" customWidth="1"/>
    <col min="3115" max="3115" width="10.42578125" style="30" customWidth="1"/>
    <col min="3116" max="3116" width="10.5703125" style="30" customWidth="1"/>
    <col min="3117" max="3117" width="12" style="30" customWidth="1"/>
    <col min="3118" max="3118" width="14.5703125" style="30" customWidth="1"/>
    <col min="3119" max="3119" width="10.7109375" style="30" customWidth="1"/>
    <col min="3120" max="3120" width="10.5703125" style="30" customWidth="1"/>
    <col min="3121" max="3122" width="11.5703125" style="30" customWidth="1"/>
    <col min="3123" max="3123" width="10.5703125" style="30" customWidth="1"/>
    <col min="3124" max="3127" width="10.42578125" style="30" customWidth="1"/>
    <col min="3128" max="3128" width="10.7109375" style="30" customWidth="1"/>
    <col min="3129" max="3129" width="11.85546875" style="30" customWidth="1"/>
    <col min="3130" max="3130" width="10.42578125" style="30" customWidth="1"/>
    <col min="3131" max="3131" width="7.42578125" style="30" customWidth="1"/>
    <col min="3132" max="3132" width="6.5703125" style="30" customWidth="1"/>
    <col min="3133" max="3133" width="9.85546875" style="30" customWidth="1"/>
    <col min="3134" max="3134" width="10.42578125" style="30" customWidth="1"/>
    <col min="3135" max="3135" width="8.7109375" style="30" customWidth="1"/>
    <col min="3136" max="3137" width="10.5703125" style="30" customWidth="1"/>
    <col min="3138" max="3139" width="12.85546875" style="30" customWidth="1"/>
    <col min="3140" max="3140" width="14.28515625" style="30" bestFit="1" customWidth="1"/>
    <col min="3141" max="3141" width="16.140625" style="30" bestFit="1" customWidth="1"/>
    <col min="3142" max="3143" width="14.28515625" style="30" bestFit="1" customWidth="1"/>
    <col min="3144" max="3146" width="11.7109375" style="30" bestFit="1" customWidth="1"/>
    <col min="3147" max="3147" width="11.140625" style="30" bestFit="1" customWidth="1"/>
    <col min="3148" max="3148" width="11.7109375" style="30" bestFit="1" customWidth="1"/>
    <col min="3149" max="3149" width="10.7109375" style="30" bestFit="1" customWidth="1"/>
    <col min="3150" max="3150" width="16.7109375" style="30" bestFit="1" customWidth="1"/>
    <col min="3151" max="3154" width="10.5703125" style="30" bestFit="1" customWidth="1"/>
    <col min="3155" max="3155" width="12.85546875" style="30" bestFit="1" customWidth="1"/>
    <col min="3156" max="3156" width="11.7109375" style="30" bestFit="1" customWidth="1"/>
    <col min="3157" max="3157" width="10.5703125" style="30" bestFit="1" customWidth="1"/>
    <col min="3158" max="3158" width="16" style="30" bestFit="1" customWidth="1"/>
    <col min="3159" max="3159" width="10.5703125" style="30" bestFit="1" customWidth="1"/>
    <col min="3160" max="3160" width="10.5703125" style="30" customWidth="1"/>
    <col min="3161" max="3161" width="14.85546875" style="30" bestFit="1" customWidth="1"/>
    <col min="3162" max="3164" width="10.5703125" style="30" bestFit="1" customWidth="1"/>
    <col min="3165" max="3165" width="11.140625" style="30" bestFit="1" customWidth="1"/>
    <col min="3166" max="3166" width="10.5703125" style="30" bestFit="1" customWidth="1"/>
    <col min="3167" max="3328" width="9.140625" style="30"/>
    <col min="3329" max="3329" width="2.7109375" style="30" customWidth="1"/>
    <col min="3330" max="3330" width="26.42578125" style="30" customWidth="1"/>
    <col min="3331" max="3331" width="10" style="30" customWidth="1"/>
    <col min="3332" max="3332" width="11.5703125" style="30" customWidth="1"/>
    <col min="3333" max="3333" width="10.7109375" style="30" customWidth="1"/>
    <col min="3334" max="3334" width="14.140625" style="30" customWidth="1"/>
    <col min="3335" max="3335" width="5" style="30" customWidth="1"/>
    <col min="3336" max="3336" width="12" style="30" customWidth="1"/>
    <col min="3337" max="3338" width="10.42578125" style="30" customWidth="1"/>
    <col min="3339" max="3339" width="9.42578125" style="30" customWidth="1"/>
    <col min="3340" max="3340" width="9" style="30" customWidth="1"/>
    <col min="3341" max="3341" width="10.7109375" style="30" customWidth="1"/>
    <col min="3342" max="3342" width="9.5703125" style="30" customWidth="1"/>
    <col min="3343" max="3344" width="10.140625" style="30" customWidth="1"/>
    <col min="3345" max="3345" width="7.7109375" style="30" customWidth="1"/>
    <col min="3346" max="3346" width="8.140625" style="30" customWidth="1"/>
    <col min="3347" max="3347" width="8.85546875" style="30" customWidth="1"/>
    <col min="3348" max="3348" width="10.42578125" style="30" customWidth="1"/>
    <col min="3349" max="3349" width="9.85546875" style="30" customWidth="1"/>
    <col min="3350" max="3350" width="8.140625" style="30" customWidth="1"/>
    <col min="3351" max="3351" width="12.5703125" style="30" customWidth="1"/>
    <col min="3352" max="3352" width="10.42578125" style="30" customWidth="1"/>
    <col min="3353" max="3353" width="12.140625" style="30" customWidth="1"/>
    <col min="3354" max="3354" width="10.42578125" style="30" customWidth="1"/>
    <col min="3355" max="3355" width="9.85546875" style="30" customWidth="1"/>
    <col min="3356" max="3356" width="8.42578125" style="30" customWidth="1"/>
    <col min="3357" max="3357" width="10.42578125" style="30" customWidth="1"/>
    <col min="3358" max="3358" width="7" style="30" customWidth="1"/>
    <col min="3359" max="3359" width="6.7109375" style="30" customWidth="1"/>
    <col min="3360" max="3360" width="8.28515625" style="30" customWidth="1"/>
    <col min="3361" max="3361" width="7" style="30" customWidth="1"/>
    <col min="3362" max="3362" width="7.7109375" style="30" customWidth="1"/>
    <col min="3363" max="3363" width="11.5703125" style="30" customWidth="1"/>
    <col min="3364" max="3364" width="12.5703125" style="30" customWidth="1"/>
    <col min="3365" max="3365" width="10.5703125" style="30" customWidth="1"/>
    <col min="3366" max="3366" width="14" style="30" customWidth="1"/>
    <col min="3367" max="3367" width="10.7109375" style="30" customWidth="1"/>
    <col min="3368" max="3368" width="11.5703125" style="30" customWidth="1"/>
    <col min="3369" max="3370" width="11.42578125" style="30" customWidth="1"/>
    <col min="3371" max="3371" width="10.42578125" style="30" customWidth="1"/>
    <col min="3372" max="3372" width="10.5703125" style="30" customWidth="1"/>
    <col min="3373" max="3373" width="12" style="30" customWidth="1"/>
    <col min="3374" max="3374" width="14.5703125" style="30" customWidth="1"/>
    <col min="3375" max="3375" width="10.7109375" style="30" customWidth="1"/>
    <col min="3376" max="3376" width="10.5703125" style="30" customWidth="1"/>
    <col min="3377" max="3378" width="11.5703125" style="30" customWidth="1"/>
    <col min="3379" max="3379" width="10.5703125" style="30" customWidth="1"/>
    <col min="3380" max="3383" width="10.42578125" style="30" customWidth="1"/>
    <col min="3384" max="3384" width="10.7109375" style="30" customWidth="1"/>
    <col min="3385" max="3385" width="11.85546875" style="30" customWidth="1"/>
    <col min="3386" max="3386" width="10.42578125" style="30" customWidth="1"/>
    <col min="3387" max="3387" width="7.42578125" style="30" customWidth="1"/>
    <col min="3388" max="3388" width="6.5703125" style="30" customWidth="1"/>
    <col min="3389" max="3389" width="9.85546875" style="30" customWidth="1"/>
    <col min="3390" max="3390" width="10.42578125" style="30" customWidth="1"/>
    <col min="3391" max="3391" width="8.7109375" style="30" customWidth="1"/>
    <col min="3392" max="3393" width="10.5703125" style="30" customWidth="1"/>
    <col min="3394" max="3395" width="12.85546875" style="30" customWidth="1"/>
    <col min="3396" max="3396" width="14.28515625" style="30" bestFit="1" customWidth="1"/>
    <col min="3397" max="3397" width="16.140625" style="30" bestFit="1" customWidth="1"/>
    <col min="3398" max="3399" width="14.28515625" style="30" bestFit="1" customWidth="1"/>
    <col min="3400" max="3402" width="11.7109375" style="30" bestFit="1" customWidth="1"/>
    <col min="3403" max="3403" width="11.140625" style="30" bestFit="1" customWidth="1"/>
    <col min="3404" max="3404" width="11.7109375" style="30" bestFit="1" customWidth="1"/>
    <col min="3405" max="3405" width="10.7109375" style="30" bestFit="1" customWidth="1"/>
    <col min="3406" max="3406" width="16.7109375" style="30" bestFit="1" customWidth="1"/>
    <col min="3407" max="3410" width="10.5703125" style="30" bestFit="1" customWidth="1"/>
    <col min="3411" max="3411" width="12.85546875" style="30" bestFit="1" customWidth="1"/>
    <col min="3412" max="3412" width="11.7109375" style="30" bestFit="1" customWidth="1"/>
    <col min="3413" max="3413" width="10.5703125" style="30" bestFit="1" customWidth="1"/>
    <col min="3414" max="3414" width="16" style="30" bestFit="1" customWidth="1"/>
    <col min="3415" max="3415" width="10.5703125" style="30" bestFit="1" customWidth="1"/>
    <col min="3416" max="3416" width="10.5703125" style="30" customWidth="1"/>
    <col min="3417" max="3417" width="14.85546875" style="30" bestFit="1" customWidth="1"/>
    <col min="3418" max="3420" width="10.5703125" style="30" bestFit="1" customWidth="1"/>
    <col min="3421" max="3421" width="11.140625" style="30" bestFit="1" customWidth="1"/>
    <col min="3422" max="3422" width="10.5703125" style="30" bestFit="1" customWidth="1"/>
    <col min="3423" max="3584" width="9.140625" style="30"/>
    <col min="3585" max="3585" width="2.7109375" style="30" customWidth="1"/>
    <col min="3586" max="3586" width="26.42578125" style="30" customWidth="1"/>
    <col min="3587" max="3587" width="10" style="30" customWidth="1"/>
    <col min="3588" max="3588" width="11.5703125" style="30" customWidth="1"/>
    <col min="3589" max="3589" width="10.7109375" style="30" customWidth="1"/>
    <col min="3590" max="3590" width="14.140625" style="30" customWidth="1"/>
    <col min="3591" max="3591" width="5" style="30" customWidth="1"/>
    <col min="3592" max="3592" width="12" style="30" customWidth="1"/>
    <col min="3593" max="3594" width="10.42578125" style="30" customWidth="1"/>
    <col min="3595" max="3595" width="9.42578125" style="30" customWidth="1"/>
    <col min="3596" max="3596" width="9" style="30" customWidth="1"/>
    <col min="3597" max="3597" width="10.7109375" style="30" customWidth="1"/>
    <col min="3598" max="3598" width="9.5703125" style="30" customWidth="1"/>
    <col min="3599" max="3600" width="10.140625" style="30" customWidth="1"/>
    <col min="3601" max="3601" width="7.7109375" style="30" customWidth="1"/>
    <col min="3602" max="3602" width="8.140625" style="30" customWidth="1"/>
    <col min="3603" max="3603" width="8.85546875" style="30" customWidth="1"/>
    <col min="3604" max="3604" width="10.42578125" style="30" customWidth="1"/>
    <col min="3605" max="3605" width="9.85546875" style="30" customWidth="1"/>
    <col min="3606" max="3606" width="8.140625" style="30" customWidth="1"/>
    <col min="3607" max="3607" width="12.5703125" style="30" customWidth="1"/>
    <col min="3608" max="3608" width="10.42578125" style="30" customWidth="1"/>
    <col min="3609" max="3609" width="12.140625" style="30" customWidth="1"/>
    <col min="3610" max="3610" width="10.42578125" style="30" customWidth="1"/>
    <col min="3611" max="3611" width="9.85546875" style="30" customWidth="1"/>
    <col min="3612" max="3612" width="8.42578125" style="30" customWidth="1"/>
    <col min="3613" max="3613" width="10.42578125" style="30" customWidth="1"/>
    <col min="3614" max="3614" width="7" style="30" customWidth="1"/>
    <col min="3615" max="3615" width="6.7109375" style="30" customWidth="1"/>
    <col min="3616" max="3616" width="8.28515625" style="30" customWidth="1"/>
    <col min="3617" max="3617" width="7" style="30" customWidth="1"/>
    <col min="3618" max="3618" width="7.7109375" style="30" customWidth="1"/>
    <col min="3619" max="3619" width="11.5703125" style="30" customWidth="1"/>
    <col min="3620" max="3620" width="12.5703125" style="30" customWidth="1"/>
    <col min="3621" max="3621" width="10.5703125" style="30" customWidth="1"/>
    <col min="3622" max="3622" width="14" style="30" customWidth="1"/>
    <col min="3623" max="3623" width="10.7109375" style="30" customWidth="1"/>
    <col min="3624" max="3624" width="11.5703125" style="30" customWidth="1"/>
    <col min="3625" max="3626" width="11.42578125" style="30" customWidth="1"/>
    <col min="3627" max="3627" width="10.42578125" style="30" customWidth="1"/>
    <col min="3628" max="3628" width="10.5703125" style="30" customWidth="1"/>
    <col min="3629" max="3629" width="12" style="30" customWidth="1"/>
    <col min="3630" max="3630" width="14.5703125" style="30" customWidth="1"/>
    <col min="3631" max="3631" width="10.7109375" style="30" customWidth="1"/>
    <col min="3632" max="3632" width="10.5703125" style="30" customWidth="1"/>
    <col min="3633" max="3634" width="11.5703125" style="30" customWidth="1"/>
    <col min="3635" max="3635" width="10.5703125" style="30" customWidth="1"/>
    <col min="3636" max="3639" width="10.42578125" style="30" customWidth="1"/>
    <col min="3640" max="3640" width="10.7109375" style="30" customWidth="1"/>
    <col min="3641" max="3641" width="11.85546875" style="30" customWidth="1"/>
    <col min="3642" max="3642" width="10.42578125" style="30" customWidth="1"/>
    <col min="3643" max="3643" width="7.42578125" style="30" customWidth="1"/>
    <col min="3644" max="3644" width="6.5703125" style="30" customWidth="1"/>
    <col min="3645" max="3645" width="9.85546875" style="30" customWidth="1"/>
    <col min="3646" max="3646" width="10.42578125" style="30" customWidth="1"/>
    <col min="3647" max="3647" width="8.7109375" style="30" customWidth="1"/>
    <col min="3648" max="3649" width="10.5703125" style="30" customWidth="1"/>
    <col min="3650" max="3651" width="12.85546875" style="30" customWidth="1"/>
    <col min="3652" max="3652" width="14.28515625" style="30" bestFit="1" customWidth="1"/>
    <col min="3653" max="3653" width="16.140625" style="30" bestFit="1" customWidth="1"/>
    <col min="3654" max="3655" width="14.28515625" style="30" bestFit="1" customWidth="1"/>
    <col min="3656" max="3658" width="11.7109375" style="30" bestFit="1" customWidth="1"/>
    <col min="3659" max="3659" width="11.140625" style="30" bestFit="1" customWidth="1"/>
    <col min="3660" max="3660" width="11.7109375" style="30" bestFit="1" customWidth="1"/>
    <col min="3661" max="3661" width="10.7109375" style="30" bestFit="1" customWidth="1"/>
    <col min="3662" max="3662" width="16.7109375" style="30" bestFit="1" customWidth="1"/>
    <col min="3663" max="3666" width="10.5703125" style="30" bestFit="1" customWidth="1"/>
    <col min="3667" max="3667" width="12.85546875" style="30" bestFit="1" customWidth="1"/>
    <col min="3668" max="3668" width="11.7109375" style="30" bestFit="1" customWidth="1"/>
    <col min="3669" max="3669" width="10.5703125" style="30" bestFit="1" customWidth="1"/>
    <col min="3670" max="3670" width="16" style="30" bestFit="1" customWidth="1"/>
    <col min="3671" max="3671" width="10.5703125" style="30" bestFit="1" customWidth="1"/>
    <col min="3672" max="3672" width="10.5703125" style="30" customWidth="1"/>
    <col min="3673" max="3673" width="14.85546875" style="30" bestFit="1" customWidth="1"/>
    <col min="3674" max="3676" width="10.5703125" style="30" bestFit="1" customWidth="1"/>
    <col min="3677" max="3677" width="11.140625" style="30" bestFit="1" customWidth="1"/>
    <col min="3678" max="3678" width="10.5703125" style="30" bestFit="1" customWidth="1"/>
    <col min="3679" max="3840" width="9.140625" style="30"/>
    <col min="3841" max="3841" width="2.7109375" style="30" customWidth="1"/>
    <col min="3842" max="3842" width="26.42578125" style="30" customWidth="1"/>
    <col min="3843" max="3843" width="10" style="30" customWidth="1"/>
    <col min="3844" max="3844" width="11.5703125" style="30" customWidth="1"/>
    <col min="3845" max="3845" width="10.7109375" style="30" customWidth="1"/>
    <col min="3846" max="3846" width="14.140625" style="30" customWidth="1"/>
    <col min="3847" max="3847" width="5" style="30" customWidth="1"/>
    <col min="3848" max="3848" width="12" style="30" customWidth="1"/>
    <col min="3849" max="3850" width="10.42578125" style="30" customWidth="1"/>
    <col min="3851" max="3851" width="9.42578125" style="30" customWidth="1"/>
    <col min="3852" max="3852" width="9" style="30" customWidth="1"/>
    <col min="3853" max="3853" width="10.7109375" style="30" customWidth="1"/>
    <col min="3854" max="3854" width="9.5703125" style="30" customWidth="1"/>
    <col min="3855" max="3856" width="10.140625" style="30" customWidth="1"/>
    <col min="3857" max="3857" width="7.7109375" style="30" customWidth="1"/>
    <col min="3858" max="3858" width="8.140625" style="30" customWidth="1"/>
    <col min="3859" max="3859" width="8.85546875" style="30" customWidth="1"/>
    <col min="3860" max="3860" width="10.42578125" style="30" customWidth="1"/>
    <col min="3861" max="3861" width="9.85546875" style="30" customWidth="1"/>
    <col min="3862" max="3862" width="8.140625" style="30" customWidth="1"/>
    <col min="3863" max="3863" width="12.5703125" style="30" customWidth="1"/>
    <col min="3864" max="3864" width="10.42578125" style="30" customWidth="1"/>
    <col min="3865" max="3865" width="12.140625" style="30" customWidth="1"/>
    <col min="3866" max="3866" width="10.42578125" style="30" customWidth="1"/>
    <col min="3867" max="3867" width="9.85546875" style="30" customWidth="1"/>
    <col min="3868" max="3868" width="8.42578125" style="30" customWidth="1"/>
    <col min="3869" max="3869" width="10.42578125" style="30" customWidth="1"/>
    <col min="3870" max="3870" width="7" style="30" customWidth="1"/>
    <col min="3871" max="3871" width="6.7109375" style="30" customWidth="1"/>
    <col min="3872" max="3872" width="8.28515625" style="30" customWidth="1"/>
    <col min="3873" max="3873" width="7" style="30" customWidth="1"/>
    <col min="3874" max="3874" width="7.7109375" style="30" customWidth="1"/>
    <col min="3875" max="3875" width="11.5703125" style="30" customWidth="1"/>
    <col min="3876" max="3876" width="12.5703125" style="30" customWidth="1"/>
    <col min="3877" max="3877" width="10.5703125" style="30" customWidth="1"/>
    <col min="3878" max="3878" width="14" style="30" customWidth="1"/>
    <col min="3879" max="3879" width="10.7109375" style="30" customWidth="1"/>
    <col min="3880" max="3880" width="11.5703125" style="30" customWidth="1"/>
    <col min="3881" max="3882" width="11.42578125" style="30" customWidth="1"/>
    <col min="3883" max="3883" width="10.42578125" style="30" customWidth="1"/>
    <col min="3884" max="3884" width="10.5703125" style="30" customWidth="1"/>
    <col min="3885" max="3885" width="12" style="30" customWidth="1"/>
    <col min="3886" max="3886" width="14.5703125" style="30" customWidth="1"/>
    <col min="3887" max="3887" width="10.7109375" style="30" customWidth="1"/>
    <col min="3888" max="3888" width="10.5703125" style="30" customWidth="1"/>
    <col min="3889" max="3890" width="11.5703125" style="30" customWidth="1"/>
    <col min="3891" max="3891" width="10.5703125" style="30" customWidth="1"/>
    <col min="3892" max="3895" width="10.42578125" style="30" customWidth="1"/>
    <col min="3896" max="3896" width="10.7109375" style="30" customWidth="1"/>
    <col min="3897" max="3897" width="11.85546875" style="30" customWidth="1"/>
    <col min="3898" max="3898" width="10.42578125" style="30" customWidth="1"/>
    <col min="3899" max="3899" width="7.42578125" style="30" customWidth="1"/>
    <col min="3900" max="3900" width="6.5703125" style="30" customWidth="1"/>
    <col min="3901" max="3901" width="9.85546875" style="30" customWidth="1"/>
    <col min="3902" max="3902" width="10.42578125" style="30" customWidth="1"/>
    <col min="3903" max="3903" width="8.7109375" style="30" customWidth="1"/>
    <col min="3904" max="3905" width="10.5703125" style="30" customWidth="1"/>
    <col min="3906" max="3907" width="12.85546875" style="30" customWidth="1"/>
    <col min="3908" max="3908" width="14.28515625" style="30" bestFit="1" customWidth="1"/>
    <col min="3909" max="3909" width="16.140625" style="30" bestFit="1" customWidth="1"/>
    <col min="3910" max="3911" width="14.28515625" style="30" bestFit="1" customWidth="1"/>
    <col min="3912" max="3914" width="11.7109375" style="30" bestFit="1" customWidth="1"/>
    <col min="3915" max="3915" width="11.140625" style="30" bestFit="1" customWidth="1"/>
    <col min="3916" max="3916" width="11.7109375" style="30" bestFit="1" customWidth="1"/>
    <col min="3917" max="3917" width="10.7109375" style="30" bestFit="1" customWidth="1"/>
    <col min="3918" max="3918" width="16.7109375" style="30" bestFit="1" customWidth="1"/>
    <col min="3919" max="3922" width="10.5703125" style="30" bestFit="1" customWidth="1"/>
    <col min="3923" max="3923" width="12.85546875" style="30" bestFit="1" customWidth="1"/>
    <col min="3924" max="3924" width="11.7109375" style="30" bestFit="1" customWidth="1"/>
    <col min="3925" max="3925" width="10.5703125" style="30" bestFit="1" customWidth="1"/>
    <col min="3926" max="3926" width="16" style="30" bestFit="1" customWidth="1"/>
    <col min="3927" max="3927" width="10.5703125" style="30" bestFit="1" customWidth="1"/>
    <col min="3928" max="3928" width="10.5703125" style="30" customWidth="1"/>
    <col min="3929" max="3929" width="14.85546875" style="30" bestFit="1" customWidth="1"/>
    <col min="3930" max="3932" width="10.5703125" style="30" bestFit="1" customWidth="1"/>
    <col min="3933" max="3933" width="11.140625" style="30" bestFit="1" customWidth="1"/>
    <col min="3934" max="3934" width="10.5703125" style="30" bestFit="1" customWidth="1"/>
    <col min="3935" max="4096" width="9.140625" style="30"/>
    <col min="4097" max="4097" width="2.7109375" style="30" customWidth="1"/>
    <col min="4098" max="4098" width="26.42578125" style="30" customWidth="1"/>
    <col min="4099" max="4099" width="10" style="30" customWidth="1"/>
    <col min="4100" max="4100" width="11.5703125" style="30" customWidth="1"/>
    <col min="4101" max="4101" width="10.7109375" style="30" customWidth="1"/>
    <col min="4102" max="4102" width="14.140625" style="30" customWidth="1"/>
    <col min="4103" max="4103" width="5" style="30" customWidth="1"/>
    <col min="4104" max="4104" width="12" style="30" customWidth="1"/>
    <col min="4105" max="4106" width="10.42578125" style="30" customWidth="1"/>
    <col min="4107" max="4107" width="9.42578125" style="30" customWidth="1"/>
    <col min="4108" max="4108" width="9" style="30" customWidth="1"/>
    <col min="4109" max="4109" width="10.7109375" style="30" customWidth="1"/>
    <col min="4110" max="4110" width="9.5703125" style="30" customWidth="1"/>
    <col min="4111" max="4112" width="10.140625" style="30" customWidth="1"/>
    <col min="4113" max="4113" width="7.7109375" style="30" customWidth="1"/>
    <col min="4114" max="4114" width="8.140625" style="30" customWidth="1"/>
    <col min="4115" max="4115" width="8.85546875" style="30" customWidth="1"/>
    <col min="4116" max="4116" width="10.42578125" style="30" customWidth="1"/>
    <col min="4117" max="4117" width="9.85546875" style="30" customWidth="1"/>
    <col min="4118" max="4118" width="8.140625" style="30" customWidth="1"/>
    <col min="4119" max="4119" width="12.5703125" style="30" customWidth="1"/>
    <col min="4120" max="4120" width="10.42578125" style="30" customWidth="1"/>
    <col min="4121" max="4121" width="12.140625" style="30" customWidth="1"/>
    <col min="4122" max="4122" width="10.42578125" style="30" customWidth="1"/>
    <col min="4123" max="4123" width="9.85546875" style="30" customWidth="1"/>
    <col min="4124" max="4124" width="8.42578125" style="30" customWidth="1"/>
    <col min="4125" max="4125" width="10.42578125" style="30" customWidth="1"/>
    <col min="4126" max="4126" width="7" style="30" customWidth="1"/>
    <col min="4127" max="4127" width="6.7109375" style="30" customWidth="1"/>
    <col min="4128" max="4128" width="8.28515625" style="30" customWidth="1"/>
    <col min="4129" max="4129" width="7" style="30" customWidth="1"/>
    <col min="4130" max="4130" width="7.7109375" style="30" customWidth="1"/>
    <col min="4131" max="4131" width="11.5703125" style="30" customWidth="1"/>
    <col min="4132" max="4132" width="12.5703125" style="30" customWidth="1"/>
    <col min="4133" max="4133" width="10.5703125" style="30" customWidth="1"/>
    <col min="4134" max="4134" width="14" style="30" customWidth="1"/>
    <col min="4135" max="4135" width="10.7109375" style="30" customWidth="1"/>
    <col min="4136" max="4136" width="11.5703125" style="30" customWidth="1"/>
    <col min="4137" max="4138" width="11.42578125" style="30" customWidth="1"/>
    <col min="4139" max="4139" width="10.42578125" style="30" customWidth="1"/>
    <col min="4140" max="4140" width="10.5703125" style="30" customWidth="1"/>
    <col min="4141" max="4141" width="12" style="30" customWidth="1"/>
    <col min="4142" max="4142" width="14.5703125" style="30" customWidth="1"/>
    <col min="4143" max="4143" width="10.7109375" style="30" customWidth="1"/>
    <col min="4144" max="4144" width="10.5703125" style="30" customWidth="1"/>
    <col min="4145" max="4146" width="11.5703125" style="30" customWidth="1"/>
    <col min="4147" max="4147" width="10.5703125" style="30" customWidth="1"/>
    <col min="4148" max="4151" width="10.42578125" style="30" customWidth="1"/>
    <col min="4152" max="4152" width="10.7109375" style="30" customWidth="1"/>
    <col min="4153" max="4153" width="11.85546875" style="30" customWidth="1"/>
    <col min="4154" max="4154" width="10.42578125" style="30" customWidth="1"/>
    <col min="4155" max="4155" width="7.42578125" style="30" customWidth="1"/>
    <col min="4156" max="4156" width="6.5703125" style="30" customWidth="1"/>
    <col min="4157" max="4157" width="9.85546875" style="30" customWidth="1"/>
    <col min="4158" max="4158" width="10.42578125" style="30" customWidth="1"/>
    <col min="4159" max="4159" width="8.7109375" style="30" customWidth="1"/>
    <col min="4160" max="4161" width="10.5703125" style="30" customWidth="1"/>
    <col min="4162" max="4163" width="12.85546875" style="30" customWidth="1"/>
    <col min="4164" max="4164" width="14.28515625" style="30" bestFit="1" customWidth="1"/>
    <col min="4165" max="4165" width="16.140625" style="30" bestFit="1" customWidth="1"/>
    <col min="4166" max="4167" width="14.28515625" style="30" bestFit="1" customWidth="1"/>
    <col min="4168" max="4170" width="11.7109375" style="30" bestFit="1" customWidth="1"/>
    <col min="4171" max="4171" width="11.140625" style="30" bestFit="1" customWidth="1"/>
    <col min="4172" max="4172" width="11.7109375" style="30" bestFit="1" customWidth="1"/>
    <col min="4173" max="4173" width="10.7109375" style="30" bestFit="1" customWidth="1"/>
    <col min="4174" max="4174" width="16.7109375" style="30" bestFit="1" customWidth="1"/>
    <col min="4175" max="4178" width="10.5703125" style="30" bestFit="1" customWidth="1"/>
    <col min="4179" max="4179" width="12.85546875" style="30" bestFit="1" customWidth="1"/>
    <col min="4180" max="4180" width="11.7109375" style="30" bestFit="1" customWidth="1"/>
    <col min="4181" max="4181" width="10.5703125" style="30" bestFit="1" customWidth="1"/>
    <col min="4182" max="4182" width="16" style="30" bestFit="1" customWidth="1"/>
    <col min="4183" max="4183" width="10.5703125" style="30" bestFit="1" customWidth="1"/>
    <col min="4184" max="4184" width="10.5703125" style="30" customWidth="1"/>
    <col min="4185" max="4185" width="14.85546875" style="30" bestFit="1" customWidth="1"/>
    <col min="4186" max="4188" width="10.5703125" style="30" bestFit="1" customWidth="1"/>
    <col min="4189" max="4189" width="11.140625" style="30" bestFit="1" customWidth="1"/>
    <col min="4190" max="4190" width="10.5703125" style="30" bestFit="1" customWidth="1"/>
    <col min="4191" max="4352" width="9.140625" style="30"/>
    <col min="4353" max="4353" width="2.7109375" style="30" customWidth="1"/>
    <col min="4354" max="4354" width="26.42578125" style="30" customWidth="1"/>
    <col min="4355" max="4355" width="10" style="30" customWidth="1"/>
    <col min="4356" max="4356" width="11.5703125" style="30" customWidth="1"/>
    <col min="4357" max="4357" width="10.7109375" style="30" customWidth="1"/>
    <col min="4358" max="4358" width="14.140625" style="30" customWidth="1"/>
    <col min="4359" max="4359" width="5" style="30" customWidth="1"/>
    <col min="4360" max="4360" width="12" style="30" customWidth="1"/>
    <col min="4361" max="4362" width="10.42578125" style="30" customWidth="1"/>
    <col min="4363" max="4363" width="9.42578125" style="30" customWidth="1"/>
    <col min="4364" max="4364" width="9" style="30" customWidth="1"/>
    <col min="4365" max="4365" width="10.7109375" style="30" customWidth="1"/>
    <col min="4366" max="4366" width="9.5703125" style="30" customWidth="1"/>
    <col min="4367" max="4368" width="10.140625" style="30" customWidth="1"/>
    <col min="4369" max="4369" width="7.7109375" style="30" customWidth="1"/>
    <col min="4370" max="4370" width="8.140625" style="30" customWidth="1"/>
    <col min="4371" max="4371" width="8.85546875" style="30" customWidth="1"/>
    <col min="4372" max="4372" width="10.42578125" style="30" customWidth="1"/>
    <col min="4373" max="4373" width="9.85546875" style="30" customWidth="1"/>
    <col min="4374" max="4374" width="8.140625" style="30" customWidth="1"/>
    <col min="4375" max="4375" width="12.5703125" style="30" customWidth="1"/>
    <col min="4376" max="4376" width="10.42578125" style="30" customWidth="1"/>
    <col min="4377" max="4377" width="12.140625" style="30" customWidth="1"/>
    <col min="4378" max="4378" width="10.42578125" style="30" customWidth="1"/>
    <col min="4379" max="4379" width="9.85546875" style="30" customWidth="1"/>
    <col min="4380" max="4380" width="8.42578125" style="30" customWidth="1"/>
    <col min="4381" max="4381" width="10.42578125" style="30" customWidth="1"/>
    <col min="4382" max="4382" width="7" style="30" customWidth="1"/>
    <col min="4383" max="4383" width="6.7109375" style="30" customWidth="1"/>
    <col min="4384" max="4384" width="8.28515625" style="30" customWidth="1"/>
    <col min="4385" max="4385" width="7" style="30" customWidth="1"/>
    <col min="4386" max="4386" width="7.7109375" style="30" customWidth="1"/>
    <col min="4387" max="4387" width="11.5703125" style="30" customWidth="1"/>
    <col min="4388" max="4388" width="12.5703125" style="30" customWidth="1"/>
    <col min="4389" max="4389" width="10.5703125" style="30" customWidth="1"/>
    <col min="4390" max="4390" width="14" style="30" customWidth="1"/>
    <col min="4391" max="4391" width="10.7109375" style="30" customWidth="1"/>
    <col min="4392" max="4392" width="11.5703125" style="30" customWidth="1"/>
    <col min="4393" max="4394" width="11.42578125" style="30" customWidth="1"/>
    <col min="4395" max="4395" width="10.42578125" style="30" customWidth="1"/>
    <col min="4396" max="4396" width="10.5703125" style="30" customWidth="1"/>
    <col min="4397" max="4397" width="12" style="30" customWidth="1"/>
    <col min="4398" max="4398" width="14.5703125" style="30" customWidth="1"/>
    <col min="4399" max="4399" width="10.7109375" style="30" customWidth="1"/>
    <col min="4400" max="4400" width="10.5703125" style="30" customWidth="1"/>
    <col min="4401" max="4402" width="11.5703125" style="30" customWidth="1"/>
    <col min="4403" max="4403" width="10.5703125" style="30" customWidth="1"/>
    <col min="4404" max="4407" width="10.42578125" style="30" customWidth="1"/>
    <col min="4408" max="4408" width="10.7109375" style="30" customWidth="1"/>
    <col min="4409" max="4409" width="11.85546875" style="30" customWidth="1"/>
    <col min="4410" max="4410" width="10.42578125" style="30" customWidth="1"/>
    <col min="4411" max="4411" width="7.42578125" style="30" customWidth="1"/>
    <col min="4412" max="4412" width="6.5703125" style="30" customWidth="1"/>
    <col min="4413" max="4413" width="9.85546875" style="30" customWidth="1"/>
    <col min="4414" max="4414" width="10.42578125" style="30" customWidth="1"/>
    <col min="4415" max="4415" width="8.7109375" style="30" customWidth="1"/>
    <col min="4416" max="4417" width="10.5703125" style="30" customWidth="1"/>
    <col min="4418" max="4419" width="12.85546875" style="30" customWidth="1"/>
    <col min="4420" max="4420" width="14.28515625" style="30" bestFit="1" customWidth="1"/>
    <col min="4421" max="4421" width="16.140625" style="30" bestFit="1" customWidth="1"/>
    <col min="4422" max="4423" width="14.28515625" style="30" bestFit="1" customWidth="1"/>
    <col min="4424" max="4426" width="11.7109375" style="30" bestFit="1" customWidth="1"/>
    <col min="4427" max="4427" width="11.140625" style="30" bestFit="1" customWidth="1"/>
    <col min="4428" max="4428" width="11.7109375" style="30" bestFit="1" customWidth="1"/>
    <col min="4429" max="4429" width="10.7109375" style="30" bestFit="1" customWidth="1"/>
    <col min="4430" max="4430" width="16.7109375" style="30" bestFit="1" customWidth="1"/>
    <col min="4431" max="4434" width="10.5703125" style="30" bestFit="1" customWidth="1"/>
    <col min="4435" max="4435" width="12.85546875" style="30" bestFit="1" customWidth="1"/>
    <col min="4436" max="4436" width="11.7109375" style="30" bestFit="1" customWidth="1"/>
    <col min="4437" max="4437" width="10.5703125" style="30" bestFit="1" customWidth="1"/>
    <col min="4438" max="4438" width="16" style="30" bestFit="1" customWidth="1"/>
    <col min="4439" max="4439" width="10.5703125" style="30" bestFit="1" customWidth="1"/>
    <col min="4440" max="4440" width="10.5703125" style="30" customWidth="1"/>
    <col min="4441" max="4441" width="14.85546875" style="30" bestFit="1" customWidth="1"/>
    <col min="4442" max="4444" width="10.5703125" style="30" bestFit="1" customWidth="1"/>
    <col min="4445" max="4445" width="11.140625" style="30" bestFit="1" customWidth="1"/>
    <col min="4446" max="4446" width="10.5703125" style="30" bestFit="1" customWidth="1"/>
    <col min="4447" max="4608" width="9.140625" style="30"/>
    <col min="4609" max="4609" width="2.7109375" style="30" customWidth="1"/>
    <col min="4610" max="4610" width="26.42578125" style="30" customWidth="1"/>
    <col min="4611" max="4611" width="10" style="30" customWidth="1"/>
    <col min="4612" max="4612" width="11.5703125" style="30" customWidth="1"/>
    <col min="4613" max="4613" width="10.7109375" style="30" customWidth="1"/>
    <col min="4614" max="4614" width="14.140625" style="30" customWidth="1"/>
    <col min="4615" max="4615" width="5" style="30" customWidth="1"/>
    <col min="4616" max="4616" width="12" style="30" customWidth="1"/>
    <col min="4617" max="4618" width="10.42578125" style="30" customWidth="1"/>
    <col min="4619" max="4619" width="9.42578125" style="30" customWidth="1"/>
    <col min="4620" max="4620" width="9" style="30" customWidth="1"/>
    <col min="4621" max="4621" width="10.7109375" style="30" customWidth="1"/>
    <col min="4622" max="4622" width="9.5703125" style="30" customWidth="1"/>
    <col min="4623" max="4624" width="10.140625" style="30" customWidth="1"/>
    <col min="4625" max="4625" width="7.7109375" style="30" customWidth="1"/>
    <col min="4626" max="4626" width="8.140625" style="30" customWidth="1"/>
    <col min="4627" max="4627" width="8.85546875" style="30" customWidth="1"/>
    <col min="4628" max="4628" width="10.42578125" style="30" customWidth="1"/>
    <col min="4629" max="4629" width="9.85546875" style="30" customWidth="1"/>
    <col min="4630" max="4630" width="8.140625" style="30" customWidth="1"/>
    <col min="4631" max="4631" width="12.5703125" style="30" customWidth="1"/>
    <col min="4632" max="4632" width="10.42578125" style="30" customWidth="1"/>
    <col min="4633" max="4633" width="12.140625" style="30" customWidth="1"/>
    <col min="4634" max="4634" width="10.42578125" style="30" customWidth="1"/>
    <col min="4635" max="4635" width="9.85546875" style="30" customWidth="1"/>
    <col min="4636" max="4636" width="8.42578125" style="30" customWidth="1"/>
    <col min="4637" max="4637" width="10.42578125" style="30" customWidth="1"/>
    <col min="4638" max="4638" width="7" style="30" customWidth="1"/>
    <col min="4639" max="4639" width="6.7109375" style="30" customWidth="1"/>
    <col min="4640" max="4640" width="8.28515625" style="30" customWidth="1"/>
    <col min="4641" max="4641" width="7" style="30" customWidth="1"/>
    <col min="4642" max="4642" width="7.7109375" style="30" customWidth="1"/>
    <col min="4643" max="4643" width="11.5703125" style="30" customWidth="1"/>
    <col min="4644" max="4644" width="12.5703125" style="30" customWidth="1"/>
    <col min="4645" max="4645" width="10.5703125" style="30" customWidth="1"/>
    <col min="4646" max="4646" width="14" style="30" customWidth="1"/>
    <col min="4647" max="4647" width="10.7109375" style="30" customWidth="1"/>
    <col min="4648" max="4648" width="11.5703125" style="30" customWidth="1"/>
    <col min="4649" max="4650" width="11.42578125" style="30" customWidth="1"/>
    <col min="4651" max="4651" width="10.42578125" style="30" customWidth="1"/>
    <col min="4652" max="4652" width="10.5703125" style="30" customWidth="1"/>
    <col min="4653" max="4653" width="12" style="30" customWidth="1"/>
    <col min="4654" max="4654" width="14.5703125" style="30" customWidth="1"/>
    <col min="4655" max="4655" width="10.7109375" style="30" customWidth="1"/>
    <col min="4656" max="4656" width="10.5703125" style="30" customWidth="1"/>
    <col min="4657" max="4658" width="11.5703125" style="30" customWidth="1"/>
    <col min="4659" max="4659" width="10.5703125" style="30" customWidth="1"/>
    <col min="4660" max="4663" width="10.42578125" style="30" customWidth="1"/>
    <col min="4664" max="4664" width="10.7109375" style="30" customWidth="1"/>
    <col min="4665" max="4665" width="11.85546875" style="30" customWidth="1"/>
    <col min="4666" max="4666" width="10.42578125" style="30" customWidth="1"/>
    <col min="4667" max="4667" width="7.42578125" style="30" customWidth="1"/>
    <col min="4668" max="4668" width="6.5703125" style="30" customWidth="1"/>
    <col min="4669" max="4669" width="9.85546875" style="30" customWidth="1"/>
    <col min="4670" max="4670" width="10.42578125" style="30" customWidth="1"/>
    <col min="4671" max="4671" width="8.7109375" style="30" customWidth="1"/>
    <col min="4672" max="4673" width="10.5703125" style="30" customWidth="1"/>
    <col min="4674" max="4675" width="12.85546875" style="30" customWidth="1"/>
    <col min="4676" max="4676" width="14.28515625" style="30" bestFit="1" customWidth="1"/>
    <col min="4677" max="4677" width="16.140625" style="30" bestFit="1" customWidth="1"/>
    <col min="4678" max="4679" width="14.28515625" style="30" bestFit="1" customWidth="1"/>
    <col min="4680" max="4682" width="11.7109375" style="30" bestFit="1" customWidth="1"/>
    <col min="4683" max="4683" width="11.140625" style="30" bestFit="1" customWidth="1"/>
    <col min="4684" max="4684" width="11.7109375" style="30" bestFit="1" customWidth="1"/>
    <col min="4685" max="4685" width="10.7109375" style="30" bestFit="1" customWidth="1"/>
    <col min="4686" max="4686" width="16.7109375" style="30" bestFit="1" customWidth="1"/>
    <col min="4687" max="4690" width="10.5703125" style="30" bestFit="1" customWidth="1"/>
    <col min="4691" max="4691" width="12.85546875" style="30" bestFit="1" customWidth="1"/>
    <col min="4692" max="4692" width="11.7109375" style="30" bestFit="1" customWidth="1"/>
    <col min="4693" max="4693" width="10.5703125" style="30" bestFit="1" customWidth="1"/>
    <col min="4694" max="4694" width="16" style="30" bestFit="1" customWidth="1"/>
    <col min="4695" max="4695" width="10.5703125" style="30" bestFit="1" customWidth="1"/>
    <col min="4696" max="4696" width="10.5703125" style="30" customWidth="1"/>
    <col min="4697" max="4697" width="14.85546875" style="30" bestFit="1" customWidth="1"/>
    <col min="4698" max="4700" width="10.5703125" style="30" bestFit="1" customWidth="1"/>
    <col min="4701" max="4701" width="11.140625" style="30" bestFit="1" customWidth="1"/>
    <col min="4702" max="4702" width="10.5703125" style="30" bestFit="1" customWidth="1"/>
    <col min="4703" max="4864" width="9.140625" style="30"/>
    <col min="4865" max="4865" width="2.7109375" style="30" customWidth="1"/>
    <col min="4866" max="4866" width="26.42578125" style="30" customWidth="1"/>
    <col min="4867" max="4867" width="10" style="30" customWidth="1"/>
    <col min="4868" max="4868" width="11.5703125" style="30" customWidth="1"/>
    <col min="4869" max="4869" width="10.7109375" style="30" customWidth="1"/>
    <col min="4870" max="4870" width="14.140625" style="30" customWidth="1"/>
    <col min="4871" max="4871" width="5" style="30" customWidth="1"/>
    <col min="4872" max="4872" width="12" style="30" customWidth="1"/>
    <col min="4873" max="4874" width="10.42578125" style="30" customWidth="1"/>
    <col min="4875" max="4875" width="9.42578125" style="30" customWidth="1"/>
    <col min="4876" max="4876" width="9" style="30" customWidth="1"/>
    <col min="4877" max="4877" width="10.7109375" style="30" customWidth="1"/>
    <col min="4878" max="4878" width="9.5703125" style="30" customWidth="1"/>
    <col min="4879" max="4880" width="10.140625" style="30" customWidth="1"/>
    <col min="4881" max="4881" width="7.7109375" style="30" customWidth="1"/>
    <col min="4882" max="4882" width="8.140625" style="30" customWidth="1"/>
    <col min="4883" max="4883" width="8.85546875" style="30" customWidth="1"/>
    <col min="4884" max="4884" width="10.42578125" style="30" customWidth="1"/>
    <col min="4885" max="4885" width="9.85546875" style="30" customWidth="1"/>
    <col min="4886" max="4886" width="8.140625" style="30" customWidth="1"/>
    <col min="4887" max="4887" width="12.5703125" style="30" customWidth="1"/>
    <col min="4888" max="4888" width="10.42578125" style="30" customWidth="1"/>
    <col min="4889" max="4889" width="12.140625" style="30" customWidth="1"/>
    <col min="4890" max="4890" width="10.42578125" style="30" customWidth="1"/>
    <col min="4891" max="4891" width="9.85546875" style="30" customWidth="1"/>
    <col min="4892" max="4892" width="8.42578125" style="30" customWidth="1"/>
    <col min="4893" max="4893" width="10.42578125" style="30" customWidth="1"/>
    <col min="4894" max="4894" width="7" style="30" customWidth="1"/>
    <col min="4895" max="4895" width="6.7109375" style="30" customWidth="1"/>
    <col min="4896" max="4896" width="8.28515625" style="30" customWidth="1"/>
    <col min="4897" max="4897" width="7" style="30" customWidth="1"/>
    <col min="4898" max="4898" width="7.7109375" style="30" customWidth="1"/>
    <col min="4899" max="4899" width="11.5703125" style="30" customWidth="1"/>
    <col min="4900" max="4900" width="12.5703125" style="30" customWidth="1"/>
    <col min="4901" max="4901" width="10.5703125" style="30" customWidth="1"/>
    <col min="4902" max="4902" width="14" style="30" customWidth="1"/>
    <col min="4903" max="4903" width="10.7109375" style="30" customWidth="1"/>
    <col min="4904" max="4904" width="11.5703125" style="30" customWidth="1"/>
    <col min="4905" max="4906" width="11.42578125" style="30" customWidth="1"/>
    <col min="4907" max="4907" width="10.42578125" style="30" customWidth="1"/>
    <col min="4908" max="4908" width="10.5703125" style="30" customWidth="1"/>
    <col min="4909" max="4909" width="12" style="30" customWidth="1"/>
    <col min="4910" max="4910" width="14.5703125" style="30" customWidth="1"/>
    <col min="4911" max="4911" width="10.7109375" style="30" customWidth="1"/>
    <col min="4912" max="4912" width="10.5703125" style="30" customWidth="1"/>
    <col min="4913" max="4914" width="11.5703125" style="30" customWidth="1"/>
    <col min="4915" max="4915" width="10.5703125" style="30" customWidth="1"/>
    <col min="4916" max="4919" width="10.42578125" style="30" customWidth="1"/>
    <col min="4920" max="4920" width="10.7109375" style="30" customWidth="1"/>
    <col min="4921" max="4921" width="11.85546875" style="30" customWidth="1"/>
    <col min="4922" max="4922" width="10.42578125" style="30" customWidth="1"/>
    <col min="4923" max="4923" width="7.42578125" style="30" customWidth="1"/>
    <col min="4924" max="4924" width="6.5703125" style="30" customWidth="1"/>
    <col min="4925" max="4925" width="9.85546875" style="30" customWidth="1"/>
    <col min="4926" max="4926" width="10.42578125" style="30" customWidth="1"/>
    <col min="4927" max="4927" width="8.7109375" style="30" customWidth="1"/>
    <col min="4928" max="4929" width="10.5703125" style="30" customWidth="1"/>
    <col min="4930" max="4931" width="12.85546875" style="30" customWidth="1"/>
    <col min="4932" max="4932" width="14.28515625" style="30" bestFit="1" customWidth="1"/>
    <col min="4933" max="4933" width="16.140625" style="30" bestFit="1" customWidth="1"/>
    <col min="4934" max="4935" width="14.28515625" style="30" bestFit="1" customWidth="1"/>
    <col min="4936" max="4938" width="11.7109375" style="30" bestFit="1" customWidth="1"/>
    <col min="4939" max="4939" width="11.140625" style="30" bestFit="1" customWidth="1"/>
    <col min="4940" max="4940" width="11.7109375" style="30" bestFit="1" customWidth="1"/>
    <col min="4941" max="4941" width="10.7109375" style="30" bestFit="1" customWidth="1"/>
    <col min="4942" max="4942" width="16.7109375" style="30" bestFit="1" customWidth="1"/>
    <col min="4943" max="4946" width="10.5703125" style="30" bestFit="1" customWidth="1"/>
    <col min="4947" max="4947" width="12.85546875" style="30" bestFit="1" customWidth="1"/>
    <col min="4948" max="4948" width="11.7109375" style="30" bestFit="1" customWidth="1"/>
    <col min="4949" max="4949" width="10.5703125" style="30" bestFit="1" customWidth="1"/>
    <col min="4950" max="4950" width="16" style="30" bestFit="1" customWidth="1"/>
    <col min="4951" max="4951" width="10.5703125" style="30" bestFit="1" customWidth="1"/>
    <col min="4952" max="4952" width="10.5703125" style="30" customWidth="1"/>
    <col min="4953" max="4953" width="14.85546875" style="30" bestFit="1" customWidth="1"/>
    <col min="4954" max="4956" width="10.5703125" style="30" bestFit="1" customWidth="1"/>
    <col min="4957" max="4957" width="11.140625" style="30" bestFit="1" customWidth="1"/>
    <col min="4958" max="4958" width="10.5703125" style="30" bestFit="1" customWidth="1"/>
    <col min="4959" max="5120" width="9.140625" style="30"/>
    <col min="5121" max="5121" width="2.7109375" style="30" customWidth="1"/>
    <col min="5122" max="5122" width="26.42578125" style="30" customWidth="1"/>
    <col min="5123" max="5123" width="10" style="30" customWidth="1"/>
    <col min="5124" max="5124" width="11.5703125" style="30" customWidth="1"/>
    <col min="5125" max="5125" width="10.7109375" style="30" customWidth="1"/>
    <col min="5126" max="5126" width="14.140625" style="30" customWidth="1"/>
    <col min="5127" max="5127" width="5" style="30" customWidth="1"/>
    <col min="5128" max="5128" width="12" style="30" customWidth="1"/>
    <col min="5129" max="5130" width="10.42578125" style="30" customWidth="1"/>
    <col min="5131" max="5131" width="9.42578125" style="30" customWidth="1"/>
    <col min="5132" max="5132" width="9" style="30" customWidth="1"/>
    <col min="5133" max="5133" width="10.7109375" style="30" customWidth="1"/>
    <col min="5134" max="5134" width="9.5703125" style="30" customWidth="1"/>
    <col min="5135" max="5136" width="10.140625" style="30" customWidth="1"/>
    <col min="5137" max="5137" width="7.7109375" style="30" customWidth="1"/>
    <col min="5138" max="5138" width="8.140625" style="30" customWidth="1"/>
    <col min="5139" max="5139" width="8.85546875" style="30" customWidth="1"/>
    <col min="5140" max="5140" width="10.42578125" style="30" customWidth="1"/>
    <col min="5141" max="5141" width="9.85546875" style="30" customWidth="1"/>
    <col min="5142" max="5142" width="8.140625" style="30" customWidth="1"/>
    <col min="5143" max="5143" width="12.5703125" style="30" customWidth="1"/>
    <col min="5144" max="5144" width="10.42578125" style="30" customWidth="1"/>
    <col min="5145" max="5145" width="12.140625" style="30" customWidth="1"/>
    <col min="5146" max="5146" width="10.42578125" style="30" customWidth="1"/>
    <col min="5147" max="5147" width="9.85546875" style="30" customWidth="1"/>
    <col min="5148" max="5148" width="8.42578125" style="30" customWidth="1"/>
    <col min="5149" max="5149" width="10.42578125" style="30" customWidth="1"/>
    <col min="5150" max="5150" width="7" style="30" customWidth="1"/>
    <col min="5151" max="5151" width="6.7109375" style="30" customWidth="1"/>
    <col min="5152" max="5152" width="8.28515625" style="30" customWidth="1"/>
    <col min="5153" max="5153" width="7" style="30" customWidth="1"/>
    <col min="5154" max="5154" width="7.7109375" style="30" customWidth="1"/>
    <col min="5155" max="5155" width="11.5703125" style="30" customWidth="1"/>
    <col min="5156" max="5156" width="12.5703125" style="30" customWidth="1"/>
    <col min="5157" max="5157" width="10.5703125" style="30" customWidth="1"/>
    <col min="5158" max="5158" width="14" style="30" customWidth="1"/>
    <col min="5159" max="5159" width="10.7109375" style="30" customWidth="1"/>
    <col min="5160" max="5160" width="11.5703125" style="30" customWidth="1"/>
    <col min="5161" max="5162" width="11.42578125" style="30" customWidth="1"/>
    <col min="5163" max="5163" width="10.42578125" style="30" customWidth="1"/>
    <col min="5164" max="5164" width="10.5703125" style="30" customWidth="1"/>
    <col min="5165" max="5165" width="12" style="30" customWidth="1"/>
    <col min="5166" max="5166" width="14.5703125" style="30" customWidth="1"/>
    <col min="5167" max="5167" width="10.7109375" style="30" customWidth="1"/>
    <col min="5168" max="5168" width="10.5703125" style="30" customWidth="1"/>
    <col min="5169" max="5170" width="11.5703125" style="30" customWidth="1"/>
    <col min="5171" max="5171" width="10.5703125" style="30" customWidth="1"/>
    <col min="5172" max="5175" width="10.42578125" style="30" customWidth="1"/>
    <col min="5176" max="5176" width="10.7109375" style="30" customWidth="1"/>
    <col min="5177" max="5177" width="11.85546875" style="30" customWidth="1"/>
    <col min="5178" max="5178" width="10.42578125" style="30" customWidth="1"/>
    <col min="5179" max="5179" width="7.42578125" style="30" customWidth="1"/>
    <col min="5180" max="5180" width="6.5703125" style="30" customWidth="1"/>
    <col min="5181" max="5181" width="9.85546875" style="30" customWidth="1"/>
    <col min="5182" max="5182" width="10.42578125" style="30" customWidth="1"/>
    <col min="5183" max="5183" width="8.7109375" style="30" customWidth="1"/>
    <col min="5184" max="5185" width="10.5703125" style="30" customWidth="1"/>
    <col min="5186" max="5187" width="12.85546875" style="30" customWidth="1"/>
    <col min="5188" max="5188" width="14.28515625" style="30" bestFit="1" customWidth="1"/>
    <col min="5189" max="5189" width="16.140625" style="30" bestFit="1" customWidth="1"/>
    <col min="5190" max="5191" width="14.28515625" style="30" bestFit="1" customWidth="1"/>
    <col min="5192" max="5194" width="11.7109375" style="30" bestFit="1" customWidth="1"/>
    <col min="5195" max="5195" width="11.140625" style="30" bestFit="1" customWidth="1"/>
    <col min="5196" max="5196" width="11.7109375" style="30" bestFit="1" customWidth="1"/>
    <col min="5197" max="5197" width="10.7109375" style="30" bestFit="1" customWidth="1"/>
    <col min="5198" max="5198" width="16.7109375" style="30" bestFit="1" customWidth="1"/>
    <col min="5199" max="5202" width="10.5703125" style="30" bestFit="1" customWidth="1"/>
    <col min="5203" max="5203" width="12.85546875" style="30" bestFit="1" customWidth="1"/>
    <col min="5204" max="5204" width="11.7109375" style="30" bestFit="1" customWidth="1"/>
    <col min="5205" max="5205" width="10.5703125" style="30" bestFit="1" customWidth="1"/>
    <col min="5206" max="5206" width="16" style="30" bestFit="1" customWidth="1"/>
    <col min="5207" max="5207" width="10.5703125" style="30" bestFit="1" customWidth="1"/>
    <col min="5208" max="5208" width="10.5703125" style="30" customWidth="1"/>
    <col min="5209" max="5209" width="14.85546875" style="30" bestFit="1" customWidth="1"/>
    <col min="5210" max="5212" width="10.5703125" style="30" bestFit="1" customWidth="1"/>
    <col min="5213" max="5213" width="11.140625" style="30" bestFit="1" customWidth="1"/>
    <col min="5214" max="5214" width="10.5703125" style="30" bestFit="1" customWidth="1"/>
    <col min="5215" max="5376" width="9.140625" style="30"/>
    <col min="5377" max="5377" width="2.7109375" style="30" customWidth="1"/>
    <col min="5378" max="5378" width="26.42578125" style="30" customWidth="1"/>
    <col min="5379" max="5379" width="10" style="30" customWidth="1"/>
    <col min="5380" max="5380" width="11.5703125" style="30" customWidth="1"/>
    <col min="5381" max="5381" width="10.7109375" style="30" customWidth="1"/>
    <col min="5382" max="5382" width="14.140625" style="30" customWidth="1"/>
    <col min="5383" max="5383" width="5" style="30" customWidth="1"/>
    <col min="5384" max="5384" width="12" style="30" customWidth="1"/>
    <col min="5385" max="5386" width="10.42578125" style="30" customWidth="1"/>
    <col min="5387" max="5387" width="9.42578125" style="30" customWidth="1"/>
    <col min="5388" max="5388" width="9" style="30" customWidth="1"/>
    <col min="5389" max="5389" width="10.7109375" style="30" customWidth="1"/>
    <col min="5390" max="5390" width="9.5703125" style="30" customWidth="1"/>
    <col min="5391" max="5392" width="10.140625" style="30" customWidth="1"/>
    <col min="5393" max="5393" width="7.7109375" style="30" customWidth="1"/>
    <col min="5394" max="5394" width="8.140625" style="30" customWidth="1"/>
    <col min="5395" max="5395" width="8.85546875" style="30" customWidth="1"/>
    <col min="5396" max="5396" width="10.42578125" style="30" customWidth="1"/>
    <col min="5397" max="5397" width="9.85546875" style="30" customWidth="1"/>
    <col min="5398" max="5398" width="8.140625" style="30" customWidth="1"/>
    <col min="5399" max="5399" width="12.5703125" style="30" customWidth="1"/>
    <col min="5400" max="5400" width="10.42578125" style="30" customWidth="1"/>
    <col min="5401" max="5401" width="12.140625" style="30" customWidth="1"/>
    <col min="5402" max="5402" width="10.42578125" style="30" customWidth="1"/>
    <col min="5403" max="5403" width="9.85546875" style="30" customWidth="1"/>
    <col min="5404" max="5404" width="8.42578125" style="30" customWidth="1"/>
    <col min="5405" max="5405" width="10.42578125" style="30" customWidth="1"/>
    <col min="5406" max="5406" width="7" style="30" customWidth="1"/>
    <col min="5407" max="5407" width="6.7109375" style="30" customWidth="1"/>
    <col min="5408" max="5408" width="8.28515625" style="30" customWidth="1"/>
    <col min="5409" max="5409" width="7" style="30" customWidth="1"/>
    <col min="5410" max="5410" width="7.7109375" style="30" customWidth="1"/>
    <col min="5411" max="5411" width="11.5703125" style="30" customWidth="1"/>
    <col min="5412" max="5412" width="12.5703125" style="30" customWidth="1"/>
    <col min="5413" max="5413" width="10.5703125" style="30" customWidth="1"/>
    <col min="5414" max="5414" width="14" style="30" customWidth="1"/>
    <col min="5415" max="5415" width="10.7109375" style="30" customWidth="1"/>
    <col min="5416" max="5416" width="11.5703125" style="30" customWidth="1"/>
    <col min="5417" max="5418" width="11.42578125" style="30" customWidth="1"/>
    <col min="5419" max="5419" width="10.42578125" style="30" customWidth="1"/>
    <col min="5420" max="5420" width="10.5703125" style="30" customWidth="1"/>
    <col min="5421" max="5421" width="12" style="30" customWidth="1"/>
    <col min="5422" max="5422" width="14.5703125" style="30" customWidth="1"/>
    <col min="5423" max="5423" width="10.7109375" style="30" customWidth="1"/>
    <col min="5424" max="5424" width="10.5703125" style="30" customWidth="1"/>
    <col min="5425" max="5426" width="11.5703125" style="30" customWidth="1"/>
    <col min="5427" max="5427" width="10.5703125" style="30" customWidth="1"/>
    <col min="5428" max="5431" width="10.42578125" style="30" customWidth="1"/>
    <col min="5432" max="5432" width="10.7109375" style="30" customWidth="1"/>
    <col min="5433" max="5433" width="11.85546875" style="30" customWidth="1"/>
    <col min="5434" max="5434" width="10.42578125" style="30" customWidth="1"/>
    <col min="5435" max="5435" width="7.42578125" style="30" customWidth="1"/>
    <col min="5436" max="5436" width="6.5703125" style="30" customWidth="1"/>
    <col min="5437" max="5437" width="9.85546875" style="30" customWidth="1"/>
    <col min="5438" max="5438" width="10.42578125" style="30" customWidth="1"/>
    <col min="5439" max="5439" width="8.7109375" style="30" customWidth="1"/>
    <col min="5440" max="5441" width="10.5703125" style="30" customWidth="1"/>
    <col min="5442" max="5443" width="12.85546875" style="30" customWidth="1"/>
    <col min="5444" max="5444" width="14.28515625" style="30" bestFit="1" customWidth="1"/>
    <col min="5445" max="5445" width="16.140625" style="30" bestFit="1" customWidth="1"/>
    <col min="5446" max="5447" width="14.28515625" style="30" bestFit="1" customWidth="1"/>
    <col min="5448" max="5450" width="11.7109375" style="30" bestFit="1" customWidth="1"/>
    <col min="5451" max="5451" width="11.140625" style="30" bestFit="1" customWidth="1"/>
    <col min="5452" max="5452" width="11.7109375" style="30" bestFit="1" customWidth="1"/>
    <col min="5453" max="5453" width="10.7109375" style="30" bestFit="1" customWidth="1"/>
    <col min="5454" max="5454" width="16.7109375" style="30" bestFit="1" customWidth="1"/>
    <col min="5455" max="5458" width="10.5703125" style="30" bestFit="1" customWidth="1"/>
    <col min="5459" max="5459" width="12.85546875" style="30" bestFit="1" customWidth="1"/>
    <col min="5460" max="5460" width="11.7109375" style="30" bestFit="1" customWidth="1"/>
    <col min="5461" max="5461" width="10.5703125" style="30" bestFit="1" customWidth="1"/>
    <col min="5462" max="5462" width="16" style="30" bestFit="1" customWidth="1"/>
    <col min="5463" max="5463" width="10.5703125" style="30" bestFit="1" customWidth="1"/>
    <col min="5464" max="5464" width="10.5703125" style="30" customWidth="1"/>
    <col min="5465" max="5465" width="14.85546875" style="30" bestFit="1" customWidth="1"/>
    <col min="5466" max="5468" width="10.5703125" style="30" bestFit="1" customWidth="1"/>
    <col min="5469" max="5469" width="11.140625" style="30" bestFit="1" customWidth="1"/>
    <col min="5470" max="5470" width="10.5703125" style="30" bestFit="1" customWidth="1"/>
    <col min="5471" max="5632" width="9.140625" style="30"/>
    <col min="5633" max="5633" width="2.7109375" style="30" customWidth="1"/>
    <col min="5634" max="5634" width="26.42578125" style="30" customWidth="1"/>
    <col min="5635" max="5635" width="10" style="30" customWidth="1"/>
    <col min="5636" max="5636" width="11.5703125" style="30" customWidth="1"/>
    <col min="5637" max="5637" width="10.7109375" style="30" customWidth="1"/>
    <col min="5638" max="5638" width="14.140625" style="30" customWidth="1"/>
    <col min="5639" max="5639" width="5" style="30" customWidth="1"/>
    <col min="5640" max="5640" width="12" style="30" customWidth="1"/>
    <col min="5641" max="5642" width="10.42578125" style="30" customWidth="1"/>
    <col min="5643" max="5643" width="9.42578125" style="30" customWidth="1"/>
    <col min="5644" max="5644" width="9" style="30" customWidth="1"/>
    <col min="5645" max="5645" width="10.7109375" style="30" customWidth="1"/>
    <col min="5646" max="5646" width="9.5703125" style="30" customWidth="1"/>
    <col min="5647" max="5648" width="10.140625" style="30" customWidth="1"/>
    <col min="5649" max="5649" width="7.7109375" style="30" customWidth="1"/>
    <col min="5650" max="5650" width="8.140625" style="30" customWidth="1"/>
    <col min="5651" max="5651" width="8.85546875" style="30" customWidth="1"/>
    <col min="5652" max="5652" width="10.42578125" style="30" customWidth="1"/>
    <col min="5653" max="5653" width="9.85546875" style="30" customWidth="1"/>
    <col min="5654" max="5654" width="8.140625" style="30" customWidth="1"/>
    <col min="5655" max="5655" width="12.5703125" style="30" customWidth="1"/>
    <col min="5656" max="5656" width="10.42578125" style="30" customWidth="1"/>
    <col min="5657" max="5657" width="12.140625" style="30" customWidth="1"/>
    <col min="5658" max="5658" width="10.42578125" style="30" customWidth="1"/>
    <col min="5659" max="5659" width="9.85546875" style="30" customWidth="1"/>
    <col min="5660" max="5660" width="8.42578125" style="30" customWidth="1"/>
    <col min="5661" max="5661" width="10.42578125" style="30" customWidth="1"/>
    <col min="5662" max="5662" width="7" style="30" customWidth="1"/>
    <col min="5663" max="5663" width="6.7109375" style="30" customWidth="1"/>
    <col min="5664" max="5664" width="8.28515625" style="30" customWidth="1"/>
    <col min="5665" max="5665" width="7" style="30" customWidth="1"/>
    <col min="5666" max="5666" width="7.7109375" style="30" customWidth="1"/>
    <col min="5667" max="5667" width="11.5703125" style="30" customWidth="1"/>
    <col min="5668" max="5668" width="12.5703125" style="30" customWidth="1"/>
    <col min="5669" max="5669" width="10.5703125" style="30" customWidth="1"/>
    <col min="5670" max="5670" width="14" style="30" customWidth="1"/>
    <col min="5671" max="5671" width="10.7109375" style="30" customWidth="1"/>
    <col min="5672" max="5672" width="11.5703125" style="30" customWidth="1"/>
    <col min="5673" max="5674" width="11.42578125" style="30" customWidth="1"/>
    <col min="5675" max="5675" width="10.42578125" style="30" customWidth="1"/>
    <col min="5676" max="5676" width="10.5703125" style="30" customWidth="1"/>
    <col min="5677" max="5677" width="12" style="30" customWidth="1"/>
    <col min="5678" max="5678" width="14.5703125" style="30" customWidth="1"/>
    <col min="5679" max="5679" width="10.7109375" style="30" customWidth="1"/>
    <col min="5680" max="5680" width="10.5703125" style="30" customWidth="1"/>
    <col min="5681" max="5682" width="11.5703125" style="30" customWidth="1"/>
    <col min="5683" max="5683" width="10.5703125" style="30" customWidth="1"/>
    <col min="5684" max="5687" width="10.42578125" style="30" customWidth="1"/>
    <col min="5688" max="5688" width="10.7109375" style="30" customWidth="1"/>
    <col min="5689" max="5689" width="11.85546875" style="30" customWidth="1"/>
    <col min="5690" max="5690" width="10.42578125" style="30" customWidth="1"/>
    <col min="5691" max="5691" width="7.42578125" style="30" customWidth="1"/>
    <col min="5692" max="5692" width="6.5703125" style="30" customWidth="1"/>
    <col min="5693" max="5693" width="9.85546875" style="30" customWidth="1"/>
    <col min="5694" max="5694" width="10.42578125" style="30" customWidth="1"/>
    <col min="5695" max="5695" width="8.7109375" style="30" customWidth="1"/>
    <col min="5696" max="5697" width="10.5703125" style="30" customWidth="1"/>
    <col min="5698" max="5699" width="12.85546875" style="30" customWidth="1"/>
    <col min="5700" max="5700" width="14.28515625" style="30" bestFit="1" customWidth="1"/>
    <col min="5701" max="5701" width="16.140625" style="30" bestFit="1" customWidth="1"/>
    <col min="5702" max="5703" width="14.28515625" style="30" bestFit="1" customWidth="1"/>
    <col min="5704" max="5706" width="11.7109375" style="30" bestFit="1" customWidth="1"/>
    <col min="5707" max="5707" width="11.140625" style="30" bestFit="1" customWidth="1"/>
    <col min="5708" max="5708" width="11.7109375" style="30" bestFit="1" customWidth="1"/>
    <col min="5709" max="5709" width="10.7109375" style="30" bestFit="1" customWidth="1"/>
    <col min="5710" max="5710" width="16.7109375" style="30" bestFit="1" customWidth="1"/>
    <col min="5711" max="5714" width="10.5703125" style="30" bestFit="1" customWidth="1"/>
    <col min="5715" max="5715" width="12.85546875" style="30" bestFit="1" customWidth="1"/>
    <col min="5716" max="5716" width="11.7109375" style="30" bestFit="1" customWidth="1"/>
    <col min="5717" max="5717" width="10.5703125" style="30" bestFit="1" customWidth="1"/>
    <col min="5718" max="5718" width="16" style="30" bestFit="1" customWidth="1"/>
    <col min="5719" max="5719" width="10.5703125" style="30" bestFit="1" customWidth="1"/>
    <col min="5720" max="5720" width="10.5703125" style="30" customWidth="1"/>
    <col min="5721" max="5721" width="14.85546875" style="30" bestFit="1" customWidth="1"/>
    <col min="5722" max="5724" width="10.5703125" style="30" bestFit="1" customWidth="1"/>
    <col min="5725" max="5725" width="11.140625" style="30" bestFit="1" customWidth="1"/>
    <col min="5726" max="5726" width="10.5703125" style="30" bestFit="1" customWidth="1"/>
    <col min="5727" max="5888" width="9.140625" style="30"/>
    <col min="5889" max="5889" width="2.7109375" style="30" customWidth="1"/>
    <col min="5890" max="5890" width="26.42578125" style="30" customWidth="1"/>
    <col min="5891" max="5891" width="10" style="30" customWidth="1"/>
    <col min="5892" max="5892" width="11.5703125" style="30" customWidth="1"/>
    <col min="5893" max="5893" width="10.7109375" style="30" customWidth="1"/>
    <col min="5894" max="5894" width="14.140625" style="30" customWidth="1"/>
    <col min="5895" max="5895" width="5" style="30" customWidth="1"/>
    <col min="5896" max="5896" width="12" style="30" customWidth="1"/>
    <col min="5897" max="5898" width="10.42578125" style="30" customWidth="1"/>
    <col min="5899" max="5899" width="9.42578125" style="30" customWidth="1"/>
    <col min="5900" max="5900" width="9" style="30" customWidth="1"/>
    <col min="5901" max="5901" width="10.7109375" style="30" customWidth="1"/>
    <col min="5902" max="5902" width="9.5703125" style="30" customWidth="1"/>
    <col min="5903" max="5904" width="10.140625" style="30" customWidth="1"/>
    <col min="5905" max="5905" width="7.7109375" style="30" customWidth="1"/>
    <col min="5906" max="5906" width="8.140625" style="30" customWidth="1"/>
    <col min="5907" max="5907" width="8.85546875" style="30" customWidth="1"/>
    <col min="5908" max="5908" width="10.42578125" style="30" customWidth="1"/>
    <col min="5909" max="5909" width="9.85546875" style="30" customWidth="1"/>
    <col min="5910" max="5910" width="8.140625" style="30" customWidth="1"/>
    <col min="5911" max="5911" width="12.5703125" style="30" customWidth="1"/>
    <col min="5912" max="5912" width="10.42578125" style="30" customWidth="1"/>
    <col min="5913" max="5913" width="12.140625" style="30" customWidth="1"/>
    <col min="5914" max="5914" width="10.42578125" style="30" customWidth="1"/>
    <col min="5915" max="5915" width="9.85546875" style="30" customWidth="1"/>
    <col min="5916" max="5916" width="8.42578125" style="30" customWidth="1"/>
    <col min="5917" max="5917" width="10.42578125" style="30" customWidth="1"/>
    <col min="5918" max="5918" width="7" style="30" customWidth="1"/>
    <col min="5919" max="5919" width="6.7109375" style="30" customWidth="1"/>
    <col min="5920" max="5920" width="8.28515625" style="30" customWidth="1"/>
    <col min="5921" max="5921" width="7" style="30" customWidth="1"/>
    <col min="5922" max="5922" width="7.7109375" style="30" customWidth="1"/>
    <col min="5923" max="5923" width="11.5703125" style="30" customWidth="1"/>
    <col min="5924" max="5924" width="12.5703125" style="30" customWidth="1"/>
    <col min="5925" max="5925" width="10.5703125" style="30" customWidth="1"/>
    <col min="5926" max="5926" width="14" style="30" customWidth="1"/>
    <col min="5927" max="5927" width="10.7109375" style="30" customWidth="1"/>
    <col min="5928" max="5928" width="11.5703125" style="30" customWidth="1"/>
    <col min="5929" max="5930" width="11.42578125" style="30" customWidth="1"/>
    <col min="5931" max="5931" width="10.42578125" style="30" customWidth="1"/>
    <col min="5932" max="5932" width="10.5703125" style="30" customWidth="1"/>
    <col min="5933" max="5933" width="12" style="30" customWidth="1"/>
    <col min="5934" max="5934" width="14.5703125" style="30" customWidth="1"/>
    <col min="5935" max="5935" width="10.7109375" style="30" customWidth="1"/>
    <col min="5936" max="5936" width="10.5703125" style="30" customWidth="1"/>
    <col min="5937" max="5938" width="11.5703125" style="30" customWidth="1"/>
    <col min="5939" max="5939" width="10.5703125" style="30" customWidth="1"/>
    <col min="5940" max="5943" width="10.42578125" style="30" customWidth="1"/>
    <col min="5944" max="5944" width="10.7109375" style="30" customWidth="1"/>
    <col min="5945" max="5945" width="11.85546875" style="30" customWidth="1"/>
    <col min="5946" max="5946" width="10.42578125" style="30" customWidth="1"/>
    <col min="5947" max="5947" width="7.42578125" style="30" customWidth="1"/>
    <col min="5948" max="5948" width="6.5703125" style="30" customWidth="1"/>
    <col min="5949" max="5949" width="9.85546875" style="30" customWidth="1"/>
    <col min="5950" max="5950" width="10.42578125" style="30" customWidth="1"/>
    <col min="5951" max="5951" width="8.7109375" style="30" customWidth="1"/>
    <col min="5952" max="5953" width="10.5703125" style="30" customWidth="1"/>
    <col min="5954" max="5955" width="12.85546875" style="30" customWidth="1"/>
    <col min="5956" max="5956" width="14.28515625" style="30" bestFit="1" customWidth="1"/>
    <col min="5957" max="5957" width="16.140625" style="30" bestFit="1" customWidth="1"/>
    <col min="5958" max="5959" width="14.28515625" style="30" bestFit="1" customWidth="1"/>
    <col min="5960" max="5962" width="11.7109375" style="30" bestFit="1" customWidth="1"/>
    <col min="5963" max="5963" width="11.140625" style="30" bestFit="1" customWidth="1"/>
    <col min="5964" max="5964" width="11.7109375" style="30" bestFit="1" customWidth="1"/>
    <col min="5965" max="5965" width="10.7109375" style="30" bestFit="1" customWidth="1"/>
    <col min="5966" max="5966" width="16.7109375" style="30" bestFit="1" customWidth="1"/>
    <col min="5967" max="5970" width="10.5703125" style="30" bestFit="1" customWidth="1"/>
    <col min="5971" max="5971" width="12.85546875" style="30" bestFit="1" customWidth="1"/>
    <col min="5972" max="5972" width="11.7109375" style="30" bestFit="1" customWidth="1"/>
    <col min="5973" max="5973" width="10.5703125" style="30" bestFit="1" customWidth="1"/>
    <col min="5974" max="5974" width="16" style="30" bestFit="1" customWidth="1"/>
    <col min="5975" max="5975" width="10.5703125" style="30" bestFit="1" customWidth="1"/>
    <col min="5976" max="5976" width="10.5703125" style="30" customWidth="1"/>
    <col min="5977" max="5977" width="14.85546875" style="30" bestFit="1" customWidth="1"/>
    <col min="5978" max="5980" width="10.5703125" style="30" bestFit="1" customWidth="1"/>
    <col min="5981" max="5981" width="11.140625" style="30" bestFit="1" customWidth="1"/>
    <col min="5982" max="5982" width="10.5703125" style="30" bestFit="1" customWidth="1"/>
    <col min="5983" max="6144" width="9.140625" style="30"/>
    <col min="6145" max="6145" width="2.7109375" style="30" customWidth="1"/>
    <col min="6146" max="6146" width="26.42578125" style="30" customWidth="1"/>
    <col min="6147" max="6147" width="10" style="30" customWidth="1"/>
    <col min="6148" max="6148" width="11.5703125" style="30" customWidth="1"/>
    <col min="6149" max="6149" width="10.7109375" style="30" customWidth="1"/>
    <col min="6150" max="6150" width="14.140625" style="30" customWidth="1"/>
    <col min="6151" max="6151" width="5" style="30" customWidth="1"/>
    <col min="6152" max="6152" width="12" style="30" customWidth="1"/>
    <col min="6153" max="6154" width="10.42578125" style="30" customWidth="1"/>
    <col min="6155" max="6155" width="9.42578125" style="30" customWidth="1"/>
    <col min="6156" max="6156" width="9" style="30" customWidth="1"/>
    <col min="6157" max="6157" width="10.7109375" style="30" customWidth="1"/>
    <col min="6158" max="6158" width="9.5703125" style="30" customWidth="1"/>
    <col min="6159" max="6160" width="10.140625" style="30" customWidth="1"/>
    <col min="6161" max="6161" width="7.7109375" style="30" customWidth="1"/>
    <col min="6162" max="6162" width="8.140625" style="30" customWidth="1"/>
    <col min="6163" max="6163" width="8.85546875" style="30" customWidth="1"/>
    <col min="6164" max="6164" width="10.42578125" style="30" customWidth="1"/>
    <col min="6165" max="6165" width="9.85546875" style="30" customWidth="1"/>
    <col min="6166" max="6166" width="8.140625" style="30" customWidth="1"/>
    <col min="6167" max="6167" width="12.5703125" style="30" customWidth="1"/>
    <col min="6168" max="6168" width="10.42578125" style="30" customWidth="1"/>
    <col min="6169" max="6169" width="12.140625" style="30" customWidth="1"/>
    <col min="6170" max="6170" width="10.42578125" style="30" customWidth="1"/>
    <col min="6171" max="6171" width="9.85546875" style="30" customWidth="1"/>
    <col min="6172" max="6172" width="8.42578125" style="30" customWidth="1"/>
    <col min="6173" max="6173" width="10.42578125" style="30" customWidth="1"/>
    <col min="6174" max="6174" width="7" style="30" customWidth="1"/>
    <col min="6175" max="6175" width="6.7109375" style="30" customWidth="1"/>
    <col min="6176" max="6176" width="8.28515625" style="30" customWidth="1"/>
    <col min="6177" max="6177" width="7" style="30" customWidth="1"/>
    <col min="6178" max="6178" width="7.7109375" style="30" customWidth="1"/>
    <col min="6179" max="6179" width="11.5703125" style="30" customWidth="1"/>
    <col min="6180" max="6180" width="12.5703125" style="30" customWidth="1"/>
    <col min="6181" max="6181" width="10.5703125" style="30" customWidth="1"/>
    <col min="6182" max="6182" width="14" style="30" customWidth="1"/>
    <col min="6183" max="6183" width="10.7109375" style="30" customWidth="1"/>
    <col min="6184" max="6184" width="11.5703125" style="30" customWidth="1"/>
    <col min="6185" max="6186" width="11.42578125" style="30" customWidth="1"/>
    <col min="6187" max="6187" width="10.42578125" style="30" customWidth="1"/>
    <col min="6188" max="6188" width="10.5703125" style="30" customWidth="1"/>
    <col min="6189" max="6189" width="12" style="30" customWidth="1"/>
    <col min="6190" max="6190" width="14.5703125" style="30" customWidth="1"/>
    <col min="6191" max="6191" width="10.7109375" style="30" customWidth="1"/>
    <col min="6192" max="6192" width="10.5703125" style="30" customWidth="1"/>
    <col min="6193" max="6194" width="11.5703125" style="30" customWidth="1"/>
    <col min="6195" max="6195" width="10.5703125" style="30" customWidth="1"/>
    <col min="6196" max="6199" width="10.42578125" style="30" customWidth="1"/>
    <col min="6200" max="6200" width="10.7109375" style="30" customWidth="1"/>
    <col min="6201" max="6201" width="11.85546875" style="30" customWidth="1"/>
    <col min="6202" max="6202" width="10.42578125" style="30" customWidth="1"/>
    <col min="6203" max="6203" width="7.42578125" style="30" customWidth="1"/>
    <col min="6204" max="6204" width="6.5703125" style="30" customWidth="1"/>
    <col min="6205" max="6205" width="9.85546875" style="30" customWidth="1"/>
    <col min="6206" max="6206" width="10.42578125" style="30" customWidth="1"/>
    <col min="6207" max="6207" width="8.7109375" style="30" customWidth="1"/>
    <col min="6208" max="6209" width="10.5703125" style="30" customWidth="1"/>
    <col min="6210" max="6211" width="12.85546875" style="30" customWidth="1"/>
    <col min="6212" max="6212" width="14.28515625" style="30" bestFit="1" customWidth="1"/>
    <col min="6213" max="6213" width="16.140625" style="30" bestFit="1" customWidth="1"/>
    <col min="6214" max="6215" width="14.28515625" style="30" bestFit="1" customWidth="1"/>
    <col min="6216" max="6218" width="11.7109375" style="30" bestFit="1" customWidth="1"/>
    <col min="6219" max="6219" width="11.140625" style="30" bestFit="1" customWidth="1"/>
    <col min="6220" max="6220" width="11.7109375" style="30" bestFit="1" customWidth="1"/>
    <col min="6221" max="6221" width="10.7109375" style="30" bestFit="1" customWidth="1"/>
    <col min="6222" max="6222" width="16.7109375" style="30" bestFit="1" customWidth="1"/>
    <col min="6223" max="6226" width="10.5703125" style="30" bestFit="1" customWidth="1"/>
    <col min="6227" max="6227" width="12.85546875" style="30" bestFit="1" customWidth="1"/>
    <col min="6228" max="6228" width="11.7109375" style="30" bestFit="1" customWidth="1"/>
    <col min="6229" max="6229" width="10.5703125" style="30" bestFit="1" customWidth="1"/>
    <col min="6230" max="6230" width="16" style="30" bestFit="1" customWidth="1"/>
    <col min="6231" max="6231" width="10.5703125" style="30" bestFit="1" customWidth="1"/>
    <col min="6232" max="6232" width="10.5703125" style="30" customWidth="1"/>
    <col min="6233" max="6233" width="14.85546875" style="30" bestFit="1" customWidth="1"/>
    <col min="6234" max="6236" width="10.5703125" style="30" bestFit="1" customWidth="1"/>
    <col min="6237" max="6237" width="11.140625" style="30" bestFit="1" customWidth="1"/>
    <col min="6238" max="6238" width="10.5703125" style="30" bestFit="1" customWidth="1"/>
    <col min="6239" max="6400" width="9.140625" style="30"/>
    <col min="6401" max="6401" width="2.7109375" style="30" customWidth="1"/>
    <col min="6402" max="6402" width="26.42578125" style="30" customWidth="1"/>
    <col min="6403" max="6403" width="10" style="30" customWidth="1"/>
    <col min="6404" max="6404" width="11.5703125" style="30" customWidth="1"/>
    <col min="6405" max="6405" width="10.7109375" style="30" customWidth="1"/>
    <col min="6406" max="6406" width="14.140625" style="30" customWidth="1"/>
    <col min="6407" max="6407" width="5" style="30" customWidth="1"/>
    <col min="6408" max="6408" width="12" style="30" customWidth="1"/>
    <col min="6409" max="6410" width="10.42578125" style="30" customWidth="1"/>
    <col min="6411" max="6411" width="9.42578125" style="30" customWidth="1"/>
    <col min="6412" max="6412" width="9" style="30" customWidth="1"/>
    <col min="6413" max="6413" width="10.7109375" style="30" customWidth="1"/>
    <col min="6414" max="6414" width="9.5703125" style="30" customWidth="1"/>
    <col min="6415" max="6416" width="10.140625" style="30" customWidth="1"/>
    <col min="6417" max="6417" width="7.7109375" style="30" customWidth="1"/>
    <col min="6418" max="6418" width="8.140625" style="30" customWidth="1"/>
    <col min="6419" max="6419" width="8.85546875" style="30" customWidth="1"/>
    <col min="6420" max="6420" width="10.42578125" style="30" customWidth="1"/>
    <col min="6421" max="6421" width="9.85546875" style="30" customWidth="1"/>
    <col min="6422" max="6422" width="8.140625" style="30" customWidth="1"/>
    <col min="6423" max="6423" width="12.5703125" style="30" customWidth="1"/>
    <col min="6424" max="6424" width="10.42578125" style="30" customWidth="1"/>
    <col min="6425" max="6425" width="12.140625" style="30" customWidth="1"/>
    <col min="6426" max="6426" width="10.42578125" style="30" customWidth="1"/>
    <col min="6427" max="6427" width="9.85546875" style="30" customWidth="1"/>
    <col min="6428" max="6428" width="8.42578125" style="30" customWidth="1"/>
    <col min="6429" max="6429" width="10.42578125" style="30" customWidth="1"/>
    <col min="6430" max="6430" width="7" style="30" customWidth="1"/>
    <col min="6431" max="6431" width="6.7109375" style="30" customWidth="1"/>
    <col min="6432" max="6432" width="8.28515625" style="30" customWidth="1"/>
    <col min="6433" max="6433" width="7" style="30" customWidth="1"/>
    <col min="6434" max="6434" width="7.7109375" style="30" customWidth="1"/>
    <col min="6435" max="6435" width="11.5703125" style="30" customWidth="1"/>
    <col min="6436" max="6436" width="12.5703125" style="30" customWidth="1"/>
    <col min="6437" max="6437" width="10.5703125" style="30" customWidth="1"/>
    <col min="6438" max="6438" width="14" style="30" customWidth="1"/>
    <col min="6439" max="6439" width="10.7109375" style="30" customWidth="1"/>
    <col min="6440" max="6440" width="11.5703125" style="30" customWidth="1"/>
    <col min="6441" max="6442" width="11.42578125" style="30" customWidth="1"/>
    <col min="6443" max="6443" width="10.42578125" style="30" customWidth="1"/>
    <col min="6444" max="6444" width="10.5703125" style="30" customWidth="1"/>
    <col min="6445" max="6445" width="12" style="30" customWidth="1"/>
    <col min="6446" max="6446" width="14.5703125" style="30" customWidth="1"/>
    <col min="6447" max="6447" width="10.7109375" style="30" customWidth="1"/>
    <col min="6448" max="6448" width="10.5703125" style="30" customWidth="1"/>
    <col min="6449" max="6450" width="11.5703125" style="30" customWidth="1"/>
    <col min="6451" max="6451" width="10.5703125" style="30" customWidth="1"/>
    <col min="6452" max="6455" width="10.42578125" style="30" customWidth="1"/>
    <col min="6456" max="6456" width="10.7109375" style="30" customWidth="1"/>
    <col min="6457" max="6457" width="11.85546875" style="30" customWidth="1"/>
    <col min="6458" max="6458" width="10.42578125" style="30" customWidth="1"/>
    <col min="6459" max="6459" width="7.42578125" style="30" customWidth="1"/>
    <col min="6460" max="6460" width="6.5703125" style="30" customWidth="1"/>
    <col min="6461" max="6461" width="9.85546875" style="30" customWidth="1"/>
    <col min="6462" max="6462" width="10.42578125" style="30" customWidth="1"/>
    <col min="6463" max="6463" width="8.7109375" style="30" customWidth="1"/>
    <col min="6464" max="6465" width="10.5703125" style="30" customWidth="1"/>
    <col min="6466" max="6467" width="12.85546875" style="30" customWidth="1"/>
    <col min="6468" max="6468" width="14.28515625" style="30" bestFit="1" customWidth="1"/>
    <col min="6469" max="6469" width="16.140625" style="30" bestFit="1" customWidth="1"/>
    <col min="6470" max="6471" width="14.28515625" style="30" bestFit="1" customWidth="1"/>
    <col min="6472" max="6474" width="11.7109375" style="30" bestFit="1" customWidth="1"/>
    <col min="6475" max="6475" width="11.140625" style="30" bestFit="1" customWidth="1"/>
    <col min="6476" max="6476" width="11.7109375" style="30" bestFit="1" customWidth="1"/>
    <col min="6477" max="6477" width="10.7109375" style="30" bestFit="1" customWidth="1"/>
    <col min="6478" max="6478" width="16.7109375" style="30" bestFit="1" customWidth="1"/>
    <col min="6479" max="6482" width="10.5703125" style="30" bestFit="1" customWidth="1"/>
    <col min="6483" max="6483" width="12.85546875" style="30" bestFit="1" customWidth="1"/>
    <col min="6484" max="6484" width="11.7109375" style="30" bestFit="1" customWidth="1"/>
    <col min="6485" max="6485" width="10.5703125" style="30" bestFit="1" customWidth="1"/>
    <col min="6486" max="6486" width="16" style="30" bestFit="1" customWidth="1"/>
    <col min="6487" max="6487" width="10.5703125" style="30" bestFit="1" customWidth="1"/>
    <col min="6488" max="6488" width="10.5703125" style="30" customWidth="1"/>
    <col min="6489" max="6489" width="14.85546875" style="30" bestFit="1" customWidth="1"/>
    <col min="6490" max="6492" width="10.5703125" style="30" bestFit="1" customWidth="1"/>
    <col min="6493" max="6493" width="11.140625" style="30" bestFit="1" customWidth="1"/>
    <col min="6494" max="6494" width="10.5703125" style="30" bestFit="1" customWidth="1"/>
    <col min="6495" max="6656" width="9.140625" style="30"/>
    <col min="6657" max="6657" width="2.7109375" style="30" customWidth="1"/>
    <col min="6658" max="6658" width="26.42578125" style="30" customWidth="1"/>
    <col min="6659" max="6659" width="10" style="30" customWidth="1"/>
    <col min="6660" max="6660" width="11.5703125" style="30" customWidth="1"/>
    <col min="6661" max="6661" width="10.7109375" style="30" customWidth="1"/>
    <col min="6662" max="6662" width="14.140625" style="30" customWidth="1"/>
    <col min="6663" max="6663" width="5" style="30" customWidth="1"/>
    <col min="6664" max="6664" width="12" style="30" customWidth="1"/>
    <col min="6665" max="6666" width="10.42578125" style="30" customWidth="1"/>
    <col min="6667" max="6667" width="9.42578125" style="30" customWidth="1"/>
    <col min="6668" max="6668" width="9" style="30" customWidth="1"/>
    <col min="6669" max="6669" width="10.7109375" style="30" customWidth="1"/>
    <col min="6670" max="6670" width="9.5703125" style="30" customWidth="1"/>
    <col min="6671" max="6672" width="10.140625" style="30" customWidth="1"/>
    <col min="6673" max="6673" width="7.7109375" style="30" customWidth="1"/>
    <col min="6674" max="6674" width="8.140625" style="30" customWidth="1"/>
    <col min="6675" max="6675" width="8.85546875" style="30" customWidth="1"/>
    <col min="6676" max="6676" width="10.42578125" style="30" customWidth="1"/>
    <col min="6677" max="6677" width="9.85546875" style="30" customWidth="1"/>
    <col min="6678" max="6678" width="8.140625" style="30" customWidth="1"/>
    <col min="6679" max="6679" width="12.5703125" style="30" customWidth="1"/>
    <col min="6680" max="6680" width="10.42578125" style="30" customWidth="1"/>
    <col min="6681" max="6681" width="12.140625" style="30" customWidth="1"/>
    <col min="6682" max="6682" width="10.42578125" style="30" customWidth="1"/>
    <col min="6683" max="6683" width="9.85546875" style="30" customWidth="1"/>
    <col min="6684" max="6684" width="8.42578125" style="30" customWidth="1"/>
    <col min="6685" max="6685" width="10.42578125" style="30" customWidth="1"/>
    <col min="6686" max="6686" width="7" style="30" customWidth="1"/>
    <col min="6687" max="6687" width="6.7109375" style="30" customWidth="1"/>
    <col min="6688" max="6688" width="8.28515625" style="30" customWidth="1"/>
    <col min="6689" max="6689" width="7" style="30" customWidth="1"/>
    <col min="6690" max="6690" width="7.7109375" style="30" customWidth="1"/>
    <col min="6691" max="6691" width="11.5703125" style="30" customWidth="1"/>
    <col min="6692" max="6692" width="12.5703125" style="30" customWidth="1"/>
    <col min="6693" max="6693" width="10.5703125" style="30" customWidth="1"/>
    <col min="6694" max="6694" width="14" style="30" customWidth="1"/>
    <col min="6695" max="6695" width="10.7109375" style="30" customWidth="1"/>
    <col min="6696" max="6696" width="11.5703125" style="30" customWidth="1"/>
    <col min="6697" max="6698" width="11.42578125" style="30" customWidth="1"/>
    <col min="6699" max="6699" width="10.42578125" style="30" customWidth="1"/>
    <col min="6700" max="6700" width="10.5703125" style="30" customWidth="1"/>
    <col min="6701" max="6701" width="12" style="30" customWidth="1"/>
    <col min="6702" max="6702" width="14.5703125" style="30" customWidth="1"/>
    <col min="6703" max="6703" width="10.7109375" style="30" customWidth="1"/>
    <col min="6704" max="6704" width="10.5703125" style="30" customWidth="1"/>
    <col min="6705" max="6706" width="11.5703125" style="30" customWidth="1"/>
    <col min="6707" max="6707" width="10.5703125" style="30" customWidth="1"/>
    <col min="6708" max="6711" width="10.42578125" style="30" customWidth="1"/>
    <col min="6712" max="6712" width="10.7109375" style="30" customWidth="1"/>
    <col min="6713" max="6713" width="11.85546875" style="30" customWidth="1"/>
    <col min="6714" max="6714" width="10.42578125" style="30" customWidth="1"/>
    <col min="6715" max="6715" width="7.42578125" style="30" customWidth="1"/>
    <col min="6716" max="6716" width="6.5703125" style="30" customWidth="1"/>
    <col min="6717" max="6717" width="9.85546875" style="30" customWidth="1"/>
    <col min="6718" max="6718" width="10.42578125" style="30" customWidth="1"/>
    <col min="6719" max="6719" width="8.7109375" style="30" customWidth="1"/>
    <col min="6720" max="6721" width="10.5703125" style="30" customWidth="1"/>
    <col min="6722" max="6723" width="12.85546875" style="30" customWidth="1"/>
    <col min="6724" max="6724" width="14.28515625" style="30" bestFit="1" customWidth="1"/>
    <col min="6725" max="6725" width="16.140625" style="30" bestFit="1" customWidth="1"/>
    <col min="6726" max="6727" width="14.28515625" style="30" bestFit="1" customWidth="1"/>
    <col min="6728" max="6730" width="11.7109375" style="30" bestFit="1" customWidth="1"/>
    <col min="6731" max="6731" width="11.140625" style="30" bestFit="1" customWidth="1"/>
    <col min="6732" max="6732" width="11.7109375" style="30" bestFit="1" customWidth="1"/>
    <col min="6733" max="6733" width="10.7109375" style="30" bestFit="1" customWidth="1"/>
    <col min="6734" max="6734" width="16.7109375" style="30" bestFit="1" customWidth="1"/>
    <col min="6735" max="6738" width="10.5703125" style="30" bestFit="1" customWidth="1"/>
    <col min="6739" max="6739" width="12.85546875" style="30" bestFit="1" customWidth="1"/>
    <col min="6740" max="6740" width="11.7109375" style="30" bestFit="1" customWidth="1"/>
    <col min="6741" max="6741" width="10.5703125" style="30" bestFit="1" customWidth="1"/>
    <col min="6742" max="6742" width="16" style="30" bestFit="1" customWidth="1"/>
    <col min="6743" max="6743" width="10.5703125" style="30" bestFit="1" customWidth="1"/>
    <col min="6744" max="6744" width="10.5703125" style="30" customWidth="1"/>
    <col min="6745" max="6745" width="14.85546875" style="30" bestFit="1" customWidth="1"/>
    <col min="6746" max="6748" width="10.5703125" style="30" bestFit="1" customWidth="1"/>
    <col min="6749" max="6749" width="11.140625" style="30" bestFit="1" customWidth="1"/>
    <col min="6750" max="6750" width="10.5703125" style="30" bestFit="1" customWidth="1"/>
    <col min="6751" max="6912" width="9.140625" style="30"/>
    <col min="6913" max="6913" width="2.7109375" style="30" customWidth="1"/>
    <col min="6914" max="6914" width="26.42578125" style="30" customWidth="1"/>
    <col min="6915" max="6915" width="10" style="30" customWidth="1"/>
    <col min="6916" max="6916" width="11.5703125" style="30" customWidth="1"/>
    <col min="6917" max="6917" width="10.7109375" style="30" customWidth="1"/>
    <col min="6918" max="6918" width="14.140625" style="30" customWidth="1"/>
    <col min="6919" max="6919" width="5" style="30" customWidth="1"/>
    <col min="6920" max="6920" width="12" style="30" customWidth="1"/>
    <col min="6921" max="6922" width="10.42578125" style="30" customWidth="1"/>
    <col min="6923" max="6923" width="9.42578125" style="30" customWidth="1"/>
    <col min="6924" max="6924" width="9" style="30" customWidth="1"/>
    <col min="6925" max="6925" width="10.7109375" style="30" customWidth="1"/>
    <col min="6926" max="6926" width="9.5703125" style="30" customWidth="1"/>
    <col min="6927" max="6928" width="10.140625" style="30" customWidth="1"/>
    <col min="6929" max="6929" width="7.7109375" style="30" customWidth="1"/>
    <col min="6930" max="6930" width="8.140625" style="30" customWidth="1"/>
    <col min="6931" max="6931" width="8.85546875" style="30" customWidth="1"/>
    <col min="6932" max="6932" width="10.42578125" style="30" customWidth="1"/>
    <col min="6933" max="6933" width="9.85546875" style="30" customWidth="1"/>
    <col min="6934" max="6934" width="8.140625" style="30" customWidth="1"/>
    <col min="6935" max="6935" width="12.5703125" style="30" customWidth="1"/>
    <col min="6936" max="6936" width="10.42578125" style="30" customWidth="1"/>
    <col min="6937" max="6937" width="12.140625" style="30" customWidth="1"/>
    <col min="6938" max="6938" width="10.42578125" style="30" customWidth="1"/>
    <col min="6939" max="6939" width="9.85546875" style="30" customWidth="1"/>
    <col min="6940" max="6940" width="8.42578125" style="30" customWidth="1"/>
    <col min="6941" max="6941" width="10.42578125" style="30" customWidth="1"/>
    <col min="6942" max="6942" width="7" style="30" customWidth="1"/>
    <col min="6943" max="6943" width="6.7109375" style="30" customWidth="1"/>
    <col min="6944" max="6944" width="8.28515625" style="30" customWidth="1"/>
    <col min="6945" max="6945" width="7" style="30" customWidth="1"/>
    <col min="6946" max="6946" width="7.7109375" style="30" customWidth="1"/>
    <col min="6947" max="6947" width="11.5703125" style="30" customWidth="1"/>
    <col min="6948" max="6948" width="12.5703125" style="30" customWidth="1"/>
    <col min="6949" max="6949" width="10.5703125" style="30" customWidth="1"/>
    <col min="6950" max="6950" width="14" style="30" customWidth="1"/>
    <col min="6951" max="6951" width="10.7109375" style="30" customWidth="1"/>
    <col min="6952" max="6952" width="11.5703125" style="30" customWidth="1"/>
    <col min="6953" max="6954" width="11.42578125" style="30" customWidth="1"/>
    <col min="6955" max="6955" width="10.42578125" style="30" customWidth="1"/>
    <col min="6956" max="6956" width="10.5703125" style="30" customWidth="1"/>
    <col min="6957" max="6957" width="12" style="30" customWidth="1"/>
    <col min="6958" max="6958" width="14.5703125" style="30" customWidth="1"/>
    <col min="6959" max="6959" width="10.7109375" style="30" customWidth="1"/>
    <col min="6960" max="6960" width="10.5703125" style="30" customWidth="1"/>
    <col min="6961" max="6962" width="11.5703125" style="30" customWidth="1"/>
    <col min="6963" max="6963" width="10.5703125" style="30" customWidth="1"/>
    <col min="6964" max="6967" width="10.42578125" style="30" customWidth="1"/>
    <col min="6968" max="6968" width="10.7109375" style="30" customWidth="1"/>
    <col min="6969" max="6969" width="11.85546875" style="30" customWidth="1"/>
    <col min="6970" max="6970" width="10.42578125" style="30" customWidth="1"/>
    <col min="6971" max="6971" width="7.42578125" style="30" customWidth="1"/>
    <col min="6972" max="6972" width="6.5703125" style="30" customWidth="1"/>
    <col min="6973" max="6973" width="9.85546875" style="30" customWidth="1"/>
    <col min="6974" max="6974" width="10.42578125" style="30" customWidth="1"/>
    <col min="6975" max="6975" width="8.7109375" style="30" customWidth="1"/>
    <col min="6976" max="6977" width="10.5703125" style="30" customWidth="1"/>
    <col min="6978" max="6979" width="12.85546875" style="30" customWidth="1"/>
    <col min="6980" max="6980" width="14.28515625" style="30" bestFit="1" customWidth="1"/>
    <col min="6981" max="6981" width="16.140625" style="30" bestFit="1" customWidth="1"/>
    <col min="6982" max="6983" width="14.28515625" style="30" bestFit="1" customWidth="1"/>
    <col min="6984" max="6986" width="11.7109375" style="30" bestFit="1" customWidth="1"/>
    <col min="6987" max="6987" width="11.140625" style="30" bestFit="1" customWidth="1"/>
    <col min="6988" max="6988" width="11.7109375" style="30" bestFit="1" customWidth="1"/>
    <col min="6989" max="6989" width="10.7109375" style="30" bestFit="1" customWidth="1"/>
    <col min="6990" max="6990" width="16.7109375" style="30" bestFit="1" customWidth="1"/>
    <col min="6991" max="6994" width="10.5703125" style="30" bestFit="1" customWidth="1"/>
    <col min="6995" max="6995" width="12.85546875" style="30" bestFit="1" customWidth="1"/>
    <col min="6996" max="6996" width="11.7109375" style="30" bestFit="1" customWidth="1"/>
    <col min="6997" max="6997" width="10.5703125" style="30" bestFit="1" customWidth="1"/>
    <col min="6998" max="6998" width="16" style="30" bestFit="1" customWidth="1"/>
    <col min="6999" max="6999" width="10.5703125" style="30" bestFit="1" customWidth="1"/>
    <col min="7000" max="7000" width="10.5703125" style="30" customWidth="1"/>
    <col min="7001" max="7001" width="14.85546875" style="30" bestFit="1" customWidth="1"/>
    <col min="7002" max="7004" width="10.5703125" style="30" bestFit="1" customWidth="1"/>
    <col min="7005" max="7005" width="11.140625" style="30" bestFit="1" customWidth="1"/>
    <col min="7006" max="7006" width="10.5703125" style="30" bestFit="1" customWidth="1"/>
    <col min="7007" max="7168" width="9.140625" style="30"/>
    <col min="7169" max="7169" width="2.7109375" style="30" customWidth="1"/>
    <col min="7170" max="7170" width="26.42578125" style="30" customWidth="1"/>
    <col min="7171" max="7171" width="10" style="30" customWidth="1"/>
    <col min="7172" max="7172" width="11.5703125" style="30" customWidth="1"/>
    <col min="7173" max="7173" width="10.7109375" style="30" customWidth="1"/>
    <col min="7174" max="7174" width="14.140625" style="30" customWidth="1"/>
    <col min="7175" max="7175" width="5" style="30" customWidth="1"/>
    <col min="7176" max="7176" width="12" style="30" customWidth="1"/>
    <col min="7177" max="7178" width="10.42578125" style="30" customWidth="1"/>
    <col min="7179" max="7179" width="9.42578125" style="30" customWidth="1"/>
    <col min="7180" max="7180" width="9" style="30" customWidth="1"/>
    <col min="7181" max="7181" width="10.7109375" style="30" customWidth="1"/>
    <col min="7182" max="7182" width="9.5703125" style="30" customWidth="1"/>
    <col min="7183" max="7184" width="10.140625" style="30" customWidth="1"/>
    <col min="7185" max="7185" width="7.7109375" style="30" customWidth="1"/>
    <col min="7186" max="7186" width="8.140625" style="30" customWidth="1"/>
    <col min="7187" max="7187" width="8.85546875" style="30" customWidth="1"/>
    <col min="7188" max="7188" width="10.42578125" style="30" customWidth="1"/>
    <col min="7189" max="7189" width="9.85546875" style="30" customWidth="1"/>
    <col min="7190" max="7190" width="8.140625" style="30" customWidth="1"/>
    <col min="7191" max="7191" width="12.5703125" style="30" customWidth="1"/>
    <col min="7192" max="7192" width="10.42578125" style="30" customWidth="1"/>
    <col min="7193" max="7193" width="12.140625" style="30" customWidth="1"/>
    <col min="7194" max="7194" width="10.42578125" style="30" customWidth="1"/>
    <col min="7195" max="7195" width="9.85546875" style="30" customWidth="1"/>
    <col min="7196" max="7196" width="8.42578125" style="30" customWidth="1"/>
    <col min="7197" max="7197" width="10.42578125" style="30" customWidth="1"/>
    <col min="7198" max="7198" width="7" style="30" customWidth="1"/>
    <col min="7199" max="7199" width="6.7109375" style="30" customWidth="1"/>
    <col min="7200" max="7200" width="8.28515625" style="30" customWidth="1"/>
    <col min="7201" max="7201" width="7" style="30" customWidth="1"/>
    <col min="7202" max="7202" width="7.7109375" style="30" customWidth="1"/>
    <col min="7203" max="7203" width="11.5703125" style="30" customWidth="1"/>
    <col min="7204" max="7204" width="12.5703125" style="30" customWidth="1"/>
    <col min="7205" max="7205" width="10.5703125" style="30" customWidth="1"/>
    <col min="7206" max="7206" width="14" style="30" customWidth="1"/>
    <col min="7207" max="7207" width="10.7109375" style="30" customWidth="1"/>
    <col min="7208" max="7208" width="11.5703125" style="30" customWidth="1"/>
    <col min="7209" max="7210" width="11.42578125" style="30" customWidth="1"/>
    <col min="7211" max="7211" width="10.42578125" style="30" customWidth="1"/>
    <col min="7212" max="7212" width="10.5703125" style="30" customWidth="1"/>
    <col min="7213" max="7213" width="12" style="30" customWidth="1"/>
    <col min="7214" max="7214" width="14.5703125" style="30" customWidth="1"/>
    <col min="7215" max="7215" width="10.7109375" style="30" customWidth="1"/>
    <col min="7216" max="7216" width="10.5703125" style="30" customWidth="1"/>
    <col min="7217" max="7218" width="11.5703125" style="30" customWidth="1"/>
    <col min="7219" max="7219" width="10.5703125" style="30" customWidth="1"/>
    <col min="7220" max="7223" width="10.42578125" style="30" customWidth="1"/>
    <col min="7224" max="7224" width="10.7109375" style="30" customWidth="1"/>
    <col min="7225" max="7225" width="11.85546875" style="30" customWidth="1"/>
    <col min="7226" max="7226" width="10.42578125" style="30" customWidth="1"/>
    <col min="7227" max="7227" width="7.42578125" style="30" customWidth="1"/>
    <col min="7228" max="7228" width="6.5703125" style="30" customWidth="1"/>
    <col min="7229" max="7229" width="9.85546875" style="30" customWidth="1"/>
    <col min="7230" max="7230" width="10.42578125" style="30" customWidth="1"/>
    <col min="7231" max="7231" width="8.7109375" style="30" customWidth="1"/>
    <col min="7232" max="7233" width="10.5703125" style="30" customWidth="1"/>
    <col min="7234" max="7235" width="12.85546875" style="30" customWidth="1"/>
    <col min="7236" max="7236" width="14.28515625" style="30" bestFit="1" customWidth="1"/>
    <col min="7237" max="7237" width="16.140625" style="30" bestFit="1" customWidth="1"/>
    <col min="7238" max="7239" width="14.28515625" style="30" bestFit="1" customWidth="1"/>
    <col min="7240" max="7242" width="11.7109375" style="30" bestFit="1" customWidth="1"/>
    <col min="7243" max="7243" width="11.140625" style="30" bestFit="1" customWidth="1"/>
    <col min="7244" max="7244" width="11.7109375" style="30" bestFit="1" customWidth="1"/>
    <col min="7245" max="7245" width="10.7109375" style="30" bestFit="1" customWidth="1"/>
    <col min="7246" max="7246" width="16.7109375" style="30" bestFit="1" customWidth="1"/>
    <col min="7247" max="7250" width="10.5703125" style="30" bestFit="1" customWidth="1"/>
    <col min="7251" max="7251" width="12.85546875" style="30" bestFit="1" customWidth="1"/>
    <col min="7252" max="7252" width="11.7109375" style="30" bestFit="1" customWidth="1"/>
    <col min="7253" max="7253" width="10.5703125" style="30" bestFit="1" customWidth="1"/>
    <col min="7254" max="7254" width="16" style="30" bestFit="1" customWidth="1"/>
    <col min="7255" max="7255" width="10.5703125" style="30" bestFit="1" customWidth="1"/>
    <col min="7256" max="7256" width="10.5703125" style="30" customWidth="1"/>
    <col min="7257" max="7257" width="14.85546875" style="30" bestFit="1" customWidth="1"/>
    <col min="7258" max="7260" width="10.5703125" style="30" bestFit="1" customWidth="1"/>
    <col min="7261" max="7261" width="11.140625" style="30" bestFit="1" customWidth="1"/>
    <col min="7262" max="7262" width="10.5703125" style="30" bestFit="1" customWidth="1"/>
    <col min="7263" max="7424" width="9.140625" style="30"/>
    <col min="7425" max="7425" width="2.7109375" style="30" customWidth="1"/>
    <col min="7426" max="7426" width="26.42578125" style="30" customWidth="1"/>
    <col min="7427" max="7427" width="10" style="30" customWidth="1"/>
    <col min="7428" max="7428" width="11.5703125" style="30" customWidth="1"/>
    <col min="7429" max="7429" width="10.7109375" style="30" customWidth="1"/>
    <col min="7430" max="7430" width="14.140625" style="30" customWidth="1"/>
    <col min="7431" max="7431" width="5" style="30" customWidth="1"/>
    <col min="7432" max="7432" width="12" style="30" customWidth="1"/>
    <col min="7433" max="7434" width="10.42578125" style="30" customWidth="1"/>
    <col min="7435" max="7435" width="9.42578125" style="30" customWidth="1"/>
    <col min="7436" max="7436" width="9" style="30" customWidth="1"/>
    <col min="7437" max="7437" width="10.7109375" style="30" customWidth="1"/>
    <col min="7438" max="7438" width="9.5703125" style="30" customWidth="1"/>
    <col min="7439" max="7440" width="10.140625" style="30" customWidth="1"/>
    <col min="7441" max="7441" width="7.7109375" style="30" customWidth="1"/>
    <col min="7442" max="7442" width="8.140625" style="30" customWidth="1"/>
    <col min="7443" max="7443" width="8.85546875" style="30" customWidth="1"/>
    <col min="7444" max="7444" width="10.42578125" style="30" customWidth="1"/>
    <col min="7445" max="7445" width="9.85546875" style="30" customWidth="1"/>
    <col min="7446" max="7446" width="8.140625" style="30" customWidth="1"/>
    <col min="7447" max="7447" width="12.5703125" style="30" customWidth="1"/>
    <col min="7448" max="7448" width="10.42578125" style="30" customWidth="1"/>
    <col min="7449" max="7449" width="12.140625" style="30" customWidth="1"/>
    <col min="7450" max="7450" width="10.42578125" style="30" customWidth="1"/>
    <col min="7451" max="7451" width="9.85546875" style="30" customWidth="1"/>
    <col min="7452" max="7452" width="8.42578125" style="30" customWidth="1"/>
    <col min="7453" max="7453" width="10.42578125" style="30" customWidth="1"/>
    <col min="7454" max="7454" width="7" style="30" customWidth="1"/>
    <col min="7455" max="7455" width="6.7109375" style="30" customWidth="1"/>
    <col min="7456" max="7456" width="8.28515625" style="30" customWidth="1"/>
    <col min="7457" max="7457" width="7" style="30" customWidth="1"/>
    <col min="7458" max="7458" width="7.7109375" style="30" customWidth="1"/>
    <col min="7459" max="7459" width="11.5703125" style="30" customWidth="1"/>
    <col min="7460" max="7460" width="12.5703125" style="30" customWidth="1"/>
    <col min="7461" max="7461" width="10.5703125" style="30" customWidth="1"/>
    <col min="7462" max="7462" width="14" style="30" customWidth="1"/>
    <col min="7463" max="7463" width="10.7109375" style="30" customWidth="1"/>
    <col min="7464" max="7464" width="11.5703125" style="30" customWidth="1"/>
    <col min="7465" max="7466" width="11.42578125" style="30" customWidth="1"/>
    <col min="7467" max="7467" width="10.42578125" style="30" customWidth="1"/>
    <col min="7468" max="7468" width="10.5703125" style="30" customWidth="1"/>
    <col min="7469" max="7469" width="12" style="30" customWidth="1"/>
    <col min="7470" max="7470" width="14.5703125" style="30" customWidth="1"/>
    <col min="7471" max="7471" width="10.7109375" style="30" customWidth="1"/>
    <col min="7472" max="7472" width="10.5703125" style="30" customWidth="1"/>
    <col min="7473" max="7474" width="11.5703125" style="30" customWidth="1"/>
    <col min="7475" max="7475" width="10.5703125" style="30" customWidth="1"/>
    <col min="7476" max="7479" width="10.42578125" style="30" customWidth="1"/>
    <col min="7480" max="7480" width="10.7109375" style="30" customWidth="1"/>
    <col min="7481" max="7481" width="11.85546875" style="30" customWidth="1"/>
    <col min="7482" max="7482" width="10.42578125" style="30" customWidth="1"/>
    <col min="7483" max="7483" width="7.42578125" style="30" customWidth="1"/>
    <col min="7484" max="7484" width="6.5703125" style="30" customWidth="1"/>
    <col min="7485" max="7485" width="9.85546875" style="30" customWidth="1"/>
    <col min="7486" max="7486" width="10.42578125" style="30" customWidth="1"/>
    <col min="7487" max="7487" width="8.7109375" style="30" customWidth="1"/>
    <col min="7488" max="7489" width="10.5703125" style="30" customWidth="1"/>
    <col min="7490" max="7491" width="12.85546875" style="30" customWidth="1"/>
    <col min="7492" max="7492" width="14.28515625" style="30" bestFit="1" customWidth="1"/>
    <col min="7493" max="7493" width="16.140625" style="30" bestFit="1" customWidth="1"/>
    <col min="7494" max="7495" width="14.28515625" style="30" bestFit="1" customWidth="1"/>
    <col min="7496" max="7498" width="11.7109375" style="30" bestFit="1" customWidth="1"/>
    <col min="7499" max="7499" width="11.140625" style="30" bestFit="1" customWidth="1"/>
    <col min="7500" max="7500" width="11.7109375" style="30" bestFit="1" customWidth="1"/>
    <col min="7501" max="7501" width="10.7109375" style="30" bestFit="1" customWidth="1"/>
    <col min="7502" max="7502" width="16.7109375" style="30" bestFit="1" customWidth="1"/>
    <col min="7503" max="7506" width="10.5703125" style="30" bestFit="1" customWidth="1"/>
    <col min="7507" max="7507" width="12.85546875" style="30" bestFit="1" customWidth="1"/>
    <col min="7508" max="7508" width="11.7109375" style="30" bestFit="1" customWidth="1"/>
    <col min="7509" max="7509" width="10.5703125" style="30" bestFit="1" customWidth="1"/>
    <col min="7510" max="7510" width="16" style="30" bestFit="1" customWidth="1"/>
    <col min="7511" max="7511" width="10.5703125" style="30" bestFit="1" customWidth="1"/>
    <col min="7512" max="7512" width="10.5703125" style="30" customWidth="1"/>
    <col min="7513" max="7513" width="14.85546875" style="30" bestFit="1" customWidth="1"/>
    <col min="7514" max="7516" width="10.5703125" style="30" bestFit="1" customWidth="1"/>
    <col min="7517" max="7517" width="11.140625" style="30" bestFit="1" customWidth="1"/>
    <col min="7518" max="7518" width="10.5703125" style="30" bestFit="1" customWidth="1"/>
    <col min="7519" max="7680" width="9.140625" style="30"/>
    <col min="7681" max="7681" width="2.7109375" style="30" customWidth="1"/>
    <col min="7682" max="7682" width="26.42578125" style="30" customWidth="1"/>
    <col min="7683" max="7683" width="10" style="30" customWidth="1"/>
    <col min="7684" max="7684" width="11.5703125" style="30" customWidth="1"/>
    <col min="7685" max="7685" width="10.7109375" style="30" customWidth="1"/>
    <col min="7686" max="7686" width="14.140625" style="30" customWidth="1"/>
    <col min="7687" max="7687" width="5" style="30" customWidth="1"/>
    <col min="7688" max="7688" width="12" style="30" customWidth="1"/>
    <col min="7689" max="7690" width="10.42578125" style="30" customWidth="1"/>
    <col min="7691" max="7691" width="9.42578125" style="30" customWidth="1"/>
    <col min="7692" max="7692" width="9" style="30" customWidth="1"/>
    <col min="7693" max="7693" width="10.7109375" style="30" customWidth="1"/>
    <col min="7694" max="7694" width="9.5703125" style="30" customWidth="1"/>
    <col min="7695" max="7696" width="10.140625" style="30" customWidth="1"/>
    <col min="7697" max="7697" width="7.7109375" style="30" customWidth="1"/>
    <col min="7698" max="7698" width="8.140625" style="30" customWidth="1"/>
    <col min="7699" max="7699" width="8.85546875" style="30" customWidth="1"/>
    <col min="7700" max="7700" width="10.42578125" style="30" customWidth="1"/>
    <col min="7701" max="7701" width="9.85546875" style="30" customWidth="1"/>
    <col min="7702" max="7702" width="8.140625" style="30" customWidth="1"/>
    <col min="7703" max="7703" width="12.5703125" style="30" customWidth="1"/>
    <col min="7704" max="7704" width="10.42578125" style="30" customWidth="1"/>
    <col min="7705" max="7705" width="12.140625" style="30" customWidth="1"/>
    <col min="7706" max="7706" width="10.42578125" style="30" customWidth="1"/>
    <col min="7707" max="7707" width="9.85546875" style="30" customWidth="1"/>
    <col min="7708" max="7708" width="8.42578125" style="30" customWidth="1"/>
    <col min="7709" max="7709" width="10.42578125" style="30" customWidth="1"/>
    <col min="7710" max="7710" width="7" style="30" customWidth="1"/>
    <col min="7711" max="7711" width="6.7109375" style="30" customWidth="1"/>
    <col min="7712" max="7712" width="8.28515625" style="30" customWidth="1"/>
    <col min="7713" max="7713" width="7" style="30" customWidth="1"/>
    <col min="7714" max="7714" width="7.7109375" style="30" customWidth="1"/>
    <col min="7715" max="7715" width="11.5703125" style="30" customWidth="1"/>
    <col min="7716" max="7716" width="12.5703125" style="30" customWidth="1"/>
    <col min="7717" max="7717" width="10.5703125" style="30" customWidth="1"/>
    <col min="7718" max="7718" width="14" style="30" customWidth="1"/>
    <col min="7719" max="7719" width="10.7109375" style="30" customWidth="1"/>
    <col min="7720" max="7720" width="11.5703125" style="30" customWidth="1"/>
    <col min="7721" max="7722" width="11.42578125" style="30" customWidth="1"/>
    <col min="7723" max="7723" width="10.42578125" style="30" customWidth="1"/>
    <col min="7724" max="7724" width="10.5703125" style="30" customWidth="1"/>
    <col min="7725" max="7725" width="12" style="30" customWidth="1"/>
    <col min="7726" max="7726" width="14.5703125" style="30" customWidth="1"/>
    <col min="7727" max="7727" width="10.7109375" style="30" customWidth="1"/>
    <col min="7728" max="7728" width="10.5703125" style="30" customWidth="1"/>
    <col min="7729" max="7730" width="11.5703125" style="30" customWidth="1"/>
    <col min="7731" max="7731" width="10.5703125" style="30" customWidth="1"/>
    <col min="7732" max="7735" width="10.42578125" style="30" customWidth="1"/>
    <col min="7736" max="7736" width="10.7109375" style="30" customWidth="1"/>
    <col min="7737" max="7737" width="11.85546875" style="30" customWidth="1"/>
    <col min="7738" max="7738" width="10.42578125" style="30" customWidth="1"/>
    <col min="7739" max="7739" width="7.42578125" style="30" customWidth="1"/>
    <col min="7740" max="7740" width="6.5703125" style="30" customWidth="1"/>
    <col min="7741" max="7741" width="9.85546875" style="30" customWidth="1"/>
    <col min="7742" max="7742" width="10.42578125" style="30" customWidth="1"/>
    <col min="7743" max="7743" width="8.7109375" style="30" customWidth="1"/>
    <col min="7744" max="7745" width="10.5703125" style="30" customWidth="1"/>
    <col min="7746" max="7747" width="12.85546875" style="30" customWidth="1"/>
    <col min="7748" max="7748" width="14.28515625" style="30" bestFit="1" customWidth="1"/>
    <col min="7749" max="7749" width="16.140625" style="30" bestFit="1" customWidth="1"/>
    <col min="7750" max="7751" width="14.28515625" style="30" bestFit="1" customWidth="1"/>
    <col min="7752" max="7754" width="11.7109375" style="30" bestFit="1" customWidth="1"/>
    <col min="7755" max="7755" width="11.140625" style="30" bestFit="1" customWidth="1"/>
    <col min="7756" max="7756" width="11.7109375" style="30" bestFit="1" customWidth="1"/>
    <col min="7757" max="7757" width="10.7109375" style="30" bestFit="1" customWidth="1"/>
    <col min="7758" max="7758" width="16.7109375" style="30" bestFit="1" customWidth="1"/>
    <col min="7759" max="7762" width="10.5703125" style="30" bestFit="1" customWidth="1"/>
    <col min="7763" max="7763" width="12.85546875" style="30" bestFit="1" customWidth="1"/>
    <col min="7764" max="7764" width="11.7109375" style="30" bestFit="1" customWidth="1"/>
    <col min="7765" max="7765" width="10.5703125" style="30" bestFit="1" customWidth="1"/>
    <col min="7766" max="7766" width="16" style="30" bestFit="1" customWidth="1"/>
    <col min="7767" max="7767" width="10.5703125" style="30" bestFit="1" customWidth="1"/>
    <col min="7768" max="7768" width="10.5703125" style="30" customWidth="1"/>
    <col min="7769" max="7769" width="14.85546875" style="30" bestFit="1" customWidth="1"/>
    <col min="7770" max="7772" width="10.5703125" style="30" bestFit="1" customWidth="1"/>
    <col min="7773" max="7773" width="11.140625" style="30" bestFit="1" customWidth="1"/>
    <col min="7774" max="7774" width="10.5703125" style="30" bestFit="1" customWidth="1"/>
    <col min="7775" max="7936" width="9.140625" style="30"/>
    <col min="7937" max="7937" width="2.7109375" style="30" customWidth="1"/>
    <col min="7938" max="7938" width="26.42578125" style="30" customWidth="1"/>
    <col min="7939" max="7939" width="10" style="30" customWidth="1"/>
    <col min="7940" max="7940" width="11.5703125" style="30" customWidth="1"/>
    <col min="7941" max="7941" width="10.7109375" style="30" customWidth="1"/>
    <col min="7942" max="7942" width="14.140625" style="30" customWidth="1"/>
    <col min="7943" max="7943" width="5" style="30" customWidth="1"/>
    <col min="7944" max="7944" width="12" style="30" customWidth="1"/>
    <col min="7945" max="7946" width="10.42578125" style="30" customWidth="1"/>
    <col min="7947" max="7947" width="9.42578125" style="30" customWidth="1"/>
    <col min="7948" max="7948" width="9" style="30" customWidth="1"/>
    <col min="7949" max="7949" width="10.7109375" style="30" customWidth="1"/>
    <col min="7950" max="7950" width="9.5703125" style="30" customWidth="1"/>
    <col min="7951" max="7952" width="10.140625" style="30" customWidth="1"/>
    <col min="7953" max="7953" width="7.7109375" style="30" customWidth="1"/>
    <col min="7954" max="7954" width="8.140625" style="30" customWidth="1"/>
    <col min="7955" max="7955" width="8.85546875" style="30" customWidth="1"/>
    <col min="7956" max="7956" width="10.42578125" style="30" customWidth="1"/>
    <col min="7957" max="7957" width="9.85546875" style="30" customWidth="1"/>
    <col min="7958" max="7958" width="8.140625" style="30" customWidth="1"/>
    <col min="7959" max="7959" width="12.5703125" style="30" customWidth="1"/>
    <col min="7960" max="7960" width="10.42578125" style="30" customWidth="1"/>
    <col min="7961" max="7961" width="12.140625" style="30" customWidth="1"/>
    <col min="7962" max="7962" width="10.42578125" style="30" customWidth="1"/>
    <col min="7963" max="7963" width="9.85546875" style="30" customWidth="1"/>
    <col min="7964" max="7964" width="8.42578125" style="30" customWidth="1"/>
    <col min="7965" max="7965" width="10.42578125" style="30" customWidth="1"/>
    <col min="7966" max="7966" width="7" style="30" customWidth="1"/>
    <col min="7967" max="7967" width="6.7109375" style="30" customWidth="1"/>
    <col min="7968" max="7968" width="8.28515625" style="30" customWidth="1"/>
    <col min="7969" max="7969" width="7" style="30" customWidth="1"/>
    <col min="7970" max="7970" width="7.7109375" style="30" customWidth="1"/>
    <col min="7971" max="7971" width="11.5703125" style="30" customWidth="1"/>
    <col min="7972" max="7972" width="12.5703125" style="30" customWidth="1"/>
    <col min="7973" max="7973" width="10.5703125" style="30" customWidth="1"/>
    <col min="7974" max="7974" width="14" style="30" customWidth="1"/>
    <col min="7975" max="7975" width="10.7109375" style="30" customWidth="1"/>
    <col min="7976" max="7976" width="11.5703125" style="30" customWidth="1"/>
    <col min="7977" max="7978" width="11.42578125" style="30" customWidth="1"/>
    <col min="7979" max="7979" width="10.42578125" style="30" customWidth="1"/>
    <col min="7980" max="7980" width="10.5703125" style="30" customWidth="1"/>
    <col min="7981" max="7981" width="12" style="30" customWidth="1"/>
    <col min="7982" max="7982" width="14.5703125" style="30" customWidth="1"/>
    <col min="7983" max="7983" width="10.7109375" style="30" customWidth="1"/>
    <col min="7984" max="7984" width="10.5703125" style="30" customWidth="1"/>
    <col min="7985" max="7986" width="11.5703125" style="30" customWidth="1"/>
    <col min="7987" max="7987" width="10.5703125" style="30" customWidth="1"/>
    <col min="7988" max="7991" width="10.42578125" style="30" customWidth="1"/>
    <col min="7992" max="7992" width="10.7109375" style="30" customWidth="1"/>
    <col min="7993" max="7993" width="11.85546875" style="30" customWidth="1"/>
    <col min="7994" max="7994" width="10.42578125" style="30" customWidth="1"/>
    <col min="7995" max="7995" width="7.42578125" style="30" customWidth="1"/>
    <col min="7996" max="7996" width="6.5703125" style="30" customWidth="1"/>
    <col min="7997" max="7997" width="9.85546875" style="30" customWidth="1"/>
    <col min="7998" max="7998" width="10.42578125" style="30" customWidth="1"/>
    <col min="7999" max="7999" width="8.7109375" style="30" customWidth="1"/>
    <col min="8000" max="8001" width="10.5703125" style="30" customWidth="1"/>
    <col min="8002" max="8003" width="12.85546875" style="30" customWidth="1"/>
    <col min="8004" max="8004" width="14.28515625" style="30" bestFit="1" customWidth="1"/>
    <col min="8005" max="8005" width="16.140625" style="30" bestFit="1" customWidth="1"/>
    <col min="8006" max="8007" width="14.28515625" style="30" bestFit="1" customWidth="1"/>
    <col min="8008" max="8010" width="11.7109375" style="30" bestFit="1" customWidth="1"/>
    <col min="8011" max="8011" width="11.140625" style="30" bestFit="1" customWidth="1"/>
    <col min="8012" max="8012" width="11.7109375" style="30" bestFit="1" customWidth="1"/>
    <col min="8013" max="8013" width="10.7109375" style="30" bestFit="1" customWidth="1"/>
    <col min="8014" max="8014" width="16.7109375" style="30" bestFit="1" customWidth="1"/>
    <col min="8015" max="8018" width="10.5703125" style="30" bestFit="1" customWidth="1"/>
    <col min="8019" max="8019" width="12.85546875" style="30" bestFit="1" customWidth="1"/>
    <col min="8020" max="8020" width="11.7109375" style="30" bestFit="1" customWidth="1"/>
    <col min="8021" max="8021" width="10.5703125" style="30" bestFit="1" customWidth="1"/>
    <col min="8022" max="8022" width="16" style="30" bestFit="1" customWidth="1"/>
    <col min="8023" max="8023" width="10.5703125" style="30" bestFit="1" customWidth="1"/>
    <col min="8024" max="8024" width="10.5703125" style="30" customWidth="1"/>
    <col min="8025" max="8025" width="14.85546875" style="30" bestFit="1" customWidth="1"/>
    <col min="8026" max="8028" width="10.5703125" style="30" bestFit="1" customWidth="1"/>
    <col min="8029" max="8029" width="11.140625" style="30" bestFit="1" customWidth="1"/>
    <col min="8030" max="8030" width="10.5703125" style="30" bestFit="1" customWidth="1"/>
    <col min="8031" max="8192" width="9.140625" style="30"/>
    <col min="8193" max="8193" width="2.7109375" style="30" customWidth="1"/>
    <col min="8194" max="8194" width="26.42578125" style="30" customWidth="1"/>
    <col min="8195" max="8195" width="10" style="30" customWidth="1"/>
    <col min="8196" max="8196" width="11.5703125" style="30" customWidth="1"/>
    <col min="8197" max="8197" width="10.7109375" style="30" customWidth="1"/>
    <col min="8198" max="8198" width="14.140625" style="30" customWidth="1"/>
    <col min="8199" max="8199" width="5" style="30" customWidth="1"/>
    <col min="8200" max="8200" width="12" style="30" customWidth="1"/>
    <col min="8201" max="8202" width="10.42578125" style="30" customWidth="1"/>
    <col min="8203" max="8203" width="9.42578125" style="30" customWidth="1"/>
    <col min="8204" max="8204" width="9" style="30" customWidth="1"/>
    <col min="8205" max="8205" width="10.7109375" style="30" customWidth="1"/>
    <col min="8206" max="8206" width="9.5703125" style="30" customWidth="1"/>
    <col min="8207" max="8208" width="10.140625" style="30" customWidth="1"/>
    <col min="8209" max="8209" width="7.7109375" style="30" customWidth="1"/>
    <col min="8210" max="8210" width="8.140625" style="30" customWidth="1"/>
    <col min="8211" max="8211" width="8.85546875" style="30" customWidth="1"/>
    <col min="8212" max="8212" width="10.42578125" style="30" customWidth="1"/>
    <col min="8213" max="8213" width="9.85546875" style="30" customWidth="1"/>
    <col min="8214" max="8214" width="8.140625" style="30" customWidth="1"/>
    <col min="8215" max="8215" width="12.5703125" style="30" customWidth="1"/>
    <col min="8216" max="8216" width="10.42578125" style="30" customWidth="1"/>
    <col min="8217" max="8217" width="12.140625" style="30" customWidth="1"/>
    <col min="8218" max="8218" width="10.42578125" style="30" customWidth="1"/>
    <col min="8219" max="8219" width="9.85546875" style="30" customWidth="1"/>
    <col min="8220" max="8220" width="8.42578125" style="30" customWidth="1"/>
    <col min="8221" max="8221" width="10.42578125" style="30" customWidth="1"/>
    <col min="8222" max="8222" width="7" style="30" customWidth="1"/>
    <col min="8223" max="8223" width="6.7109375" style="30" customWidth="1"/>
    <col min="8224" max="8224" width="8.28515625" style="30" customWidth="1"/>
    <col min="8225" max="8225" width="7" style="30" customWidth="1"/>
    <col min="8226" max="8226" width="7.7109375" style="30" customWidth="1"/>
    <col min="8227" max="8227" width="11.5703125" style="30" customWidth="1"/>
    <col min="8228" max="8228" width="12.5703125" style="30" customWidth="1"/>
    <col min="8229" max="8229" width="10.5703125" style="30" customWidth="1"/>
    <col min="8230" max="8230" width="14" style="30" customWidth="1"/>
    <col min="8231" max="8231" width="10.7109375" style="30" customWidth="1"/>
    <col min="8232" max="8232" width="11.5703125" style="30" customWidth="1"/>
    <col min="8233" max="8234" width="11.42578125" style="30" customWidth="1"/>
    <col min="8235" max="8235" width="10.42578125" style="30" customWidth="1"/>
    <col min="8236" max="8236" width="10.5703125" style="30" customWidth="1"/>
    <col min="8237" max="8237" width="12" style="30" customWidth="1"/>
    <col min="8238" max="8238" width="14.5703125" style="30" customWidth="1"/>
    <col min="8239" max="8239" width="10.7109375" style="30" customWidth="1"/>
    <col min="8240" max="8240" width="10.5703125" style="30" customWidth="1"/>
    <col min="8241" max="8242" width="11.5703125" style="30" customWidth="1"/>
    <col min="8243" max="8243" width="10.5703125" style="30" customWidth="1"/>
    <col min="8244" max="8247" width="10.42578125" style="30" customWidth="1"/>
    <col min="8248" max="8248" width="10.7109375" style="30" customWidth="1"/>
    <col min="8249" max="8249" width="11.85546875" style="30" customWidth="1"/>
    <col min="8250" max="8250" width="10.42578125" style="30" customWidth="1"/>
    <col min="8251" max="8251" width="7.42578125" style="30" customWidth="1"/>
    <col min="8252" max="8252" width="6.5703125" style="30" customWidth="1"/>
    <col min="8253" max="8253" width="9.85546875" style="30" customWidth="1"/>
    <col min="8254" max="8254" width="10.42578125" style="30" customWidth="1"/>
    <col min="8255" max="8255" width="8.7109375" style="30" customWidth="1"/>
    <col min="8256" max="8257" width="10.5703125" style="30" customWidth="1"/>
    <col min="8258" max="8259" width="12.85546875" style="30" customWidth="1"/>
    <col min="8260" max="8260" width="14.28515625" style="30" bestFit="1" customWidth="1"/>
    <col min="8261" max="8261" width="16.140625" style="30" bestFit="1" customWidth="1"/>
    <col min="8262" max="8263" width="14.28515625" style="30" bestFit="1" customWidth="1"/>
    <col min="8264" max="8266" width="11.7109375" style="30" bestFit="1" customWidth="1"/>
    <col min="8267" max="8267" width="11.140625" style="30" bestFit="1" customWidth="1"/>
    <col min="8268" max="8268" width="11.7109375" style="30" bestFit="1" customWidth="1"/>
    <col min="8269" max="8269" width="10.7109375" style="30" bestFit="1" customWidth="1"/>
    <col min="8270" max="8270" width="16.7109375" style="30" bestFit="1" customWidth="1"/>
    <col min="8271" max="8274" width="10.5703125" style="30" bestFit="1" customWidth="1"/>
    <col min="8275" max="8275" width="12.85546875" style="30" bestFit="1" customWidth="1"/>
    <col min="8276" max="8276" width="11.7109375" style="30" bestFit="1" customWidth="1"/>
    <col min="8277" max="8277" width="10.5703125" style="30" bestFit="1" customWidth="1"/>
    <col min="8278" max="8278" width="16" style="30" bestFit="1" customWidth="1"/>
    <col min="8279" max="8279" width="10.5703125" style="30" bestFit="1" customWidth="1"/>
    <col min="8280" max="8280" width="10.5703125" style="30" customWidth="1"/>
    <col min="8281" max="8281" width="14.85546875" style="30" bestFit="1" customWidth="1"/>
    <col min="8282" max="8284" width="10.5703125" style="30" bestFit="1" customWidth="1"/>
    <col min="8285" max="8285" width="11.140625" style="30" bestFit="1" customWidth="1"/>
    <col min="8286" max="8286" width="10.5703125" style="30" bestFit="1" customWidth="1"/>
    <col min="8287" max="8448" width="9.140625" style="30"/>
    <col min="8449" max="8449" width="2.7109375" style="30" customWidth="1"/>
    <col min="8450" max="8450" width="26.42578125" style="30" customWidth="1"/>
    <col min="8451" max="8451" width="10" style="30" customWidth="1"/>
    <col min="8452" max="8452" width="11.5703125" style="30" customWidth="1"/>
    <col min="8453" max="8453" width="10.7109375" style="30" customWidth="1"/>
    <col min="8454" max="8454" width="14.140625" style="30" customWidth="1"/>
    <col min="8455" max="8455" width="5" style="30" customWidth="1"/>
    <col min="8456" max="8456" width="12" style="30" customWidth="1"/>
    <col min="8457" max="8458" width="10.42578125" style="30" customWidth="1"/>
    <col min="8459" max="8459" width="9.42578125" style="30" customWidth="1"/>
    <col min="8460" max="8460" width="9" style="30" customWidth="1"/>
    <col min="8461" max="8461" width="10.7109375" style="30" customWidth="1"/>
    <col min="8462" max="8462" width="9.5703125" style="30" customWidth="1"/>
    <col min="8463" max="8464" width="10.140625" style="30" customWidth="1"/>
    <col min="8465" max="8465" width="7.7109375" style="30" customWidth="1"/>
    <col min="8466" max="8466" width="8.140625" style="30" customWidth="1"/>
    <col min="8467" max="8467" width="8.85546875" style="30" customWidth="1"/>
    <col min="8468" max="8468" width="10.42578125" style="30" customWidth="1"/>
    <col min="8469" max="8469" width="9.85546875" style="30" customWidth="1"/>
    <col min="8470" max="8470" width="8.140625" style="30" customWidth="1"/>
    <col min="8471" max="8471" width="12.5703125" style="30" customWidth="1"/>
    <col min="8472" max="8472" width="10.42578125" style="30" customWidth="1"/>
    <col min="8473" max="8473" width="12.140625" style="30" customWidth="1"/>
    <col min="8474" max="8474" width="10.42578125" style="30" customWidth="1"/>
    <col min="8475" max="8475" width="9.85546875" style="30" customWidth="1"/>
    <col min="8476" max="8476" width="8.42578125" style="30" customWidth="1"/>
    <col min="8477" max="8477" width="10.42578125" style="30" customWidth="1"/>
    <col min="8478" max="8478" width="7" style="30" customWidth="1"/>
    <col min="8479" max="8479" width="6.7109375" style="30" customWidth="1"/>
    <col min="8480" max="8480" width="8.28515625" style="30" customWidth="1"/>
    <col min="8481" max="8481" width="7" style="30" customWidth="1"/>
    <col min="8482" max="8482" width="7.7109375" style="30" customWidth="1"/>
    <col min="8483" max="8483" width="11.5703125" style="30" customWidth="1"/>
    <col min="8484" max="8484" width="12.5703125" style="30" customWidth="1"/>
    <col min="8485" max="8485" width="10.5703125" style="30" customWidth="1"/>
    <col min="8486" max="8486" width="14" style="30" customWidth="1"/>
    <col min="8487" max="8487" width="10.7109375" style="30" customWidth="1"/>
    <col min="8488" max="8488" width="11.5703125" style="30" customWidth="1"/>
    <col min="8489" max="8490" width="11.42578125" style="30" customWidth="1"/>
    <col min="8491" max="8491" width="10.42578125" style="30" customWidth="1"/>
    <col min="8492" max="8492" width="10.5703125" style="30" customWidth="1"/>
    <col min="8493" max="8493" width="12" style="30" customWidth="1"/>
    <col min="8494" max="8494" width="14.5703125" style="30" customWidth="1"/>
    <col min="8495" max="8495" width="10.7109375" style="30" customWidth="1"/>
    <col min="8496" max="8496" width="10.5703125" style="30" customWidth="1"/>
    <col min="8497" max="8498" width="11.5703125" style="30" customWidth="1"/>
    <col min="8499" max="8499" width="10.5703125" style="30" customWidth="1"/>
    <col min="8500" max="8503" width="10.42578125" style="30" customWidth="1"/>
    <col min="8504" max="8504" width="10.7109375" style="30" customWidth="1"/>
    <col min="8505" max="8505" width="11.85546875" style="30" customWidth="1"/>
    <col min="8506" max="8506" width="10.42578125" style="30" customWidth="1"/>
    <col min="8507" max="8507" width="7.42578125" style="30" customWidth="1"/>
    <col min="8508" max="8508" width="6.5703125" style="30" customWidth="1"/>
    <col min="8509" max="8509" width="9.85546875" style="30" customWidth="1"/>
    <col min="8510" max="8510" width="10.42578125" style="30" customWidth="1"/>
    <col min="8511" max="8511" width="8.7109375" style="30" customWidth="1"/>
    <col min="8512" max="8513" width="10.5703125" style="30" customWidth="1"/>
    <col min="8514" max="8515" width="12.85546875" style="30" customWidth="1"/>
    <col min="8516" max="8516" width="14.28515625" style="30" bestFit="1" customWidth="1"/>
    <col min="8517" max="8517" width="16.140625" style="30" bestFit="1" customWidth="1"/>
    <col min="8518" max="8519" width="14.28515625" style="30" bestFit="1" customWidth="1"/>
    <col min="8520" max="8522" width="11.7109375" style="30" bestFit="1" customWidth="1"/>
    <col min="8523" max="8523" width="11.140625" style="30" bestFit="1" customWidth="1"/>
    <col min="8524" max="8524" width="11.7109375" style="30" bestFit="1" customWidth="1"/>
    <col min="8525" max="8525" width="10.7109375" style="30" bestFit="1" customWidth="1"/>
    <col min="8526" max="8526" width="16.7109375" style="30" bestFit="1" customWidth="1"/>
    <col min="8527" max="8530" width="10.5703125" style="30" bestFit="1" customWidth="1"/>
    <col min="8531" max="8531" width="12.85546875" style="30" bestFit="1" customWidth="1"/>
    <col min="8532" max="8532" width="11.7109375" style="30" bestFit="1" customWidth="1"/>
    <col min="8533" max="8533" width="10.5703125" style="30" bestFit="1" customWidth="1"/>
    <col min="8534" max="8534" width="16" style="30" bestFit="1" customWidth="1"/>
    <col min="8535" max="8535" width="10.5703125" style="30" bestFit="1" customWidth="1"/>
    <col min="8536" max="8536" width="10.5703125" style="30" customWidth="1"/>
    <col min="8537" max="8537" width="14.85546875" style="30" bestFit="1" customWidth="1"/>
    <col min="8538" max="8540" width="10.5703125" style="30" bestFit="1" customWidth="1"/>
    <col min="8541" max="8541" width="11.140625" style="30" bestFit="1" customWidth="1"/>
    <col min="8542" max="8542" width="10.5703125" style="30" bestFit="1" customWidth="1"/>
    <col min="8543" max="8704" width="9.140625" style="30"/>
    <col min="8705" max="8705" width="2.7109375" style="30" customWidth="1"/>
    <col min="8706" max="8706" width="26.42578125" style="30" customWidth="1"/>
    <col min="8707" max="8707" width="10" style="30" customWidth="1"/>
    <col min="8708" max="8708" width="11.5703125" style="30" customWidth="1"/>
    <col min="8709" max="8709" width="10.7109375" style="30" customWidth="1"/>
    <col min="8710" max="8710" width="14.140625" style="30" customWidth="1"/>
    <col min="8711" max="8711" width="5" style="30" customWidth="1"/>
    <col min="8712" max="8712" width="12" style="30" customWidth="1"/>
    <col min="8713" max="8714" width="10.42578125" style="30" customWidth="1"/>
    <col min="8715" max="8715" width="9.42578125" style="30" customWidth="1"/>
    <col min="8716" max="8716" width="9" style="30" customWidth="1"/>
    <col min="8717" max="8717" width="10.7109375" style="30" customWidth="1"/>
    <col min="8718" max="8718" width="9.5703125" style="30" customWidth="1"/>
    <col min="8719" max="8720" width="10.140625" style="30" customWidth="1"/>
    <col min="8721" max="8721" width="7.7109375" style="30" customWidth="1"/>
    <col min="8722" max="8722" width="8.140625" style="30" customWidth="1"/>
    <col min="8723" max="8723" width="8.85546875" style="30" customWidth="1"/>
    <col min="8724" max="8724" width="10.42578125" style="30" customWidth="1"/>
    <col min="8725" max="8725" width="9.85546875" style="30" customWidth="1"/>
    <col min="8726" max="8726" width="8.140625" style="30" customWidth="1"/>
    <col min="8727" max="8727" width="12.5703125" style="30" customWidth="1"/>
    <col min="8728" max="8728" width="10.42578125" style="30" customWidth="1"/>
    <col min="8729" max="8729" width="12.140625" style="30" customWidth="1"/>
    <col min="8730" max="8730" width="10.42578125" style="30" customWidth="1"/>
    <col min="8731" max="8731" width="9.85546875" style="30" customWidth="1"/>
    <col min="8732" max="8732" width="8.42578125" style="30" customWidth="1"/>
    <col min="8733" max="8733" width="10.42578125" style="30" customWidth="1"/>
    <col min="8734" max="8734" width="7" style="30" customWidth="1"/>
    <col min="8735" max="8735" width="6.7109375" style="30" customWidth="1"/>
    <col min="8736" max="8736" width="8.28515625" style="30" customWidth="1"/>
    <col min="8737" max="8737" width="7" style="30" customWidth="1"/>
    <col min="8738" max="8738" width="7.7109375" style="30" customWidth="1"/>
    <col min="8739" max="8739" width="11.5703125" style="30" customWidth="1"/>
    <col min="8740" max="8740" width="12.5703125" style="30" customWidth="1"/>
    <col min="8741" max="8741" width="10.5703125" style="30" customWidth="1"/>
    <col min="8742" max="8742" width="14" style="30" customWidth="1"/>
    <col min="8743" max="8743" width="10.7109375" style="30" customWidth="1"/>
    <col min="8744" max="8744" width="11.5703125" style="30" customWidth="1"/>
    <col min="8745" max="8746" width="11.42578125" style="30" customWidth="1"/>
    <col min="8747" max="8747" width="10.42578125" style="30" customWidth="1"/>
    <col min="8748" max="8748" width="10.5703125" style="30" customWidth="1"/>
    <col min="8749" max="8749" width="12" style="30" customWidth="1"/>
    <col min="8750" max="8750" width="14.5703125" style="30" customWidth="1"/>
    <col min="8751" max="8751" width="10.7109375" style="30" customWidth="1"/>
    <col min="8752" max="8752" width="10.5703125" style="30" customWidth="1"/>
    <col min="8753" max="8754" width="11.5703125" style="30" customWidth="1"/>
    <col min="8755" max="8755" width="10.5703125" style="30" customWidth="1"/>
    <col min="8756" max="8759" width="10.42578125" style="30" customWidth="1"/>
    <col min="8760" max="8760" width="10.7109375" style="30" customWidth="1"/>
    <col min="8761" max="8761" width="11.85546875" style="30" customWidth="1"/>
    <col min="8762" max="8762" width="10.42578125" style="30" customWidth="1"/>
    <col min="8763" max="8763" width="7.42578125" style="30" customWidth="1"/>
    <col min="8764" max="8764" width="6.5703125" style="30" customWidth="1"/>
    <col min="8765" max="8765" width="9.85546875" style="30" customWidth="1"/>
    <col min="8766" max="8766" width="10.42578125" style="30" customWidth="1"/>
    <col min="8767" max="8767" width="8.7109375" style="30" customWidth="1"/>
    <col min="8768" max="8769" width="10.5703125" style="30" customWidth="1"/>
    <col min="8770" max="8771" width="12.85546875" style="30" customWidth="1"/>
    <col min="8772" max="8772" width="14.28515625" style="30" bestFit="1" customWidth="1"/>
    <col min="8773" max="8773" width="16.140625" style="30" bestFit="1" customWidth="1"/>
    <col min="8774" max="8775" width="14.28515625" style="30" bestFit="1" customWidth="1"/>
    <col min="8776" max="8778" width="11.7109375" style="30" bestFit="1" customWidth="1"/>
    <col min="8779" max="8779" width="11.140625" style="30" bestFit="1" customWidth="1"/>
    <col min="8780" max="8780" width="11.7109375" style="30" bestFit="1" customWidth="1"/>
    <col min="8781" max="8781" width="10.7109375" style="30" bestFit="1" customWidth="1"/>
    <col min="8782" max="8782" width="16.7109375" style="30" bestFit="1" customWidth="1"/>
    <col min="8783" max="8786" width="10.5703125" style="30" bestFit="1" customWidth="1"/>
    <col min="8787" max="8787" width="12.85546875" style="30" bestFit="1" customWidth="1"/>
    <col min="8788" max="8788" width="11.7109375" style="30" bestFit="1" customWidth="1"/>
    <col min="8789" max="8789" width="10.5703125" style="30" bestFit="1" customWidth="1"/>
    <col min="8790" max="8790" width="16" style="30" bestFit="1" customWidth="1"/>
    <col min="8791" max="8791" width="10.5703125" style="30" bestFit="1" customWidth="1"/>
    <col min="8792" max="8792" width="10.5703125" style="30" customWidth="1"/>
    <col min="8793" max="8793" width="14.85546875" style="30" bestFit="1" customWidth="1"/>
    <col min="8794" max="8796" width="10.5703125" style="30" bestFit="1" customWidth="1"/>
    <col min="8797" max="8797" width="11.140625" style="30" bestFit="1" customWidth="1"/>
    <col min="8798" max="8798" width="10.5703125" style="30" bestFit="1" customWidth="1"/>
    <col min="8799" max="8960" width="9.140625" style="30"/>
    <col min="8961" max="8961" width="2.7109375" style="30" customWidth="1"/>
    <col min="8962" max="8962" width="26.42578125" style="30" customWidth="1"/>
    <col min="8963" max="8963" width="10" style="30" customWidth="1"/>
    <col min="8964" max="8964" width="11.5703125" style="30" customWidth="1"/>
    <col min="8965" max="8965" width="10.7109375" style="30" customWidth="1"/>
    <col min="8966" max="8966" width="14.140625" style="30" customWidth="1"/>
    <col min="8967" max="8967" width="5" style="30" customWidth="1"/>
    <col min="8968" max="8968" width="12" style="30" customWidth="1"/>
    <col min="8969" max="8970" width="10.42578125" style="30" customWidth="1"/>
    <col min="8971" max="8971" width="9.42578125" style="30" customWidth="1"/>
    <col min="8972" max="8972" width="9" style="30" customWidth="1"/>
    <col min="8973" max="8973" width="10.7109375" style="30" customWidth="1"/>
    <col min="8974" max="8974" width="9.5703125" style="30" customWidth="1"/>
    <col min="8975" max="8976" width="10.140625" style="30" customWidth="1"/>
    <col min="8977" max="8977" width="7.7109375" style="30" customWidth="1"/>
    <col min="8978" max="8978" width="8.140625" style="30" customWidth="1"/>
    <col min="8979" max="8979" width="8.85546875" style="30" customWidth="1"/>
    <col min="8980" max="8980" width="10.42578125" style="30" customWidth="1"/>
    <col min="8981" max="8981" width="9.85546875" style="30" customWidth="1"/>
    <col min="8982" max="8982" width="8.140625" style="30" customWidth="1"/>
    <col min="8983" max="8983" width="12.5703125" style="30" customWidth="1"/>
    <col min="8984" max="8984" width="10.42578125" style="30" customWidth="1"/>
    <col min="8985" max="8985" width="12.140625" style="30" customWidth="1"/>
    <col min="8986" max="8986" width="10.42578125" style="30" customWidth="1"/>
    <col min="8987" max="8987" width="9.85546875" style="30" customWidth="1"/>
    <col min="8988" max="8988" width="8.42578125" style="30" customWidth="1"/>
    <col min="8989" max="8989" width="10.42578125" style="30" customWidth="1"/>
    <col min="8990" max="8990" width="7" style="30" customWidth="1"/>
    <col min="8991" max="8991" width="6.7109375" style="30" customWidth="1"/>
    <col min="8992" max="8992" width="8.28515625" style="30" customWidth="1"/>
    <col min="8993" max="8993" width="7" style="30" customWidth="1"/>
    <col min="8994" max="8994" width="7.7109375" style="30" customWidth="1"/>
    <col min="8995" max="8995" width="11.5703125" style="30" customWidth="1"/>
    <col min="8996" max="8996" width="12.5703125" style="30" customWidth="1"/>
    <col min="8997" max="8997" width="10.5703125" style="30" customWidth="1"/>
    <col min="8998" max="8998" width="14" style="30" customWidth="1"/>
    <col min="8999" max="8999" width="10.7109375" style="30" customWidth="1"/>
    <col min="9000" max="9000" width="11.5703125" style="30" customWidth="1"/>
    <col min="9001" max="9002" width="11.42578125" style="30" customWidth="1"/>
    <col min="9003" max="9003" width="10.42578125" style="30" customWidth="1"/>
    <col min="9004" max="9004" width="10.5703125" style="30" customWidth="1"/>
    <col min="9005" max="9005" width="12" style="30" customWidth="1"/>
    <col min="9006" max="9006" width="14.5703125" style="30" customWidth="1"/>
    <col min="9007" max="9007" width="10.7109375" style="30" customWidth="1"/>
    <col min="9008" max="9008" width="10.5703125" style="30" customWidth="1"/>
    <col min="9009" max="9010" width="11.5703125" style="30" customWidth="1"/>
    <col min="9011" max="9011" width="10.5703125" style="30" customWidth="1"/>
    <col min="9012" max="9015" width="10.42578125" style="30" customWidth="1"/>
    <col min="9016" max="9016" width="10.7109375" style="30" customWidth="1"/>
    <col min="9017" max="9017" width="11.85546875" style="30" customWidth="1"/>
    <col min="9018" max="9018" width="10.42578125" style="30" customWidth="1"/>
    <col min="9019" max="9019" width="7.42578125" style="30" customWidth="1"/>
    <col min="9020" max="9020" width="6.5703125" style="30" customWidth="1"/>
    <col min="9021" max="9021" width="9.85546875" style="30" customWidth="1"/>
    <col min="9022" max="9022" width="10.42578125" style="30" customWidth="1"/>
    <col min="9023" max="9023" width="8.7109375" style="30" customWidth="1"/>
    <col min="9024" max="9025" width="10.5703125" style="30" customWidth="1"/>
    <col min="9026" max="9027" width="12.85546875" style="30" customWidth="1"/>
    <col min="9028" max="9028" width="14.28515625" style="30" bestFit="1" customWidth="1"/>
    <col min="9029" max="9029" width="16.140625" style="30" bestFit="1" customWidth="1"/>
    <col min="9030" max="9031" width="14.28515625" style="30" bestFit="1" customWidth="1"/>
    <col min="9032" max="9034" width="11.7109375" style="30" bestFit="1" customWidth="1"/>
    <col min="9035" max="9035" width="11.140625" style="30" bestFit="1" customWidth="1"/>
    <col min="9036" max="9036" width="11.7109375" style="30" bestFit="1" customWidth="1"/>
    <col min="9037" max="9037" width="10.7109375" style="30" bestFit="1" customWidth="1"/>
    <col min="9038" max="9038" width="16.7109375" style="30" bestFit="1" customWidth="1"/>
    <col min="9039" max="9042" width="10.5703125" style="30" bestFit="1" customWidth="1"/>
    <col min="9043" max="9043" width="12.85546875" style="30" bestFit="1" customWidth="1"/>
    <col min="9044" max="9044" width="11.7109375" style="30" bestFit="1" customWidth="1"/>
    <col min="9045" max="9045" width="10.5703125" style="30" bestFit="1" customWidth="1"/>
    <col min="9046" max="9046" width="16" style="30" bestFit="1" customWidth="1"/>
    <col min="9047" max="9047" width="10.5703125" style="30" bestFit="1" customWidth="1"/>
    <col min="9048" max="9048" width="10.5703125" style="30" customWidth="1"/>
    <col min="9049" max="9049" width="14.85546875" style="30" bestFit="1" customWidth="1"/>
    <col min="9050" max="9052" width="10.5703125" style="30" bestFit="1" customWidth="1"/>
    <col min="9053" max="9053" width="11.140625" style="30" bestFit="1" customWidth="1"/>
    <col min="9054" max="9054" width="10.5703125" style="30" bestFit="1" customWidth="1"/>
    <col min="9055" max="9216" width="9.140625" style="30"/>
    <col min="9217" max="9217" width="2.7109375" style="30" customWidth="1"/>
    <col min="9218" max="9218" width="26.42578125" style="30" customWidth="1"/>
    <col min="9219" max="9219" width="10" style="30" customWidth="1"/>
    <col min="9220" max="9220" width="11.5703125" style="30" customWidth="1"/>
    <col min="9221" max="9221" width="10.7109375" style="30" customWidth="1"/>
    <col min="9222" max="9222" width="14.140625" style="30" customWidth="1"/>
    <col min="9223" max="9223" width="5" style="30" customWidth="1"/>
    <col min="9224" max="9224" width="12" style="30" customWidth="1"/>
    <col min="9225" max="9226" width="10.42578125" style="30" customWidth="1"/>
    <col min="9227" max="9227" width="9.42578125" style="30" customWidth="1"/>
    <col min="9228" max="9228" width="9" style="30" customWidth="1"/>
    <col min="9229" max="9229" width="10.7109375" style="30" customWidth="1"/>
    <col min="9230" max="9230" width="9.5703125" style="30" customWidth="1"/>
    <col min="9231" max="9232" width="10.140625" style="30" customWidth="1"/>
    <col min="9233" max="9233" width="7.7109375" style="30" customWidth="1"/>
    <col min="9234" max="9234" width="8.140625" style="30" customWidth="1"/>
    <col min="9235" max="9235" width="8.85546875" style="30" customWidth="1"/>
    <col min="9236" max="9236" width="10.42578125" style="30" customWidth="1"/>
    <col min="9237" max="9237" width="9.85546875" style="30" customWidth="1"/>
    <col min="9238" max="9238" width="8.140625" style="30" customWidth="1"/>
    <col min="9239" max="9239" width="12.5703125" style="30" customWidth="1"/>
    <col min="9240" max="9240" width="10.42578125" style="30" customWidth="1"/>
    <col min="9241" max="9241" width="12.140625" style="30" customWidth="1"/>
    <col min="9242" max="9242" width="10.42578125" style="30" customWidth="1"/>
    <col min="9243" max="9243" width="9.85546875" style="30" customWidth="1"/>
    <col min="9244" max="9244" width="8.42578125" style="30" customWidth="1"/>
    <col min="9245" max="9245" width="10.42578125" style="30" customWidth="1"/>
    <col min="9246" max="9246" width="7" style="30" customWidth="1"/>
    <col min="9247" max="9247" width="6.7109375" style="30" customWidth="1"/>
    <col min="9248" max="9248" width="8.28515625" style="30" customWidth="1"/>
    <col min="9249" max="9249" width="7" style="30" customWidth="1"/>
    <col min="9250" max="9250" width="7.7109375" style="30" customWidth="1"/>
    <col min="9251" max="9251" width="11.5703125" style="30" customWidth="1"/>
    <col min="9252" max="9252" width="12.5703125" style="30" customWidth="1"/>
    <col min="9253" max="9253" width="10.5703125" style="30" customWidth="1"/>
    <col min="9254" max="9254" width="14" style="30" customWidth="1"/>
    <col min="9255" max="9255" width="10.7109375" style="30" customWidth="1"/>
    <col min="9256" max="9256" width="11.5703125" style="30" customWidth="1"/>
    <col min="9257" max="9258" width="11.42578125" style="30" customWidth="1"/>
    <col min="9259" max="9259" width="10.42578125" style="30" customWidth="1"/>
    <col min="9260" max="9260" width="10.5703125" style="30" customWidth="1"/>
    <col min="9261" max="9261" width="12" style="30" customWidth="1"/>
    <col min="9262" max="9262" width="14.5703125" style="30" customWidth="1"/>
    <col min="9263" max="9263" width="10.7109375" style="30" customWidth="1"/>
    <col min="9264" max="9264" width="10.5703125" style="30" customWidth="1"/>
    <col min="9265" max="9266" width="11.5703125" style="30" customWidth="1"/>
    <col min="9267" max="9267" width="10.5703125" style="30" customWidth="1"/>
    <col min="9268" max="9271" width="10.42578125" style="30" customWidth="1"/>
    <col min="9272" max="9272" width="10.7109375" style="30" customWidth="1"/>
    <col min="9273" max="9273" width="11.85546875" style="30" customWidth="1"/>
    <col min="9274" max="9274" width="10.42578125" style="30" customWidth="1"/>
    <col min="9275" max="9275" width="7.42578125" style="30" customWidth="1"/>
    <col min="9276" max="9276" width="6.5703125" style="30" customWidth="1"/>
    <col min="9277" max="9277" width="9.85546875" style="30" customWidth="1"/>
    <col min="9278" max="9278" width="10.42578125" style="30" customWidth="1"/>
    <col min="9279" max="9279" width="8.7109375" style="30" customWidth="1"/>
    <col min="9280" max="9281" width="10.5703125" style="30" customWidth="1"/>
    <col min="9282" max="9283" width="12.85546875" style="30" customWidth="1"/>
    <col min="9284" max="9284" width="14.28515625" style="30" bestFit="1" customWidth="1"/>
    <col min="9285" max="9285" width="16.140625" style="30" bestFit="1" customWidth="1"/>
    <col min="9286" max="9287" width="14.28515625" style="30" bestFit="1" customWidth="1"/>
    <col min="9288" max="9290" width="11.7109375" style="30" bestFit="1" customWidth="1"/>
    <col min="9291" max="9291" width="11.140625" style="30" bestFit="1" customWidth="1"/>
    <col min="9292" max="9292" width="11.7109375" style="30" bestFit="1" customWidth="1"/>
    <col min="9293" max="9293" width="10.7109375" style="30" bestFit="1" customWidth="1"/>
    <col min="9294" max="9294" width="16.7109375" style="30" bestFit="1" customWidth="1"/>
    <col min="9295" max="9298" width="10.5703125" style="30" bestFit="1" customWidth="1"/>
    <col min="9299" max="9299" width="12.85546875" style="30" bestFit="1" customWidth="1"/>
    <col min="9300" max="9300" width="11.7109375" style="30" bestFit="1" customWidth="1"/>
    <col min="9301" max="9301" width="10.5703125" style="30" bestFit="1" customWidth="1"/>
    <col min="9302" max="9302" width="16" style="30" bestFit="1" customWidth="1"/>
    <col min="9303" max="9303" width="10.5703125" style="30" bestFit="1" customWidth="1"/>
    <col min="9304" max="9304" width="10.5703125" style="30" customWidth="1"/>
    <col min="9305" max="9305" width="14.85546875" style="30" bestFit="1" customWidth="1"/>
    <col min="9306" max="9308" width="10.5703125" style="30" bestFit="1" customWidth="1"/>
    <col min="9309" max="9309" width="11.140625" style="30" bestFit="1" customWidth="1"/>
    <col min="9310" max="9310" width="10.5703125" style="30" bestFit="1" customWidth="1"/>
    <col min="9311" max="9472" width="9.140625" style="30"/>
    <col min="9473" max="9473" width="2.7109375" style="30" customWidth="1"/>
    <col min="9474" max="9474" width="26.42578125" style="30" customWidth="1"/>
    <col min="9475" max="9475" width="10" style="30" customWidth="1"/>
    <col min="9476" max="9476" width="11.5703125" style="30" customWidth="1"/>
    <col min="9477" max="9477" width="10.7109375" style="30" customWidth="1"/>
    <col min="9478" max="9478" width="14.140625" style="30" customWidth="1"/>
    <col min="9479" max="9479" width="5" style="30" customWidth="1"/>
    <col min="9480" max="9480" width="12" style="30" customWidth="1"/>
    <col min="9481" max="9482" width="10.42578125" style="30" customWidth="1"/>
    <col min="9483" max="9483" width="9.42578125" style="30" customWidth="1"/>
    <col min="9484" max="9484" width="9" style="30" customWidth="1"/>
    <col min="9485" max="9485" width="10.7109375" style="30" customWidth="1"/>
    <col min="9486" max="9486" width="9.5703125" style="30" customWidth="1"/>
    <col min="9487" max="9488" width="10.140625" style="30" customWidth="1"/>
    <col min="9489" max="9489" width="7.7109375" style="30" customWidth="1"/>
    <col min="9490" max="9490" width="8.140625" style="30" customWidth="1"/>
    <col min="9491" max="9491" width="8.85546875" style="30" customWidth="1"/>
    <col min="9492" max="9492" width="10.42578125" style="30" customWidth="1"/>
    <col min="9493" max="9493" width="9.85546875" style="30" customWidth="1"/>
    <col min="9494" max="9494" width="8.140625" style="30" customWidth="1"/>
    <col min="9495" max="9495" width="12.5703125" style="30" customWidth="1"/>
    <col min="9496" max="9496" width="10.42578125" style="30" customWidth="1"/>
    <col min="9497" max="9497" width="12.140625" style="30" customWidth="1"/>
    <col min="9498" max="9498" width="10.42578125" style="30" customWidth="1"/>
    <col min="9499" max="9499" width="9.85546875" style="30" customWidth="1"/>
    <col min="9500" max="9500" width="8.42578125" style="30" customWidth="1"/>
    <col min="9501" max="9501" width="10.42578125" style="30" customWidth="1"/>
    <col min="9502" max="9502" width="7" style="30" customWidth="1"/>
    <col min="9503" max="9503" width="6.7109375" style="30" customWidth="1"/>
    <col min="9504" max="9504" width="8.28515625" style="30" customWidth="1"/>
    <col min="9505" max="9505" width="7" style="30" customWidth="1"/>
    <col min="9506" max="9506" width="7.7109375" style="30" customWidth="1"/>
    <col min="9507" max="9507" width="11.5703125" style="30" customWidth="1"/>
    <col min="9508" max="9508" width="12.5703125" style="30" customWidth="1"/>
    <col min="9509" max="9509" width="10.5703125" style="30" customWidth="1"/>
    <col min="9510" max="9510" width="14" style="30" customWidth="1"/>
    <col min="9511" max="9511" width="10.7109375" style="30" customWidth="1"/>
    <col min="9512" max="9512" width="11.5703125" style="30" customWidth="1"/>
    <col min="9513" max="9514" width="11.42578125" style="30" customWidth="1"/>
    <col min="9515" max="9515" width="10.42578125" style="30" customWidth="1"/>
    <col min="9516" max="9516" width="10.5703125" style="30" customWidth="1"/>
    <col min="9517" max="9517" width="12" style="30" customWidth="1"/>
    <col min="9518" max="9518" width="14.5703125" style="30" customWidth="1"/>
    <col min="9519" max="9519" width="10.7109375" style="30" customWidth="1"/>
    <col min="9520" max="9520" width="10.5703125" style="30" customWidth="1"/>
    <col min="9521" max="9522" width="11.5703125" style="30" customWidth="1"/>
    <col min="9523" max="9523" width="10.5703125" style="30" customWidth="1"/>
    <col min="9524" max="9527" width="10.42578125" style="30" customWidth="1"/>
    <col min="9528" max="9528" width="10.7109375" style="30" customWidth="1"/>
    <col min="9529" max="9529" width="11.85546875" style="30" customWidth="1"/>
    <col min="9530" max="9530" width="10.42578125" style="30" customWidth="1"/>
    <col min="9531" max="9531" width="7.42578125" style="30" customWidth="1"/>
    <col min="9532" max="9532" width="6.5703125" style="30" customWidth="1"/>
    <col min="9533" max="9533" width="9.85546875" style="30" customWidth="1"/>
    <col min="9534" max="9534" width="10.42578125" style="30" customWidth="1"/>
    <col min="9535" max="9535" width="8.7109375" style="30" customWidth="1"/>
    <col min="9536" max="9537" width="10.5703125" style="30" customWidth="1"/>
    <col min="9538" max="9539" width="12.85546875" style="30" customWidth="1"/>
    <col min="9540" max="9540" width="14.28515625" style="30" bestFit="1" customWidth="1"/>
    <col min="9541" max="9541" width="16.140625" style="30" bestFit="1" customWidth="1"/>
    <col min="9542" max="9543" width="14.28515625" style="30" bestFit="1" customWidth="1"/>
    <col min="9544" max="9546" width="11.7109375" style="30" bestFit="1" customWidth="1"/>
    <col min="9547" max="9547" width="11.140625" style="30" bestFit="1" customWidth="1"/>
    <col min="9548" max="9548" width="11.7109375" style="30" bestFit="1" customWidth="1"/>
    <col min="9549" max="9549" width="10.7109375" style="30" bestFit="1" customWidth="1"/>
    <col min="9550" max="9550" width="16.7109375" style="30" bestFit="1" customWidth="1"/>
    <col min="9551" max="9554" width="10.5703125" style="30" bestFit="1" customWidth="1"/>
    <col min="9555" max="9555" width="12.85546875" style="30" bestFit="1" customWidth="1"/>
    <col min="9556" max="9556" width="11.7109375" style="30" bestFit="1" customWidth="1"/>
    <col min="9557" max="9557" width="10.5703125" style="30" bestFit="1" customWidth="1"/>
    <col min="9558" max="9558" width="16" style="30" bestFit="1" customWidth="1"/>
    <col min="9559" max="9559" width="10.5703125" style="30" bestFit="1" customWidth="1"/>
    <col min="9560" max="9560" width="10.5703125" style="30" customWidth="1"/>
    <col min="9561" max="9561" width="14.85546875" style="30" bestFit="1" customWidth="1"/>
    <col min="9562" max="9564" width="10.5703125" style="30" bestFit="1" customWidth="1"/>
    <col min="9565" max="9565" width="11.140625" style="30" bestFit="1" customWidth="1"/>
    <col min="9566" max="9566" width="10.5703125" style="30" bestFit="1" customWidth="1"/>
    <col min="9567" max="9728" width="9.140625" style="30"/>
    <col min="9729" max="9729" width="2.7109375" style="30" customWidth="1"/>
    <col min="9730" max="9730" width="26.42578125" style="30" customWidth="1"/>
    <col min="9731" max="9731" width="10" style="30" customWidth="1"/>
    <col min="9732" max="9732" width="11.5703125" style="30" customWidth="1"/>
    <col min="9733" max="9733" width="10.7109375" style="30" customWidth="1"/>
    <col min="9734" max="9734" width="14.140625" style="30" customWidth="1"/>
    <col min="9735" max="9735" width="5" style="30" customWidth="1"/>
    <col min="9736" max="9736" width="12" style="30" customWidth="1"/>
    <col min="9737" max="9738" width="10.42578125" style="30" customWidth="1"/>
    <col min="9739" max="9739" width="9.42578125" style="30" customWidth="1"/>
    <col min="9740" max="9740" width="9" style="30" customWidth="1"/>
    <col min="9741" max="9741" width="10.7109375" style="30" customWidth="1"/>
    <col min="9742" max="9742" width="9.5703125" style="30" customWidth="1"/>
    <col min="9743" max="9744" width="10.140625" style="30" customWidth="1"/>
    <col min="9745" max="9745" width="7.7109375" style="30" customWidth="1"/>
    <col min="9746" max="9746" width="8.140625" style="30" customWidth="1"/>
    <col min="9747" max="9747" width="8.85546875" style="30" customWidth="1"/>
    <col min="9748" max="9748" width="10.42578125" style="30" customWidth="1"/>
    <col min="9749" max="9749" width="9.85546875" style="30" customWidth="1"/>
    <col min="9750" max="9750" width="8.140625" style="30" customWidth="1"/>
    <col min="9751" max="9751" width="12.5703125" style="30" customWidth="1"/>
    <col min="9752" max="9752" width="10.42578125" style="30" customWidth="1"/>
    <col min="9753" max="9753" width="12.140625" style="30" customWidth="1"/>
    <col min="9754" max="9754" width="10.42578125" style="30" customWidth="1"/>
    <col min="9755" max="9755" width="9.85546875" style="30" customWidth="1"/>
    <col min="9756" max="9756" width="8.42578125" style="30" customWidth="1"/>
    <col min="9757" max="9757" width="10.42578125" style="30" customWidth="1"/>
    <col min="9758" max="9758" width="7" style="30" customWidth="1"/>
    <col min="9759" max="9759" width="6.7109375" style="30" customWidth="1"/>
    <col min="9760" max="9760" width="8.28515625" style="30" customWidth="1"/>
    <col min="9761" max="9761" width="7" style="30" customWidth="1"/>
    <col min="9762" max="9762" width="7.7109375" style="30" customWidth="1"/>
    <col min="9763" max="9763" width="11.5703125" style="30" customWidth="1"/>
    <col min="9764" max="9764" width="12.5703125" style="30" customWidth="1"/>
    <col min="9765" max="9765" width="10.5703125" style="30" customWidth="1"/>
    <col min="9766" max="9766" width="14" style="30" customWidth="1"/>
    <col min="9767" max="9767" width="10.7109375" style="30" customWidth="1"/>
    <col min="9768" max="9768" width="11.5703125" style="30" customWidth="1"/>
    <col min="9769" max="9770" width="11.42578125" style="30" customWidth="1"/>
    <col min="9771" max="9771" width="10.42578125" style="30" customWidth="1"/>
    <col min="9772" max="9772" width="10.5703125" style="30" customWidth="1"/>
    <col min="9773" max="9773" width="12" style="30" customWidth="1"/>
    <col min="9774" max="9774" width="14.5703125" style="30" customWidth="1"/>
    <col min="9775" max="9775" width="10.7109375" style="30" customWidth="1"/>
    <col min="9776" max="9776" width="10.5703125" style="30" customWidth="1"/>
    <col min="9777" max="9778" width="11.5703125" style="30" customWidth="1"/>
    <col min="9779" max="9779" width="10.5703125" style="30" customWidth="1"/>
    <col min="9780" max="9783" width="10.42578125" style="30" customWidth="1"/>
    <col min="9784" max="9784" width="10.7109375" style="30" customWidth="1"/>
    <col min="9785" max="9785" width="11.85546875" style="30" customWidth="1"/>
    <col min="9786" max="9786" width="10.42578125" style="30" customWidth="1"/>
    <col min="9787" max="9787" width="7.42578125" style="30" customWidth="1"/>
    <col min="9788" max="9788" width="6.5703125" style="30" customWidth="1"/>
    <col min="9789" max="9789" width="9.85546875" style="30" customWidth="1"/>
    <col min="9790" max="9790" width="10.42578125" style="30" customWidth="1"/>
    <col min="9791" max="9791" width="8.7109375" style="30" customWidth="1"/>
    <col min="9792" max="9793" width="10.5703125" style="30" customWidth="1"/>
    <col min="9794" max="9795" width="12.85546875" style="30" customWidth="1"/>
    <col min="9796" max="9796" width="14.28515625" style="30" bestFit="1" customWidth="1"/>
    <col min="9797" max="9797" width="16.140625" style="30" bestFit="1" customWidth="1"/>
    <col min="9798" max="9799" width="14.28515625" style="30" bestFit="1" customWidth="1"/>
    <col min="9800" max="9802" width="11.7109375" style="30" bestFit="1" customWidth="1"/>
    <col min="9803" max="9803" width="11.140625" style="30" bestFit="1" customWidth="1"/>
    <col min="9804" max="9804" width="11.7109375" style="30" bestFit="1" customWidth="1"/>
    <col min="9805" max="9805" width="10.7109375" style="30" bestFit="1" customWidth="1"/>
    <col min="9806" max="9806" width="16.7109375" style="30" bestFit="1" customWidth="1"/>
    <col min="9807" max="9810" width="10.5703125" style="30" bestFit="1" customWidth="1"/>
    <col min="9811" max="9811" width="12.85546875" style="30" bestFit="1" customWidth="1"/>
    <col min="9812" max="9812" width="11.7109375" style="30" bestFit="1" customWidth="1"/>
    <col min="9813" max="9813" width="10.5703125" style="30" bestFit="1" customWidth="1"/>
    <col min="9814" max="9814" width="16" style="30" bestFit="1" customWidth="1"/>
    <col min="9815" max="9815" width="10.5703125" style="30" bestFit="1" customWidth="1"/>
    <col min="9816" max="9816" width="10.5703125" style="30" customWidth="1"/>
    <col min="9817" max="9817" width="14.85546875" style="30" bestFit="1" customWidth="1"/>
    <col min="9818" max="9820" width="10.5703125" style="30" bestFit="1" customWidth="1"/>
    <col min="9821" max="9821" width="11.140625" style="30" bestFit="1" customWidth="1"/>
    <col min="9822" max="9822" width="10.5703125" style="30" bestFit="1" customWidth="1"/>
    <col min="9823" max="9984" width="9.140625" style="30"/>
    <col min="9985" max="9985" width="2.7109375" style="30" customWidth="1"/>
    <col min="9986" max="9986" width="26.42578125" style="30" customWidth="1"/>
    <col min="9987" max="9987" width="10" style="30" customWidth="1"/>
    <col min="9988" max="9988" width="11.5703125" style="30" customWidth="1"/>
    <col min="9989" max="9989" width="10.7109375" style="30" customWidth="1"/>
    <col min="9990" max="9990" width="14.140625" style="30" customWidth="1"/>
    <col min="9991" max="9991" width="5" style="30" customWidth="1"/>
    <col min="9992" max="9992" width="12" style="30" customWidth="1"/>
    <col min="9993" max="9994" width="10.42578125" style="30" customWidth="1"/>
    <col min="9995" max="9995" width="9.42578125" style="30" customWidth="1"/>
    <col min="9996" max="9996" width="9" style="30" customWidth="1"/>
    <col min="9997" max="9997" width="10.7109375" style="30" customWidth="1"/>
    <col min="9998" max="9998" width="9.5703125" style="30" customWidth="1"/>
    <col min="9999" max="10000" width="10.140625" style="30" customWidth="1"/>
    <col min="10001" max="10001" width="7.7109375" style="30" customWidth="1"/>
    <col min="10002" max="10002" width="8.140625" style="30" customWidth="1"/>
    <col min="10003" max="10003" width="8.85546875" style="30" customWidth="1"/>
    <col min="10004" max="10004" width="10.42578125" style="30" customWidth="1"/>
    <col min="10005" max="10005" width="9.85546875" style="30" customWidth="1"/>
    <col min="10006" max="10006" width="8.140625" style="30" customWidth="1"/>
    <col min="10007" max="10007" width="12.5703125" style="30" customWidth="1"/>
    <col min="10008" max="10008" width="10.42578125" style="30" customWidth="1"/>
    <col min="10009" max="10009" width="12.140625" style="30" customWidth="1"/>
    <col min="10010" max="10010" width="10.42578125" style="30" customWidth="1"/>
    <col min="10011" max="10011" width="9.85546875" style="30" customWidth="1"/>
    <col min="10012" max="10012" width="8.42578125" style="30" customWidth="1"/>
    <col min="10013" max="10013" width="10.42578125" style="30" customWidth="1"/>
    <col min="10014" max="10014" width="7" style="30" customWidth="1"/>
    <col min="10015" max="10015" width="6.7109375" style="30" customWidth="1"/>
    <col min="10016" max="10016" width="8.28515625" style="30" customWidth="1"/>
    <col min="10017" max="10017" width="7" style="30" customWidth="1"/>
    <col min="10018" max="10018" width="7.7109375" style="30" customWidth="1"/>
    <col min="10019" max="10019" width="11.5703125" style="30" customWidth="1"/>
    <col min="10020" max="10020" width="12.5703125" style="30" customWidth="1"/>
    <col min="10021" max="10021" width="10.5703125" style="30" customWidth="1"/>
    <col min="10022" max="10022" width="14" style="30" customWidth="1"/>
    <col min="10023" max="10023" width="10.7109375" style="30" customWidth="1"/>
    <col min="10024" max="10024" width="11.5703125" style="30" customWidth="1"/>
    <col min="10025" max="10026" width="11.42578125" style="30" customWidth="1"/>
    <col min="10027" max="10027" width="10.42578125" style="30" customWidth="1"/>
    <col min="10028" max="10028" width="10.5703125" style="30" customWidth="1"/>
    <col min="10029" max="10029" width="12" style="30" customWidth="1"/>
    <col min="10030" max="10030" width="14.5703125" style="30" customWidth="1"/>
    <col min="10031" max="10031" width="10.7109375" style="30" customWidth="1"/>
    <col min="10032" max="10032" width="10.5703125" style="30" customWidth="1"/>
    <col min="10033" max="10034" width="11.5703125" style="30" customWidth="1"/>
    <col min="10035" max="10035" width="10.5703125" style="30" customWidth="1"/>
    <col min="10036" max="10039" width="10.42578125" style="30" customWidth="1"/>
    <col min="10040" max="10040" width="10.7109375" style="30" customWidth="1"/>
    <col min="10041" max="10041" width="11.85546875" style="30" customWidth="1"/>
    <col min="10042" max="10042" width="10.42578125" style="30" customWidth="1"/>
    <col min="10043" max="10043" width="7.42578125" style="30" customWidth="1"/>
    <col min="10044" max="10044" width="6.5703125" style="30" customWidth="1"/>
    <col min="10045" max="10045" width="9.85546875" style="30" customWidth="1"/>
    <col min="10046" max="10046" width="10.42578125" style="30" customWidth="1"/>
    <col min="10047" max="10047" width="8.7109375" style="30" customWidth="1"/>
    <col min="10048" max="10049" width="10.5703125" style="30" customWidth="1"/>
    <col min="10050" max="10051" width="12.85546875" style="30" customWidth="1"/>
    <col min="10052" max="10052" width="14.28515625" style="30" bestFit="1" customWidth="1"/>
    <col min="10053" max="10053" width="16.140625" style="30" bestFit="1" customWidth="1"/>
    <col min="10054" max="10055" width="14.28515625" style="30" bestFit="1" customWidth="1"/>
    <col min="10056" max="10058" width="11.7109375" style="30" bestFit="1" customWidth="1"/>
    <col min="10059" max="10059" width="11.140625" style="30" bestFit="1" customWidth="1"/>
    <col min="10060" max="10060" width="11.7109375" style="30" bestFit="1" customWidth="1"/>
    <col min="10061" max="10061" width="10.7109375" style="30" bestFit="1" customWidth="1"/>
    <col min="10062" max="10062" width="16.7109375" style="30" bestFit="1" customWidth="1"/>
    <col min="10063" max="10066" width="10.5703125" style="30" bestFit="1" customWidth="1"/>
    <col min="10067" max="10067" width="12.85546875" style="30" bestFit="1" customWidth="1"/>
    <col min="10068" max="10068" width="11.7109375" style="30" bestFit="1" customWidth="1"/>
    <col min="10069" max="10069" width="10.5703125" style="30" bestFit="1" customWidth="1"/>
    <col min="10070" max="10070" width="16" style="30" bestFit="1" customWidth="1"/>
    <col min="10071" max="10071" width="10.5703125" style="30" bestFit="1" customWidth="1"/>
    <col min="10072" max="10072" width="10.5703125" style="30" customWidth="1"/>
    <col min="10073" max="10073" width="14.85546875" style="30" bestFit="1" customWidth="1"/>
    <col min="10074" max="10076" width="10.5703125" style="30" bestFit="1" customWidth="1"/>
    <col min="10077" max="10077" width="11.140625" style="30" bestFit="1" customWidth="1"/>
    <col min="10078" max="10078" width="10.5703125" style="30" bestFit="1" customWidth="1"/>
    <col min="10079" max="10240" width="9.140625" style="30"/>
    <col min="10241" max="10241" width="2.7109375" style="30" customWidth="1"/>
    <col min="10242" max="10242" width="26.42578125" style="30" customWidth="1"/>
    <col min="10243" max="10243" width="10" style="30" customWidth="1"/>
    <col min="10244" max="10244" width="11.5703125" style="30" customWidth="1"/>
    <col min="10245" max="10245" width="10.7109375" style="30" customWidth="1"/>
    <col min="10246" max="10246" width="14.140625" style="30" customWidth="1"/>
    <col min="10247" max="10247" width="5" style="30" customWidth="1"/>
    <col min="10248" max="10248" width="12" style="30" customWidth="1"/>
    <col min="10249" max="10250" width="10.42578125" style="30" customWidth="1"/>
    <col min="10251" max="10251" width="9.42578125" style="30" customWidth="1"/>
    <col min="10252" max="10252" width="9" style="30" customWidth="1"/>
    <col min="10253" max="10253" width="10.7109375" style="30" customWidth="1"/>
    <col min="10254" max="10254" width="9.5703125" style="30" customWidth="1"/>
    <col min="10255" max="10256" width="10.140625" style="30" customWidth="1"/>
    <col min="10257" max="10257" width="7.7109375" style="30" customWidth="1"/>
    <col min="10258" max="10258" width="8.140625" style="30" customWidth="1"/>
    <col min="10259" max="10259" width="8.85546875" style="30" customWidth="1"/>
    <col min="10260" max="10260" width="10.42578125" style="30" customWidth="1"/>
    <col min="10261" max="10261" width="9.85546875" style="30" customWidth="1"/>
    <col min="10262" max="10262" width="8.140625" style="30" customWidth="1"/>
    <col min="10263" max="10263" width="12.5703125" style="30" customWidth="1"/>
    <col min="10264" max="10264" width="10.42578125" style="30" customWidth="1"/>
    <col min="10265" max="10265" width="12.140625" style="30" customWidth="1"/>
    <col min="10266" max="10266" width="10.42578125" style="30" customWidth="1"/>
    <col min="10267" max="10267" width="9.85546875" style="30" customWidth="1"/>
    <col min="10268" max="10268" width="8.42578125" style="30" customWidth="1"/>
    <col min="10269" max="10269" width="10.42578125" style="30" customWidth="1"/>
    <col min="10270" max="10270" width="7" style="30" customWidth="1"/>
    <col min="10271" max="10271" width="6.7109375" style="30" customWidth="1"/>
    <col min="10272" max="10272" width="8.28515625" style="30" customWidth="1"/>
    <col min="10273" max="10273" width="7" style="30" customWidth="1"/>
    <col min="10274" max="10274" width="7.7109375" style="30" customWidth="1"/>
    <col min="10275" max="10275" width="11.5703125" style="30" customWidth="1"/>
    <col min="10276" max="10276" width="12.5703125" style="30" customWidth="1"/>
    <col min="10277" max="10277" width="10.5703125" style="30" customWidth="1"/>
    <col min="10278" max="10278" width="14" style="30" customWidth="1"/>
    <col min="10279" max="10279" width="10.7109375" style="30" customWidth="1"/>
    <col min="10280" max="10280" width="11.5703125" style="30" customWidth="1"/>
    <col min="10281" max="10282" width="11.42578125" style="30" customWidth="1"/>
    <col min="10283" max="10283" width="10.42578125" style="30" customWidth="1"/>
    <col min="10284" max="10284" width="10.5703125" style="30" customWidth="1"/>
    <col min="10285" max="10285" width="12" style="30" customWidth="1"/>
    <col min="10286" max="10286" width="14.5703125" style="30" customWidth="1"/>
    <col min="10287" max="10287" width="10.7109375" style="30" customWidth="1"/>
    <col min="10288" max="10288" width="10.5703125" style="30" customWidth="1"/>
    <col min="10289" max="10290" width="11.5703125" style="30" customWidth="1"/>
    <col min="10291" max="10291" width="10.5703125" style="30" customWidth="1"/>
    <col min="10292" max="10295" width="10.42578125" style="30" customWidth="1"/>
    <col min="10296" max="10296" width="10.7109375" style="30" customWidth="1"/>
    <col min="10297" max="10297" width="11.85546875" style="30" customWidth="1"/>
    <col min="10298" max="10298" width="10.42578125" style="30" customWidth="1"/>
    <col min="10299" max="10299" width="7.42578125" style="30" customWidth="1"/>
    <col min="10300" max="10300" width="6.5703125" style="30" customWidth="1"/>
    <col min="10301" max="10301" width="9.85546875" style="30" customWidth="1"/>
    <col min="10302" max="10302" width="10.42578125" style="30" customWidth="1"/>
    <col min="10303" max="10303" width="8.7109375" style="30" customWidth="1"/>
    <col min="10304" max="10305" width="10.5703125" style="30" customWidth="1"/>
    <col min="10306" max="10307" width="12.85546875" style="30" customWidth="1"/>
    <col min="10308" max="10308" width="14.28515625" style="30" bestFit="1" customWidth="1"/>
    <col min="10309" max="10309" width="16.140625" style="30" bestFit="1" customWidth="1"/>
    <col min="10310" max="10311" width="14.28515625" style="30" bestFit="1" customWidth="1"/>
    <col min="10312" max="10314" width="11.7109375" style="30" bestFit="1" customWidth="1"/>
    <col min="10315" max="10315" width="11.140625" style="30" bestFit="1" customWidth="1"/>
    <col min="10316" max="10316" width="11.7109375" style="30" bestFit="1" customWidth="1"/>
    <col min="10317" max="10317" width="10.7109375" style="30" bestFit="1" customWidth="1"/>
    <col min="10318" max="10318" width="16.7109375" style="30" bestFit="1" customWidth="1"/>
    <col min="10319" max="10322" width="10.5703125" style="30" bestFit="1" customWidth="1"/>
    <col min="10323" max="10323" width="12.85546875" style="30" bestFit="1" customWidth="1"/>
    <col min="10324" max="10324" width="11.7109375" style="30" bestFit="1" customWidth="1"/>
    <col min="10325" max="10325" width="10.5703125" style="30" bestFit="1" customWidth="1"/>
    <col min="10326" max="10326" width="16" style="30" bestFit="1" customWidth="1"/>
    <col min="10327" max="10327" width="10.5703125" style="30" bestFit="1" customWidth="1"/>
    <col min="10328" max="10328" width="10.5703125" style="30" customWidth="1"/>
    <col min="10329" max="10329" width="14.85546875" style="30" bestFit="1" customWidth="1"/>
    <col min="10330" max="10332" width="10.5703125" style="30" bestFit="1" customWidth="1"/>
    <col min="10333" max="10333" width="11.140625" style="30" bestFit="1" customWidth="1"/>
    <col min="10334" max="10334" width="10.5703125" style="30" bestFit="1" customWidth="1"/>
    <col min="10335" max="10496" width="9.140625" style="30"/>
    <col min="10497" max="10497" width="2.7109375" style="30" customWidth="1"/>
    <col min="10498" max="10498" width="26.42578125" style="30" customWidth="1"/>
    <col min="10499" max="10499" width="10" style="30" customWidth="1"/>
    <col min="10500" max="10500" width="11.5703125" style="30" customWidth="1"/>
    <col min="10501" max="10501" width="10.7109375" style="30" customWidth="1"/>
    <col min="10502" max="10502" width="14.140625" style="30" customWidth="1"/>
    <col min="10503" max="10503" width="5" style="30" customWidth="1"/>
    <col min="10504" max="10504" width="12" style="30" customWidth="1"/>
    <col min="10505" max="10506" width="10.42578125" style="30" customWidth="1"/>
    <col min="10507" max="10507" width="9.42578125" style="30" customWidth="1"/>
    <col min="10508" max="10508" width="9" style="30" customWidth="1"/>
    <col min="10509" max="10509" width="10.7109375" style="30" customWidth="1"/>
    <col min="10510" max="10510" width="9.5703125" style="30" customWidth="1"/>
    <col min="10511" max="10512" width="10.140625" style="30" customWidth="1"/>
    <col min="10513" max="10513" width="7.7109375" style="30" customWidth="1"/>
    <col min="10514" max="10514" width="8.140625" style="30" customWidth="1"/>
    <col min="10515" max="10515" width="8.85546875" style="30" customWidth="1"/>
    <col min="10516" max="10516" width="10.42578125" style="30" customWidth="1"/>
    <col min="10517" max="10517" width="9.85546875" style="30" customWidth="1"/>
    <col min="10518" max="10518" width="8.140625" style="30" customWidth="1"/>
    <col min="10519" max="10519" width="12.5703125" style="30" customWidth="1"/>
    <col min="10520" max="10520" width="10.42578125" style="30" customWidth="1"/>
    <col min="10521" max="10521" width="12.140625" style="30" customWidth="1"/>
    <col min="10522" max="10522" width="10.42578125" style="30" customWidth="1"/>
    <col min="10523" max="10523" width="9.85546875" style="30" customWidth="1"/>
    <col min="10524" max="10524" width="8.42578125" style="30" customWidth="1"/>
    <col min="10525" max="10525" width="10.42578125" style="30" customWidth="1"/>
    <col min="10526" max="10526" width="7" style="30" customWidth="1"/>
    <col min="10527" max="10527" width="6.7109375" style="30" customWidth="1"/>
    <col min="10528" max="10528" width="8.28515625" style="30" customWidth="1"/>
    <col min="10529" max="10529" width="7" style="30" customWidth="1"/>
    <col min="10530" max="10530" width="7.7109375" style="30" customWidth="1"/>
    <col min="10531" max="10531" width="11.5703125" style="30" customWidth="1"/>
    <col min="10532" max="10532" width="12.5703125" style="30" customWidth="1"/>
    <col min="10533" max="10533" width="10.5703125" style="30" customWidth="1"/>
    <col min="10534" max="10534" width="14" style="30" customWidth="1"/>
    <col min="10535" max="10535" width="10.7109375" style="30" customWidth="1"/>
    <col min="10536" max="10536" width="11.5703125" style="30" customWidth="1"/>
    <col min="10537" max="10538" width="11.42578125" style="30" customWidth="1"/>
    <col min="10539" max="10539" width="10.42578125" style="30" customWidth="1"/>
    <col min="10540" max="10540" width="10.5703125" style="30" customWidth="1"/>
    <col min="10541" max="10541" width="12" style="30" customWidth="1"/>
    <col min="10542" max="10542" width="14.5703125" style="30" customWidth="1"/>
    <col min="10543" max="10543" width="10.7109375" style="30" customWidth="1"/>
    <col min="10544" max="10544" width="10.5703125" style="30" customWidth="1"/>
    <col min="10545" max="10546" width="11.5703125" style="30" customWidth="1"/>
    <col min="10547" max="10547" width="10.5703125" style="30" customWidth="1"/>
    <col min="10548" max="10551" width="10.42578125" style="30" customWidth="1"/>
    <col min="10552" max="10552" width="10.7109375" style="30" customWidth="1"/>
    <col min="10553" max="10553" width="11.85546875" style="30" customWidth="1"/>
    <col min="10554" max="10554" width="10.42578125" style="30" customWidth="1"/>
    <col min="10555" max="10555" width="7.42578125" style="30" customWidth="1"/>
    <col min="10556" max="10556" width="6.5703125" style="30" customWidth="1"/>
    <col min="10557" max="10557" width="9.85546875" style="30" customWidth="1"/>
    <col min="10558" max="10558" width="10.42578125" style="30" customWidth="1"/>
    <col min="10559" max="10559" width="8.7109375" style="30" customWidth="1"/>
    <col min="10560" max="10561" width="10.5703125" style="30" customWidth="1"/>
    <col min="10562" max="10563" width="12.85546875" style="30" customWidth="1"/>
    <col min="10564" max="10564" width="14.28515625" style="30" bestFit="1" customWidth="1"/>
    <col min="10565" max="10565" width="16.140625" style="30" bestFit="1" customWidth="1"/>
    <col min="10566" max="10567" width="14.28515625" style="30" bestFit="1" customWidth="1"/>
    <col min="10568" max="10570" width="11.7109375" style="30" bestFit="1" customWidth="1"/>
    <col min="10571" max="10571" width="11.140625" style="30" bestFit="1" customWidth="1"/>
    <col min="10572" max="10572" width="11.7109375" style="30" bestFit="1" customWidth="1"/>
    <col min="10573" max="10573" width="10.7109375" style="30" bestFit="1" customWidth="1"/>
    <col min="10574" max="10574" width="16.7109375" style="30" bestFit="1" customWidth="1"/>
    <col min="10575" max="10578" width="10.5703125" style="30" bestFit="1" customWidth="1"/>
    <col min="10579" max="10579" width="12.85546875" style="30" bestFit="1" customWidth="1"/>
    <col min="10580" max="10580" width="11.7109375" style="30" bestFit="1" customWidth="1"/>
    <col min="10581" max="10581" width="10.5703125" style="30" bestFit="1" customWidth="1"/>
    <col min="10582" max="10582" width="16" style="30" bestFit="1" customWidth="1"/>
    <col min="10583" max="10583" width="10.5703125" style="30" bestFit="1" customWidth="1"/>
    <col min="10584" max="10584" width="10.5703125" style="30" customWidth="1"/>
    <col min="10585" max="10585" width="14.85546875" style="30" bestFit="1" customWidth="1"/>
    <col min="10586" max="10588" width="10.5703125" style="30" bestFit="1" customWidth="1"/>
    <col min="10589" max="10589" width="11.140625" style="30" bestFit="1" customWidth="1"/>
    <col min="10590" max="10590" width="10.5703125" style="30" bestFit="1" customWidth="1"/>
    <col min="10591" max="10752" width="9.140625" style="30"/>
    <col min="10753" max="10753" width="2.7109375" style="30" customWidth="1"/>
    <col min="10754" max="10754" width="26.42578125" style="30" customWidth="1"/>
    <col min="10755" max="10755" width="10" style="30" customWidth="1"/>
    <col min="10756" max="10756" width="11.5703125" style="30" customWidth="1"/>
    <col min="10757" max="10757" width="10.7109375" style="30" customWidth="1"/>
    <col min="10758" max="10758" width="14.140625" style="30" customWidth="1"/>
    <col min="10759" max="10759" width="5" style="30" customWidth="1"/>
    <col min="10760" max="10760" width="12" style="30" customWidth="1"/>
    <col min="10761" max="10762" width="10.42578125" style="30" customWidth="1"/>
    <col min="10763" max="10763" width="9.42578125" style="30" customWidth="1"/>
    <col min="10764" max="10764" width="9" style="30" customWidth="1"/>
    <col min="10765" max="10765" width="10.7109375" style="30" customWidth="1"/>
    <col min="10766" max="10766" width="9.5703125" style="30" customWidth="1"/>
    <col min="10767" max="10768" width="10.140625" style="30" customWidth="1"/>
    <col min="10769" max="10769" width="7.7109375" style="30" customWidth="1"/>
    <col min="10770" max="10770" width="8.140625" style="30" customWidth="1"/>
    <col min="10771" max="10771" width="8.85546875" style="30" customWidth="1"/>
    <col min="10772" max="10772" width="10.42578125" style="30" customWidth="1"/>
    <col min="10773" max="10773" width="9.85546875" style="30" customWidth="1"/>
    <col min="10774" max="10774" width="8.140625" style="30" customWidth="1"/>
    <col min="10775" max="10775" width="12.5703125" style="30" customWidth="1"/>
    <col min="10776" max="10776" width="10.42578125" style="30" customWidth="1"/>
    <col min="10777" max="10777" width="12.140625" style="30" customWidth="1"/>
    <col min="10778" max="10778" width="10.42578125" style="30" customWidth="1"/>
    <col min="10779" max="10779" width="9.85546875" style="30" customWidth="1"/>
    <col min="10780" max="10780" width="8.42578125" style="30" customWidth="1"/>
    <col min="10781" max="10781" width="10.42578125" style="30" customWidth="1"/>
    <col min="10782" max="10782" width="7" style="30" customWidth="1"/>
    <col min="10783" max="10783" width="6.7109375" style="30" customWidth="1"/>
    <col min="10784" max="10784" width="8.28515625" style="30" customWidth="1"/>
    <col min="10785" max="10785" width="7" style="30" customWidth="1"/>
    <col min="10786" max="10786" width="7.7109375" style="30" customWidth="1"/>
    <col min="10787" max="10787" width="11.5703125" style="30" customWidth="1"/>
    <col min="10788" max="10788" width="12.5703125" style="30" customWidth="1"/>
    <col min="10789" max="10789" width="10.5703125" style="30" customWidth="1"/>
    <col min="10790" max="10790" width="14" style="30" customWidth="1"/>
    <col min="10791" max="10791" width="10.7109375" style="30" customWidth="1"/>
    <col min="10792" max="10792" width="11.5703125" style="30" customWidth="1"/>
    <col min="10793" max="10794" width="11.42578125" style="30" customWidth="1"/>
    <col min="10795" max="10795" width="10.42578125" style="30" customWidth="1"/>
    <col min="10796" max="10796" width="10.5703125" style="30" customWidth="1"/>
    <col min="10797" max="10797" width="12" style="30" customWidth="1"/>
    <col min="10798" max="10798" width="14.5703125" style="30" customWidth="1"/>
    <col min="10799" max="10799" width="10.7109375" style="30" customWidth="1"/>
    <col min="10800" max="10800" width="10.5703125" style="30" customWidth="1"/>
    <col min="10801" max="10802" width="11.5703125" style="30" customWidth="1"/>
    <col min="10803" max="10803" width="10.5703125" style="30" customWidth="1"/>
    <col min="10804" max="10807" width="10.42578125" style="30" customWidth="1"/>
    <col min="10808" max="10808" width="10.7109375" style="30" customWidth="1"/>
    <col min="10809" max="10809" width="11.85546875" style="30" customWidth="1"/>
    <col min="10810" max="10810" width="10.42578125" style="30" customWidth="1"/>
    <col min="10811" max="10811" width="7.42578125" style="30" customWidth="1"/>
    <col min="10812" max="10812" width="6.5703125" style="30" customWidth="1"/>
    <col min="10813" max="10813" width="9.85546875" style="30" customWidth="1"/>
    <col min="10814" max="10814" width="10.42578125" style="30" customWidth="1"/>
    <col min="10815" max="10815" width="8.7109375" style="30" customWidth="1"/>
    <col min="10816" max="10817" width="10.5703125" style="30" customWidth="1"/>
    <col min="10818" max="10819" width="12.85546875" style="30" customWidth="1"/>
    <col min="10820" max="10820" width="14.28515625" style="30" bestFit="1" customWidth="1"/>
    <col min="10821" max="10821" width="16.140625" style="30" bestFit="1" customWidth="1"/>
    <col min="10822" max="10823" width="14.28515625" style="30" bestFit="1" customWidth="1"/>
    <col min="10824" max="10826" width="11.7109375" style="30" bestFit="1" customWidth="1"/>
    <col min="10827" max="10827" width="11.140625" style="30" bestFit="1" customWidth="1"/>
    <col min="10828" max="10828" width="11.7109375" style="30" bestFit="1" customWidth="1"/>
    <col min="10829" max="10829" width="10.7109375" style="30" bestFit="1" customWidth="1"/>
    <col min="10830" max="10830" width="16.7109375" style="30" bestFit="1" customWidth="1"/>
    <col min="10831" max="10834" width="10.5703125" style="30" bestFit="1" customWidth="1"/>
    <col min="10835" max="10835" width="12.85546875" style="30" bestFit="1" customWidth="1"/>
    <col min="10836" max="10836" width="11.7109375" style="30" bestFit="1" customWidth="1"/>
    <col min="10837" max="10837" width="10.5703125" style="30" bestFit="1" customWidth="1"/>
    <col min="10838" max="10838" width="16" style="30" bestFit="1" customWidth="1"/>
    <col min="10839" max="10839" width="10.5703125" style="30" bestFit="1" customWidth="1"/>
    <col min="10840" max="10840" width="10.5703125" style="30" customWidth="1"/>
    <col min="10841" max="10841" width="14.85546875" style="30" bestFit="1" customWidth="1"/>
    <col min="10842" max="10844" width="10.5703125" style="30" bestFit="1" customWidth="1"/>
    <col min="10845" max="10845" width="11.140625" style="30" bestFit="1" customWidth="1"/>
    <col min="10846" max="10846" width="10.5703125" style="30" bestFit="1" customWidth="1"/>
    <col min="10847" max="11008" width="9.140625" style="30"/>
    <col min="11009" max="11009" width="2.7109375" style="30" customWidth="1"/>
    <col min="11010" max="11010" width="26.42578125" style="30" customWidth="1"/>
    <col min="11011" max="11011" width="10" style="30" customWidth="1"/>
    <col min="11012" max="11012" width="11.5703125" style="30" customWidth="1"/>
    <col min="11013" max="11013" width="10.7109375" style="30" customWidth="1"/>
    <col min="11014" max="11014" width="14.140625" style="30" customWidth="1"/>
    <col min="11015" max="11015" width="5" style="30" customWidth="1"/>
    <col min="11016" max="11016" width="12" style="30" customWidth="1"/>
    <col min="11017" max="11018" width="10.42578125" style="30" customWidth="1"/>
    <col min="11019" max="11019" width="9.42578125" style="30" customWidth="1"/>
    <col min="11020" max="11020" width="9" style="30" customWidth="1"/>
    <col min="11021" max="11021" width="10.7109375" style="30" customWidth="1"/>
    <col min="11022" max="11022" width="9.5703125" style="30" customWidth="1"/>
    <col min="11023" max="11024" width="10.140625" style="30" customWidth="1"/>
    <col min="11025" max="11025" width="7.7109375" style="30" customWidth="1"/>
    <col min="11026" max="11026" width="8.140625" style="30" customWidth="1"/>
    <col min="11027" max="11027" width="8.85546875" style="30" customWidth="1"/>
    <col min="11028" max="11028" width="10.42578125" style="30" customWidth="1"/>
    <col min="11029" max="11029" width="9.85546875" style="30" customWidth="1"/>
    <col min="11030" max="11030" width="8.140625" style="30" customWidth="1"/>
    <col min="11031" max="11031" width="12.5703125" style="30" customWidth="1"/>
    <col min="11032" max="11032" width="10.42578125" style="30" customWidth="1"/>
    <col min="11033" max="11033" width="12.140625" style="30" customWidth="1"/>
    <col min="11034" max="11034" width="10.42578125" style="30" customWidth="1"/>
    <col min="11035" max="11035" width="9.85546875" style="30" customWidth="1"/>
    <col min="11036" max="11036" width="8.42578125" style="30" customWidth="1"/>
    <col min="11037" max="11037" width="10.42578125" style="30" customWidth="1"/>
    <col min="11038" max="11038" width="7" style="30" customWidth="1"/>
    <col min="11039" max="11039" width="6.7109375" style="30" customWidth="1"/>
    <col min="11040" max="11040" width="8.28515625" style="30" customWidth="1"/>
    <col min="11041" max="11041" width="7" style="30" customWidth="1"/>
    <col min="11042" max="11042" width="7.7109375" style="30" customWidth="1"/>
    <col min="11043" max="11043" width="11.5703125" style="30" customWidth="1"/>
    <col min="11044" max="11044" width="12.5703125" style="30" customWidth="1"/>
    <col min="11045" max="11045" width="10.5703125" style="30" customWidth="1"/>
    <col min="11046" max="11046" width="14" style="30" customWidth="1"/>
    <col min="11047" max="11047" width="10.7109375" style="30" customWidth="1"/>
    <col min="11048" max="11048" width="11.5703125" style="30" customWidth="1"/>
    <col min="11049" max="11050" width="11.42578125" style="30" customWidth="1"/>
    <col min="11051" max="11051" width="10.42578125" style="30" customWidth="1"/>
    <col min="11052" max="11052" width="10.5703125" style="30" customWidth="1"/>
    <col min="11053" max="11053" width="12" style="30" customWidth="1"/>
    <col min="11054" max="11054" width="14.5703125" style="30" customWidth="1"/>
    <col min="11055" max="11055" width="10.7109375" style="30" customWidth="1"/>
    <col min="11056" max="11056" width="10.5703125" style="30" customWidth="1"/>
    <col min="11057" max="11058" width="11.5703125" style="30" customWidth="1"/>
    <col min="11059" max="11059" width="10.5703125" style="30" customWidth="1"/>
    <col min="11060" max="11063" width="10.42578125" style="30" customWidth="1"/>
    <col min="11064" max="11064" width="10.7109375" style="30" customWidth="1"/>
    <col min="11065" max="11065" width="11.85546875" style="30" customWidth="1"/>
    <col min="11066" max="11066" width="10.42578125" style="30" customWidth="1"/>
    <col min="11067" max="11067" width="7.42578125" style="30" customWidth="1"/>
    <col min="11068" max="11068" width="6.5703125" style="30" customWidth="1"/>
    <col min="11069" max="11069" width="9.85546875" style="30" customWidth="1"/>
    <col min="11070" max="11070" width="10.42578125" style="30" customWidth="1"/>
    <col min="11071" max="11071" width="8.7109375" style="30" customWidth="1"/>
    <col min="11072" max="11073" width="10.5703125" style="30" customWidth="1"/>
    <col min="11074" max="11075" width="12.85546875" style="30" customWidth="1"/>
    <col min="11076" max="11076" width="14.28515625" style="30" bestFit="1" customWidth="1"/>
    <col min="11077" max="11077" width="16.140625" style="30" bestFit="1" customWidth="1"/>
    <col min="11078" max="11079" width="14.28515625" style="30" bestFit="1" customWidth="1"/>
    <col min="11080" max="11082" width="11.7109375" style="30" bestFit="1" customWidth="1"/>
    <col min="11083" max="11083" width="11.140625" style="30" bestFit="1" customWidth="1"/>
    <col min="11084" max="11084" width="11.7109375" style="30" bestFit="1" customWidth="1"/>
    <col min="11085" max="11085" width="10.7109375" style="30" bestFit="1" customWidth="1"/>
    <col min="11086" max="11086" width="16.7109375" style="30" bestFit="1" customWidth="1"/>
    <col min="11087" max="11090" width="10.5703125" style="30" bestFit="1" customWidth="1"/>
    <col min="11091" max="11091" width="12.85546875" style="30" bestFit="1" customWidth="1"/>
    <col min="11092" max="11092" width="11.7109375" style="30" bestFit="1" customWidth="1"/>
    <col min="11093" max="11093" width="10.5703125" style="30" bestFit="1" customWidth="1"/>
    <col min="11094" max="11094" width="16" style="30" bestFit="1" customWidth="1"/>
    <col min="11095" max="11095" width="10.5703125" style="30" bestFit="1" customWidth="1"/>
    <col min="11096" max="11096" width="10.5703125" style="30" customWidth="1"/>
    <col min="11097" max="11097" width="14.85546875" style="30" bestFit="1" customWidth="1"/>
    <col min="11098" max="11100" width="10.5703125" style="30" bestFit="1" customWidth="1"/>
    <col min="11101" max="11101" width="11.140625" style="30" bestFit="1" customWidth="1"/>
    <col min="11102" max="11102" width="10.5703125" style="30" bestFit="1" customWidth="1"/>
    <col min="11103" max="11264" width="9.140625" style="30"/>
    <col min="11265" max="11265" width="2.7109375" style="30" customWidth="1"/>
    <col min="11266" max="11266" width="26.42578125" style="30" customWidth="1"/>
    <col min="11267" max="11267" width="10" style="30" customWidth="1"/>
    <col min="11268" max="11268" width="11.5703125" style="30" customWidth="1"/>
    <col min="11269" max="11269" width="10.7109375" style="30" customWidth="1"/>
    <col min="11270" max="11270" width="14.140625" style="30" customWidth="1"/>
    <col min="11271" max="11271" width="5" style="30" customWidth="1"/>
    <col min="11272" max="11272" width="12" style="30" customWidth="1"/>
    <col min="11273" max="11274" width="10.42578125" style="30" customWidth="1"/>
    <col min="11275" max="11275" width="9.42578125" style="30" customWidth="1"/>
    <col min="11276" max="11276" width="9" style="30" customWidth="1"/>
    <col min="11277" max="11277" width="10.7109375" style="30" customWidth="1"/>
    <col min="11278" max="11278" width="9.5703125" style="30" customWidth="1"/>
    <col min="11279" max="11280" width="10.140625" style="30" customWidth="1"/>
    <col min="11281" max="11281" width="7.7109375" style="30" customWidth="1"/>
    <col min="11282" max="11282" width="8.140625" style="30" customWidth="1"/>
    <col min="11283" max="11283" width="8.85546875" style="30" customWidth="1"/>
    <col min="11284" max="11284" width="10.42578125" style="30" customWidth="1"/>
    <col min="11285" max="11285" width="9.85546875" style="30" customWidth="1"/>
    <col min="11286" max="11286" width="8.140625" style="30" customWidth="1"/>
    <col min="11287" max="11287" width="12.5703125" style="30" customWidth="1"/>
    <col min="11288" max="11288" width="10.42578125" style="30" customWidth="1"/>
    <col min="11289" max="11289" width="12.140625" style="30" customWidth="1"/>
    <col min="11290" max="11290" width="10.42578125" style="30" customWidth="1"/>
    <col min="11291" max="11291" width="9.85546875" style="30" customWidth="1"/>
    <col min="11292" max="11292" width="8.42578125" style="30" customWidth="1"/>
    <col min="11293" max="11293" width="10.42578125" style="30" customWidth="1"/>
    <col min="11294" max="11294" width="7" style="30" customWidth="1"/>
    <col min="11295" max="11295" width="6.7109375" style="30" customWidth="1"/>
    <col min="11296" max="11296" width="8.28515625" style="30" customWidth="1"/>
    <col min="11297" max="11297" width="7" style="30" customWidth="1"/>
    <col min="11298" max="11298" width="7.7109375" style="30" customWidth="1"/>
    <col min="11299" max="11299" width="11.5703125" style="30" customWidth="1"/>
    <col min="11300" max="11300" width="12.5703125" style="30" customWidth="1"/>
    <col min="11301" max="11301" width="10.5703125" style="30" customWidth="1"/>
    <col min="11302" max="11302" width="14" style="30" customWidth="1"/>
    <col min="11303" max="11303" width="10.7109375" style="30" customWidth="1"/>
    <col min="11304" max="11304" width="11.5703125" style="30" customWidth="1"/>
    <col min="11305" max="11306" width="11.42578125" style="30" customWidth="1"/>
    <col min="11307" max="11307" width="10.42578125" style="30" customWidth="1"/>
    <col min="11308" max="11308" width="10.5703125" style="30" customWidth="1"/>
    <col min="11309" max="11309" width="12" style="30" customWidth="1"/>
    <col min="11310" max="11310" width="14.5703125" style="30" customWidth="1"/>
    <col min="11311" max="11311" width="10.7109375" style="30" customWidth="1"/>
    <col min="11312" max="11312" width="10.5703125" style="30" customWidth="1"/>
    <col min="11313" max="11314" width="11.5703125" style="30" customWidth="1"/>
    <col min="11315" max="11315" width="10.5703125" style="30" customWidth="1"/>
    <col min="11316" max="11319" width="10.42578125" style="30" customWidth="1"/>
    <col min="11320" max="11320" width="10.7109375" style="30" customWidth="1"/>
    <col min="11321" max="11321" width="11.85546875" style="30" customWidth="1"/>
    <col min="11322" max="11322" width="10.42578125" style="30" customWidth="1"/>
    <col min="11323" max="11323" width="7.42578125" style="30" customWidth="1"/>
    <col min="11324" max="11324" width="6.5703125" style="30" customWidth="1"/>
    <col min="11325" max="11325" width="9.85546875" style="30" customWidth="1"/>
    <col min="11326" max="11326" width="10.42578125" style="30" customWidth="1"/>
    <col min="11327" max="11327" width="8.7109375" style="30" customWidth="1"/>
    <col min="11328" max="11329" width="10.5703125" style="30" customWidth="1"/>
    <col min="11330" max="11331" width="12.85546875" style="30" customWidth="1"/>
    <col min="11332" max="11332" width="14.28515625" style="30" bestFit="1" customWidth="1"/>
    <col min="11333" max="11333" width="16.140625" style="30" bestFit="1" customWidth="1"/>
    <col min="11334" max="11335" width="14.28515625" style="30" bestFit="1" customWidth="1"/>
    <col min="11336" max="11338" width="11.7109375" style="30" bestFit="1" customWidth="1"/>
    <col min="11339" max="11339" width="11.140625" style="30" bestFit="1" customWidth="1"/>
    <col min="11340" max="11340" width="11.7109375" style="30" bestFit="1" customWidth="1"/>
    <col min="11341" max="11341" width="10.7109375" style="30" bestFit="1" customWidth="1"/>
    <col min="11342" max="11342" width="16.7109375" style="30" bestFit="1" customWidth="1"/>
    <col min="11343" max="11346" width="10.5703125" style="30" bestFit="1" customWidth="1"/>
    <col min="11347" max="11347" width="12.85546875" style="30" bestFit="1" customWidth="1"/>
    <col min="11348" max="11348" width="11.7109375" style="30" bestFit="1" customWidth="1"/>
    <col min="11349" max="11349" width="10.5703125" style="30" bestFit="1" customWidth="1"/>
    <col min="11350" max="11350" width="16" style="30" bestFit="1" customWidth="1"/>
    <col min="11351" max="11351" width="10.5703125" style="30" bestFit="1" customWidth="1"/>
    <col min="11352" max="11352" width="10.5703125" style="30" customWidth="1"/>
    <col min="11353" max="11353" width="14.85546875" style="30" bestFit="1" customWidth="1"/>
    <col min="11354" max="11356" width="10.5703125" style="30" bestFit="1" customWidth="1"/>
    <col min="11357" max="11357" width="11.140625" style="30" bestFit="1" customWidth="1"/>
    <col min="11358" max="11358" width="10.5703125" style="30" bestFit="1" customWidth="1"/>
    <col min="11359" max="11520" width="9.140625" style="30"/>
    <col min="11521" max="11521" width="2.7109375" style="30" customWidth="1"/>
    <col min="11522" max="11522" width="26.42578125" style="30" customWidth="1"/>
    <col min="11523" max="11523" width="10" style="30" customWidth="1"/>
    <col min="11524" max="11524" width="11.5703125" style="30" customWidth="1"/>
    <col min="11525" max="11525" width="10.7109375" style="30" customWidth="1"/>
    <col min="11526" max="11526" width="14.140625" style="30" customWidth="1"/>
    <col min="11527" max="11527" width="5" style="30" customWidth="1"/>
    <col min="11528" max="11528" width="12" style="30" customWidth="1"/>
    <col min="11529" max="11530" width="10.42578125" style="30" customWidth="1"/>
    <col min="11531" max="11531" width="9.42578125" style="30" customWidth="1"/>
    <col min="11532" max="11532" width="9" style="30" customWidth="1"/>
    <col min="11533" max="11533" width="10.7109375" style="30" customWidth="1"/>
    <col min="11534" max="11534" width="9.5703125" style="30" customWidth="1"/>
    <col min="11535" max="11536" width="10.140625" style="30" customWidth="1"/>
    <col min="11537" max="11537" width="7.7109375" style="30" customWidth="1"/>
    <col min="11538" max="11538" width="8.140625" style="30" customWidth="1"/>
    <col min="11539" max="11539" width="8.85546875" style="30" customWidth="1"/>
    <col min="11540" max="11540" width="10.42578125" style="30" customWidth="1"/>
    <col min="11541" max="11541" width="9.85546875" style="30" customWidth="1"/>
    <col min="11542" max="11542" width="8.140625" style="30" customWidth="1"/>
    <col min="11543" max="11543" width="12.5703125" style="30" customWidth="1"/>
    <col min="11544" max="11544" width="10.42578125" style="30" customWidth="1"/>
    <col min="11545" max="11545" width="12.140625" style="30" customWidth="1"/>
    <col min="11546" max="11546" width="10.42578125" style="30" customWidth="1"/>
    <col min="11547" max="11547" width="9.85546875" style="30" customWidth="1"/>
    <col min="11548" max="11548" width="8.42578125" style="30" customWidth="1"/>
    <col min="11549" max="11549" width="10.42578125" style="30" customWidth="1"/>
    <col min="11550" max="11550" width="7" style="30" customWidth="1"/>
    <col min="11551" max="11551" width="6.7109375" style="30" customWidth="1"/>
    <col min="11552" max="11552" width="8.28515625" style="30" customWidth="1"/>
    <col min="11553" max="11553" width="7" style="30" customWidth="1"/>
    <col min="11554" max="11554" width="7.7109375" style="30" customWidth="1"/>
    <col min="11555" max="11555" width="11.5703125" style="30" customWidth="1"/>
    <col min="11556" max="11556" width="12.5703125" style="30" customWidth="1"/>
    <col min="11557" max="11557" width="10.5703125" style="30" customWidth="1"/>
    <col min="11558" max="11558" width="14" style="30" customWidth="1"/>
    <col min="11559" max="11559" width="10.7109375" style="30" customWidth="1"/>
    <col min="11560" max="11560" width="11.5703125" style="30" customWidth="1"/>
    <col min="11561" max="11562" width="11.42578125" style="30" customWidth="1"/>
    <col min="11563" max="11563" width="10.42578125" style="30" customWidth="1"/>
    <col min="11564" max="11564" width="10.5703125" style="30" customWidth="1"/>
    <col min="11565" max="11565" width="12" style="30" customWidth="1"/>
    <col min="11566" max="11566" width="14.5703125" style="30" customWidth="1"/>
    <col min="11567" max="11567" width="10.7109375" style="30" customWidth="1"/>
    <col min="11568" max="11568" width="10.5703125" style="30" customWidth="1"/>
    <col min="11569" max="11570" width="11.5703125" style="30" customWidth="1"/>
    <col min="11571" max="11571" width="10.5703125" style="30" customWidth="1"/>
    <col min="11572" max="11575" width="10.42578125" style="30" customWidth="1"/>
    <col min="11576" max="11576" width="10.7109375" style="30" customWidth="1"/>
    <col min="11577" max="11577" width="11.85546875" style="30" customWidth="1"/>
    <col min="11578" max="11578" width="10.42578125" style="30" customWidth="1"/>
    <col min="11579" max="11579" width="7.42578125" style="30" customWidth="1"/>
    <col min="11580" max="11580" width="6.5703125" style="30" customWidth="1"/>
    <col min="11581" max="11581" width="9.85546875" style="30" customWidth="1"/>
    <col min="11582" max="11582" width="10.42578125" style="30" customWidth="1"/>
    <col min="11583" max="11583" width="8.7109375" style="30" customWidth="1"/>
    <col min="11584" max="11585" width="10.5703125" style="30" customWidth="1"/>
    <col min="11586" max="11587" width="12.85546875" style="30" customWidth="1"/>
    <col min="11588" max="11588" width="14.28515625" style="30" bestFit="1" customWidth="1"/>
    <col min="11589" max="11589" width="16.140625" style="30" bestFit="1" customWidth="1"/>
    <col min="11590" max="11591" width="14.28515625" style="30" bestFit="1" customWidth="1"/>
    <col min="11592" max="11594" width="11.7109375" style="30" bestFit="1" customWidth="1"/>
    <col min="11595" max="11595" width="11.140625" style="30" bestFit="1" customWidth="1"/>
    <col min="11596" max="11596" width="11.7109375" style="30" bestFit="1" customWidth="1"/>
    <col min="11597" max="11597" width="10.7109375" style="30" bestFit="1" customWidth="1"/>
    <col min="11598" max="11598" width="16.7109375" style="30" bestFit="1" customWidth="1"/>
    <col min="11599" max="11602" width="10.5703125" style="30" bestFit="1" customWidth="1"/>
    <col min="11603" max="11603" width="12.85546875" style="30" bestFit="1" customWidth="1"/>
    <col min="11604" max="11604" width="11.7109375" style="30" bestFit="1" customWidth="1"/>
    <col min="11605" max="11605" width="10.5703125" style="30" bestFit="1" customWidth="1"/>
    <col min="11606" max="11606" width="16" style="30" bestFit="1" customWidth="1"/>
    <col min="11607" max="11607" width="10.5703125" style="30" bestFit="1" customWidth="1"/>
    <col min="11608" max="11608" width="10.5703125" style="30" customWidth="1"/>
    <col min="11609" max="11609" width="14.85546875" style="30" bestFit="1" customWidth="1"/>
    <col min="11610" max="11612" width="10.5703125" style="30" bestFit="1" customWidth="1"/>
    <col min="11613" max="11613" width="11.140625" style="30" bestFit="1" customWidth="1"/>
    <col min="11614" max="11614" width="10.5703125" style="30" bestFit="1" customWidth="1"/>
    <col min="11615" max="11776" width="9.140625" style="30"/>
    <col min="11777" max="11777" width="2.7109375" style="30" customWidth="1"/>
    <col min="11778" max="11778" width="26.42578125" style="30" customWidth="1"/>
    <col min="11779" max="11779" width="10" style="30" customWidth="1"/>
    <col min="11780" max="11780" width="11.5703125" style="30" customWidth="1"/>
    <col min="11781" max="11781" width="10.7109375" style="30" customWidth="1"/>
    <col min="11782" max="11782" width="14.140625" style="30" customWidth="1"/>
    <col min="11783" max="11783" width="5" style="30" customWidth="1"/>
    <col min="11784" max="11784" width="12" style="30" customWidth="1"/>
    <col min="11785" max="11786" width="10.42578125" style="30" customWidth="1"/>
    <col min="11787" max="11787" width="9.42578125" style="30" customWidth="1"/>
    <col min="11788" max="11788" width="9" style="30" customWidth="1"/>
    <col min="11789" max="11789" width="10.7109375" style="30" customWidth="1"/>
    <col min="11790" max="11790" width="9.5703125" style="30" customWidth="1"/>
    <col min="11791" max="11792" width="10.140625" style="30" customWidth="1"/>
    <col min="11793" max="11793" width="7.7109375" style="30" customWidth="1"/>
    <col min="11794" max="11794" width="8.140625" style="30" customWidth="1"/>
    <col min="11795" max="11795" width="8.85546875" style="30" customWidth="1"/>
    <col min="11796" max="11796" width="10.42578125" style="30" customWidth="1"/>
    <col min="11797" max="11797" width="9.85546875" style="30" customWidth="1"/>
    <col min="11798" max="11798" width="8.140625" style="30" customWidth="1"/>
    <col min="11799" max="11799" width="12.5703125" style="30" customWidth="1"/>
    <col min="11800" max="11800" width="10.42578125" style="30" customWidth="1"/>
    <col min="11801" max="11801" width="12.140625" style="30" customWidth="1"/>
    <col min="11802" max="11802" width="10.42578125" style="30" customWidth="1"/>
    <col min="11803" max="11803" width="9.85546875" style="30" customWidth="1"/>
    <col min="11804" max="11804" width="8.42578125" style="30" customWidth="1"/>
    <col min="11805" max="11805" width="10.42578125" style="30" customWidth="1"/>
    <col min="11806" max="11806" width="7" style="30" customWidth="1"/>
    <col min="11807" max="11807" width="6.7109375" style="30" customWidth="1"/>
    <col min="11808" max="11808" width="8.28515625" style="30" customWidth="1"/>
    <col min="11809" max="11809" width="7" style="30" customWidth="1"/>
    <col min="11810" max="11810" width="7.7109375" style="30" customWidth="1"/>
    <col min="11811" max="11811" width="11.5703125" style="30" customWidth="1"/>
    <col min="11812" max="11812" width="12.5703125" style="30" customWidth="1"/>
    <col min="11813" max="11813" width="10.5703125" style="30" customWidth="1"/>
    <col min="11814" max="11814" width="14" style="30" customWidth="1"/>
    <col min="11815" max="11815" width="10.7109375" style="30" customWidth="1"/>
    <col min="11816" max="11816" width="11.5703125" style="30" customWidth="1"/>
    <col min="11817" max="11818" width="11.42578125" style="30" customWidth="1"/>
    <col min="11819" max="11819" width="10.42578125" style="30" customWidth="1"/>
    <col min="11820" max="11820" width="10.5703125" style="30" customWidth="1"/>
    <col min="11821" max="11821" width="12" style="30" customWidth="1"/>
    <col min="11822" max="11822" width="14.5703125" style="30" customWidth="1"/>
    <col min="11823" max="11823" width="10.7109375" style="30" customWidth="1"/>
    <col min="11824" max="11824" width="10.5703125" style="30" customWidth="1"/>
    <col min="11825" max="11826" width="11.5703125" style="30" customWidth="1"/>
    <col min="11827" max="11827" width="10.5703125" style="30" customWidth="1"/>
    <col min="11828" max="11831" width="10.42578125" style="30" customWidth="1"/>
    <col min="11832" max="11832" width="10.7109375" style="30" customWidth="1"/>
    <col min="11833" max="11833" width="11.85546875" style="30" customWidth="1"/>
    <col min="11834" max="11834" width="10.42578125" style="30" customWidth="1"/>
    <col min="11835" max="11835" width="7.42578125" style="30" customWidth="1"/>
    <col min="11836" max="11836" width="6.5703125" style="30" customWidth="1"/>
    <col min="11837" max="11837" width="9.85546875" style="30" customWidth="1"/>
    <col min="11838" max="11838" width="10.42578125" style="30" customWidth="1"/>
    <col min="11839" max="11839" width="8.7109375" style="30" customWidth="1"/>
    <col min="11840" max="11841" width="10.5703125" style="30" customWidth="1"/>
    <col min="11842" max="11843" width="12.85546875" style="30" customWidth="1"/>
    <col min="11844" max="11844" width="14.28515625" style="30" bestFit="1" customWidth="1"/>
    <col min="11845" max="11845" width="16.140625" style="30" bestFit="1" customWidth="1"/>
    <col min="11846" max="11847" width="14.28515625" style="30" bestFit="1" customWidth="1"/>
    <col min="11848" max="11850" width="11.7109375" style="30" bestFit="1" customWidth="1"/>
    <col min="11851" max="11851" width="11.140625" style="30" bestFit="1" customWidth="1"/>
    <col min="11852" max="11852" width="11.7109375" style="30" bestFit="1" customWidth="1"/>
    <col min="11853" max="11853" width="10.7109375" style="30" bestFit="1" customWidth="1"/>
    <col min="11854" max="11854" width="16.7109375" style="30" bestFit="1" customWidth="1"/>
    <col min="11855" max="11858" width="10.5703125" style="30" bestFit="1" customWidth="1"/>
    <col min="11859" max="11859" width="12.85546875" style="30" bestFit="1" customWidth="1"/>
    <col min="11860" max="11860" width="11.7109375" style="30" bestFit="1" customWidth="1"/>
    <col min="11861" max="11861" width="10.5703125" style="30" bestFit="1" customWidth="1"/>
    <col min="11862" max="11862" width="16" style="30" bestFit="1" customWidth="1"/>
    <col min="11863" max="11863" width="10.5703125" style="30" bestFit="1" customWidth="1"/>
    <col min="11864" max="11864" width="10.5703125" style="30" customWidth="1"/>
    <col min="11865" max="11865" width="14.85546875" style="30" bestFit="1" customWidth="1"/>
    <col min="11866" max="11868" width="10.5703125" style="30" bestFit="1" customWidth="1"/>
    <col min="11869" max="11869" width="11.140625" style="30" bestFit="1" customWidth="1"/>
    <col min="11870" max="11870" width="10.5703125" style="30" bestFit="1" customWidth="1"/>
    <col min="11871" max="12032" width="9.140625" style="30"/>
    <col min="12033" max="12033" width="2.7109375" style="30" customWidth="1"/>
    <col min="12034" max="12034" width="26.42578125" style="30" customWidth="1"/>
    <col min="12035" max="12035" width="10" style="30" customWidth="1"/>
    <col min="12036" max="12036" width="11.5703125" style="30" customWidth="1"/>
    <col min="12037" max="12037" width="10.7109375" style="30" customWidth="1"/>
    <col min="12038" max="12038" width="14.140625" style="30" customWidth="1"/>
    <col min="12039" max="12039" width="5" style="30" customWidth="1"/>
    <col min="12040" max="12040" width="12" style="30" customWidth="1"/>
    <col min="12041" max="12042" width="10.42578125" style="30" customWidth="1"/>
    <col min="12043" max="12043" width="9.42578125" style="30" customWidth="1"/>
    <col min="12044" max="12044" width="9" style="30" customWidth="1"/>
    <col min="12045" max="12045" width="10.7109375" style="30" customWidth="1"/>
    <col min="12046" max="12046" width="9.5703125" style="30" customWidth="1"/>
    <col min="12047" max="12048" width="10.140625" style="30" customWidth="1"/>
    <col min="12049" max="12049" width="7.7109375" style="30" customWidth="1"/>
    <col min="12050" max="12050" width="8.140625" style="30" customWidth="1"/>
    <col min="12051" max="12051" width="8.85546875" style="30" customWidth="1"/>
    <col min="12052" max="12052" width="10.42578125" style="30" customWidth="1"/>
    <col min="12053" max="12053" width="9.85546875" style="30" customWidth="1"/>
    <col min="12054" max="12054" width="8.140625" style="30" customWidth="1"/>
    <col min="12055" max="12055" width="12.5703125" style="30" customWidth="1"/>
    <col min="12056" max="12056" width="10.42578125" style="30" customWidth="1"/>
    <col min="12057" max="12057" width="12.140625" style="30" customWidth="1"/>
    <col min="12058" max="12058" width="10.42578125" style="30" customWidth="1"/>
    <col min="12059" max="12059" width="9.85546875" style="30" customWidth="1"/>
    <col min="12060" max="12060" width="8.42578125" style="30" customWidth="1"/>
    <col min="12061" max="12061" width="10.42578125" style="30" customWidth="1"/>
    <col min="12062" max="12062" width="7" style="30" customWidth="1"/>
    <col min="12063" max="12063" width="6.7109375" style="30" customWidth="1"/>
    <col min="12064" max="12064" width="8.28515625" style="30" customWidth="1"/>
    <col min="12065" max="12065" width="7" style="30" customWidth="1"/>
    <col min="12066" max="12066" width="7.7109375" style="30" customWidth="1"/>
    <col min="12067" max="12067" width="11.5703125" style="30" customWidth="1"/>
    <col min="12068" max="12068" width="12.5703125" style="30" customWidth="1"/>
    <col min="12069" max="12069" width="10.5703125" style="30" customWidth="1"/>
    <col min="12070" max="12070" width="14" style="30" customWidth="1"/>
    <col min="12071" max="12071" width="10.7109375" style="30" customWidth="1"/>
    <col min="12072" max="12072" width="11.5703125" style="30" customWidth="1"/>
    <col min="12073" max="12074" width="11.42578125" style="30" customWidth="1"/>
    <col min="12075" max="12075" width="10.42578125" style="30" customWidth="1"/>
    <col min="12076" max="12076" width="10.5703125" style="30" customWidth="1"/>
    <col min="12077" max="12077" width="12" style="30" customWidth="1"/>
    <col min="12078" max="12078" width="14.5703125" style="30" customWidth="1"/>
    <col min="12079" max="12079" width="10.7109375" style="30" customWidth="1"/>
    <col min="12080" max="12080" width="10.5703125" style="30" customWidth="1"/>
    <col min="12081" max="12082" width="11.5703125" style="30" customWidth="1"/>
    <col min="12083" max="12083" width="10.5703125" style="30" customWidth="1"/>
    <col min="12084" max="12087" width="10.42578125" style="30" customWidth="1"/>
    <col min="12088" max="12088" width="10.7109375" style="30" customWidth="1"/>
    <col min="12089" max="12089" width="11.85546875" style="30" customWidth="1"/>
    <col min="12090" max="12090" width="10.42578125" style="30" customWidth="1"/>
    <col min="12091" max="12091" width="7.42578125" style="30" customWidth="1"/>
    <col min="12092" max="12092" width="6.5703125" style="30" customWidth="1"/>
    <col min="12093" max="12093" width="9.85546875" style="30" customWidth="1"/>
    <col min="12094" max="12094" width="10.42578125" style="30" customWidth="1"/>
    <col min="12095" max="12095" width="8.7109375" style="30" customWidth="1"/>
    <col min="12096" max="12097" width="10.5703125" style="30" customWidth="1"/>
    <col min="12098" max="12099" width="12.85546875" style="30" customWidth="1"/>
    <col min="12100" max="12100" width="14.28515625" style="30" bestFit="1" customWidth="1"/>
    <col min="12101" max="12101" width="16.140625" style="30" bestFit="1" customWidth="1"/>
    <col min="12102" max="12103" width="14.28515625" style="30" bestFit="1" customWidth="1"/>
    <col min="12104" max="12106" width="11.7109375" style="30" bestFit="1" customWidth="1"/>
    <col min="12107" max="12107" width="11.140625" style="30" bestFit="1" customWidth="1"/>
    <col min="12108" max="12108" width="11.7109375" style="30" bestFit="1" customWidth="1"/>
    <col min="12109" max="12109" width="10.7109375" style="30" bestFit="1" customWidth="1"/>
    <col min="12110" max="12110" width="16.7109375" style="30" bestFit="1" customWidth="1"/>
    <col min="12111" max="12114" width="10.5703125" style="30" bestFit="1" customWidth="1"/>
    <col min="12115" max="12115" width="12.85546875" style="30" bestFit="1" customWidth="1"/>
    <col min="12116" max="12116" width="11.7109375" style="30" bestFit="1" customWidth="1"/>
    <col min="12117" max="12117" width="10.5703125" style="30" bestFit="1" customWidth="1"/>
    <col min="12118" max="12118" width="16" style="30" bestFit="1" customWidth="1"/>
    <col min="12119" max="12119" width="10.5703125" style="30" bestFit="1" customWidth="1"/>
    <col min="12120" max="12120" width="10.5703125" style="30" customWidth="1"/>
    <col min="12121" max="12121" width="14.85546875" style="30" bestFit="1" customWidth="1"/>
    <col min="12122" max="12124" width="10.5703125" style="30" bestFit="1" customWidth="1"/>
    <col min="12125" max="12125" width="11.140625" style="30" bestFit="1" customWidth="1"/>
    <col min="12126" max="12126" width="10.5703125" style="30" bestFit="1" customWidth="1"/>
    <col min="12127" max="12288" width="9.140625" style="30"/>
    <col min="12289" max="12289" width="2.7109375" style="30" customWidth="1"/>
    <col min="12290" max="12290" width="26.42578125" style="30" customWidth="1"/>
    <col min="12291" max="12291" width="10" style="30" customWidth="1"/>
    <col min="12292" max="12292" width="11.5703125" style="30" customWidth="1"/>
    <col min="12293" max="12293" width="10.7109375" style="30" customWidth="1"/>
    <col min="12294" max="12294" width="14.140625" style="30" customWidth="1"/>
    <col min="12295" max="12295" width="5" style="30" customWidth="1"/>
    <col min="12296" max="12296" width="12" style="30" customWidth="1"/>
    <col min="12297" max="12298" width="10.42578125" style="30" customWidth="1"/>
    <col min="12299" max="12299" width="9.42578125" style="30" customWidth="1"/>
    <col min="12300" max="12300" width="9" style="30" customWidth="1"/>
    <col min="12301" max="12301" width="10.7109375" style="30" customWidth="1"/>
    <col min="12302" max="12302" width="9.5703125" style="30" customWidth="1"/>
    <col min="12303" max="12304" width="10.140625" style="30" customWidth="1"/>
    <col min="12305" max="12305" width="7.7109375" style="30" customWidth="1"/>
    <col min="12306" max="12306" width="8.140625" style="30" customWidth="1"/>
    <col min="12307" max="12307" width="8.85546875" style="30" customWidth="1"/>
    <col min="12308" max="12308" width="10.42578125" style="30" customWidth="1"/>
    <col min="12309" max="12309" width="9.85546875" style="30" customWidth="1"/>
    <col min="12310" max="12310" width="8.140625" style="30" customWidth="1"/>
    <col min="12311" max="12311" width="12.5703125" style="30" customWidth="1"/>
    <col min="12312" max="12312" width="10.42578125" style="30" customWidth="1"/>
    <col min="12313" max="12313" width="12.140625" style="30" customWidth="1"/>
    <col min="12314" max="12314" width="10.42578125" style="30" customWidth="1"/>
    <col min="12315" max="12315" width="9.85546875" style="30" customWidth="1"/>
    <col min="12316" max="12316" width="8.42578125" style="30" customWidth="1"/>
    <col min="12317" max="12317" width="10.42578125" style="30" customWidth="1"/>
    <col min="12318" max="12318" width="7" style="30" customWidth="1"/>
    <col min="12319" max="12319" width="6.7109375" style="30" customWidth="1"/>
    <col min="12320" max="12320" width="8.28515625" style="30" customWidth="1"/>
    <col min="12321" max="12321" width="7" style="30" customWidth="1"/>
    <col min="12322" max="12322" width="7.7109375" style="30" customWidth="1"/>
    <col min="12323" max="12323" width="11.5703125" style="30" customWidth="1"/>
    <col min="12324" max="12324" width="12.5703125" style="30" customWidth="1"/>
    <col min="12325" max="12325" width="10.5703125" style="30" customWidth="1"/>
    <col min="12326" max="12326" width="14" style="30" customWidth="1"/>
    <col min="12327" max="12327" width="10.7109375" style="30" customWidth="1"/>
    <col min="12328" max="12328" width="11.5703125" style="30" customWidth="1"/>
    <col min="12329" max="12330" width="11.42578125" style="30" customWidth="1"/>
    <col min="12331" max="12331" width="10.42578125" style="30" customWidth="1"/>
    <col min="12332" max="12332" width="10.5703125" style="30" customWidth="1"/>
    <col min="12333" max="12333" width="12" style="30" customWidth="1"/>
    <col min="12334" max="12334" width="14.5703125" style="30" customWidth="1"/>
    <col min="12335" max="12335" width="10.7109375" style="30" customWidth="1"/>
    <col min="12336" max="12336" width="10.5703125" style="30" customWidth="1"/>
    <col min="12337" max="12338" width="11.5703125" style="30" customWidth="1"/>
    <col min="12339" max="12339" width="10.5703125" style="30" customWidth="1"/>
    <col min="12340" max="12343" width="10.42578125" style="30" customWidth="1"/>
    <col min="12344" max="12344" width="10.7109375" style="30" customWidth="1"/>
    <col min="12345" max="12345" width="11.85546875" style="30" customWidth="1"/>
    <col min="12346" max="12346" width="10.42578125" style="30" customWidth="1"/>
    <col min="12347" max="12347" width="7.42578125" style="30" customWidth="1"/>
    <col min="12348" max="12348" width="6.5703125" style="30" customWidth="1"/>
    <col min="12349" max="12349" width="9.85546875" style="30" customWidth="1"/>
    <col min="12350" max="12350" width="10.42578125" style="30" customWidth="1"/>
    <col min="12351" max="12351" width="8.7109375" style="30" customWidth="1"/>
    <col min="12352" max="12353" width="10.5703125" style="30" customWidth="1"/>
    <col min="12354" max="12355" width="12.85546875" style="30" customWidth="1"/>
    <col min="12356" max="12356" width="14.28515625" style="30" bestFit="1" customWidth="1"/>
    <col min="12357" max="12357" width="16.140625" style="30" bestFit="1" customWidth="1"/>
    <col min="12358" max="12359" width="14.28515625" style="30" bestFit="1" customWidth="1"/>
    <col min="12360" max="12362" width="11.7109375" style="30" bestFit="1" customWidth="1"/>
    <col min="12363" max="12363" width="11.140625" style="30" bestFit="1" customWidth="1"/>
    <col min="12364" max="12364" width="11.7109375" style="30" bestFit="1" customWidth="1"/>
    <col min="12365" max="12365" width="10.7109375" style="30" bestFit="1" customWidth="1"/>
    <col min="12366" max="12366" width="16.7109375" style="30" bestFit="1" customWidth="1"/>
    <col min="12367" max="12370" width="10.5703125" style="30" bestFit="1" customWidth="1"/>
    <col min="12371" max="12371" width="12.85546875" style="30" bestFit="1" customWidth="1"/>
    <col min="12372" max="12372" width="11.7109375" style="30" bestFit="1" customWidth="1"/>
    <col min="12373" max="12373" width="10.5703125" style="30" bestFit="1" customWidth="1"/>
    <col min="12374" max="12374" width="16" style="30" bestFit="1" customWidth="1"/>
    <col min="12375" max="12375" width="10.5703125" style="30" bestFit="1" customWidth="1"/>
    <col min="12376" max="12376" width="10.5703125" style="30" customWidth="1"/>
    <col min="12377" max="12377" width="14.85546875" style="30" bestFit="1" customWidth="1"/>
    <col min="12378" max="12380" width="10.5703125" style="30" bestFit="1" customWidth="1"/>
    <col min="12381" max="12381" width="11.140625" style="30" bestFit="1" customWidth="1"/>
    <col min="12382" max="12382" width="10.5703125" style="30" bestFit="1" customWidth="1"/>
    <col min="12383" max="12544" width="9.140625" style="30"/>
    <col min="12545" max="12545" width="2.7109375" style="30" customWidth="1"/>
    <col min="12546" max="12546" width="26.42578125" style="30" customWidth="1"/>
    <col min="12547" max="12547" width="10" style="30" customWidth="1"/>
    <col min="12548" max="12548" width="11.5703125" style="30" customWidth="1"/>
    <col min="12549" max="12549" width="10.7109375" style="30" customWidth="1"/>
    <col min="12550" max="12550" width="14.140625" style="30" customWidth="1"/>
    <col min="12551" max="12551" width="5" style="30" customWidth="1"/>
    <col min="12552" max="12552" width="12" style="30" customWidth="1"/>
    <col min="12553" max="12554" width="10.42578125" style="30" customWidth="1"/>
    <col min="12555" max="12555" width="9.42578125" style="30" customWidth="1"/>
    <col min="12556" max="12556" width="9" style="30" customWidth="1"/>
    <col min="12557" max="12557" width="10.7109375" style="30" customWidth="1"/>
    <col min="12558" max="12558" width="9.5703125" style="30" customWidth="1"/>
    <col min="12559" max="12560" width="10.140625" style="30" customWidth="1"/>
    <col min="12561" max="12561" width="7.7109375" style="30" customWidth="1"/>
    <col min="12562" max="12562" width="8.140625" style="30" customWidth="1"/>
    <col min="12563" max="12563" width="8.85546875" style="30" customWidth="1"/>
    <col min="12564" max="12564" width="10.42578125" style="30" customWidth="1"/>
    <col min="12565" max="12565" width="9.85546875" style="30" customWidth="1"/>
    <col min="12566" max="12566" width="8.140625" style="30" customWidth="1"/>
    <col min="12567" max="12567" width="12.5703125" style="30" customWidth="1"/>
    <col min="12568" max="12568" width="10.42578125" style="30" customWidth="1"/>
    <col min="12569" max="12569" width="12.140625" style="30" customWidth="1"/>
    <col min="12570" max="12570" width="10.42578125" style="30" customWidth="1"/>
    <col min="12571" max="12571" width="9.85546875" style="30" customWidth="1"/>
    <col min="12572" max="12572" width="8.42578125" style="30" customWidth="1"/>
    <col min="12573" max="12573" width="10.42578125" style="30" customWidth="1"/>
    <col min="12574" max="12574" width="7" style="30" customWidth="1"/>
    <col min="12575" max="12575" width="6.7109375" style="30" customWidth="1"/>
    <col min="12576" max="12576" width="8.28515625" style="30" customWidth="1"/>
    <col min="12577" max="12577" width="7" style="30" customWidth="1"/>
    <col min="12578" max="12578" width="7.7109375" style="30" customWidth="1"/>
    <col min="12579" max="12579" width="11.5703125" style="30" customWidth="1"/>
    <col min="12580" max="12580" width="12.5703125" style="30" customWidth="1"/>
    <col min="12581" max="12581" width="10.5703125" style="30" customWidth="1"/>
    <col min="12582" max="12582" width="14" style="30" customWidth="1"/>
    <col min="12583" max="12583" width="10.7109375" style="30" customWidth="1"/>
    <col min="12584" max="12584" width="11.5703125" style="30" customWidth="1"/>
    <col min="12585" max="12586" width="11.42578125" style="30" customWidth="1"/>
    <col min="12587" max="12587" width="10.42578125" style="30" customWidth="1"/>
    <col min="12588" max="12588" width="10.5703125" style="30" customWidth="1"/>
    <col min="12589" max="12589" width="12" style="30" customWidth="1"/>
    <col min="12590" max="12590" width="14.5703125" style="30" customWidth="1"/>
    <col min="12591" max="12591" width="10.7109375" style="30" customWidth="1"/>
    <col min="12592" max="12592" width="10.5703125" style="30" customWidth="1"/>
    <col min="12593" max="12594" width="11.5703125" style="30" customWidth="1"/>
    <col min="12595" max="12595" width="10.5703125" style="30" customWidth="1"/>
    <col min="12596" max="12599" width="10.42578125" style="30" customWidth="1"/>
    <col min="12600" max="12600" width="10.7109375" style="30" customWidth="1"/>
    <col min="12601" max="12601" width="11.85546875" style="30" customWidth="1"/>
    <col min="12602" max="12602" width="10.42578125" style="30" customWidth="1"/>
    <col min="12603" max="12603" width="7.42578125" style="30" customWidth="1"/>
    <col min="12604" max="12604" width="6.5703125" style="30" customWidth="1"/>
    <col min="12605" max="12605" width="9.85546875" style="30" customWidth="1"/>
    <col min="12606" max="12606" width="10.42578125" style="30" customWidth="1"/>
    <col min="12607" max="12607" width="8.7109375" style="30" customWidth="1"/>
    <col min="12608" max="12609" width="10.5703125" style="30" customWidth="1"/>
    <col min="12610" max="12611" width="12.85546875" style="30" customWidth="1"/>
    <col min="12612" max="12612" width="14.28515625" style="30" bestFit="1" customWidth="1"/>
    <col min="12613" max="12613" width="16.140625" style="30" bestFit="1" customWidth="1"/>
    <col min="12614" max="12615" width="14.28515625" style="30" bestFit="1" customWidth="1"/>
    <col min="12616" max="12618" width="11.7109375" style="30" bestFit="1" customWidth="1"/>
    <col min="12619" max="12619" width="11.140625" style="30" bestFit="1" customWidth="1"/>
    <col min="12620" max="12620" width="11.7109375" style="30" bestFit="1" customWidth="1"/>
    <col min="12621" max="12621" width="10.7109375" style="30" bestFit="1" customWidth="1"/>
    <col min="12622" max="12622" width="16.7109375" style="30" bestFit="1" customWidth="1"/>
    <col min="12623" max="12626" width="10.5703125" style="30" bestFit="1" customWidth="1"/>
    <col min="12627" max="12627" width="12.85546875" style="30" bestFit="1" customWidth="1"/>
    <col min="12628" max="12628" width="11.7109375" style="30" bestFit="1" customWidth="1"/>
    <col min="12629" max="12629" width="10.5703125" style="30" bestFit="1" customWidth="1"/>
    <col min="12630" max="12630" width="16" style="30" bestFit="1" customWidth="1"/>
    <col min="12631" max="12631" width="10.5703125" style="30" bestFit="1" customWidth="1"/>
    <col min="12632" max="12632" width="10.5703125" style="30" customWidth="1"/>
    <col min="12633" max="12633" width="14.85546875" style="30" bestFit="1" customWidth="1"/>
    <col min="12634" max="12636" width="10.5703125" style="30" bestFit="1" customWidth="1"/>
    <col min="12637" max="12637" width="11.140625" style="30" bestFit="1" customWidth="1"/>
    <col min="12638" max="12638" width="10.5703125" style="30" bestFit="1" customWidth="1"/>
    <col min="12639" max="12800" width="9.140625" style="30"/>
    <col min="12801" max="12801" width="2.7109375" style="30" customWidth="1"/>
    <col min="12802" max="12802" width="26.42578125" style="30" customWidth="1"/>
    <col min="12803" max="12803" width="10" style="30" customWidth="1"/>
    <col min="12804" max="12804" width="11.5703125" style="30" customWidth="1"/>
    <col min="12805" max="12805" width="10.7109375" style="30" customWidth="1"/>
    <col min="12806" max="12806" width="14.140625" style="30" customWidth="1"/>
    <col min="12807" max="12807" width="5" style="30" customWidth="1"/>
    <col min="12808" max="12808" width="12" style="30" customWidth="1"/>
    <col min="12809" max="12810" width="10.42578125" style="30" customWidth="1"/>
    <col min="12811" max="12811" width="9.42578125" style="30" customWidth="1"/>
    <col min="12812" max="12812" width="9" style="30" customWidth="1"/>
    <col min="12813" max="12813" width="10.7109375" style="30" customWidth="1"/>
    <col min="12814" max="12814" width="9.5703125" style="30" customWidth="1"/>
    <col min="12815" max="12816" width="10.140625" style="30" customWidth="1"/>
    <col min="12817" max="12817" width="7.7109375" style="30" customWidth="1"/>
    <col min="12818" max="12818" width="8.140625" style="30" customWidth="1"/>
    <col min="12819" max="12819" width="8.85546875" style="30" customWidth="1"/>
    <col min="12820" max="12820" width="10.42578125" style="30" customWidth="1"/>
    <col min="12821" max="12821" width="9.85546875" style="30" customWidth="1"/>
    <col min="12822" max="12822" width="8.140625" style="30" customWidth="1"/>
    <col min="12823" max="12823" width="12.5703125" style="30" customWidth="1"/>
    <col min="12824" max="12824" width="10.42578125" style="30" customWidth="1"/>
    <col min="12825" max="12825" width="12.140625" style="30" customWidth="1"/>
    <col min="12826" max="12826" width="10.42578125" style="30" customWidth="1"/>
    <col min="12827" max="12827" width="9.85546875" style="30" customWidth="1"/>
    <col min="12828" max="12828" width="8.42578125" style="30" customWidth="1"/>
    <col min="12829" max="12829" width="10.42578125" style="30" customWidth="1"/>
    <col min="12830" max="12830" width="7" style="30" customWidth="1"/>
    <col min="12831" max="12831" width="6.7109375" style="30" customWidth="1"/>
    <col min="12832" max="12832" width="8.28515625" style="30" customWidth="1"/>
    <col min="12833" max="12833" width="7" style="30" customWidth="1"/>
    <col min="12834" max="12834" width="7.7109375" style="30" customWidth="1"/>
    <col min="12835" max="12835" width="11.5703125" style="30" customWidth="1"/>
    <col min="12836" max="12836" width="12.5703125" style="30" customWidth="1"/>
    <col min="12837" max="12837" width="10.5703125" style="30" customWidth="1"/>
    <col min="12838" max="12838" width="14" style="30" customWidth="1"/>
    <col min="12839" max="12839" width="10.7109375" style="30" customWidth="1"/>
    <col min="12840" max="12840" width="11.5703125" style="30" customWidth="1"/>
    <col min="12841" max="12842" width="11.42578125" style="30" customWidth="1"/>
    <col min="12843" max="12843" width="10.42578125" style="30" customWidth="1"/>
    <col min="12844" max="12844" width="10.5703125" style="30" customWidth="1"/>
    <col min="12845" max="12845" width="12" style="30" customWidth="1"/>
    <col min="12846" max="12846" width="14.5703125" style="30" customWidth="1"/>
    <col min="12847" max="12847" width="10.7109375" style="30" customWidth="1"/>
    <col min="12848" max="12848" width="10.5703125" style="30" customWidth="1"/>
    <col min="12849" max="12850" width="11.5703125" style="30" customWidth="1"/>
    <col min="12851" max="12851" width="10.5703125" style="30" customWidth="1"/>
    <col min="12852" max="12855" width="10.42578125" style="30" customWidth="1"/>
    <col min="12856" max="12856" width="10.7109375" style="30" customWidth="1"/>
    <col min="12857" max="12857" width="11.85546875" style="30" customWidth="1"/>
    <col min="12858" max="12858" width="10.42578125" style="30" customWidth="1"/>
    <col min="12859" max="12859" width="7.42578125" style="30" customWidth="1"/>
    <col min="12860" max="12860" width="6.5703125" style="30" customWidth="1"/>
    <col min="12861" max="12861" width="9.85546875" style="30" customWidth="1"/>
    <col min="12862" max="12862" width="10.42578125" style="30" customWidth="1"/>
    <col min="12863" max="12863" width="8.7109375" style="30" customWidth="1"/>
    <col min="12864" max="12865" width="10.5703125" style="30" customWidth="1"/>
    <col min="12866" max="12867" width="12.85546875" style="30" customWidth="1"/>
    <col min="12868" max="12868" width="14.28515625" style="30" bestFit="1" customWidth="1"/>
    <col min="12869" max="12869" width="16.140625" style="30" bestFit="1" customWidth="1"/>
    <col min="12870" max="12871" width="14.28515625" style="30" bestFit="1" customWidth="1"/>
    <col min="12872" max="12874" width="11.7109375" style="30" bestFit="1" customWidth="1"/>
    <col min="12875" max="12875" width="11.140625" style="30" bestFit="1" customWidth="1"/>
    <col min="12876" max="12876" width="11.7109375" style="30" bestFit="1" customWidth="1"/>
    <col min="12877" max="12877" width="10.7109375" style="30" bestFit="1" customWidth="1"/>
    <col min="12878" max="12878" width="16.7109375" style="30" bestFit="1" customWidth="1"/>
    <col min="12879" max="12882" width="10.5703125" style="30" bestFit="1" customWidth="1"/>
    <col min="12883" max="12883" width="12.85546875" style="30" bestFit="1" customWidth="1"/>
    <col min="12884" max="12884" width="11.7109375" style="30" bestFit="1" customWidth="1"/>
    <col min="12885" max="12885" width="10.5703125" style="30" bestFit="1" customWidth="1"/>
    <col min="12886" max="12886" width="16" style="30" bestFit="1" customWidth="1"/>
    <col min="12887" max="12887" width="10.5703125" style="30" bestFit="1" customWidth="1"/>
    <col min="12888" max="12888" width="10.5703125" style="30" customWidth="1"/>
    <col min="12889" max="12889" width="14.85546875" style="30" bestFit="1" customWidth="1"/>
    <col min="12890" max="12892" width="10.5703125" style="30" bestFit="1" customWidth="1"/>
    <col min="12893" max="12893" width="11.140625" style="30" bestFit="1" customWidth="1"/>
    <col min="12894" max="12894" width="10.5703125" style="30" bestFit="1" customWidth="1"/>
    <col min="12895" max="13056" width="9.140625" style="30"/>
    <col min="13057" max="13057" width="2.7109375" style="30" customWidth="1"/>
    <col min="13058" max="13058" width="26.42578125" style="30" customWidth="1"/>
    <col min="13059" max="13059" width="10" style="30" customWidth="1"/>
    <col min="13060" max="13060" width="11.5703125" style="30" customWidth="1"/>
    <col min="13061" max="13061" width="10.7109375" style="30" customWidth="1"/>
    <col min="13062" max="13062" width="14.140625" style="30" customWidth="1"/>
    <col min="13063" max="13063" width="5" style="30" customWidth="1"/>
    <col min="13064" max="13064" width="12" style="30" customWidth="1"/>
    <col min="13065" max="13066" width="10.42578125" style="30" customWidth="1"/>
    <col min="13067" max="13067" width="9.42578125" style="30" customWidth="1"/>
    <col min="13068" max="13068" width="9" style="30" customWidth="1"/>
    <col min="13069" max="13069" width="10.7109375" style="30" customWidth="1"/>
    <col min="13070" max="13070" width="9.5703125" style="30" customWidth="1"/>
    <col min="13071" max="13072" width="10.140625" style="30" customWidth="1"/>
    <col min="13073" max="13073" width="7.7109375" style="30" customWidth="1"/>
    <col min="13074" max="13074" width="8.140625" style="30" customWidth="1"/>
    <col min="13075" max="13075" width="8.85546875" style="30" customWidth="1"/>
    <col min="13076" max="13076" width="10.42578125" style="30" customWidth="1"/>
    <col min="13077" max="13077" width="9.85546875" style="30" customWidth="1"/>
    <col min="13078" max="13078" width="8.140625" style="30" customWidth="1"/>
    <col min="13079" max="13079" width="12.5703125" style="30" customWidth="1"/>
    <col min="13080" max="13080" width="10.42578125" style="30" customWidth="1"/>
    <col min="13081" max="13081" width="12.140625" style="30" customWidth="1"/>
    <col min="13082" max="13082" width="10.42578125" style="30" customWidth="1"/>
    <col min="13083" max="13083" width="9.85546875" style="30" customWidth="1"/>
    <col min="13084" max="13084" width="8.42578125" style="30" customWidth="1"/>
    <col min="13085" max="13085" width="10.42578125" style="30" customWidth="1"/>
    <col min="13086" max="13086" width="7" style="30" customWidth="1"/>
    <col min="13087" max="13087" width="6.7109375" style="30" customWidth="1"/>
    <col min="13088" max="13088" width="8.28515625" style="30" customWidth="1"/>
    <col min="13089" max="13089" width="7" style="30" customWidth="1"/>
    <col min="13090" max="13090" width="7.7109375" style="30" customWidth="1"/>
    <col min="13091" max="13091" width="11.5703125" style="30" customWidth="1"/>
    <col min="13092" max="13092" width="12.5703125" style="30" customWidth="1"/>
    <col min="13093" max="13093" width="10.5703125" style="30" customWidth="1"/>
    <col min="13094" max="13094" width="14" style="30" customWidth="1"/>
    <col min="13095" max="13095" width="10.7109375" style="30" customWidth="1"/>
    <col min="13096" max="13096" width="11.5703125" style="30" customWidth="1"/>
    <col min="13097" max="13098" width="11.42578125" style="30" customWidth="1"/>
    <col min="13099" max="13099" width="10.42578125" style="30" customWidth="1"/>
    <col min="13100" max="13100" width="10.5703125" style="30" customWidth="1"/>
    <col min="13101" max="13101" width="12" style="30" customWidth="1"/>
    <col min="13102" max="13102" width="14.5703125" style="30" customWidth="1"/>
    <col min="13103" max="13103" width="10.7109375" style="30" customWidth="1"/>
    <col min="13104" max="13104" width="10.5703125" style="30" customWidth="1"/>
    <col min="13105" max="13106" width="11.5703125" style="30" customWidth="1"/>
    <col min="13107" max="13107" width="10.5703125" style="30" customWidth="1"/>
    <col min="13108" max="13111" width="10.42578125" style="30" customWidth="1"/>
    <col min="13112" max="13112" width="10.7109375" style="30" customWidth="1"/>
    <col min="13113" max="13113" width="11.85546875" style="30" customWidth="1"/>
    <col min="13114" max="13114" width="10.42578125" style="30" customWidth="1"/>
    <col min="13115" max="13115" width="7.42578125" style="30" customWidth="1"/>
    <col min="13116" max="13116" width="6.5703125" style="30" customWidth="1"/>
    <col min="13117" max="13117" width="9.85546875" style="30" customWidth="1"/>
    <col min="13118" max="13118" width="10.42578125" style="30" customWidth="1"/>
    <col min="13119" max="13119" width="8.7109375" style="30" customWidth="1"/>
    <col min="13120" max="13121" width="10.5703125" style="30" customWidth="1"/>
    <col min="13122" max="13123" width="12.85546875" style="30" customWidth="1"/>
    <col min="13124" max="13124" width="14.28515625" style="30" bestFit="1" customWidth="1"/>
    <col min="13125" max="13125" width="16.140625" style="30" bestFit="1" customWidth="1"/>
    <col min="13126" max="13127" width="14.28515625" style="30" bestFit="1" customWidth="1"/>
    <col min="13128" max="13130" width="11.7109375" style="30" bestFit="1" customWidth="1"/>
    <col min="13131" max="13131" width="11.140625" style="30" bestFit="1" customWidth="1"/>
    <col min="13132" max="13132" width="11.7109375" style="30" bestFit="1" customWidth="1"/>
    <col min="13133" max="13133" width="10.7109375" style="30" bestFit="1" customWidth="1"/>
    <col min="13134" max="13134" width="16.7109375" style="30" bestFit="1" customWidth="1"/>
    <col min="13135" max="13138" width="10.5703125" style="30" bestFit="1" customWidth="1"/>
    <col min="13139" max="13139" width="12.85546875" style="30" bestFit="1" customWidth="1"/>
    <col min="13140" max="13140" width="11.7109375" style="30" bestFit="1" customWidth="1"/>
    <col min="13141" max="13141" width="10.5703125" style="30" bestFit="1" customWidth="1"/>
    <col min="13142" max="13142" width="16" style="30" bestFit="1" customWidth="1"/>
    <col min="13143" max="13143" width="10.5703125" style="30" bestFit="1" customWidth="1"/>
    <col min="13144" max="13144" width="10.5703125" style="30" customWidth="1"/>
    <col min="13145" max="13145" width="14.85546875" style="30" bestFit="1" customWidth="1"/>
    <col min="13146" max="13148" width="10.5703125" style="30" bestFit="1" customWidth="1"/>
    <col min="13149" max="13149" width="11.140625" style="30" bestFit="1" customWidth="1"/>
    <col min="13150" max="13150" width="10.5703125" style="30" bestFit="1" customWidth="1"/>
    <col min="13151" max="13312" width="9.140625" style="30"/>
    <col min="13313" max="13313" width="2.7109375" style="30" customWidth="1"/>
    <col min="13314" max="13314" width="26.42578125" style="30" customWidth="1"/>
    <col min="13315" max="13315" width="10" style="30" customWidth="1"/>
    <col min="13316" max="13316" width="11.5703125" style="30" customWidth="1"/>
    <col min="13317" max="13317" width="10.7109375" style="30" customWidth="1"/>
    <col min="13318" max="13318" width="14.140625" style="30" customWidth="1"/>
    <col min="13319" max="13319" width="5" style="30" customWidth="1"/>
    <col min="13320" max="13320" width="12" style="30" customWidth="1"/>
    <col min="13321" max="13322" width="10.42578125" style="30" customWidth="1"/>
    <col min="13323" max="13323" width="9.42578125" style="30" customWidth="1"/>
    <col min="13324" max="13324" width="9" style="30" customWidth="1"/>
    <col min="13325" max="13325" width="10.7109375" style="30" customWidth="1"/>
    <col min="13326" max="13326" width="9.5703125" style="30" customWidth="1"/>
    <col min="13327" max="13328" width="10.140625" style="30" customWidth="1"/>
    <col min="13329" max="13329" width="7.7109375" style="30" customWidth="1"/>
    <col min="13330" max="13330" width="8.140625" style="30" customWidth="1"/>
    <col min="13331" max="13331" width="8.85546875" style="30" customWidth="1"/>
    <col min="13332" max="13332" width="10.42578125" style="30" customWidth="1"/>
    <col min="13333" max="13333" width="9.85546875" style="30" customWidth="1"/>
    <col min="13334" max="13334" width="8.140625" style="30" customWidth="1"/>
    <col min="13335" max="13335" width="12.5703125" style="30" customWidth="1"/>
    <col min="13336" max="13336" width="10.42578125" style="30" customWidth="1"/>
    <col min="13337" max="13337" width="12.140625" style="30" customWidth="1"/>
    <col min="13338" max="13338" width="10.42578125" style="30" customWidth="1"/>
    <col min="13339" max="13339" width="9.85546875" style="30" customWidth="1"/>
    <col min="13340" max="13340" width="8.42578125" style="30" customWidth="1"/>
    <col min="13341" max="13341" width="10.42578125" style="30" customWidth="1"/>
    <col min="13342" max="13342" width="7" style="30" customWidth="1"/>
    <col min="13343" max="13343" width="6.7109375" style="30" customWidth="1"/>
    <col min="13344" max="13344" width="8.28515625" style="30" customWidth="1"/>
    <col min="13345" max="13345" width="7" style="30" customWidth="1"/>
    <col min="13346" max="13346" width="7.7109375" style="30" customWidth="1"/>
    <col min="13347" max="13347" width="11.5703125" style="30" customWidth="1"/>
    <col min="13348" max="13348" width="12.5703125" style="30" customWidth="1"/>
    <col min="13349" max="13349" width="10.5703125" style="30" customWidth="1"/>
    <col min="13350" max="13350" width="14" style="30" customWidth="1"/>
    <col min="13351" max="13351" width="10.7109375" style="30" customWidth="1"/>
    <col min="13352" max="13352" width="11.5703125" style="30" customWidth="1"/>
    <col min="13353" max="13354" width="11.42578125" style="30" customWidth="1"/>
    <col min="13355" max="13355" width="10.42578125" style="30" customWidth="1"/>
    <col min="13356" max="13356" width="10.5703125" style="30" customWidth="1"/>
    <col min="13357" max="13357" width="12" style="30" customWidth="1"/>
    <col min="13358" max="13358" width="14.5703125" style="30" customWidth="1"/>
    <col min="13359" max="13359" width="10.7109375" style="30" customWidth="1"/>
    <col min="13360" max="13360" width="10.5703125" style="30" customWidth="1"/>
    <col min="13361" max="13362" width="11.5703125" style="30" customWidth="1"/>
    <col min="13363" max="13363" width="10.5703125" style="30" customWidth="1"/>
    <col min="13364" max="13367" width="10.42578125" style="30" customWidth="1"/>
    <col min="13368" max="13368" width="10.7109375" style="30" customWidth="1"/>
    <col min="13369" max="13369" width="11.85546875" style="30" customWidth="1"/>
    <col min="13370" max="13370" width="10.42578125" style="30" customWidth="1"/>
    <col min="13371" max="13371" width="7.42578125" style="30" customWidth="1"/>
    <col min="13372" max="13372" width="6.5703125" style="30" customWidth="1"/>
    <col min="13373" max="13373" width="9.85546875" style="30" customWidth="1"/>
    <col min="13374" max="13374" width="10.42578125" style="30" customWidth="1"/>
    <col min="13375" max="13375" width="8.7109375" style="30" customWidth="1"/>
    <col min="13376" max="13377" width="10.5703125" style="30" customWidth="1"/>
    <col min="13378" max="13379" width="12.85546875" style="30" customWidth="1"/>
    <col min="13380" max="13380" width="14.28515625" style="30" bestFit="1" customWidth="1"/>
    <col min="13381" max="13381" width="16.140625" style="30" bestFit="1" customWidth="1"/>
    <col min="13382" max="13383" width="14.28515625" style="30" bestFit="1" customWidth="1"/>
    <col min="13384" max="13386" width="11.7109375" style="30" bestFit="1" customWidth="1"/>
    <col min="13387" max="13387" width="11.140625" style="30" bestFit="1" customWidth="1"/>
    <col min="13388" max="13388" width="11.7109375" style="30" bestFit="1" customWidth="1"/>
    <col min="13389" max="13389" width="10.7109375" style="30" bestFit="1" customWidth="1"/>
    <col min="13390" max="13390" width="16.7109375" style="30" bestFit="1" customWidth="1"/>
    <col min="13391" max="13394" width="10.5703125" style="30" bestFit="1" customWidth="1"/>
    <col min="13395" max="13395" width="12.85546875" style="30" bestFit="1" customWidth="1"/>
    <col min="13396" max="13396" width="11.7109375" style="30" bestFit="1" customWidth="1"/>
    <col min="13397" max="13397" width="10.5703125" style="30" bestFit="1" customWidth="1"/>
    <col min="13398" max="13398" width="16" style="30" bestFit="1" customWidth="1"/>
    <col min="13399" max="13399" width="10.5703125" style="30" bestFit="1" customWidth="1"/>
    <col min="13400" max="13400" width="10.5703125" style="30" customWidth="1"/>
    <col min="13401" max="13401" width="14.85546875" style="30" bestFit="1" customWidth="1"/>
    <col min="13402" max="13404" width="10.5703125" style="30" bestFit="1" customWidth="1"/>
    <col min="13405" max="13405" width="11.140625" style="30" bestFit="1" customWidth="1"/>
    <col min="13406" max="13406" width="10.5703125" style="30" bestFit="1" customWidth="1"/>
    <col min="13407" max="13568" width="9.140625" style="30"/>
    <col min="13569" max="13569" width="2.7109375" style="30" customWidth="1"/>
    <col min="13570" max="13570" width="26.42578125" style="30" customWidth="1"/>
    <col min="13571" max="13571" width="10" style="30" customWidth="1"/>
    <col min="13572" max="13572" width="11.5703125" style="30" customWidth="1"/>
    <col min="13573" max="13573" width="10.7109375" style="30" customWidth="1"/>
    <col min="13574" max="13574" width="14.140625" style="30" customWidth="1"/>
    <col min="13575" max="13575" width="5" style="30" customWidth="1"/>
    <col min="13576" max="13576" width="12" style="30" customWidth="1"/>
    <col min="13577" max="13578" width="10.42578125" style="30" customWidth="1"/>
    <col min="13579" max="13579" width="9.42578125" style="30" customWidth="1"/>
    <col min="13580" max="13580" width="9" style="30" customWidth="1"/>
    <col min="13581" max="13581" width="10.7109375" style="30" customWidth="1"/>
    <col min="13582" max="13582" width="9.5703125" style="30" customWidth="1"/>
    <col min="13583" max="13584" width="10.140625" style="30" customWidth="1"/>
    <col min="13585" max="13585" width="7.7109375" style="30" customWidth="1"/>
    <col min="13586" max="13586" width="8.140625" style="30" customWidth="1"/>
    <col min="13587" max="13587" width="8.85546875" style="30" customWidth="1"/>
    <col min="13588" max="13588" width="10.42578125" style="30" customWidth="1"/>
    <col min="13589" max="13589" width="9.85546875" style="30" customWidth="1"/>
    <col min="13590" max="13590" width="8.140625" style="30" customWidth="1"/>
    <col min="13591" max="13591" width="12.5703125" style="30" customWidth="1"/>
    <col min="13592" max="13592" width="10.42578125" style="30" customWidth="1"/>
    <col min="13593" max="13593" width="12.140625" style="30" customWidth="1"/>
    <col min="13594" max="13594" width="10.42578125" style="30" customWidth="1"/>
    <col min="13595" max="13595" width="9.85546875" style="30" customWidth="1"/>
    <col min="13596" max="13596" width="8.42578125" style="30" customWidth="1"/>
    <col min="13597" max="13597" width="10.42578125" style="30" customWidth="1"/>
    <col min="13598" max="13598" width="7" style="30" customWidth="1"/>
    <col min="13599" max="13599" width="6.7109375" style="30" customWidth="1"/>
    <col min="13600" max="13600" width="8.28515625" style="30" customWidth="1"/>
    <col min="13601" max="13601" width="7" style="30" customWidth="1"/>
    <col min="13602" max="13602" width="7.7109375" style="30" customWidth="1"/>
    <col min="13603" max="13603" width="11.5703125" style="30" customWidth="1"/>
    <col min="13604" max="13604" width="12.5703125" style="30" customWidth="1"/>
    <col min="13605" max="13605" width="10.5703125" style="30" customWidth="1"/>
    <col min="13606" max="13606" width="14" style="30" customWidth="1"/>
    <col min="13607" max="13607" width="10.7109375" style="30" customWidth="1"/>
    <col min="13608" max="13608" width="11.5703125" style="30" customWidth="1"/>
    <col min="13609" max="13610" width="11.42578125" style="30" customWidth="1"/>
    <col min="13611" max="13611" width="10.42578125" style="30" customWidth="1"/>
    <col min="13612" max="13612" width="10.5703125" style="30" customWidth="1"/>
    <col min="13613" max="13613" width="12" style="30" customWidth="1"/>
    <col min="13614" max="13614" width="14.5703125" style="30" customWidth="1"/>
    <col min="13615" max="13615" width="10.7109375" style="30" customWidth="1"/>
    <col min="13616" max="13616" width="10.5703125" style="30" customWidth="1"/>
    <col min="13617" max="13618" width="11.5703125" style="30" customWidth="1"/>
    <col min="13619" max="13619" width="10.5703125" style="30" customWidth="1"/>
    <col min="13620" max="13623" width="10.42578125" style="30" customWidth="1"/>
    <col min="13624" max="13624" width="10.7109375" style="30" customWidth="1"/>
    <col min="13625" max="13625" width="11.85546875" style="30" customWidth="1"/>
    <col min="13626" max="13626" width="10.42578125" style="30" customWidth="1"/>
    <col min="13627" max="13627" width="7.42578125" style="30" customWidth="1"/>
    <col min="13628" max="13628" width="6.5703125" style="30" customWidth="1"/>
    <col min="13629" max="13629" width="9.85546875" style="30" customWidth="1"/>
    <col min="13630" max="13630" width="10.42578125" style="30" customWidth="1"/>
    <col min="13631" max="13631" width="8.7109375" style="30" customWidth="1"/>
    <col min="13632" max="13633" width="10.5703125" style="30" customWidth="1"/>
    <col min="13634" max="13635" width="12.85546875" style="30" customWidth="1"/>
    <col min="13636" max="13636" width="14.28515625" style="30" bestFit="1" customWidth="1"/>
    <col min="13637" max="13637" width="16.140625" style="30" bestFit="1" customWidth="1"/>
    <col min="13638" max="13639" width="14.28515625" style="30" bestFit="1" customWidth="1"/>
    <col min="13640" max="13642" width="11.7109375" style="30" bestFit="1" customWidth="1"/>
    <col min="13643" max="13643" width="11.140625" style="30" bestFit="1" customWidth="1"/>
    <col min="13644" max="13644" width="11.7109375" style="30" bestFit="1" customWidth="1"/>
    <col min="13645" max="13645" width="10.7109375" style="30" bestFit="1" customWidth="1"/>
    <col min="13646" max="13646" width="16.7109375" style="30" bestFit="1" customWidth="1"/>
    <col min="13647" max="13650" width="10.5703125" style="30" bestFit="1" customWidth="1"/>
    <col min="13651" max="13651" width="12.85546875" style="30" bestFit="1" customWidth="1"/>
    <col min="13652" max="13652" width="11.7109375" style="30" bestFit="1" customWidth="1"/>
    <col min="13653" max="13653" width="10.5703125" style="30" bestFit="1" customWidth="1"/>
    <col min="13654" max="13654" width="16" style="30" bestFit="1" customWidth="1"/>
    <col min="13655" max="13655" width="10.5703125" style="30" bestFit="1" customWidth="1"/>
    <col min="13656" max="13656" width="10.5703125" style="30" customWidth="1"/>
    <col min="13657" max="13657" width="14.85546875" style="30" bestFit="1" customWidth="1"/>
    <col min="13658" max="13660" width="10.5703125" style="30" bestFit="1" customWidth="1"/>
    <col min="13661" max="13661" width="11.140625" style="30" bestFit="1" customWidth="1"/>
    <col min="13662" max="13662" width="10.5703125" style="30" bestFit="1" customWidth="1"/>
    <col min="13663" max="13824" width="9.140625" style="30"/>
    <col min="13825" max="13825" width="2.7109375" style="30" customWidth="1"/>
    <col min="13826" max="13826" width="26.42578125" style="30" customWidth="1"/>
    <col min="13827" max="13827" width="10" style="30" customWidth="1"/>
    <col min="13828" max="13828" width="11.5703125" style="30" customWidth="1"/>
    <col min="13829" max="13829" width="10.7109375" style="30" customWidth="1"/>
    <col min="13830" max="13830" width="14.140625" style="30" customWidth="1"/>
    <col min="13831" max="13831" width="5" style="30" customWidth="1"/>
    <col min="13832" max="13832" width="12" style="30" customWidth="1"/>
    <col min="13833" max="13834" width="10.42578125" style="30" customWidth="1"/>
    <col min="13835" max="13835" width="9.42578125" style="30" customWidth="1"/>
    <col min="13836" max="13836" width="9" style="30" customWidth="1"/>
    <col min="13837" max="13837" width="10.7109375" style="30" customWidth="1"/>
    <col min="13838" max="13838" width="9.5703125" style="30" customWidth="1"/>
    <col min="13839" max="13840" width="10.140625" style="30" customWidth="1"/>
    <col min="13841" max="13841" width="7.7109375" style="30" customWidth="1"/>
    <col min="13842" max="13842" width="8.140625" style="30" customWidth="1"/>
    <col min="13843" max="13843" width="8.85546875" style="30" customWidth="1"/>
    <col min="13844" max="13844" width="10.42578125" style="30" customWidth="1"/>
    <col min="13845" max="13845" width="9.85546875" style="30" customWidth="1"/>
    <col min="13846" max="13846" width="8.140625" style="30" customWidth="1"/>
    <col min="13847" max="13847" width="12.5703125" style="30" customWidth="1"/>
    <col min="13848" max="13848" width="10.42578125" style="30" customWidth="1"/>
    <col min="13849" max="13849" width="12.140625" style="30" customWidth="1"/>
    <col min="13850" max="13850" width="10.42578125" style="30" customWidth="1"/>
    <col min="13851" max="13851" width="9.85546875" style="30" customWidth="1"/>
    <col min="13852" max="13852" width="8.42578125" style="30" customWidth="1"/>
    <col min="13853" max="13853" width="10.42578125" style="30" customWidth="1"/>
    <col min="13854" max="13854" width="7" style="30" customWidth="1"/>
    <col min="13855" max="13855" width="6.7109375" style="30" customWidth="1"/>
    <col min="13856" max="13856" width="8.28515625" style="30" customWidth="1"/>
    <col min="13857" max="13857" width="7" style="30" customWidth="1"/>
    <col min="13858" max="13858" width="7.7109375" style="30" customWidth="1"/>
    <col min="13859" max="13859" width="11.5703125" style="30" customWidth="1"/>
    <col min="13860" max="13860" width="12.5703125" style="30" customWidth="1"/>
    <col min="13861" max="13861" width="10.5703125" style="30" customWidth="1"/>
    <col min="13862" max="13862" width="14" style="30" customWidth="1"/>
    <col min="13863" max="13863" width="10.7109375" style="30" customWidth="1"/>
    <col min="13864" max="13864" width="11.5703125" style="30" customWidth="1"/>
    <col min="13865" max="13866" width="11.42578125" style="30" customWidth="1"/>
    <col min="13867" max="13867" width="10.42578125" style="30" customWidth="1"/>
    <col min="13868" max="13868" width="10.5703125" style="30" customWidth="1"/>
    <col min="13869" max="13869" width="12" style="30" customWidth="1"/>
    <col min="13870" max="13870" width="14.5703125" style="30" customWidth="1"/>
    <col min="13871" max="13871" width="10.7109375" style="30" customWidth="1"/>
    <col min="13872" max="13872" width="10.5703125" style="30" customWidth="1"/>
    <col min="13873" max="13874" width="11.5703125" style="30" customWidth="1"/>
    <col min="13875" max="13875" width="10.5703125" style="30" customWidth="1"/>
    <col min="13876" max="13879" width="10.42578125" style="30" customWidth="1"/>
    <col min="13880" max="13880" width="10.7109375" style="30" customWidth="1"/>
    <col min="13881" max="13881" width="11.85546875" style="30" customWidth="1"/>
    <col min="13882" max="13882" width="10.42578125" style="30" customWidth="1"/>
    <col min="13883" max="13883" width="7.42578125" style="30" customWidth="1"/>
    <col min="13884" max="13884" width="6.5703125" style="30" customWidth="1"/>
    <col min="13885" max="13885" width="9.85546875" style="30" customWidth="1"/>
    <col min="13886" max="13886" width="10.42578125" style="30" customWidth="1"/>
    <col min="13887" max="13887" width="8.7109375" style="30" customWidth="1"/>
    <col min="13888" max="13889" width="10.5703125" style="30" customWidth="1"/>
    <col min="13890" max="13891" width="12.85546875" style="30" customWidth="1"/>
    <col min="13892" max="13892" width="14.28515625" style="30" bestFit="1" customWidth="1"/>
    <col min="13893" max="13893" width="16.140625" style="30" bestFit="1" customWidth="1"/>
    <col min="13894" max="13895" width="14.28515625" style="30" bestFit="1" customWidth="1"/>
    <col min="13896" max="13898" width="11.7109375" style="30" bestFit="1" customWidth="1"/>
    <col min="13899" max="13899" width="11.140625" style="30" bestFit="1" customWidth="1"/>
    <col min="13900" max="13900" width="11.7109375" style="30" bestFit="1" customWidth="1"/>
    <col min="13901" max="13901" width="10.7109375" style="30" bestFit="1" customWidth="1"/>
    <col min="13902" max="13902" width="16.7109375" style="30" bestFit="1" customWidth="1"/>
    <col min="13903" max="13906" width="10.5703125" style="30" bestFit="1" customWidth="1"/>
    <col min="13907" max="13907" width="12.85546875" style="30" bestFit="1" customWidth="1"/>
    <col min="13908" max="13908" width="11.7109375" style="30" bestFit="1" customWidth="1"/>
    <col min="13909" max="13909" width="10.5703125" style="30" bestFit="1" customWidth="1"/>
    <col min="13910" max="13910" width="16" style="30" bestFit="1" customWidth="1"/>
    <col min="13911" max="13911" width="10.5703125" style="30" bestFit="1" customWidth="1"/>
    <col min="13912" max="13912" width="10.5703125" style="30" customWidth="1"/>
    <col min="13913" max="13913" width="14.85546875" style="30" bestFit="1" customWidth="1"/>
    <col min="13914" max="13916" width="10.5703125" style="30" bestFit="1" customWidth="1"/>
    <col min="13917" max="13917" width="11.140625" style="30" bestFit="1" customWidth="1"/>
    <col min="13918" max="13918" width="10.5703125" style="30" bestFit="1" customWidth="1"/>
    <col min="13919" max="14080" width="9.140625" style="30"/>
    <col min="14081" max="14081" width="2.7109375" style="30" customWidth="1"/>
    <col min="14082" max="14082" width="26.42578125" style="30" customWidth="1"/>
    <col min="14083" max="14083" width="10" style="30" customWidth="1"/>
    <col min="14084" max="14084" width="11.5703125" style="30" customWidth="1"/>
    <col min="14085" max="14085" width="10.7109375" style="30" customWidth="1"/>
    <col min="14086" max="14086" width="14.140625" style="30" customWidth="1"/>
    <col min="14087" max="14087" width="5" style="30" customWidth="1"/>
    <col min="14088" max="14088" width="12" style="30" customWidth="1"/>
    <col min="14089" max="14090" width="10.42578125" style="30" customWidth="1"/>
    <col min="14091" max="14091" width="9.42578125" style="30" customWidth="1"/>
    <col min="14092" max="14092" width="9" style="30" customWidth="1"/>
    <col min="14093" max="14093" width="10.7109375" style="30" customWidth="1"/>
    <col min="14094" max="14094" width="9.5703125" style="30" customWidth="1"/>
    <col min="14095" max="14096" width="10.140625" style="30" customWidth="1"/>
    <col min="14097" max="14097" width="7.7109375" style="30" customWidth="1"/>
    <col min="14098" max="14098" width="8.140625" style="30" customWidth="1"/>
    <col min="14099" max="14099" width="8.85546875" style="30" customWidth="1"/>
    <col min="14100" max="14100" width="10.42578125" style="30" customWidth="1"/>
    <col min="14101" max="14101" width="9.85546875" style="30" customWidth="1"/>
    <col min="14102" max="14102" width="8.140625" style="30" customWidth="1"/>
    <col min="14103" max="14103" width="12.5703125" style="30" customWidth="1"/>
    <col min="14104" max="14104" width="10.42578125" style="30" customWidth="1"/>
    <col min="14105" max="14105" width="12.140625" style="30" customWidth="1"/>
    <col min="14106" max="14106" width="10.42578125" style="30" customWidth="1"/>
    <col min="14107" max="14107" width="9.85546875" style="30" customWidth="1"/>
    <col min="14108" max="14108" width="8.42578125" style="30" customWidth="1"/>
    <col min="14109" max="14109" width="10.42578125" style="30" customWidth="1"/>
    <col min="14110" max="14110" width="7" style="30" customWidth="1"/>
    <col min="14111" max="14111" width="6.7109375" style="30" customWidth="1"/>
    <col min="14112" max="14112" width="8.28515625" style="30" customWidth="1"/>
    <col min="14113" max="14113" width="7" style="30" customWidth="1"/>
    <col min="14114" max="14114" width="7.7109375" style="30" customWidth="1"/>
    <col min="14115" max="14115" width="11.5703125" style="30" customWidth="1"/>
    <col min="14116" max="14116" width="12.5703125" style="30" customWidth="1"/>
    <col min="14117" max="14117" width="10.5703125" style="30" customWidth="1"/>
    <col min="14118" max="14118" width="14" style="30" customWidth="1"/>
    <col min="14119" max="14119" width="10.7109375" style="30" customWidth="1"/>
    <col min="14120" max="14120" width="11.5703125" style="30" customWidth="1"/>
    <col min="14121" max="14122" width="11.42578125" style="30" customWidth="1"/>
    <col min="14123" max="14123" width="10.42578125" style="30" customWidth="1"/>
    <col min="14124" max="14124" width="10.5703125" style="30" customWidth="1"/>
    <col min="14125" max="14125" width="12" style="30" customWidth="1"/>
    <col min="14126" max="14126" width="14.5703125" style="30" customWidth="1"/>
    <col min="14127" max="14127" width="10.7109375" style="30" customWidth="1"/>
    <col min="14128" max="14128" width="10.5703125" style="30" customWidth="1"/>
    <col min="14129" max="14130" width="11.5703125" style="30" customWidth="1"/>
    <col min="14131" max="14131" width="10.5703125" style="30" customWidth="1"/>
    <col min="14132" max="14135" width="10.42578125" style="30" customWidth="1"/>
    <col min="14136" max="14136" width="10.7109375" style="30" customWidth="1"/>
    <col min="14137" max="14137" width="11.85546875" style="30" customWidth="1"/>
    <col min="14138" max="14138" width="10.42578125" style="30" customWidth="1"/>
    <col min="14139" max="14139" width="7.42578125" style="30" customWidth="1"/>
    <col min="14140" max="14140" width="6.5703125" style="30" customWidth="1"/>
    <col min="14141" max="14141" width="9.85546875" style="30" customWidth="1"/>
    <col min="14142" max="14142" width="10.42578125" style="30" customWidth="1"/>
    <col min="14143" max="14143" width="8.7109375" style="30" customWidth="1"/>
    <col min="14144" max="14145" width="10.5703125" style="30" customWidth="1"/>
    <col min="14146" max="14147" width="12.85546875" style="30" customWidth="1"/>
    <col min="14148" max="14148" width="14.28515625" style="30" bestFit="1" customWidth="1"/>
    <col min="14149" max="14149" width="16.140625" style="30" bestFit="1" customWidth="1"/>
    <col min="14150" max="14151" width="14.28515625" style="30" bestFit="1" customWidth="1"/>
    <col min="14152" max="14154" width="11.7109375" style="30" bestFit="1" customWidth="1"/>
    <col min="14155" max="14155" width="11.140625" style="30" bestFit="1" customWidth="1"/>
    <col min="14156" max="14156" width="11.7109375" style="30" bestFit="1" customWidth="1"/>
    <col min="14157" max="14157" width="10.7109375" style="30" bestFit="1" customWidth="1"/>
    <col min="14158" max="14158" width="16.7109375" style="30" bestFit="1" customWidth="1"/>
    <col min="14159" max="14162" width="10.5703125" style="30" bestFit="1" customWidth="1"/>
    <col min="14163" max="14163" width="12.85546875" style="30" bestFit="1" customWidth="1"/>
    <col min="14164" max="14164" width="11.7109375" style="30" bestFit="1" customWidth="1"/>
    <col min="14165" max="14165" width="10.5703125" style="30" bestFit="1" customWidth="1"/>
    <col min="14166" max="14166" width="16" style="30" bestFit="1" customWidth="1"/>
    <col min="14167" max="14167" width="10.5703125" style="30" bestFit="1" customWidth="1"/>
    <col min="14168" max="14168" width="10.5703125" style="30" customWidth="1"/>
    <col min="14169" max="14169" width="14.85546875" style="30" bestFit="1" customWidth="1"/>
    <col min="14170" max="14172" width="10.5703125" style="30" bestFit="1" customWidth="1"/>
    <col min="14173" max="14173" width="11.140625" style="30" bestFit="1" customWidth="1"/>
    <col min="14174" max="14174" width="10.5703125" style="30" bestFit="1" customWidth="1"/>
    <col min="14175" max="14336" width="9.140625" style="30"/>
    <col min="14337" max="14337" width="2.7109375" style="30" customWidth="1"/>
    <col min="14338" max="14338" width="26.42578125" style="30" customWidth="1"/>
    <col min="14339" max="14339" width="10" style="30" customWidth="1"/>
    <col min="14340" max="14340" width="11.5703125" style="30" customWidth="1"/>
    <col min="14341" max="14341" width="10.7109375" style="30" customWidth="1"/>
    <col min="14342" max="14342" width="14.140625" style="30" customWidth="1"/>
    <col min="14343" max="14343" width="5" style="30" customWidth="1"/>
    <col min="14344" max="14344" width="12" style="30" customWidth="1"/>
    <col min="14345" max="14346" width="10.42578125" style="30" customWidth="1"/>
    <col min="14347" max="14347" width="9.42578125" style="30" customWidth="1"/>
    <col min="14348" max="14348" width="9" style="30" customWidth="1"/>
    <col min="14349" max="14349" width="10.7109375" style="30" customWidth="1"/>
    <col min="14350" max="14350" width="9.5703125" style="30" customWidth="1"/>
    <col min="14351" max="14352" width="10.140625" style="30" customWidth="1"/>
    <col min="14353" max="14353" width="7.7109375" style="30" customWidth="1"/>
    <col min="14354" max="14354" width="8.140625" style="30" customWidth="1"/>
    <col min="14355" max="14355" width="8.85546875" style="30" customWidth="1"/>
    <col min="14356" max="14356" width="10.42578125" style="30" customWidth="1"/>
    <col min="14357" max="14357" width="9.85546875" style="30" customWidth="1"/>
    <col min="14358" max="14358" width="8.140625" style="30" customWidth="1"/>
    <col min="14359" max="14359" width="12.5703125" style="30" customWidth="1"/>
    <col min="14360" max="14360" width="10.42578125" style="30" customWidth="1"/>
    <col min="14361" max="14361" width="12.140625" style="30" customWidth="1"/>
    <col min="14362" max="14362" width="10.42578125" style="30" customWidth="1"/>
    <col min="14363" max="14363" width="9.85546875" style="30" customWidth="1"/>
    <col min="14364" max="14364" width="8.42578125" style="30" customWidth="1"/>
    <col min="14365" max="14365" width="10.42578125" style="30" customWidth="1"/>
    <col min="14366" max="14366" width="7" style="30" customWidth="1"/>
    <col min="14367" max="14367" width="6.7109375" style="30" customWidth="1"/>
    <col min="14368" max="14368" width="8.28515625" style="30" customWidth="1"/>
    <col min="14369" max="14369" width="7" style="30" customWidth="1"/>
    <col min="14370" max="14370" width="7.7109375" style="30" customWidth="1"/>
    <col min="14371" max="14371" width="11.5703125" style="30" customWidth="1"/>
    <col min="14372" max="14372" width="12.5703125" style="30" customWidth="1"/>
    <col min="14373" max="14373" width="10.5703125" style="30" customWidth="1"/>
    <col min="14374" max="14374" width="14" style="30" customWidth="1"/>
    <col min="14375" max="14375" width="10.7109375" style="30" customWidth="1"/>
    <col min="14376" max="14376" width="11.5703125" style="30" customWidth="1"/>
    <col min="14377" max="14378" width="11.42578125" style="30" customWidth="1"/>
    <col min="14379" max="14379" width="10.42578125" style="30" customWidth="1"/>
    <col min="14380" max="14380" width="10.5703125" style="30" customWidth="1"/>
    <col min="14381" max="14381" width="12" style="30" customWidth="1"/>
    <col min="14382" max="14382" width="14.5703125" style="30" customWidth="1"/>
    <col min="14383" max="14383" width="10.7109375" style="30" customWidth="1"/>
    <col min="14384" max="14384" width="10.5703125" style="30" customWidth="1"/>
    <col min="14385" max="14386" width="11.5703125" style="30" customWidth="1"/>
    <col min="14387" max="14387" width="10.5703125" style="30" customWidth="1"/>
    <col min="14388" max="14391" width="10.42578125" style="30" customWidth="1"/>
    <col min="14392" max="14392" width="10.7109375" style="30" customWidth="1"/>
    <col min="14393" max="14393" width="11.85546875" style="30" customWidth="1"/>
    <col min="14394" max="14394" width="10.42578125" style="30" customWidth="1"/>
    <col min="14395" max="14395" width="7.42578125" style="30" customWidth="1"/>
    <col min="14396" max="14396" width="6.5703125" style="30" customWidth="1"/>
    <col min="14397" max="14397" width="9.85546875" style="30" customWidth="1"/>
    <col min="14398" max="14398" width="10.42578125" style="30" customWidth="1"/>
    <col min="14399" max="14399" width="8.7109375" style="30" customWidth="1"/>
    <col min="14400" max="14401" width="10.5703125" style="30" customWidth="1"/>
    <col min="14402" max="14403" width="12.85546875" style="30" customWidth="1"/>
    <col min="14404" max="14404" width="14.28515625" style="30" bestFit="1" customWidth="1"/>
    <col min="14405" max="14405" width="16.140625" style="30" bestFit="1" customWidth="1"/>
    <col min="14406" max="14407" width="14.28515625" style="30" bestFit="1" customWidth="1"/>
    <col min="14408" max="14410" width="11.7109375" style="30" bestFit="1" customWidth="1"/>
    <col min="14411" max="14411" width="11.140625" style="30" bestFit="1" customWidth="1"/>
    <col min="14412" max="14412" width="11.7109375" style="30" bestFit="1" customWidth="1"/>
    <col min="14413" max="14413" width="10.7109375" style="30" bestFit="1" customWidth="1"/>
    <col min="14414" max="14414" width="16.7109375" style="30" bestFit="1" customWidth="1"/>
    <col min="14415" max="14418" width="10.5703125" style="30" bestFit="1" customWidth="1"/>
    <col min="14419" max="14419" width="12.85546875" style="30" bestFit="1" customWidth="1"/>
    <col min="14420" max="14420" width="11.7109375" style="30" bestFit="1" customWidth="1"/>
    <col min="14421" max="14421" width="10.5703125" style="30" bestFit="1" customWidth="1"/>
    <col min="14422" max="14422" width="16" style="30" bestFit="1" customWidth="1"/>
    <col min="14423" max="14423" width="10.5703125" style="30" bestFit="1" customWidth="1"/>
    <col min="14424" max="14424" width="10.5703125" style="30" customWidth="1"/>
    <col min="14425" max="14425" width="14.85546875" style="30" bestFit="1" customWidth="1"/>
    <col min="14426" max="14428" width="10.5703125" style="30" bestFit="1" customWidth="1"/>
    <col min="14429" max="14429" width="11.140625" style="30" bestFit="1" customWidth="1"/>
    <col min="14430" max="14430" width="10.5703125" style="30" bestFit="1" customWidth="1"/>
    <col min="14431" max="14592" width="9.140625" style="30"/>
    <col min="14593" max="14593" width="2.7109375" style="30" customWidth="1"/>
    <col min="14594" max="14594" width="26.42578125" style="30" customWidth="1"/>
    <col min="14595" max="14595" width="10" style="30" customWidth="1"/>
    <col min="14596" max="14596" width="11.5703125" style="30" customWidth="1"/>
    <col min="14597" max="14597" width="10.7109375" style="30" customWidth="1"/>
    <col min="14598" max="14598" width="14.140625" style="30" customWidth="1"/>
    <col min="14599" max="14599" width="5" style="30" customWidth="1"/>
    <col min="14600" max="14600" width="12" style="30" customWidth="1"/>
    <col min="14601" max="14602" width="10.42578125" style="30" customWidth="1"/>
    <col min="14603" max="14603" width="9.42578125" style="30" customWidth="1"/>
    <col min="14604" max="14604" width="9" style="30" customWidth="1"/>
    <col min="14605" max="14605" width="10.7109375" style="30" customWidth="1"/>
    <col min="14606" max="14606" width="9.5703125" style="30" customWidth="1"/>
    <col min="14607" max="14608" width="10.140625" style="30" customWidth="1"/>
    <col min="14609" max="14609" width="7.7109375" style="30" customWidth="1"/>
    <col min="14610" max="14610" width="8.140625" style="30" customWidth="1"/>
    <col min="14611" max="14611" width="8.85546875" style="30" customWidth="1"/>
    <col min="14612" max="14612" width="10.42578125" style="30" customWidth="1"/>
    <col min="14613" max="14613" width="9.85546875" style="30" customWidth="1"/>
    <col min="14614" max="14614" width="8.140625" style="30" customWidth="1"/>
    <col min="14615" max="14615" width="12.5703125" style="30" customWidth="1"/>
    <col min="14616" max="14616" width="10.42578125" style="30" customWidth="1"/>
    <col min="14617" max="14617" width="12.140625" style="30" customWidth="1"/>
    <col min="14618" max="14618" width="10.42578125" style="30" customWidth="1"/>
    <col min="14619" max="14619" width="9.85546875" style="30" customWidth="1"/>
    <col min="14620" max="14620" width="8.42578125" style="30" customWidth="1"/>
    <col min="14621" max="14621" width="10.42578125" style="30" customWidth="1"/>
    <col min="14622" max="14622" width="7" style="30" customWidth="1"/>
    <col min="14623" max="14623" width="6.7109375" style="30" customWidth="1"/>
    <col min="14624" max="14624" width="8.28515625" style="30" customWidth="1"/>
    <col min="14625" max="14625" width="7" style="30" customWidth="1"/>
    <col min="14626" max="14626" width="7.7109375" style="30" customWidth="1"/>
    <col min="14627" max="14627" width="11.5703125" style="30" customWidth="1"/>
    <col min="14628" max="14628" width="12.5703125" style="30" customWidth="1"/>
    <col min="14629" max="14629" width="10.5703125" style="30" customWidth="1"/>
    <col min="14630" max="14630" width="14" style="30" customWidth="1"/>
    <col min="14631" max="14631" width="10.7109375" style="30" customWidth="1"/>
    <col min="14632" max="14632" width="11.5703125" style="30" customWidth="1"/>
    <col min="14633" max="14634" width="11.42578125" style="30" customWidth="1"/>
    <col min="14635" max="14635" width="10.42578125" style="30" customWidth="1"/>
    <col min="14636" max="14636" width="10.5703125" style="30" customWidth="1"/>
    <col min="14637" max="14637" width="12" style="30" customWidth="1"/>
    <col min="14638" max="14638" width="14.5703125" style="30" customWidth="1"/>
    <col min="14639" max="14639" width="10.7109375" style="30" customWidth="1"/>
    <col min="14640" max="14640" width="10.5703125" style="30" customWidth="1"/>
    <col min="14641" max="14642" width="11.5703125" style="30" customWidth="1"/>
    <col min="14643" max="14643" width="10.5703125" style="30" customWidth="1"/>
    <col min="14644" max="14647" width="10.42578125" style="30" customWidth="1"/>
    <col min="14648" max="14648" width="10.7109375" style="30" customWidth="1"/>
    <col min="14649" max="14649" width="11.85546875" style="30" customWidth="1"/>
    <col min="14650" max="14650" width="10.42578125" style="30" customWidth="1"/>
    <col min="14651" max="14651" width="7.42578125" style="30" customWidth="1"/>
    <col min="14652" max="14652" width="6.5703125" style="30" customWidth="1"/>
    <col min="14653" max="14653" width="9.85546875" style="30" customWidth="1"/>
    <col min="14654" max="14654" width="10.42578125" style="30" customWidth="1"/>
    <col min="14655" max="14655" width="8.7109375" style="30" customWidth="1"/>
    <col min="14656" max="14657" width="10.5703125" style="30" customWidth="1"/>
    <col min="14658" max="14659" width="12.85546875" style="30" customWidth="1"/>
    <col min="14660" max="14660" width="14.28515625" style="30" bestFit="1" customWidth="1"/>
    <col min="14661" max="14661" width="16.140625" style="30" bestFit="1" customWidth="1"/>
    <col min="14662" max="14663" width="14.28515625" style="30" bestFit="1" customWidth="1"/>
    <col min="14664" max="14666" width="11.7109375" style="30" bestFit="1" customWidth="1"/>
    <col min="14667" max="14667" width="11.140625" style="30" bestFit="1" customWidth="1"/>
    <col min="14668" max="14668" width="11.7109375" style="30" bestFit="1" customWidth="1"/>
    <col min="14669" max="14669" width="10.7109375" style="30" bestFit="1" customWidth="1"/>
    <col min="14670" max="14670" width="16.7109375" style="30" bestFit="1" customWidth="1"/>
    <col min="14671" max="14674" width="10.5703125" style="30" bestFit="1" customWidth="1"/>
    <col min="14675" max="14675" width="12.85546875" style="30" bestFit="1" customWidth="1"/>
    <col min="14676" max="14676" width="11.7109375" style="30" bestFit="1" customWidth="1"/>
    <col min="14677" max="14677" width="10.5703125" style="30" bestFit="1" customWidth="1"/>
    <col min="14678" max="14678" width="16" style="30" bestFit="1" customWidth="1"/>
    <col min="14679" max="14679" width="10.5703125" style="30" bestFit="1" customWidth="1"/>
    <col min="14680" max="14680" width="10.5703125" style="30" customWidth="1"/>
    <col min="14681" max="14681" width="14.85546875" style="30" bestFit="1" customWidth="1"/>
    <col min="14682" max="14684" width="10.5703125" style="30" bestFit="1" customWidth="1"/>
    <col min="14685" max="14685" width="11.140625" style="30" bestFit="1" customWidth="1"/>
    <col min="14686" max="14686" width="10.5703125" style="30" bestFit="1" customWidth="1"/>
    <col min="14687" max="14848" width="9.140625" style="30"/>
    <col min="14849" max="14849" width="2.7109375" style="30" customWidth="1"/>
    <col min="14850" max="14850" width="26.42578125" style="30" customWidth="1"/>
    <col min="14851" max="14851" width="10" style="30" customWidth="1"/>
    <col min="14852" max="14852" width="11.5703125" style="30" customWidth="1"/>
    <col min="14853" max="14853" width="10.7109375" style="30" customWidth="1"/>
    <col min="14854" max="14854" width="14.140625" style="30" customWidth="1"/>
    <col min="14855" max="14855" width="5" style="30" customWidth="1"/>
    <col min="14856" max="14856" width="12" style="30" customWidth="1"/>
    <col min="14857" max="14858" width="10.42578125" style="30" customWidth="1"/>
    <col min="14859" max="14859" width="9.42578125" style="30" customWidth="1"/>
    <col min="14860" max="14860" width="9" style="30" customWidth="1"/>
    <col min="14861" max="14861" width="10.7109375" style="30" customWidth="1"/>
    <col min="14862" max="14862" width="9.5703125" style="30" customWidth="1"/>
    <col min="14863" max="14864" width="10.140625" style="30" customWidth="1"/>
    <col min="14865" max="14865" width="7.7109375" style="30" customWidth="1"/>
    <col min="14866" max="14866" width="8.140625" style="30" customWidth="1"/>
    <col min="14867" max="14867" width="8.85546875" style="30" customWidth="1"/>
    <col min="14868" max="14868" width="10.42578125" style="30" customWidth="1"/>
    <col min="14869" max="14869" width="9.85546875" style="30" customWidth="1"/>
    <col min="14870" max="14870" width="8.140625" style="30" customWidth="1"/>
    <col min="14871" max="14871" width="12.5703125" style="30" customWidth="1"/>
    <col min="14872" max="14872" width="10.42578125" style="30" customWidth="1"/>
    <col min="14873" max="14873" width="12.140625" style="30" customWidth="1"/>
    <col min="14874" max="14874" width="10.42578125" style="30" customWidth="1"/>
    <col min="14875" max="14875" width="9.85546875" style="30" customWidth="1"/>
    <col min="14876" max="14876" width="8.42578125" style="30" customWidth="1"/>
    <col min="14877" max="14877" width="10.42578125" style="30" customWidth="1"/>
    <col min="14878" max="14878" width="7" style="30" customWidth="1"/>
    <col min="14879" max="14879" width="6.7109375" style="30" customWidth="1"/>
    <col min="14880" max="14880" width="8.28515625" style="30" customWidth="1"/>
    <col min="14881" max="14881" width="7" style="30" customWidth="1"/>
    <col min="14882" max="14882" width="7.7109375" style="30" customWidth="1"/>
    <col min="14883" max="14883" width="11.5703125" style="30" customWidth="1"/>
    <col min="14884" max="14884" width="12.5703125" style="30" customWidth="1"/>
    <col min="14885" max="14885" width="10.5703125" style="30" customWidth="1"/>
    <col min="14886" max="14886" width="14" style="30" customWidth="1"/>
    <col min="14887" max="14887" width="10.7109375" style="30" customWidth="1"/>
    <col min="14888" max="14888" width="11.5703125" style="30" customWidth="1"/>
    <col min="14889" max="14890" width="11.42578125" style="30" customWidth="1"/>
    <col min="14891" max="14891" width="10.42578125" style="30" customWidth="1"/>
    <col min="14892" max="14892" width="10.5703125" style="30" customWidth="1"/>
    <col min="14893" max="14893" width="12" style="30" customWidth="1"/>
    <col min="14894" max="14894" width="14.5703125" style="30" customWidth="1"/>
    <col min="14895" max="14895" width="10.7109375" style="30" customWidth="1"/>
    <col min="14896" max="14896" width="10.5703125" style="30" customWidth="1"/>
    <col min="14897" max="14898" width="11.5703125" style="30" customWidth="1"/>
    <col min="14899" max="14899" width="10.5703125" style="30" customWidth="1"/>
    <col min="14900" max="14903" width="10.42578125" style="30" customWidth="1"/>
    <col min="14904" max="14904" width="10.7109375" style="30" customWidth="1"/>
    <col min="14905" max="14905" width="11.85546875" style="30" customWidth="1"/>
    <col min="14906" max="14906" width="10.42578125" style="30" customWidth="1"/>
    <col min="14907" max="14907" width="7.42578125" style="30" customWidth="1"/>
    <col min="14908" max="14908" width="6.5703125" style="30" customWidth="1"/>
    <col min="14909" max="14909" width="9.85546875" style="30" customWidth="1"/>
    <col min="14910" max="14910" width="10.42578125" style="30" customWidth="1"/>
    <col min="14911" max="14911" width="8.7109375" style="30" customWidth="1"/>
    <col min="14912" max="14913" width="10.5703125" style="30" customWidth="1"/>
    <col min="14914" max="14915" width="12.85546875" style="30" customWidth="1"/>
    <col min="14916" max="14916" width="14.28515625" style="30" bestFit="1" customWidth="1"/>
    <col min="14917" max="14917" width="16.140625" style="30" bestFit="1" customWidth="1"/>
    <col min="14918" max="14919" width="14.28515625" style="30" bestFit="1" customWidth="1"/>
    <col min="14920" max="14922" width="11.7109375" style="30" bestFit="1" customWidth="1"/>
    <col min="14923" max="14923" width="11.140625" style="30" bestFit="1" customWidth="1"/>
    <col min="14924" max="14924" width="11.7109375" style="30" bestFit="1" customWidth="1"/>
    <col min="14925" max="14925" width="10.7109375" style="30" bestFit="1" customWidth="1"/>
    <col min="14926" max="14926" width="16.7109375" style="30" bestFit="1" customWidth="1"/>
    <col min="14927" max="14930" width="10.5703125" style="30" bestFit="1" customWidth="1"/>
    <col min="14931" max="14931" width="12.85546875" style="30" bestFit="1" customWidth="1"/>
    <col min="14932" max="14932" width="11.7109375" style="30" bestFit="1" customWidth="1"/>
    <col min="14933" max="14933" width="10.5703125" style="30" bestFit="1" customWidth="1"/>
    <col min="14934" max="14934" width="16" style="30" bestFit="1" customWidth="1"/>
    <col min="14935" max="14935" width="10.5703125" style="30" bestFit="1" customWidth="1"/>
    <col min="14936" max="14936" width="10.5703125" style="30" customWidth="1"/>
    <col min="14937" max="14937" width="14.85546875" style="30" bestFit="1" customWidth="1"/>
    <col min="14938" max="14940" width="10.5703125" style="30" bestFit="1" customWidth="1"/>
    <col min="14941" max="14941" width="11.140625" style="30" bestFit="1" customWidth="1"/>
    <col min="14942" max="14942" width="10.5703125" style="30" bestFit="1" customWidth="1"/>
    <col min="14943" max="15104" width="9.140625" style="30"/>
    <col min="15105" max="15105" width="2.7109375" style="30" customWidth="1"/>
    <col min="15106" max="15106" width="26.42578125" style="30" customWidth="1"/>
    <col min="15107" max="15107" width="10" style="30" customWidth="1"/>
    <col min="15108" max="15108" width="11.5703125" style="30" customWidth="1"/>
    <col min="15109" max="15109" width="10.7109375" style="30" customWidth="1"/>
    <col min="15110" max="15110" width="14.140625" style="30" customWidth="1"/>
    <col min="15111" max="15111" width="5" style="30" customWidth="1"/>
    <col min="15112" max="15112" width="12" style="30" customWidth="1"/>
    <col min="15113" max="15114" width="10.42578125" style="30" customWidth="1"/>
    <col min="15115" max="15115" width="9.42578125" style="30" customWidth="1"/>
    <col min="15116" max="15116" width="9" style="30" customWidth="1"/>
    <col min="15117" max="15117" width="10.7109375" style="30" customWidth="1"/>
    <col min="15118" max="15118" width="9.5703125" style="30" customWidth="1"/>
    <col min="15119" max="15120" width="10.140625" style="30" customWidth="1"/>
    <col min="15121" max="15121" width="7.7109375" style="30" customWidth="1"/>
    <col min="15122" max="15122" width="8.140625" style="30" customWidth="1"/>
    <col min="15123" max="15123" width="8.85546875" style="30" customWidth="1"/>
    <col min="15124" max="15124" width="10.42578125" style="30" customWidth="1"/>
    <col min="15125" max="15125" width="9.85546875" style="30" customWidth="1"/>
    <col min="15126" max="15126" width="8.140625" style="30" customWidth="1"/>
    <col min="15127" max="15127" width="12.5703125" style="30" customWidth="1"/>
    <col min="15128" max="15128" width="10.42578125" style="30" customWidth="1"/>
    <col min="15129" max="15129" width="12.140625" style="30" customWidth="1"/>
    <col min="15130" max="15130" width="10.42578125" style="30" customWidth="1"/>
    <col min="15131" max="15131" width="9.85546875" style="30" customWidth="1"/>
    <col min="15132" max="15132" width="8.42578125" style="30" customWidth="1"/>
    <col min="15133" max="15133" width="10.42578125" style="30" customWidth="1"/>
    <col min="15134" max="15134" width="7" style="30" customWidth="1"/>
    <col min="15135" max="15135" width="6.7109375" style="30" customWidth="1"/>
    <col min="15136" max="15136" width="8.28515625" style="30" customWidth="1"/>
    <col min="15137" max="15137" width="7" style="30" customWidth="1"/>
    <col min="15138" max="15138" width="7.7109375" style="30" customWidth="1"/>
    <col min="15139" max="15139" width="11.5703125" style="30" customWidth="1"/>
    <col min="15140" max="15140" width="12.5703125" style="30" customWidth="1"/>
    <col min="15141" max="15141" width="10.5703125" style="30" customWidth="1"/>
    <col min="15142" max="15142" width="14" style="30" customWidth="1"/>
    <col min="15143" max="15143" width="10.7109375" style="30" customWidth="1"/>
    <col min="15144" max="15144" width="11.5703125" style="30" customWidth="1"/>
    <col min="15145" max="15146" width="11.42578125" style="30" customWidth="1"/>
    <col min="15147" max="15147" width="10.42578125" style="30" customWidth="1"/>
    <col min="15148" max="15148" width="10.5703125" style="30" customWidth="1"/>
    <col min="15149" max="15149" width="12" style="30" customWidth="1"/>
    <col min="15150" max="15150" width="14.5703125" style="30" customWidth="1"/>
    <col min="15151" max="15151" width="10.7109375" style="30" customWidth="1"/>
    <col min="15152" max="15152" width="10.5703125" style="30" customWidth="1"/>
    <col min="15153" max="15154" width="11.5703125" style="30" customWidth="1"/>
    <col min="15155" max="15155" width="10.5703125" style="30" customWidth="1"/>
    <col min="15156" max="15159" width="10.42578125" style="30" customWidth="1"/>
    <col min="15160" max="15160" width="10.7109375" style="30" customWidth="1"/>
    <col min="15161" max="15161" width="11.85546875" style="30" customWidth="1"/>
    <col min="15162" max="15162" width="10.42578125" style="30" customWidth="1"/>
    <col min="15163" max="15163" width="7.42578125" style="30" customWidth="1"/>
    <col min="15164" max="15164" width="6.5703125" style="30" customWidth="1"/>
    <col min="15165" max="15165" width="9.85546875" style="30" customWidth="1"/>
    <col min="15166" max="15166" width="10.42578125" style="30" customWidth="1"/>
    <col min="15167" max="15167" width="8.7109375" style="30" customWidth="1"/>
    <col min="15168" max="15169" width="10.5703125" style="30" customWidth="1"/>
    <col min="15170" max="15171" width="12.85546875" style="30" customWidth="1"/>
    <col min="15172" max="15172" width="14.28515625" style="30" bestFit="1" customWidth="1"/>
    <col min="15173" max="15173" width="16.140625" style="30" bestFit="1" customWidth="1"/>
    <col min="15174" max="15175" width="14.28515625" style="30" bestFit="1" customWidth="1"/>
    <col min="15176" max="15178" width="11.7109375" style="30" bestFit="1" customWidth="1"/>
    <col min="15179" max="15179" width="11.140625" style="30" bestFit="1" customWidth="1"/>
    <col min="15180" max="15180" width="11.7109375" style="30" bestFit="1" customWidth="1"/>
    <col min="15181" max="15181" width="10.7109375" style="30" bestFit="1" customWidth="1"/>
    <col min="15182" max="15182" width="16.7109375" style="30" bestFit="1" customWidth="1"/>
    <col min="15183" max="15186" width="10.5703125" style="30" bestFit="1" customWidth="1"/>
    <col min="15187" max="15187" width="12.85546875" style="30" bestFit="1" customWidth="1"/>
    <col min="15188" max="15188" width="11.7109375" style="30" bestFit="1" customWidth="1"/>
    <col min="15189" max="15189" width="10.5703125" style="30" bestFit="1" customWidth="1"/>
    <col min="15190" max="15190" width="16" style="30" bestFit="1" customWidth="1"/>
    <col min="15191" max="15191" width="10.5703125" style="30" bestFit="1" customWidth="1"/>
    <col min="15192" max="15192" width="10.5703125" style="30" customWidth="1"/>
    <col min="15193" max="15193" width="14.85546875" style="30" bestFit="1" customWidth="1"/>
    <col min="15194" max="15196" width="10.5703125" style="30" bestFit="1" customWidth="1"/>
    <col min="15197" max="15197" width="11.140625" style="30" bestFit="1" customWidth="1"/>
    <col min="15198" max="15198" width="10.5703125" style="30" bestFit="1" customWidth="1"/>
    <col min="15199" max="15360" width="9.140625" style="30"/>
    <col min="15361" max="15361" width="2.7109375" style="30" customWidth="1"/>
    <col min="15362" max="15362" width="26.42578125" style="30" customWidth="1"/>
    <col min="15363" max="15363" width="10" style="30" customWidth="1"/>
    <col min="15364" max="15364" width="11.5703125" style="30" customWidth="1"/>
    <col min="15365" max="15365" width="10.7109375" style="30" customWidth="1"/>
    <col min="15366" max="15366" width="14.140625" style="30" customWidth="1"/>
    <col min="15367" max="15367" width="5" style="30" customWidth="1"/>
    <col min="15368" max="15368" width="12" style="30" customWidth="1"/>
    <col min="15369" max="15370" width="10.42578125" style="30" customWidth="1"/>
    <col min="15371" max="15371" width="9.42578125" style="30" customWidth="1"/>
    <col min="15372" max="15372" width="9" style="30" customWidth="1"/>
    <col min="15373" max="15373" width="10.7109375" style="30" customWidth="1"/>
    <col min="15374" max="15374" width="9.5703125" style="30" customWidth="1"/>
    <col min="15375" max="15376" width="10.140625" style="30" customWidth="1"/>
    <col min="15377" max="15377" width="7.7109375" style="30" customWidth="1"/>
    <col min="15378" max="15378" width="8.140625" style="30" customWidth="1"/>
    <col min="15379" max="15379" width="8.85546875" style="30" customWidth="1"/>
    <col min="15380" max="15380" width="10.42578125" style="30" customWidth="1"/>
    <col min="15381" max="15381" width="9.85546875" style="30" customWidth="1"/>
    <col min="15382" max="15382" width="8.140625" style="30" customWidth="1"/>
    <col min="15383" max="15383" width="12.5703125" style="30" customWidth="1"/>
    <col min="15384" max="15384" width="10.42578125" style="30" customWidth="1"/>
    <col min="15385" max="15385" width="12.140625" style="30" customWidth="1"/>
    <col min="15386" max="15386" width="10.42578125" style="30" customWidth="1"/>
    <col min="15387" max="15387" width="9.85546875" style="30" customWidth="1"/>
    <col min="15388" max="15388" width="8.42578125" style="30" customWidth="1"/>
    <col min="15389" max="15389" width="10.42578125" style="30" customWidth="1"/>
    <col min="15390" max="15390" width="7" style="30" customWidth="1"/>
    <col min="15391" max="15391" width="6.7109375" style="30" customWidth="1"/>
    <col min="15392" max="15392" width="8.28515625" style="30" customWidth="1"/>
    <col min="15393" max="15393" width="7" style="30" customWidth="1"/>
    <col min="15394" max="15394" width="7.7109375" style="30" customWidth="1"/>
    <col min="15395" max="15395" width="11.5703125" style="30" customWidth="1"/>
    <col min="15396" max="15396" width="12.5703125" style="30" customWidth="1"/>
    <col min="15397" max="15397" width="10.5703125" style="30" customWidth="1"/>
    <col min="15398" max="15398" width="14" style="30" customWidth="1"/>
    <col min="15399" max="15399" width="10.7109375" style="30" customWidth="1"/>
    <col min="15400" max="15400" width="11.5703125" style="30" customWidth="1"/>
    <col min="15401" max="15402" width="11.42578125" style="30" customWidth="1"/>
    <col min="15403" max="15403" width="10.42578125" style="30" customWidth="1"/>
    <col min="15404" max="15404" width="10.5703125" style="30" customWidth="1"/>
    <col min="15405" max="15405" width="12" style="30" customWidth="1"/>
    <col min="15406" max="15406" width="14.5703125" style="30" customWidth="1"/>
    <col min="15407" max="15407" width="10.7109375" style="30" customWidth="1"/>
    <col min="15408" max="15408" width="10.5703125" style="30" customWidth="1"/>
    <col min="15409" max="15410" width="11.5703125" style="30" customWidth="1"/>
    <col min="15411" max="15411" width="10.5703125" style="30" customWidth="1"/>
    <col min="15412" max="15415" width="10.42578125" style="30" customWidth="1"/>
    <col min="15416" max="15416" width="10.7109375" style="30" customWidth="1"/>
    <col min="15417" max="15417" width="11.85546875" style="30" customWidth="1"/>
    <col min="15418" max="15418" width="10.42578125" style="30" customWidth="1"/>
    <col min="15419" max="15419" width="7.42578125" style="30" customWidth="1"/>
    <col min="15420" max="15420" width="6.5703125" style="30" customWidth="1"/>
    <col min="15421" max="15421" width="9.85546875" style="30" customWidth="1"/>
    <col min="15422" max="15422" width="10.42578125" style="30" customWidth="1"/>
    <col min="15423" max="15423" width="8.7109375" style="30" customWidth="1"/>
    <col min="15424" max="15425" width="10.5703125" style="30" customWidth="1"/>
    <col min="15426" max="15427" width="12.85546875" style="30" customWidth="1"/>
    <col min="15428" max="15428" width="14.28515625" style="30" bestFit="1" customWidth="1"/>
    <col min="15429" max="15429" width="16.140625" style="30" bestFit="1" customWidth="1"/>
    <col min="15430" max="15431" width="14.28515625" style="30" bestFit="1" customWidth="1"/>
    <col min="15432" max="15434" width="11.7109375" style="30" bestFit="1" customWidth="1"/>
    <col min="15435" max="15435" width="11.140625" style="30" bestFit="1" customWidth="1"/>
    <col min="15436" max="15436" width="11.7109375" style="30" bestFit="1" customWidth="1"/>
    <col min="15437" max="15437" width="10.7109375" style="30" bestFit="1" customWidth="1"/>
    <col min="15438" max="15438" width="16.7109375" style="30" bestFit="1" customWidth="1"/>
    <col min="15439" max="15442" width="10.5703125" style="30" bestFit="1" customWidth="1"/>
    <col min="15443" max="15443" width="12.85546875" style="30" bestFit="1" customWidth="1"/>
    <col min="15444" max="15444" width="11.7109375" style="30" bestFit="1" customWidth="1"/>
    <col min="15445" max="15445" width="10.5703125" style="30" bestFit="1" customWidth="1"/>
    <col min="15446" max="15446" width="16" style="30" bestFit="1" customWidth="1"/>
    <col min="15447" max="15447" width="10.5703125" style="30" bestFit="1" customWidth="1"/>
    <col min="15448" max="15448" width="10.5703125" style="30" customWidth="1"/>
    <col min="15449" max="15449" width="14.85546875" style="30" bestFit="1" customWidth="1"/>
    <col min="15450" max="15452" width="10.5703125" style="30" bestFit="1" customWidth="1"/>
    <col min="15453" max="15453" width="11.140625" style="30" bestFit="1" customWidth="1"/>
    <col min="15454" max="15454" width="10.5703125" style="30" bestFit="1" customWidth="1"/>
    <col min="15455" max="15616" width="9.140625" style="30"/>
    <col min="15617" max="15617" width="2.7109375" style="30" customWidth="1"/>
    <col min="15618" max="15618" width="26.42578125" style="30" customWidth="1"/>
    <col min="15619" max="15619" width="10" style="30" customWidth="1"/>
    <col min="15620" max="15620" width="11.5703125" style="30" customWidth="1"/>
    <col min="15621" max="15621" width="10.7109375" style="30" customWidth="1"/>
    <col min="15622" max="15622" width="14.140625" style="30" customWidth="1"/>
    <col min="15623" max="15623" width="5" style="30" customWidth="1"/>
    <col min="15624" max="15624" width="12" style="30" customWidth="1"/>
    <col min="15625" max="15626" width="10.42578125" style="30" customWidth="1"/>
    <col min="15627" max="15627" width="9.42578125" style="30" customWidth="1"/>
    <col min="15628" max="15628" width="9" style="30" customWidth="1"/>
    <col min="15629" max="15629" width="10.7109375" style="30" customWidth="1"/>
    <col min="15630" max="15630" width="9.5703125" style="30" customWidth="1"/>
    <col min="15631" max="15632" width="10.140625" style="30" customWidth="1"/>
    <col min="15633" max="15633" width="7.7109375" style="30" customWidth="1"/>
    <col min="15634" max="15634" width="8.140625" style="30" customWidth="1"/>
    <col min="15635" max="15635" width="8.85546875" style="30" customWidth="1"/>
    <col min="15636" max="15636" width="10.42578125" style="30" customWidth="1"/>
    <col min="15637" max="15637" width="9.85546875" style="30" customWidth="1"/>
    <col min="15638" max="15638" width="8.140625" style="30" customWidth="1"/>
    <col min="15639" max="15639" width="12.5703125" style="30" customWidth="1"/>
    <col min="15640" max="15640" width="10.42578125" style="30" customWidth="1"/>
    <col min="15641" max="15641" width="12.140625" style="30" customWidth="1"/>
    <col min="15642" max="15642" width="10.42578125" style="30" customWidth="1"/>
    <col min="15643" max="15643" width="9.85546875" style="30" customWidth="1"/>
    <col min="15644" max="15644" width="8.42578125" style="30" customWidth="1"/>
    <col min="15645" max="15645" width="10.42578125" style="30" customWidth="1"/>
    <col min="15646" max="15646" width="7" style="30" customWidth="1"/>
    <col min="15647" max="15647" width="6.7109375" style="30" customWidth="1"/>
    <col min="15648" max="15648" width="8.28515625" style="30" customWidth="1"/>
    <col min="15649" max="15649" width="7" style="30" customWidth="1"/>
    <col min="15650" max="15650" width="7.7109375" style="30" customWidth="1"/>
    <col min="15651" max="15651" width="11.5703125" style="30" customWidth="1"/>
    <col min="15652" max="15652" width="12.5703125" style="30" customWidth="1"/>
    <col min="15653" max="15653" width="10.5703125" style="30" customWidth="1"/>
    <col min="15654" max="15654" width="14" style="30" customWidth="1"/>
    <col min="15655" max="15655" width="10.7109375" style="30" customWidth="1"/>
    <col min="15656" max="15656" width="11.5703125" style="30" customWidth="1"/>
    <col min="15657" max="15658" width="11.42578125" style="30" customWidth="1"/>
    <col min="15659" max="15659" width="10.42578125" style="30" customWidth="1"/>
    <col min="15660" max="15660" width="10.5703125" style="30" customWidth="1"/>
    <col min="15661" max="15661" width="12" style="30" customWidth="1"/>
    <col min="15662" max="15662" width="14.5703125" style="30" customWidth="1"/>
    <col min="15663" max="15663" width="10.7109375" style="30" customWidth="1"/>
    <col min="15664" max="15664" width="10.5703125" style="30" customWidth="1"/>
    <col min="15665" max="15666" width="11.5703125" style="30" customWidth="1"/>
    <col min="15667" max="15667" width="10.5703125" style="30" customWidth="1"/>
    <col min="15668" max="15671" width="10.42578125" style="30" customWidth="1"/>
    <col min="15672" max="15672" width="10.7109375" style="30" customWidth="1"/>
    <col min="15673" max="15673" width="11.85546875" style="30" customWidth="1"/>
    <col min="15674" max="15674" width="10.42578125" style="30" customWidth="1"/>
    <col min="15675" max="15675" width="7.42578125" style="30" customWidth="1"/>
    <col min="15676" max="15676" width="6.5703125" style="30" customWidth="1"/>
    <col min="15677" max="15677" width="9.85546875" style="30" customWidth="1"/>
    <col min="15678" max="15678" width="10.42578125" style="30" customWidth="1"/>
    <col min="15679" max="15679" width="8.7109375" style="30" customWidth="1"/>
    <col min="15680" max="15681" width="10.5703125" style="30" customWidth="1"/>
    <col min="15682" max="15683" width="12.85546875" style="30" customWidth="1"/>
    <col min="15684" max="15684" width="14.28515625" style="30" bestFit="1" customWidth="1"/>
    <col min="15685" max="15685" width="16.140625" style="30" bestFit="1" customWidth="1"/>
    <col min="15686" max="15687" width="14.28515625" style="30" bestFit="1" customWidth="1"/>
    <col min="15688" max="15690" width="11.7109375" style="30" bestFit="1" customWidth="1"/>
    <col min="15691" max="15691" width="11.140625" style="30" bestFit="1" customWidth="1"/>
    <col min="15692" max="15692" width="11.7109375" style="30" bestFit="1" customWidth="1"/>
    <col min="15693" max="15693" width="10.7109375" style="30" bestFit="1" customWidth="1"/>
    <col min="15694" max="15694" width="16.7109375" style="30" bestFit="1" customWidth="1"/>
    <col min="15695" max="15698" width="10.5703125" style="30" bestFit="1" customWidth="1"/>
    <col min="15699" max="15699" width="12.85546875" style="30" bestFit="1" customWidth="1"/>
    <col min="15700" max="15700" width="11.7109375" style="30" bestFit="1" customWidth="1"/>
    <col min="15701" max="15701" width="10.5703125" style="30" bestFit="1" customWidth="1"/>
    <col min="15702" max="15702" width="16" style="30" bestFit="1" customWidth="1"/>
    <col min="15703" max="15703" width="10.5703125" style="30" bestFit="1" customWidth="1"/>
    <col min="15704" max="15704" width="10.5703125" style="30" customWidth="1"/>
    <col min="15705" max="15705" width="14.85546875" style="30" bestFit="1" customWidth="1"/>
    <col min="15706" max="15708" width="10.5703125" style="30" bestFit="1" customWidth="1"/>
    <col min="15709" max="15709" width="11.140625" style="30" bestFit="1" customWidth="1"/>
    <col min="15710" max="15710" width="10.5703125" style="30" bestFit="1" customWidth="1"/>
    <col min="15711" max="15872" width="9.140625" style="30"/>
    <col min="15873" max="15873" width="2.7109375" style="30" customWidth="1"/>
    <col min="15874" max="15874" width="26.42578125" style="30" customWidth="1"/>
    <col min="15875" max="15875" width="10" style="30" customWidth="1"/>
    <col min="15876" max="15876" width="11.5703125" style="30" customWidth="1"/>
    <col min="15877" max="15877" width="10.7109375" style="30" customWidth="1"/>
    <col min="15878" max="15878" width="14.140625" style="30" customWidth="1"/>
    <col min="15879" max="15879" width="5" style="30" customWidth="1"/>
    <col min="15880" max="15880" width="12" style="30" customWidth="1"/>
    <col min="15881" max="15882" width="10.42578125" style="30" customWidth="1"/>
    <col min="15883" max="15883" width="9.42578125" style="30" customWidth="1"/>
    <col min="15884" max="15884" width="9" style="30" customWidth="1"/>
    <col min="15885" max="15885" width="10.7109375" style="30" customWidth="1"/>
    <col min="15886" max="15886" width="9.5703125" style="30" customWidth="1"/>
    <col min="15887" max="15888" width="10.140625" style="30" customWidth="1"/>
    <col min="15889" max="15889" width="7.7109375" style="30" customWidth="1"/>
    <col min="15890" max="15890" width="8.140625" style="30" customWidth="1"/>
    <col min="15891" max="15891" width="8.85546875" style="30" customWidth="1"/>
    <col min="15892" max="15892" width="10.42578125" style="30" customWidth="1"/>
    <col min="15893" max="15893" width="9.85546875" style="30" customWidth="1"/>
    <col min="15894" max="15894" width="8.140625" style="30" customWidth="1"/>
    <col min="15895" max="15895" width="12.5703125" style="30" customWidth="1"/>
    <col min="15896" max="15896" width="10.42578125" style="30" customWidth="1"/>
    <col min="15897" max="15897" width="12.140625" style="30" customWidth="1"/>
    <col min="15898" max="15898" width="10.42578125" style="30" customWidth="1"/>
    <col min="15899" max="15899" width="9.85546875" style="30" customWidth="1"/>
    <col min="15900" max="15900" width="8.42578125" style="30" customWidth="1"/>
    <col min="15901" max="15901" width="10.42578125" style="30" customWidth="1"/>
    <col min="15902" max="15902" width="7" style="30" customWidth="1"/>
    <col min="15903" max="15903" width="6.7109375" style="30" customWidth="1"/>
    <col min="15904" max="15904" width="8.28515625" style="30" customWidth="1"/>
    <col min="15905" max="15905" width="7" style="30" customWidth="1"/>
    <col min="15906" max="15906" width="7.7109375" style="30" customWidth="1"/>
    <col min="15907" max="15907" width="11.5703125" style="30" customWidth="1"/>
    <col min="15908" max="15908" width="12.5703125" style="30" customWidth="1"/>
    <col min="15909" max="15909" width="10.5703125" style="30" customWidth="1"/>
    <col min="15910" max="15910" width="14" style="30" customWidth="1"/>
    <col min="15911" max="15911" width="10.7109375" style="30" customWidth="1"/>
    <col min="15912" max="15912" width="11.5703125" style="30" customWidth="1"/>
    <col min="15913" max="15914" width="11.42578125" style="30" customWidth="1"/>
    <col min="15915" max="15915" width="10.42578125" style="30" customWidth="1"/>
    <col min="15916" max="15916" width="10.5703125" style="30" customWidth="1"/>
    <col min="15917" max="15917" width="12" style="30" customWidth="1"/>
    <col min="15918" max="15918" width="14.5703125" style="30" customWidth="1"/>
    <col min="15919" max="15919" width="10.7109375" style="30" customWidth="1"/>
    <col min="15920" max="15920" width="10.5703125" style="30" customWidth="1"/>
    <col min="15921" max="15922" width="11.5703125" style="30" customWidth="1"/>
    <col min="15923" max="15923" width="10.5703125" style="30" customWidth="1"/>
    <col min="15924" max="15927" width="10.42578125" style="30" customWidth="1"/>
    <col min="15928" max="15928" width="10.7109375" style="30" customWidth="1"/>
    <col min="15929" max="15929" width="11.85546875" style="30" customWidth="1"/>
    <col min="15930" max="15930" width="10.42578125" style="30" customWidth="1"/>
    <col min="15931" max="15931" width="7.42578125" style="30" customWidth="1"/>
    <col min="15932" max="15932" width="6.5703125" style="30" customWidth="1"/>
    <col min="15933" max="15933" width="9.85546875" style="30" customWidth="1"/>
    <col min="15934" max="15934" width="10.42578125" style="30" customWidth="1"/>
    <col min="15935" max="15935" width="8.7109375" style="30" customWidth="1"/>
    <col min="15936" max="15937" width="10.5703125" style="30" customWidth="1"/>
    <col min="15938" max="15939" width="12.85546875" style="30" customWidth="1"/>
    <col min="15940" max="15940" width="14.28515625" style="30" bestFit="1" customWidth="1"/>
    <col min="15941" max="15941" width="16.140625" style="30" bestFit="1" customWidth="1"/>
    <col min="15942" max="15943" width="14.28515625" style="30" bestFit="1" customWidth="1"/>
    <col min="15944" max="15946" width="11.7109375" style="30" bestFit="1" customWidth="1"/>
    <col min="15947" max="15947" width="11.140625" style="30" bestFit="1" customWidth="1"/>
    <col min="15948" max="15948" width="11.7109375" style="30" bestFit="1" customWidth="1"/>
    <col min="15949" max="15949" width="10.7109375" style="30" bestFit="1" customWidth="1"/>
    <col min="15950" max="15950" width="16.7109375" style="30" bestFit="1" customWidth="1"/>
    <col min="15951" max="15954" width="10.5703125" style="30" bestFit="1" customWidth="1"/>
    <col min="15955" max="15955" width="12.85546875" style="30" bestFit="1" customWidth="1"/>
    <col min="15956" max="15956" width="11.7109375" style="30" bestFit="1" customWidth="1"/>
    <col min="15957" max="15957" width="10.5703125" style="30" bestFit="1" customWidth="1"/>
    <col min="15958" max="15958" width="16" style="30" bestFit="1" customWidth="1"/>
    <col min="15959" max="15959" width="10.5703125" style="30" bestFit="1" customWidth="1"/>
    <col min="15960" max="15960" width="10.5703125" style="30" customWidth="1"/>
    <col min="15961" max="15961" width="14.85546875" style="30" bestFit="1" customWidth="1"/>
    <col min="15962" max="15964" width="10.5703125" style="30" bestFit="1" customWidth="1"/>
    <col min="15965" max="15965" width="11.140625" style="30" bestFit="1" customWidth="1"/>
    <col min="15966" max="15966" width="10.5703125" style="30" bestFit="1" customWidth="1"/>
    <col min="15967" max="16128" width="9.140625" style="30"/>
    <col min="16129" max="16129" width="2.7109375" style="30" customWidth="1"/>
    <col min="16130" max="16130" width="26.42578125" style="30" customWidth="1"/>
    <col min="16131" max="16131" width="10" style="30" customWidth="1"/>
    <col min="16132" max="16132" width="11.5703125" style="30" customWidth="1"/>
    <col min="16133" max="16133" width="10.7109375" style="30" customWidth="1"/>
    <col min="16134" max="16134" width="14.140625" style="30" customWidth="1"/>
    <col min="16135" max="16135" width="5" style="30" customWidth="1"/>
    <col min="16136" max="16136" width="12" style="30" customWidth="1"/>
    <col min="16137" max="16138" width="10.42578125" style="30" customWidth="1"/>
    <col min="16139" max="16139" width="9.42578125" style="30" customWidth="1"/>
    <col min="16140" max="16140" width="9" style="30" customWidth="1"/>
    <col min="16141" max="16141" width="10.7109375" style="30" customWidth="1"/>
    <col min="16142" max="16142" width="9.5703125" style="30" customWidth="1"/>
    <col min="16143" max="16144" width="10.140625" style="30" customWidth="1"/>
    <col min="16145" max="16145" width="7.7109375" style="30" customWidth="1"/>
    <col min="16146" max="16146" width="8.140625" style="30" customWidth="1"/>
    <col min="16147" max="16147" width="8.85546875" style="30" customWidth="1"/>
    <col min="16148" max="16148" width="10.42578125" style="30" customWidth="1"/>
    <col min="16149" max="16149" width="9.85546875" style="30" customWidth="1"/>
    <col min="16150" max="16150" width="8.140625" style="30" customWidth="1"/>
    <col min="16151" max="16151" width="12.5703125" style="30" customWidth="1"/>
    <col min="16152" max="16152" width="10.42578125" style="30" customWidth="1"/>
    <col min="16153" max="16153" width="12.140625" style="30" customWidth="1"/>
    <col min="16154" max="16154" width="10.42578125" style="30" customWidth="1"/>
    <col min="16155" max="16155" width="9.85546875" style="30" customWidth="1"/>
    <col min="16156" max="16156" width="8.42578125" style="30" customWidth="1"/>
    <col min="16157" max="16157" width="10.42578125" style="30" customWidth="1"/>
    <col min="16158" max="16158" width="7" style="30" customWidth="1"/>
    <col min="16159" max="16159" width="6.7109375" style="30" customWidth="1"/>
    <col min="16160" max="16160" width="8.28515625" style="30" customWidth="1"/>
    <col min="16161" max="16161" width="7" style="30" customWidth="1"/>
    <col min="16162" max="16162" width="7.7109375" style="30" customWidth="1"/>
    <col min="16163" max="16163" width="11.5703125" style="30" customWidth="1"/>
    <col min="16164" max="16164" width="12.5703125" style="30" customWidth="1"/>
    <col min="16165" max="16165" width="10.5703125" style="30" customWidth="1"/>
    <col min="16166" max="16166" width="14" style="30" customWidth="1"/>
    <col min="16167" max="16167" width="10.7109375" style="30" customWidth="1"/>
    <col min="16168" max="16168" width="11.5703125" style="30" customWidth="1"/>
    <col min="16169" max="16170" width="11.42578125" style="30" customWidth="1"/>
    <col min="16171" max="16171" width="10.42578125" style="30" customWidth="1"/>
    <col min="16172" max="16172" width="10.5703125" style="30" customWidth="1"/>
    <col min="16173" max="16173" width="12" style="30" customWidth="1"/>
    <col min="16174" max="16174" width="14.5703125" style="30" customWidth="1"/>
    <col min="16175" max="16175" width="10.7109375" style="30" customWidth="1"/>
    <col min="16176" max="16176" width="10.5703125" style="30" customWidth="1"/>
    <col min="16177" max="16178" width="11.5703125" style="30" customWidth="1"/>
    <col min="16179" max="16179" width="10.5703125" style="30" customWidth="1"/>
    <col min="16180" max="16183" width="10.42578125" style="30" customWidth="1"/>
    <col min="16184" max="16184" width="10.7109375" style="30" customWidth="1"/>
    <col min="16185" max="16185" width="11.85546875" style="30" customWidth="1"/>
    <col min="16186" max="16186" width="10.42578125" style="30" customWidth="1"/>
    <col min="16187" max="16187" width="7.42578125" style="30" customWidth="1"/>
    <col min="16188" max="16188" width="6.5703125" style="30" customWidth="1"/>
    <col min="16189" max="16189" width="9.85546875" style="30" customWidth="1"/>
    <col min="16190" max="16190" width="10.42578125" style="30" customWidth="1"/>
    <col min="16191" max="16191" width="8.7109375" style="30" customWidth="1"/>
    <col min="16192" max="16193" width="10.5703125" style="30" customWidth="1"/>
    <col min="16194" max="16195" width="12.85546875" style="30" customWidth="1"/>
    <col min="16196" max="16196" width="14.28515625" style="30" bestFit="1" customWidth="1"/>
    <col min="16197" max="16197" width="16.140625" style="30" bestFit="1" customWidth="1"/>
    <col min="16198" max="16199" width="14.28515625" style="30" bestFit="1" customWidth="1"/>
    <col min="16200" max="16202" width="11.7109375" style="30" bestFit="1" customWidth="1"/>
    <col min="16203" max="16203" width="11.140625" style="30" bestFit="1" customWidth="1"/>
    <col min="16204" max="16204" width="11.7109375" style="30" bestFit="1" customWidth="1"/>
    <col min="16205" max="16205" width="10.7109375" style="30" bestFit="1" customWidth="1"/>
    <col min="16206" max="16206" width="16.7109375" style="30" bestFit="1" customWidth="1"/>
    <col min="16207" max="16210" width="10.5703125" style="30" bestFit="1" customWidth="1"/>
    <col min="16211" max="16211" width="12.85546875" style="30" bestFit="1" customWidth="1"/>
    <col min="16212" max="16212" width="11.7109375" style="30" bestFit="1" customWidth="1"/>
    <col min="16213" max="16213" width="10.5703125" style="30" bestFit="1" customWidth="1"/>
    <col min="16214" max="16214" width="16" style="30" bestFit="1" customWidth="1"/>
    <col min="16215" max="16215" width="10.5703125" style="30" bestFit="1" customWidth="1"/>
    <col min="16216" max="16216" width="10.5703125" style="30" customWidth="1"/>
    <col min="16217" max="16217" width="14.85546875" style="30" bestFit="1" customWidth="1"/>
    <col min="16218" max="16220" width="10.5703125" style="30" bestFit="1" customWidth="1"/>
    <col min="16221" max="16221" width="11.140625" style="30" bestFit="1" customWidth="1"/>
    <col min="16222" max="16222" width="10.5703125" style="30" bestFit="1" customWidth="1"/>
    <col min="16223" max="16384" width="9.140625" style="30"/>
  </cols>
  <sheetData>
    <row r="1" spans="1:120" ht="1.5" customHeight="1" x14ac:dyDescent="0.2">
      <c r="A1" s="29" t="s">
        <v>24</v>
      </c>
      <c r="F1" s="33"/>
      <c r="G1" s="34"/>
      <c r="K1" s="35"/>
      <c r="AG1" s="40"/>
      <c r="AH1" s="41"/>
      <c r="BG1" s="33"/>
      <c r="BH1" s="33"/>
      <c r="BI1" s="33"/>
      <c r="BJ1" s="33"/>
      <c r="BK1" s="33"/>
      <c r="BL1" s="33"/>
      <c r="BM1" s="33"/>
      <c r="BN1" s="33"/>
    </row>
    <row r="2" spans="1:120" x14ac:dyDescent="0.2">
      <c r="A2" s="29" t="s">
        <v>38</v>
      </c>
      <c r="E2" s="33"/>
      <c r="F2" s="33"/>
      <c r="AF2" s="42"/>
      <c r="AG2" s="40"/>
      <c r="AH2" s="41"/>
    </row>
    <row r="3" spans="1:120" x14ac:dyDescent="0.2">
      <c r="A3" s="43" t="s">
        <v>39</v>
      </c>
      <c r="AU3" s="44"/>
      <c r="AV3" s="44"/>
    </row>
    <row r="4" spans="1:120" x14ac:dyDescent="0.2">
      <c r="D4" s="44"/>
      <c r="E4" s="44"/>
      <c r="F4" s="44"/>
      <c r="G4" s="44"/>
      <c r="H4" s="46" t="s">
        <v>40</v>
      </c>
      <c r="I4" s="46"/>
      <c r="J4" s="46" t="s">
        <v>41</v>
      </c>
      <c r="K4" s="44"/>
      <c r="L4" s="47" t="s">
        <v>42</v>
      </c>
      <c r="M4" s="48"/>
      <c r="N4" s="48"/>
      <c r="O4" s="49"/>
      <c r="P4" s="50" t="s">
        <v>43</v>
      </c>
      <c r="Q4" s="50" t="s">
        <v>44</v>
      </c>
      <c r="R4" s="49"/>
      <c r="S4" s="50" t="s">
        <v>27</v>
      </c>
      <c r="T4" s="49"/>
      <c r="U4" s="49"/>
      <c r="V4" s="49"/>
      <c r="W4" s="46"/>
      <c r="X4" s="44"/>
      <c r="Y4" s="51"/>
      <c r="Z4" s="52"/>
      <c r="AA4" s="44"/>
      <c r="AB4" s="44"/>
      <c r="AC4" s="44"/>
      <c r="AD4" s="53"/>
      <c r="AE4" s="54"/>
      <c r="AF4" s="55"/>
      <c r="AG4" s="54"/>
      <c r="AH4" s="53"/>
      <c r="AI4" s="56"/>
      <c r="AJ4" s="46" t="s">
        <v>45</v>
      </c>
      <c r="AK4" s="44"/>
      <c r="AL4" s="44"/>
      <c r="AM4" s="44"/>
      <c r="AN4" s="46"/>
      <c r="AO4" s="46" t="s">
        <v>45</v>
      </c>
      <c r="AP4" s="44"/>
      <c r="AQ4" s="44"/>
      <c r="AR4" s="44"/>
      <c r="AS4" s="44"/>
      <c r="AT4" s="44"/>
      <c r="AU4" s="44"/>
      <c r="AV4" s="44"/>
      <c r="AW4" s="57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392" t="s">
        <v>46</v>
      </c>
      <c r="CH4" s="393"/>
      <c r="CI4" s="393"/>
      <c r="CJ4" s="393"/>
      <c r="CK4" s="393"/>
      <c r="CL4" s="393"/>
      <c r="CM4" s="393"/>
      <c r="CN4" s="393"/>
      <c r="CO4" s="393"/>
      <c r="CP4" s="394"/>
    </row>
    <row r="5" spans="1:120" ht="12.75" customHeight="1" x14ac:dyDescent="0.2">
      <c r="A5" s="29" t="s">
        <v>29</v>
      </c>
      <c r="B5" s="59" t="s">
        <v>47</v>
      </c>
      <c r="C5" s="60" t="s">
        <v>48</v>
      </c>
      <c r="D5" s="61" t="s">
        <v>49</v>
      </c>
      <c r="E5" s="61" t="s">
        <v>50</v>
      </c>
      <c r="F5" s="61" t="s">
        <v>42</v>
      </c>
      <c r="G5" s="61" t="s">
        <v>51</v>
      </c>
      <c r="H5" s="46" t="s">
        <v>52</v>
      </c>
      <c r="I5" s="62" t="s">
        <v>52</v>
      </c>
      <c r="J5" s="46" t="s">
        <v>52</v>
      </c>
      <c r="K5" s="63" t="s">
        <v>53</v>
      </c>
      <c r="L5" s="64" t="s">
        <v>53</v>
      </c>
      <c r="M5" s="65" t="s">
        <v>54</v>
      </c>
      <c r="N5" s="65" t="s">
        <v>55</v>
      </c>
      <c r="O5" s="50" t="s">
        <v>56</v>
      </c>
      <c r="P5" s="50" t="s">
        <v>57</v>
      </c>
      <c r="Q5" s="50" t="s">
        <v>57</v>
      </c>
      <c r="R5" s="50" t="s">
        <v>58</v>
      </c>
      <c r="S5" s="50" t="s">
        <v>59</v>
      </c>
      <c r="T5" s="50" t="s">
        <v>60</v>
      </c>
      <c r="U5" s="50" t="s">
        <v>61</v>
      </c>
      <c r="V5" s="50" t="s">
        <v>62</v>
      </c>
      <c r="W5" s="46" t="s">
        <v>63</v>
      </c>
      <c r="X5" s="46" t="s">
        <v>58</v>
      </c>
      <c r="Y5" s="66" t="s">
        <v>59</v>
      </c>
      <c r="Z5" s="66" t="s">
        <v>60</v>
      </c>
      <c r="AA5" s="46" t="s">
        <v>61</v>
      </c>
      <c r="AB5" s="46" t="s">
        <v>64</v>
      </c>
      <c r="AC5" s="46" t="s">
        <v>28</v>
      </c>
      <c r="AD5" s="67" t="s">
        <v>65</v>
      </c>
      <c r="AE5" s="68" t="s">
        <v>66</v>
      </c>
      <c r="AF5" s="69" t="s">
        <v>26</v>
      </c>
      <c r="AG5" s="46" t="s">
        <v>67</v>
      </c>
      <c r="AH5" s="70" t="s">
        <v>68</v>
      </c>
      <c r="AI5" s="70" t="s">
        <v>69</v>
      </c>
      <c r="AJ5" s="46" t="s">
        <v>40</v>
      </c>
      <c r="AK5" s="46" t="s">
        <v>70</v>
      </c>
      <c r="AL5" s="46" t="s">
        <v>42</v>
      </c>
      <c r="AM5" s="46" t="s">
        <v>51</v>
      </c>
      <c r="AN5" s="46" t="s">
        <v>71</v>
      </c>
      <c r="AO5" s="46" t="s">
        <v>72</v>
      </c>
      <c r="AP5" s="46" t="s">
        <v>73</v>
      </c>
      <c r="AQ5" s="46" t="s">
        <v>60</v>
      </c>
      <c r="AR5" s="46" t="s">
        <v>74</v>
      </c>
      <c r="AS5" s="46" t="s">
        <v>44</v>
      </c>
      <c r="AT5" s="46" t="s">
        <v>33</v>
      </c>
      <c r="AU5" s="46" t="s">
        <v>44</v>
      </c>
      <c r="AV5" s="46" t="s">
        <v>43</v>
      </c>
      <c r="AW5" s="64" t="s">
        <v>75</v>
      </c>
      <c r="AX5" s="50" t="s">
        <v>76</v>
      </c>
      <c r="AY5" s="50" t="s">
        <v>35</v>
      </c>
      <c r="AZ5" s="50" t="s">
        <v>77</v>
      </c>
      <c r="BA5" s="50" t="s">
        <v>78</v>
      </c>
      <c r="BB5" s="50" t="s">
        <v>35</v>
      </c>
      <c r="BC5" s="50" t="s">
        <v>78</v>
      </c>
      <c r="BD5" s="50" t="s">
        <v>79</v>
      </c>
      <c r="BE5" s="50" t="s">
        <v>80</v>
      </c>
      <c r="BF5" s="50" t="s">
        <v>51</v>
      </c>
      <c r="BG5" s="50" t="s">
        <v>81</v>
      </c>
      <c r="BH5" s="50" t="s">
        <v>82</v>
      </c>
      <c r="BI5" s="50" t="s">
        <v>83</v>
      </c>
      <c r="BJ5" s="50" t="s">
        <v>84</v>
      </c>
      <c r="BK5" s="50" t="s">
        <v>85</v>
      </c>
      <c r="BL5" s="50" t="s">
        <v>86</v>
      </c>
      <c r="BM5" s="50" t="s">
        <v>87</v>
      </c>
      <c r="BN5" s="46" t="s">
        <v>28</v>
      </c>
      <c r="BO5" s="46" t="s">
        <v>88</v>
      </c>
      <c r="BP5" s="71" t="s">
        <v>7</v>
      </c>
      <c r="BQ5" s="395" t="s">
        <v>89</v>
      </c>
      <c r="BR5" s="71" t="s">
        <v>90</v>
      </c>
      <c r="BS5" s="397" t="s">
        <v>91</v>
      </c>
      <c r="BT5" s="71" t="s">
        <v>92</v>
      </c>
      <c r="BU5" s="71" t="s">
        <v>93</v>
      </c>
      <c r="BV5" s="71" t="s">
        <v>94</v>
      </c>
      <c r="BW5" s="395" t="s">
        <v>95</v>
      </c>
      <c r="BX5" s="71" t="s">
        <v>96</v>
      </c>
      <c r="BY5" s="399" t="s">
        <v>97</v>
      </c>
      <c r="BZ5" s="399"/>
      <c r="CA5" s="399"/>
      <c r="CB5" s="399"/>
      <c r="CC5" s="399"/>
      <c r="CD5" s="400"/>
      <c r="CE5" s="72" t="s">
        <v>98</v>
      </c>
      <c r="CF5" s="72" t="s">
        <v>99</v>
      </c>
      <c r="CG5" s="73"/>
      <c r="CH5" s="395" t="s">
        <v>89</v>
      </c>
      <c r="CI5" s="73"/>
      <c r="CJ5" s="73"/>
      <c r="CK5" s="73"/>
      <c r="CL5" s="73"/>
      <c r="CM5" s="73"/>
      <c r="CN5" s="73"/>
      <c r="CO5" s="395" t="s">
        <v>95</v>
      </c>
      <c r="CP5" s="73"/>
    </row>
    <row r="6" spans="1:120" s="82" customFormat="1" x14ac:dyDescent="0.2">
      <c r="A6" s="29"/>
      <c r="B6" s="74"/>
      <c r="C6" s="75"/>
      <c r="D6" s="75"/>
      <c r="E6" s="61"/>
      <c r="F6" s="61" t="s">
        <v>100</v>
      </c>
      <c r="G6" s="61" t="s">
        <v>100</v>
      </c>
      <c r="H6" s="46" t="s">
        <v>101</v>
      </c>
      <c r="I6" s="46" t="s">
        <v>102</v>
      </c>
      <c r="J6" s="46" t="s">
        <v>101</v>
      </c>
      <c r="K6" s="63" t="s">
        <v>32</v>
      </c>
      <c r="L6" s="64" t="s">
        <v>32</v>
      </c>
      <c r="M6" s="65" t="s">
        <v>101</v>
      </c>
      <c r="N6" s="65" t="s">
        <v>103</v>
      </c>
      <c r="O6" s="50" t="s">
        <v>102</v>
      </c>
      <c r="P6" s="50" t="s">
        <v>101</v>
      </c>
      <c r="Q6" s="50" t="s">
        <v>101</v>
      </c>
      <c r="R6" s="50" t="s">
        <v>102</v>
      </c>
      <c r="S6" s="50" t="s">
        <v>104</v>
      </c>
      <c r="T6" s="50" t="s">
        <v>105</v>
      </c>
      <c r="U6" s="50" t="s">
        <v>105</v>
      </c>
      <c r="V6" s="50" t="s">
        <v>106</v>
      </c>
      <c r="W6" s="46" t="s">
        <v>107</v>
      </c>
      <c r="X6" s="46" t="s">
        <v>34</v>
      </c>
      <c r="Y6" s="66" t="s">
        <v>107</v>
      </c>
      <c r="Z6" s="66" t="s">
        <v>108</v>
      </c>
      <c r="AA6" s="46" t="s">
        <v>108</v>
      </c>
      <c r="AB6" s="46" t="s">
        <v>34</v>
      </c>
      <c r="AC6" s="46" t="s">
        <v>108</v>
      </c>
      <c r="AD6" s="67" t="s">
        <v>109</v>
      </c>
      <c r="AE6" s="68" t="s">
        <v>110</v>
      </c>
      <c r="AF6" s="69" t="s">
        <v>32</v>
      </c>
      <c r="AG6" s="46" t="s">
        <v>111</v>
      </c>
      <c r="AH6" s="67"/>
      <c r="AI6" s="70" t="s">
        <v>34</v>
      </c>
      <c r="AJ6" s="46" t="s">
        <v>34</v>
      </c>
      <c r="AK6" s="46"/>
      <c r="AL6" s="46" t="s">
        <v>100</v>
      </c>
      <c r="AM6" s="46" t="s">
        <v>100</v>
      </c>
      <c r="AN6" s="46" t="s">
        <v>112</v>
      </c>
      <c r="AO6" s="46" t="s">
        <v>113</v>
      </c>
      <c r="AP6" s="46" t="s">
        <v>112</v>
      </c>
      <c r="AQ6" s="46" t="s">
        <v>108</v>
      </c>
      <c r="AR6" s="46" t="s">
        <v>108</v>
      </c>
      <c r="AS6" s="76" t="s">
        <v>114</v>
      </c>
      <c r="AT6" s="46"/>
      <c r="AU6" s="46" t="s">
        <v>57</v>
      </c>
      <c r="AV6" s="46" t="s">
        <v>109</v>
      </c>
      <c r="AW6" s="64" t="s">
        <v>34</v>
      </c>
      <c r="AX6" s="50" t="s">
        <v>115</v>
      </c>
      <c r="AY6" s="50" t="s">
        <v>116</v>
      </c>
      <c r="AZ6" s="50" t="s">
        <v>117</v>
      </c>
      <c r="BA6" s="50" t="s">
        <v>118</v>
      </c>
      <c r="BB6" s="50" t="s">
        <v>119</v>
      </c>
      <c r="BC6" s="50" t="s">
        <v>119</v>
      </c>
      <c r="BD6" s="50" t="s">
        <v>80</v>
      </c>
      <c r="BE6" s="50" t="s">
        <v>120</v>
      </c>
      <c r="BF6" s="50" t="s">
        <v>119</v>
      </c>
      <c r="BG6" s="50"/>
      <c r="BH6" s="50" t="s">
        <v>119</v>
      </c>
      <c r="BI6" s="50"/>
      <c r="BJ6" s="50" t="s">
        <v>121</v>
      </c>
      <c r="BK6" s="50"/>
      <c r="BL6" s="50" t="s">
        <v>122</v>
      </c>
      <c r="BM6" s="33">
        <f>SUM(AW6:BK6)</f>
        <v>0</v>
      </c>
      <c r="BN6" s="46" t="s">
        <v>123</v>
      </c>
      <c r="BO6" s="46" t="s">
        <v>34</v>
      </c>
      <c r="BP6" s="77"/>
      <c r="BQ6" s="396"/>
      <c r="BR6" s="77"/>
      <c r="BS6" s="398"/>
      <c r="BT6" s="77"/>
      <c r="BU6" s="77"/>
      <c r="BV6" s="77"/>
      <c r="BW6" s="396"/>
      <c r="BX6" s="78"/>
      <c r="BY6" s="79" t="s">
        <v>7</v>
      </c>
      <c r="BZ6" s="79" t="s">
        <v>89</v>
      </c>
      <c r="CA6" s="79" t="s">
        <v>90</v>
      </c>
      <c r="CB6" s="79" t="s">
        <v>94</v>
      </c>
      <c r="CC6" s="79" t="s">
        <v>93</v>
      </c>
      <c r="CD6" s="79" t="s">
        <v>96</v>
      </c>
      <c r="CE6" s="72" t="s">
        <v>40</v>
      </c>
      <c r="CF6" s="72" t="s">
        <v>124</v>
      </c>
      <c r="CG6" s="80" t="s">
        <v>7</v>
      </c>
      <c r="CH6" s="401"/>
      <c r="CI6" s="80" t="s">
        <v>90</v>
      </c>
      <c r="CJ6" s="80" t="s">
        <v>125</v>
      </c>
      <c r="CK6" s="80" t="s">
        <v>91</v>
      </c>
      <c r="CL6" s="80" t="s">
        <v>92</v>
      </c>
      <c r="CM6" s="80" t="s">
        <v>94</v>
      </c>
      <c r="CN6" s="80" t="s">
        <v>93</v>
      </c>
      <c r="CO6" s="396"/>
      <c r="CP6" s="80" t="s">
        <v>96</v>
      </c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spans="1:120" x14ac:dyDescent="0.2">
      <c r="A7" s="29"/>
      <c r="B7" s="74"/>
      <c r="C7" s="75"/>
      <c r="D7" s="83"/>
      <c r="E7" s="75"/>
      <c r="F7" s="75"/>
      <c r="G7" s="75"/>
      <c r="H7" s="75"/>
      <c r="I7" s="75"/>
      <c r="J7" s="75"/>
      <c r="K7" s="75"/>
      <c r="L7" s="84"/>
      <c r="M7" s="84"/>
      <c r="N7" s="84"/>
      <c r="O7" s="75"/>
      <c r="P7" s="75"/>
      <c r="Q7" s="75"/>
      <c r="R7" s="75"/>
      <c r="S7" s="75"/>
      <c r="T7" s="75"/>
      <c r="U7" s="75"/>
      <c r="V7" s="75"/>
      <c r="X7" s="75"/>
      <c r="Y7" s="75"/>
      <c r="Z7" s="75"/>
      <c r="AA7" s="75"/>
      <c r="AB7" s="75"/>
      <c r="AC7" s="75"/>
      <c r="AD7" s="85"/>
      <c r="AE7" s="86"/>
      <c r="AG7" s="86"/>
      <c r="AH7" s="85"/>
      <c r="AI7" s="87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84"/>
      <c r="AX7" s="75"/>
      <c r="AY7" s="75"/>
      <c r="AZ7" s="75"/>
      <c r="BA7" s="75"/>
      <c r="BD7" s="75"/>
      <c r="BE7" s="75"/>
      <c r="BF7" s="75"/>
      <c r="BG7" s="75"/>
      <c r="BH7" s="75"/>
      <c r="BI7" s="75"/>
      <c r="BJ7" s="75"/>
      <c r="BK7" s="75"/>
      <c r="BL7" s="75"/>
      <c r="BM7" s="75"/>
    </row>
    <row r="8" spans="1:120" x14ac:dyDescent="0.2">
      <c r="A8" s="88" t="s">
        <v>126</v>
      </c>
      <c r="B8" s="89"/>
      <c r="C8" s="90"/>
      <c r="D8" s="91"/>
      <c r="E8" s="90"/>
      <c r="F8" s="90"/>
      <c r="G8" s="90"/>
      <c r="H8" s="90"/>
      <c r="I8" s="90"/>
      <c r="J8" s="90"/>
      <c r="K8" s="90"/>
      <c r="L8" s="92"/>
      <c r="M8" s="92"/>
      <c r="N8" s="92"/>
      <c r="O8" s="90"/>
      <c r="P8" s="90"/>
      <c r="Q8" s="90"/>
      <c r="R8" s="90"/>
      <c r="S8" s="90"/>
      <c r="T8" s="90"/>
      <c r="U8" s="90"/>
      <c r="V8" s="90"/>
      <c r="W8" s="91"/>
      <c r="X8" s="90"/>
      <c r="Y8" s="90"/>
      <c r="Z8" s="90"/>
      <c r="AA8" s="90"/>
      <c r="AB8" s="90"/>
      <c r="AC8" s="90"/>
      <c r="AD8" s="93"/>
      <c r="AE8" s="94"/>
      <c r="AF8" s="95"/>
      <c r="AG8" s="94"/>
      <c r="AH8" s="93"/>
      <c r="AI8" s="96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2"/>
      <c r="AX8" s="90"/>
      <c r="AY8" s="90"/>
      <c r="AZ8" s="90"/>
      <c r="BA8" s="90"/>
      <c r="BB8" s="91"/>
      <c r="BC8" s="91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1"/>
      <c r="BO8" s="91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</row>
    <row r="9" spans="1:120" x14ac:dyDescent="0.2">
      <c r="A9" s="98">
        <v>1</v>
      </c>
      <c r="B9" s="99"/>
      <c r="C9" s="100"/>
      <c r="D9" s="33"/>
      <c r="E9" s="33"/>
      <c r="F9" s="100">
        <v>0</v>
      </c>
      <c r="G9" s="100">
        <v>0</v>
      </c>
      <c r="H9" s="33">
        <f t="shared" ref="H9:H16" si="0">+D9/26</f>
        <v>0</v>
      </c>
      <c r="I9" s="33">
        <f t="shared" ref="I9:I16" si="1">+H9/8</f>
        <v>0</v>
      </c>
      <c r="J9" s="33">
        <f t="shared" ref="J9:J14" si="2">E9/26</f>
        <v>0</v>
      </c>
      <c r="K9" s="33"/>
      <c r="L9" s="100">
        <f t="shared" ref="L9:L14" si="3">13-M9-N9</f>
        <v>13</v>
      </c>
      <c r="M9" s="101"/>
      <c r="N9" s="101"/>
      <c r="O9" s="33"/>
      <c r="P9" s="33"/>
      <c r="Q9" s="33"/>
      <c r="R9" s="33"/>
      <c r="S9" s="33"/>
      <c r="T9" s="33"/>
      <c r="U9" s="33"/>
      <c r="V9" s="33"/>
      <c r="W9" s="33"/>
      <c r="X9" s="33">
        <f t="shared" ref="X9:X14" si="4">+I9*1.25*R9</f>
        <v>0</v>
      </c>
      <c r="Y9" s="33">
        <f t="shared" ref="Y9:Y14" si="5">+I9*S9*1</f>
        <v>0</v>
      </c>
      <c r="Z9" s="33">
        <f t="shared" ref="Z9:Z14" si="6">+I9*1.3*T9</f>
        <v>0</v>
      </c>
      <c r="AA9" s="33">
        <f t="shared" ref="AA9:AA14" si="7">+I9*0.3*U9</f>
        <v>0</v>
      </c>
      <c r="AB9" s="33">
        <f t="shared" ref="AB9:AB14" si="8">+V9*I9*0.1</f>
        <v>0</v>
      </c>
      <c r="AC9" s="33">
        <f t="shared" ref="AC9:AC14" si="9">SUM(X9:AB9)</f>
        <v>0</v>
      </c>
      <c r="AD9" s="102">
        <f t="shared" ref="AD9:AE17" si="10">P9</f>
        <v>0</v>
      </c>
      <c r="AE9" s="40">
        <f t="shared" si="10"/>
        <v>0</v>
      </c>
      <c r="AF9" s="103">
        <f t="shared" ref="AF9:AF14" si="11">13-N9-M9+AD9</f>
        <v>13</v>
      </c>
      <c r="AG9" s="40">
        <f t="shared" ref="AG9:AG14" si="12">N9</f>
        <v>0</v>
      </c>
      <c r="AH9" s="104">
        <f t="shared" ref="AH9:AH14" si="13">AF9+AG9</f>
        <v>13</v>
      </c>
      <c r="AI9" s="100">
        <f t="shared" ref="AI9:AI14" si="14">AJ9+AN9</f>
        <v>0</v>
      </c>
      <c r="AJ9" s="33">
        <f t="shared" ref="AJ9:AJ14" si="15">+D9/2</f>
        <v>0</v>
      </c>
      <c r="AK9" s="33">
        <f t="shared" ref="AK9:AK14" si="16">+E9/26*(13-M9-N9)</f>
        <v>0</v>
      </c>
      <c r="AL9" s="33"/>
      <c r="AM9" s="33"/>
      <c r="AN9" s="33">
        <f t="shared" ref="AN9:AN14" si="17">-H9*M9</f>
        <v>0</v>
      </c>
      <c r="AO9" s="33"/>
      <c r="AP9" s="33">
        <f t="shared" ref="AP9:AP14" si="18">-I9*O9</f>
        <v>0</v>
      </c>
      <c r="AQ9" s="33">
        <f t="shared" ref="AQ9:AQ14" si="19">Y9+Z9</f>
        <v>0</v>
      </c>
      <c r="AR9" s="33">
        <f t="shared" ref="AR9:AR14" si="20">+AC9-Y9-Z9-AS9</f>
        <v>0</v>
      </c>
      <c r="AS9" s="33">
        <f t="shared" ref="AS9:AS14" si="21">AA9</f>
        <v>0</v>
      </c>
      <c r="AT9" s="33"/>
      <c r="AU9" s="33">
        <f t="shared" ref="AU9:AU14" si="22">H9*Q9*0.3</f>
        <v>0</v>
      </c>
      <c r="AV9" s="33">
        <f t="shared" ref="AV9:AV14" si="23">H9*AD9</f>
        <v>0</v>
      </c>
      <c r="AW9" s="101">
        <f t="shared" ref="AW9:AW14" si="24">ROUND((+SUM(AJ9:AV9)),2)</f>
        <v>0</v>
      </c>
      <c r="AX9" s="33"/>
      <c r="BA9" s="33"/>
      <c r="BB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>
        <f t="shared" ref="BN9:BN16" si="25">SUM(AX9:BM9)</f>
        <v>0</v>
      </c>
      <c r="BO9" s="33">
        <f t="shared" ref="BO9:BO15" si="26">ROUND((+AW9-BN9),2)</f>
        <v>0</v>
      </c>
      <c r="BP9" s="105">
        <f t="shared" ref="BP9:BP14" si="27">IF(C9=$BP$5,SUM(AW9-AL9-AM9),0)</f>
        <v>0</v>
      </c>
      <c r="BQ9" s="33">
        <f t="shared" ref="BQ9:BQ14" si="28">IF($BQ$5=C9,SUM(AW9-AL9-AM9),0)</f>
        <v>0</v>
      </c>
      <c r="BR9" s="33">
        <f t="shared" ref="BR9:BR14" si="29">IF(C9=$BR$5,SUM(AW9-AL9-AM9),0)</f>
        <v>0</v>
      </c>
      <c r="BS9" s="33">
        <f t="shared" ref="BS9:BS14" si="30">IF(C9=$BS$5,SUM(AW9-AL9-AM9),0)</f>
        <v>0</v>
      </c>
      <c r="BT9" s="33">
        <f t="shared" ref="BT9:BT14" si="31">IF(C9=$BT$5,SUM(AW9-AL9-AM9),0)</f>
        <v>0</v>
      </c>
      <c r="BU9" s="33">
        <f t="shared" ref="BU9:BU14" si="32">IF(C9=$BU$5,SUM(AW9-AL9-AM9),0)</f>
        <v>0</v>
      </c>
      <c r="BV9" s="33">
        <f t="shared" ref="BV9:BV14" si="33">IF(C9=$BV$5,SUM(AW9-AL9-AM9),0)</f>
        <v>0</v>
      </c>
      <c r="BW9" s="33">
        <f t="shared" ref="BW9:BW14" si="34">IF(C9=$BW$5,SUM(AW9-AL9-AM9),0)</f>
        <v>0</v>
      </c>
      <c r="BX9" s="33">
        <f t="shared" ref="BX9:BX14" si="35">IF(C9=$BX$5,SUM(AW9-AL9-AM9),0)</f>
        <v>0</v>
      </c>
      <c r="BY9" s="33">
        <f t="shared" ref="BY9:BY14" si="36">IF(C9=$BY$6,+SUM(AL9:AM9),0)</f>
        <v>0</v>
      </c>
      <c r="BZ9" s="33">
        <f t="shared" ref="BZ9:BZ14" si="37">IF(C9=$BZ$6,+SUM(AL9:AM9),0)</f>
        <v>0</v>
      </c>
      <c r="CA9" s="33">
        <f t="shared" ref="CA9:CA14" si="38">IF(C9=$CA$6,+SUM(AL9:AM9),0)</f>
        <v>0</v>
      </c>
      <c r="CB9" s="33">
        <f t="shared" ref="CB9:CB14" si="39">IF(C9=$CB$6,+SUM(AL9:AM9),0)</f>
        <v>0</v>
      </c>
      <c r="CC9" s="33">
        <f t="shared" ref="CC9:CC14" si="40">IF(C9=$CC$6,+SUM(AL9:AM9),0)</f>
        <v>0</v>
      </c>
      <c r="CD9" s="33">
        <f t="shared" ref="CD9:CD14" si="41">IF(C9=$CD$6,+SUM(AL9:AM9),0)</f>
        <v>0</v>
      </c>
      <c r="CE9" s="105">
        <f t="shared" ref="CE9:CE14" si="42">+AJ9+AN9+AP9</f>
        <v>0</v>
      </c>
      <c r="CF9" s="105">
        <f t="shared" ref="CF9:CF16" si="43">ROUND((CE9/12),2)</f>
        <v>0</v>
      </c>
      <c r="CG9" s="33">
        <f t="shared" ref="CG9:CG15" si="44">IF(C9=$CG$6,CF9,0)</f>
        <v>0</v>
      </c>
      <c r="CH9" s="33">
        <f t="shared" ref="CH9:CH16" si="45">IF(C9=$CH$5,CF9,0)</f>
        <v>0</v>
      </c>
      <c r="CI9" s="33">
        <f t="shared" ref="CI9:CI16" si="46">IF(C9=$CI$6,CF9,0)</f>
        <v>0</v>
      </c>
      <c r="CJ9" s="33"/>
      <c r="CK9" s="33">
        <f t="shared" ref="CK9:CK16" si="47">IF(C9=$CK$6,CF9,0)</f>
        <v>0</v>
      </c>
      <c r="CL9" s="33">
        <f t="shared" ref="CL9:CL16" si="48">IF(C9=$CL$6,CF9,0)</f>
        <v>0</v>
      </c>
      <c r="CM9" s="33">
        <f t="shared" ref="CM9:CM16" si="49">IF(C9=$CM$6,CF9,0)</f>
        <v>0</v>
      </c>
      <c r="CN9" s="33">
        <f t="shared" ref="CN9:CN16" si="50">IF(C9=$CN$6,CF9,0)</f>
        <v>0</v>
      </c>
      <c r="CO9" s="33">
        <f t="shared" ref="CO9:CO16" si="51">IF(C9=$CO$5,CF9,0)</f>
        <v>0</v>
      </c>
      <c r="CP9" s="106">
        <f t="shared" ref="CP9:CP16" si="52">IF(C9=$CP$6,CF9,0)</f>
        <v>0</v>
      </c>
    </row>
    <row r="10" spans="1:120" x14ac:dyDescent="0.2">
      <c r="A10" s="98">
        <f>A9+1</f>
        <v>2</v>
      </c>
      <c r="B10" s="107"/>
      <c r="C10" s="100"/>
      <c r="D10" s="100"/>
      <c r="E10" s="33"/>
      <c r="F10" s="33">
        <v>0</v>
      </c>
      <c r="G10" s="33">
        <v>0</v>
      </c>
      <c r="H10" s="33">
        <f t="shared" si="0"/>
        <v>0</v>
      </c>
      <c r="I10" s="33">
        <f t="shared" si="1"/>
        <v>0</v>
      </c>
      <c r="J10" s="33">
        <f t="shared" si="2"/>
        <v>0</v>
      </c>
      <c r="K10" s="33"/>
      <c r="L10" s="100">
        <f t="shared" si="3"/>
        <v>13</v>
      </c>
      <c r="M10" s="101"/>
      <c r="N10" s="101"/>
      <c r="O10" s="33"/>
      <c r="P10" s="33"/>
      <c r="Q10" s="33"/>
      <c r="R10" s="33"/>
      <c r="S10" s="33"/>
      <c r="T10" s="33"/>
      <c r="U10" s="33"/>
      <c r="V10" s="33"/>
      <c r="W10" s="33"/>
      <c r="X10" s="33">
        <f t="shared" si="4"/>
        <v>0</v>
      </c>
      <c r="Y10" s="33">
        <f t="shared" si="5"/>
        <v>0</v>
      </c>
      <c r="Z10" s="33">
        <f t="shared" si="6"/>
        <v>0</v>
      </c>
      <c r="AA10" s="33">
        <f t="shared" si="7"/>
        <v>0</v>
      </c>
      <c r="AB10" s="33">
        <f t="shared" si="8"/>
        <v>0</v>
      </c>
      <c r="AC10" s="33">
        <f t="shared" si="9"/>
        <v>0</v>
      </c>
      <c r="AD10" s="102">
        <f t="shared" si="10"/>
        <v>0</v>
      </c>
      <c r="AE10" s="40">
        <f t="shared" si="10"/>
        <v>0</v>
      </c>
      <c r="AF10" s="103">
        <f t="shared" si="11"/>
        <v>13</v>
      </c>
      <c r="AG10" s="40">
        <f t="shared" si="12"/>
        <v>0</v>
      </c>
      <c r="AH10" s="104">
        <f t="shared" si="13"/>
        <v>13</v>
      </c>
      <c r="AI10" s="100">
        <f>AJ10+AN10</f>
        <v>0</v>
      </c>
      <c r="AJ10" s="33">
        <f t="shared" si="15"/>
        <v>0</v>
      </c>
      <c r="AK10" s="33">
        <f t="shared" si="16"/>
        <v>0</v>
      </c>
      <c r="AL10" s="33"/>
      <c r="AM10" s="33"/>
      <c r="AN10" s="33">
        <f t="shared" si="17"/>
        <v>0</v>
      </c>
      <c r="AO10" s="33"/>
      <c r="AP10" s="33">
        <f t="shared" si="18"/>
        <v>0</v>
      </c>
      <c r="AQ10" s="33">
        <f t="shared" si="19"/>
        <v>0</v>
      </c>
      <c r="AR10" s="33">
        <f t="shared" si="20"/>
        <v>0</v>
      </c>
      <c r="AS10" s="33">
        <f t="shared" si="21"/>
        <v>0</v>
      </c>
      <c r="AT10" s="33"/>
      <c r="AU10" s="33">
        <f t="shared" si="22"/>
        <v>0</v>
      </c>
      <c r="AV10" s="33">
        <f t="shared" si="23"/>
        <v>0</v>
      </c>
      <c r="AW10" s="101">
        <f t="shared" si="24"/>
        <v>0</v>
      </c>
      <c r="AX10" s="33"/>
      <c r="AY10" s="33"/>
      <c r="BA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>
        <f t="shared" si="25"/>
        <v>0</v>
      </c>
      <c r="BO10" s="33">
        <f t="shared" si="26"/>
        <v>0</v>
      </c>
      <c r="BP10" s="105">
        <f t="shared" si="27"/>
        <v>0</v>
      </c>
      <c r="BQ10" s="33">
        <f t="shared" si="28"/>
        <v>0</v>
      </c>
      <c r="BR10" s="33">
        <f t="shared" si="29"/>
        <v>0</v>
      </c>
      <c r="BS10" s="33">
        <f t="shared" si="30"/>
        <v>0</v>
      </c>
      <c r="BT10" s="33">
        <f t="shared" si="31"/>
        <v>0</v>
      </c>
      <c r="BU10" s="33">
        <f t="shared" si="32"/>
        <v>0</v>
      </c>
      <c r="BV10" s="33">
        <f t="shared" si="33"/>
        <v>0</v>
      </c>
      <c r="BW10" s="33">
        <f t="shared" si="34"/>
        <v>0</v>
      </c>
      <c r="BX10" s="33">
        <f t="shared" si="35"/>
        <v>0</v>
      </c>
      <c r="BY10" s="33">
        <f t="shared" si="36"/>
        <v>0</v>
      </c>
      <c r="BZ10" s="33">
        <f t="shared" si="37"/>
        <v>0</v>
      </c>
      <c r="CA10" s="33">
        <f t="shared" si="38"/>
        <v>0</v>
      </c>
      <c r="CB10" s="33">
        <f t="shared" si="39"/>
        <v>0</v>
      </c>
      <c r="CC10" s="33">
        <f t="shared" si="40"/>
        <v>0</v>
      </c>
      <c r="CD10" s="33">
        <f t="shared" si="41"/>
        <v>0</v>
      </c>
      <c r="CE10" s="105">
        <f t="shared" si="42"/>
        <v>0</v>
      </c>
      <c r="CF10" s="105">
        <f t="shared" si="43"/>
        <v>0</v>
      </c>
      <c r="CG10" s="33">
        <f t="shared" si="44"/>
        <v>0</v>
      </c>
      <c r="CH10" s="33">
        <f t="shared" si="45"/>
        <v>0</v>
      </c>
      <c r="CI10" s="33">
        <f t="shared" si="46"/>
        <v>0</v>
      </c>
      <c r="CJ10" s="33"/>
      <c r="CK10" s="33">
        <f t="shared" si="47"/>
        <v>0</v>
      </c>
      <c r="CL10" s="33">
        <f t="shared" si="48"/>
        <v>0</v>
      </c>
      <c r="CM10" s="33">
        <f t="shared" si="49"/>
        <v>0</v>
      </c>
      <c r="CN10" s="33">
        <f t="shared" si="50"/>
        <v>0</v>
      </c>
      <c r="CO10" s="33">
        <f t="shared" si="51"/>
        <v>0</v>
      </c>
      <c r="CP10" s="106">
        <f t="shared" si="52"/>
        <v>0</v>
      </c>
    </row>
    <row r="11" spans="1:120" x14ac:dyDescent="0.2">
      <c r="A11" s="98">
        <f>A10+1</f>
        <v>3</v>
      </c>
      <c r="B11" s="99"/>
      <c r="C11" s="100"/>
      <c r="D11" s="100"/>
      <c r="E11" s="33"/>
      <c r="F11" s="33"/>
      <c r="G11" s="100">
        <v>0</v>
      </c>
      <c r="H11" s="33">
        <f t="shared" si="0"/>
        <v>0</v>
      </c>
      <c r="I11" s="33">
        <f t="shared" si="1"/>
        <v>0</v>
      </c>
      <c r="J11" s="33">
        <f t="shared" si="2"/>
        <v>0</v>
      </c>
      <c r="K11" s="33"/>
      <c r="L11" s="100">
        <f t="shared" si="3"/>
        <v>13</v>
      </c>
      <c r="M11" s="101"/>
      <c r="O11" s="33"/>
      <c r="P11" s="33"/>
      <c r="Q11" s="33"/>
      <c r="R11" s="33"/>
      <c r="S11" s="33"/>
      <c r="T11" s="33"/>
      <c r="U11" s="33"/>
      <c r="V11" s="33"/>
      <c r="W11" s="33"/>
      <c r="X11" s="33">
        <f t="shared" si="4"/>
        <v>0</v>
      </c>
      <c r="Y11" s="33">
        <f t="shared" si="5"/>
        <v>0</v>
      </c>
      <c r="Z11" s="33">
        <f t="shared" si="6"/>
        <v>0</v>
      </c>
      <c r="AA11" s="33">
        <f t="shared" si="7"/>
        <v>0</v>
      </c>
      <c r="AB11" s="33">
        <f t="shared" si="8"/>
        <v>0</v>
      </c>
      <c r="AC11" s="33">
        <f t="shared" si="9"/>
        <v>0</v>
      </c>
      <c r="AD11" s="102">
        <f t="shared" si="10"/>
        <v>0</v>
      </c>
      <c r="AE11" s="40">
        <f t="shared" si="10"/>
        <v>0</v>
      </c>
      <c r="AF11" s="103">
        <f t="shared" si="11"/>
        <v>13</v>
      </c>
      <c r="AG11" s="40">
        <f>N11</f>
        <v>0</v>
      </c>
      <c r="AH11" s="104">
        <f t="shared" si="13"/>
        <v>13</v>
      </c>
      <c r="AI11" s="100">
        <f>AJ11+AN11</f>
        <v>0</v>
      </c>
      <c r="AJ11" s="33">
        <f t="shared" si="15"/>
        <v>0</v>
      </c>
      <c r="AK11" s="33">
        <f t="shared" si="16"/>
        <v>0</v>
      </c>
      <c r="AL11" s="33"/>
      <c r="AM11" s="33"/>
      <c r="AN11" s="33">
        <f t="shared" si="17"/>
        <v>0</v>
      </c>
      <c r="AO11" s="33"/>
      <c r="AP11" s="33">
        <f t="shared" si="18"/>
        <v>0</v>
      </c>
      <c r="AQ11" s="33">
        <f t="shared" si="19"/>
        <v>0</v>
      </c>
      <c r="AR11" s="33">
        <f>+AC11-Y11-Z11-AS11</f>
        <v>0</v>
      </c>
      <c r="AS11" s="33">
        <f t="shared" si="21"/>
        <v>0</v>
      </c>
      <c r="AT11" s="33"/>
      <c r="AU11" s="33">
        <f t="shared" si="22"/>
        <v>0</v>
      </c>
      <c r="AV11" s="33">
        <f t="shared" si="23"/>
        <v>0</v>
      </c>
      <c r="AW11" s="101">
        <f>ROUND((+SUM(AJ11:AV11)),2)</f>
        <v>0</v>
      </c>
      <c r="AX11" s="33"/>
      <c r="BA11" s="33"/>
      <c r="BB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>
        <f t="shared" si="25"/>
        <v>0</v>
      </c>
      <c r="BO11" s="33">
        <f t="shared" si="26"/>
        <v>0</v>
      </c>
      <c r="BP11" s="105">
        <f>IF(C11=$BP$5,SUM(AW11-AL11-AM11),0)</f>
        <v>0</v>
      </c>
      <c r="BQ11" s="33">
        <f t="shared" si="28"/>
        <v>0</v>
      </c>
      <c r="BR11" s="33">
        <f t="shared" si="29"/>
        <v>0</v>
      </c>
      <c r="BS11" s="33">
        <f t="shared" si="30"/>
        <v>0</v>
      </c>
      <c r="BT11" s="33">
        <f t="shared" si="31"/>
        <v>0</v>
      </c>
      <c r="BU11" s="33">
        <f t="shared" si="32"/>
        <v>0</v>
      </c>
      <c r="BV11" s="33">
        <f t="shared" si="33"/>
        <v>0</v>
      </c>
      <c r="BW11" s="33">
        <f t="shared" si="34"/>
        <v>0</v>
      </c>
      <c r="BX11" s="33">
        <f t="shared" si="35"/>
        <v>0</v>
      </c>
      <c r="BY11" s="33">
        <f t="shared" si="36"/>
        <v>0</v>
      </c>
      <c r="BZ11" s="33">
        <f t="shared" si="37"/>
        <v>0</v>
      </c>
      <c r="CA11" s="33">
        <f t="shared" si="38"/>
        <v>0</v>
      </c>
      <c r="CB11" s="33">
        <f t="shared" si="39"/>
        <v>0</v>
      </c>
      <c r="CC11" s="33">
        <f t="shared" si="40"/>
        <v>0</v>
      </c>
      <c r="CD11" s="33">
        <f t="shared" si="41"/>
        <v>0</v>
      </c>
      <c r="CE11" s="105">
        <f t="shared" si="42"/>
        <v>0</v>
      </c>
      <c r="CF11" s="105">
        <f t="shared" si="43"/>
        <v>0</v>
      </c>
      <c r="CG11" s="33">
        <f t="shared" si="44"/>
        <v>0</v>
      </c>
      <c r="CH11" s="33">
        <f t="shared" si="45"/>
        <v>0</v>
      </c>
      <c r="CI11" s="33">
        <f t="shared" si="46"/>
        <v>0</v>
      </c>
      <c r="CJ11" s="33"/>
      <c r="CK11" s="33">
        <f t="shared" si="47"/>
        <v>0</v>
      </c>
      <c r="CL11" s="33">
        <f t="shared" si="48"/>
        <v>0</v>
      </c>
      <c r="CM11" s="33">
        <f t="shared" si="49"/>
        <v>0</v>
      </c>
      <c r="CN11" s="33">
        <f t="shared" si="50"/>
        <v>0</v>
      </c>
      <c r="CO11" s="33">
        <f t="shared" si="51"/>
        <v>0</v>
      </c>
      <c r="CP11" s="106">
        <f t="shared" si="52"/>
        <v>0</v>
      </c>
    </row>
    <row r="12" spans="1:120" x14ac:dyDescent="0.2">
      <c r="A12" s="98">
        <f>A11+1</f>
        <v>4</v>
      </c>
      <c r="B12" s="107"/>
      <c r="C12" s="100"/>
      <c r="D12" s="33"/>
      <c r="E12" s="33"/>
      <c r="F12" s="33"/>
      <c r="G12" s="100"/>
      <c r="H12" s="33">
        <f t="shared" si="0"/>
        <v>0</v>
      </c>
      <c r="I12" s="33">
        <f t="shared" si="1"/>
        <v>0</v>
      </c>
      <c r="J12" s="33">
        <f t="shared" si="2"/>
        <v>0</v>
      </c>
      <c r="K12" s="33"/>
      <c r="L12" s="100">
        <f t="shared" si="3"/>
        <v>13</v>
      </c>
      <c r="M12" s="101"/>
      <c r="N12" s="101"/>
      <c r="O12" s="33"/>
      <c r="P12" s="33"/>
      <c r="Q12" s="33"/>
      <c r="R12" s="33"/>
      <c r="T12" s="33"/>
      <c r="U12" s="33"/>
      <c r="V12" s="33"/>
      <c r="W12" s="33"/>
      <c r="X12" s="33">
        <f>+I12*1.25*R12</f>
        <v>0</v>
      </c>
      <c r="Y12" s="33">
        <f t="shared" si="5"/>
        <v>0</v>
      </c>
      <c r="Z12" s="33">
        <f t="shared" si="6"/>
        <v>0</v>
      </c>
      <c r="AA12" s="33">
        <f t="shared" si="7"/>
        <v>0</v>
      </c>
      <c r="AB12" s="33">
        <f t="shared" si="8"/>
        <v>0</v>
      </c>
      <c r="AC12" s="33">
        <f t="shared" si="9"/>
        <v>0</v>
      </c>
      <c r="AD12" s="102">
        <f t="shared" si="10"/>
        <v>0</v>
      </c>
      <c r="AE12" s="40">
        <f>Q12</f>
        <v>0</v>
      </c>
      <c r="AF12" s="103">
        <f t="shared" si="11"/>
        <v>13</v>
      </c>
      <c r="AG12" s="40">
        <f>N12</f>
        <v>0</v>
      </c>
      <c r="AH12" s="104">
        <f>AF12+AG12</f>
        <v>13</v>
      </c>
      <c r="AI12" s="100">
        <f t="shared" si="14"/>
        <v>0</v>
      </c>
      <c r="AJ12" s="33">
        <f>+D12/2</f>
        <v>0</v>
      </c>
      <c r="AK12" s="33">
        <f t="shared" si="16"/>
        <v>0</v>
      </c>
      <c r="AL12" s="33"/>
      <c r="AM12" s="33"/>
      <c r="AN12" s="33">
        <f t="shared" si="17"/>
        <v>0</v>
      </c>
      <c r="AO12" s="33"/>
      <c r="AP12" s="33">
        <f t="shared" si="18"/>
        <v>0</v>
      </c>
      <c r="AQ12" s="33">
        <f>Y12+Z12</f>
        <v>0</v>
      </c>
      <c r="AR12" s="33">
        <f t="shared" si="20"/>
        <v>0</v>
      </c>
      <c r="AS12" s="33">
        <f>AA12</f>
        <v>0</v>
      </c>
      <c r="AT12" s="33"/>
      <c r="AU12" s="33">
        <f t="shared" si="22"/>
        <v>0</v>
      </c>
      <c r="AV12" s="33">
        <f t="shared" si="23"/>
        <v>0</v>
      </c>
      <c r="AW12" s="101">
        <f>ROUND((+SUM(AJ12:AV12)),2)</f>
        <v>0</v>
      </c>
      <c r="AX12" s="33"/>
      <c r="AY12" s="33"/>
      <c r="BA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>
        <f t="shared" si="25"/>
        <v>0</v>
      </c>
      <c r="BO12" s="33">
        <f t="shared" si="26"/>
        <v>0</v>
      </c>
      <c r="BP12" s="105">
        <f t="shared" si="27"/>
        <v>0</v>
      </c>
      <c r="BQ12" s="33">
        <f t="shared" si="28"/>
        <v>0</v>
      </c>
      <c r="BR12" s="33">
        <f t="shared" si="29"/>
        <v>0</v>
      </c>
      <c r="BS12" s="33">
        <f t="shared" si="30"/>
        <v>0</v>
      </c>
      <c r="BT12" s="33">
        <f t="shared" si="31"/>
        <v>0</v>
      </c>
      <c r="BU12" s="33">
        <f t="shared" si="32"/>
        <v>0</v>
      </c>
      <c r="BV12" s="33">
        <f t="shared" si="33"/>
        <v>0</v>
      </c>
      <c r="BW12" s="33">
        <f t="shared" si="34"/>
        <v>0</v>
      </c>
      <c r="BX12" s="33">
        <f t="shared" si="35"/>
        <v>0</v>
      </c>
      <c r="BY12" s="33">
        <f t="shared" si="36"/>
        <v>0</v>
      </c>
      <c r="BZ12" s="33">
        <f t="shared" si="37"/>
        <v>0</v>
      </c>
      <c r="CA12" s="33">
        <f t="shared" si="38"/>
        <v>0</v>
      </c>
      <c r="CB12" s="33">
        <f t="shared" si="39"/>
        <v>0</v>
      </c>
      <c r="CC12" s="33">
        <f t="shared" si="40"/>
        <v>0</v>
      </c>
      <c r="CD12" s="33">
        <f t="shared" si="41"/>
        <v>0</v>
      </c>
      <c r="CE12" s="105">
        <f>+AJ12+AN12+AP12</f>
        <v>0</v>
      </c>
      <c r="CF12" s="105">
        <f t="shared" si="43"/>
        <v>0</v>
      </c>
      <c r="CG12" s="33">
        <f t="shared" si="44"/>
        <v>0</v>
      </c>
      <c r="CH12" s="33">
        <f t="shared" si="45"/>
        <v>0</v>
      </c>
      <c r="CI12" s="33">
        <f t="shared" si="46"/>
        <v>0</v>
      </c>
      <c r="CJ12" s="33"/>
      <c r="CK12" s="33">
        <f t="shared" si="47"/>
        <v>0</v>
      </c>
      <c r="CL12" s="33">
        <f t="shared" si="48"/>
        <v>0</v>
      </c>
      <c r="CM12" s="33">
        <f t="shared" si="49"/>
        <v>0</v>
      </c>
      <c r="CN12" s="33">
        <f t="shared" si="50"/>
        <v>0</v>
      </c>
      <c r="CO12" s="33">
        <f t="shared" si="51"/>
        <v>0</v>
      </c>
      <c r="CP12" s="106">
        <f t="shared" si="52"/>
        <v>0</v>
      </c>
    </row>
    <row r="13" spans="1:120" x14ac:dyDescent="0.2">
      <c r="A13" s="98">
        <f>A12+1</f>
        <v>5</v>
      </c>
      <c r="B13" s="99"/>
      <c r="C13" s="100"/>
      <c r="D13" s="33"/>
      <c r="E13" s="33"/>
      <c r="F13" s="33">
        <v>0</v>
      </c>
      <c r="G13" s="33">
        <v>0</v>
      </c>
      <c r="H13" s="33">
        <f t="shared" si="0"/>
        <v>0</v>
      </c>
      <c r="I13" s="33">
        <f t="shared" si="1"/>
        <v>0</v>
      </c>
      <c r="J13" s="33">
        <f t="shared" si="2"/>
        <v>0</v>
      </c>
      <c r="K13" s="33"/>
      <c r="L13" s="100">
        <f t="shared" si="3"/>
        <v>13</v>
      </c>
      <c r="M13" s="101"/>
      <c r="N13" s="101"/>
      <c r="O13" s="33"/>
      <c r="P13" s="33"/>
      <c r="Q13" s="33"/>
      <c r="R13" s="33"/>
      <c r="S13" s="33"/>
      <c r="T13" s="33"/>
      <c r="U13" s="33"/>
      <c r="V13" s="33"/>
      <c r="W13" s="33"/>
      <c r="X13" s="33">
        <f t="shared" si="4"/>
        <v>0</v>
      </c>
      <c r="Y13" s="33">
        <f t="shared" si="5"/>
        <v>0</v>
      </c>
      <c r="Z13" s="33">
        <f t="shared" si="6"/>
        <v>0</v>
      </c>
      <c r="AA13" s="33">
        <f t="shared" si="7"/>
        <v>0</v>
      </c>
      <c r="AB13" s="33">
        <f t="shared" si="8"/>
        <v>0</v>
      </c>
      <c r="AC13" s="33">
        <f t="shared" si="9"/>
        <v>0</v>
      </c>
      <c r="AD13" s="102">
        <f t="shared" si="10"/>
        <v>0</v>
      </c>
      <c r="AE13" s="40">
        <f t="shared" si="10"/>
        <v>0</v>
      </c>
      <c r="AF13" s="103">
        <f>13-N13-M13+AD13</f>
        <v>13</v>
      </c>
      <c r="AG13" s="40">
        <f>N13</f>
        <v>0</v>
      </c>
      <c r="AH13" s="104">
        <f>AF13+AG13</f>
        <v>13</v>
      </c>
      <c r="AI13" s="100">
        <f>AJ13+AN13</f>
        <v>0</v>
      </c>
      <c r="AJ13" s="33">
        <f t="shared" si="15"/>
        <v>0</v>
      </c>
      <c r="AK13" s="33">
        <f t="shared" si="16"/>
        <v>0</v>
      </c>
      <c r="AL13" s="33"/>
      <c r="AM13" s="33"/>
      <c r="AN13" s="33">
        <f t="shared" si="17"/>
        <v>0</v>
      </c>
      <c r="AO13" s="33"/>
      <c r="AP13" s="33">
        <f t="shared" si="18"/>
        <v>0</v>
      </c>
      <c r="AQ13" s="33">
        <f>Y13+Z13</f>
        <v>0</v>
      </c>
      <c r="AR13" s="33">
        <f t="shared" si="20"/>
        <v>0</v>
      </c>
      <c r="AS13" s="33">
        <f t="shared" si="21"/>
        <v>0</v>
      </c>
      <c r="AT13" s="33"/>
      <c r="AU13" s="33">
        <f t="shared" si="22"/>
        <v>0</v>
      </c>
      <c r="AV13" s="33">
        <f t="shared" si="23"/>
        <v>0</v>
      </c>
      <c r="AW13" s="101">
        <f>ROUND((+SUM(AJ13:AV13)),2)</f>
        <v>0</v>
      </c>
      <c r="AX13" s="33"/>
      <c r="AY13" s="33"/>
      <c r="BA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>
        <f t="shared" si="25"/>
        <v>0</v>
      </c>
      <c r="BO13" s="33">
        <f t="shared" si="26"/>
        <v>0</v>
      </c>
      <c r="BP13" s="105">
        <f t="shared" si="27"/>
        <v>0</v>
      </c>
      <c r="BQ13" s="33">
        <f t="shared" si="28"/>
        <v>0</v>
      </c>
      <c r="BR13" s="33">
        <f t="shared" si="29"/>
        <v>0</v>
      </c>
      <c r="BS13" s="33">
        <f t="shared" si="30"/>
        <v>0</v>
      </c>
      <c r="BT13" s="33">
        <f t="shared" si="31"/>
        <v>0</v>
      </c>
      <c r="BU13" s="33">
        <f t="shared" si="32"/>
        <v>0</v>
      </c>
      <c r="BV13" s="33">
        <f t="shared" si="33"/>
        <v>0</v>
      </c>
      <c r="BW13" s="33">
        <f t="shared" si="34"/>
        <v>0</v>
      </c>
      <c r="BX13" s="33">
        <f t="shared" si="35"/>
        <v>0</v>
      </c>
      <c r="BY13" s="33">
        <f t="shared" si="36"/>
        <v>0</v>
      </c>
      <c r="BZ13" s="33">
        <f t="shared" si="37"/>
        <v>0</v>
      </c>
      <c r="CA13" s="33">
        <f t="shared" si="38"/>
        <v>0</v>
      </c>
      <c r="CB13" s="33">
        <f t="shared" si="39"/>
        <v>0</v>
      </c>
      <c r="CC13" s="33">
        <f t="shared" si="40"/>
        <v>0</v>
      </c>
      <c r="CD13" s="33">
        <f t="shared" si="41"/>
        <v>0</v>
      </c>
      <c r="CE13" s="105">
        <f t="shared" si="42"/>
        <v>0</v>
      </c>
      <c r="CF13" s="105">
        <f t="shared" si="43"/>
        <v>0</v>
      </c>
      <c r="CG13" s="33">
        <f t="shared" si="44"/>
        <v>0</v>
      </c>
      <c r="CH13" s="33">
        <f t="shared" si="45"/>
        <v>0</v>
      </c>
      <c r="CI13" s="33">
        <f t="shared" si="46"/>
        <v>0</v>
      </c>
      <c r="CJ13" s="33"/>
      <c r="CK13" s="33">
        <f t="shared" si="47"/>
        <v>0</v>
      </c>
      <c r="CL13" s="33">
        <f t="shared" si="48"/>
        <v>0</v>
      </c>
      <c r="CM13" s="33">
        <f t="shared" si="49"/>
        <v>0</v>
      </c>
      <c r="CN13" s="33">
        <f t="shared" si="50"/>
        <v>0</v>
      </c>
      <c r="CO13" s="33">
        <f t="shared" si="51"/>
        <v>0</v>
      </c>
      <c r="CP13" s="106">
        <f t="shared" si="52"/>
        <v>0</v>
      </c>
    </row>
    <row r="14" spans="1:120" x14ac:dyDescent="0.2">
      <c r="A14" s="98">
        <f>A13+1</f>
        <v>6</v>
      </c>
      <c r="B14" s="99"/>
      <c r="C14" s="100"/>
      <c r="D14" s="100"/>
      <c r="E14" s="33"/>
      <c r="F14" s="33"/>
      <c r="G14" s="33"/>
      <c r="H14" s="33">
        <f t="shared" si="0"/>
        <v>0</v>
      </c>
      <c r="I14" s="33">
        <f t="shared" si="1"/>
        <v>0</v>
      </c>
      <c r="J14" s="33">
        <f t="shared" si="2"/>
        <v>0</v>
      </c>
      <c r="K14" s="33"/>
      <c r="L14" s="100">
        <f t="shared" si="3"/>
        <v>13</v>
      </c>
      <c r="M14" s="101"/>
      <c r="N14" s="101"/>
      <c r="O14" s="33"/>
      <c r="P14" s="33"/>
      <c r="Q14" s="33"/>
      <c r="R14" s="33"/>
      <c r="S14" s="33"/>
      <c r="T14" s="33"/>
      <c r="U14" s="33"/>
      <c r="V14" s="33"/>
      <c r="W14" s="33"/>
      <c r="X14" s="33">
        <f t="shared" si="4"/>
        <v>0</v>
      </c>
      <c r="Y14" s="33">
        <f t="shared" si="5"/>
        <v>0</v>
      </c>
      <c r="Z14" s="33">
        <f t="shared" si="6"/>
        <v>0</v>
      </c>
      <c r="AA14" s="33">
        <f t="shared" si="7"/>
        <v>0</v>
      </c>
      <c r="AB14" s="33">
        <f t="shared" si="8"/>
        <v>0</v>
      </c>
      <c r="AC14" s="33">
        <f t="shared" si="9"/>
        <v>0</v>
      </c>
      <c r="AD14" s="102">
        <f t="shared" si="10"/>
        <v>0</v>
      </c>
      <c r="AE14" s="40">
        <f t="shared" si="10"/>
        <v>0</v>
      </c>
      <c r="AF14" s="103">
        <f t="shared" si="11"/>
        <v>13</v>
      </c>
      <c r="AG14" s="40">
        <f t="shared" si="12"/>
        <v>0</v>
      </c>
      <c r="AH14" s="104">
        <f t="shared" si="13"/>
        <v>13</v>
      </c>
      <c r="AI14" s="100">
        <f t="shared" si="14"/>
        <v>0</v>
      </c>
      <c r="AJ14" s="33">
        <f t="shared" si="15"/>
        <v>0</v>
      </c>
      <c r="AK14" s="33">
        <f t="shared" si="16"/>
        <v>0</v>
      </c>
      <c r="AL14" s="33"/>
      <c r="AM14" s="33"/>
      <c r="AN14" s="33">
        <f t="shared" si="17"/>
        <v>0</v>
      </c>
      <c r="AO14" s="33"/>
      <c r="AP14" s="33">
        <f t="shared" si="18"/>
        <v>0</v>
      </c>
      <c r="AQ14" s="33">
        <f t="shared" si="19"/>
        <v>0</v>
      </c>
      <c r="AR14" s="33">
        <f t="shared" si="20"/>
        <v>0</v>
      </c>
      <c r="AS14" s="33">
        <f t="shared" si="21"/>
        <v>0</v>
      </c>
      <c r="AT14" s="33"/>
      <c r="AU14" s="33">
        <f t="shared" si="22"/>
        <v>0</v>
      </c>
      <c r="AV14" s="33">
        <f t="shared" si="23"/>
        <v>0</v>
      </c>
      <c r="AW14" s="101">
        <f t="shared" si="24"/>
        <v>0</v>
      </c>
      <c r="AX14" s="33"/>
      <c r="AY14" s="33"/>
      <c r="BA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>
        <f t="shared" si="25"/>
        <v>0</v>
      </c>
      <c r="BO14" s="33">
        <f t="shared" si="26"/>
        <v>0</v>
      </c>
      <c r="BP14" s="105">
        <f t="shared" si="27"/>
        <v>0</v>
      </c>
      <c r="BQ14" s="33">
        <f t="shared" si="28"/>
        <v>0</v>
      </c>
      <c r="BR14" s="33">
        <f t="shared" si="29"/>
        <v>0</v>
      </c>
      <c r="BS14" s="33">
        <f t="shared" si="30"/>
        <v>0</v>
      </c>
      <c r="BT14" s="33">
        <f t="shared" si="31"/>
        <v>0</v>
      </c>
      <c r="BU14" s="33">
        <f t="shared" si="32"/>
        <v>0</v>
      </c>
      <c r="BV14" s="33">
        <f t="shared" si="33"/>
        <v>0</v>
      </c>
      <c r="BW14" s="33">
        <f t="shared" si="34"/>
        <v>0</v>
      </c>
      <c r="BX14" s="33">
        <f t="shared" si="35"/>
        <v>0</v>
      </c>
      <c r="BY14" s="33">
        <f t="shared" si="36"/>
        <v>0</v>
      </c>
      <c r="BZ14" s="33">
        <f t="shared" si="37"/>
        <v>0</v>
      </c>
      <c r="CA14" s="33">
        <f t="shared" si="38"/>
        <v>0</v>
      </c>
      <c r="CB14" s="33">
        <f t="shared" si="39"/>
        <v>0</v>
      </c>
      <c r="CC14" s="33">
        <f t="shared" si="40"/>
        <v>0</v>
      </c>
      <c r="CD14" s="33">
        <f t="shared" si="41"/>
        <v>0</v>
      </c>
      <c r="CE14" s="105">
        <f t="shared" si="42"/>
        <v>0</v>
      </c>
      <c r="CF14" s="105">
        <f t="shared" si="43"/>
        <v>0</v>
      </c>
      <c r="CG14" s="33">
        <f t="shared" si="44"/>
        <v>0</v>
      </c>
      <c r="CH14" s="33">
        <f t="shared" si="45"/>
        <v>0</v>
      </c>
      <c r="CI14" s="33">
        <f t="shared" si="46"/>
        <v>0</v>
      </c>
      <c r="CJ14" s="33"/>
      <c r="CK14" s="33">
        <f t="shared" si="47"/>
        <v>0</v>
      </c>
      <c r="CL14" s="33">
        <f t="shared" si="48"/>
        <v>0</v>
      </c>
      <c r="CM14" s="33">
        <f t="shared" si="49"/>
        <v>0</v>
      </c>
      <c r="CN14" s="33">
        <f t="shared" si="50"/>
        <v>0</v>
      </c>
      <c r="CO14" s="33">
        <f t="shared" si="51"/>
        <v>0</v>
      </c>
      <c r="CP14" s="106">
        <f t="shared" si="52"/>
        <v>0</v>
      </c>
    </row>
    <row r="15" spans="1:120" x14ac:dyDescent="0.2">
      <c r="A15" s="98">
        <v>7</v>
      </c>
      <c r="B15" s="99"/>
      <c r="C15" s="100"/>
      <c r="D15" s="100"/>
      <c r="E15" s="33"/>
      <c r="F15" s="33"/>
      <c r="G15" s="33"/>
      <c r="H15" s="33">
        <f t="shared" si="0"/>
        <v>0</v>
      </c>
      <c r="I15" s="33">
        <f t="shared" si="1"/>
        <v>0</v>
      </c>
      <c r="J15" s="33">
        <f>E15/26</f>
        <v>0</v>
      </c>
      <c r="K15" s="33"/>
      <c r="L15" s="100">
        <f>13-M15-N15</f>
        <v>13</v>
      </c>
      <c r="M15" s="101"/>
      <c r="N15" s="101"/>
      <c r="O15" s="33"/>
      <c r="P15" s="33"/>
      <c r="Q15" s="33"/>
      <c r="R15" s="33"/>
      <c r="S15" s="33"/>
      <c r="T15" s="33"/>
      <c r="U15" s="33"/>
      <c r="V15" s="33"/>
      <c r="W15" s="33"/>
      <c r="X15" s="33">
        <f>+I15*1.25*R15</f>
        <v>0</v>
      </c>
      <c r="Y15" s="33">
        <f>+I15*S15*1</f>
        <v>0</v>
      </c>
      <c r="Z15" s="33">
        <f>+I15*1.3*T15</f>
        <v>0</v>
      </c>
      <c r="AA15" s="33">
        <f>+I15*0.3*U15</f>
        <v>0</v>
      </c>
      <c r="AB15" s="33">
        <f>+V15*I15*0.1</f>
        <v>0</v>
      </c>
      <c r="AC15" s="33">
        <f>SUM(X15:AB15)</f>
        <v>0</v>
      </c>
      <c r="AD15" s="102">
        <f t="shared" si="10"/>
        <v>0</v>
      </c>
      <c r="AE15" s="40">
        <f t="shared" si="10"/>
        <v>0</v>
      </c>
      <c r="AF15" s="103">
        <f>13-N15-M15+AD15</f>
        <v>13</v>
      </c>
      <c r="AG15" s="40">
        <f>N15</f>
        <v>0</v>
      </c>
      <c r="AH15" s="104">
        <f>AF15+AG15</f>
        <v>13</v>
      </c>
      <c r="AI15" s="100">
        <f>AJ15+AN15</f>
        <v>0</v>
      </c>
      <c r="AJ15" s="33">
        <f>+D15/2</f>
        <v>0</v>
      </c>
      <c r="AK15" s="33">
        <f>+E15/26*(13-M15-N15)</f>
        <v>0</v>
      </c>
      <c r="AL15" s="33"/>
      <c r="AM15" s="33"/>
      <c r="AN15" s="33">
        <f>-H15*M15</f>
        <v>0</v>
      </c>
      <c r="AO15" s="33"/>
      <c r="AP15" s="33">
        <f>-I15*O15</f>
        <v>0</v>
      </c>
      <c r="AQ15" s="33">
        <f>Y15+Z15</f>
        <v>0</v>
      </c>
      <c r="AR15" s="33">
        <f>+AC15-Y15-Z15-AS15</f>
        <v>0</v>
      </c>
      <c r="AS15" s="33">
        <f>AA15</f>
        <v>0</v>
      </c>
      <c r="AT15" s="33"/>
      <c r="AU15" s="33">
        <f>H15*Q15*0.3</f>
        <v>0</v>
      </c>
      <c r="AV15" s="33">
        <f>H15*AD15</f>
        <v>0</v>
      </c>
      <c r="AW15" s="101">
        <f>ROUND((+SUM(AJ15:AV15)),2)</f>
        <v>0</v>
      </c>
      <c r="AX15" s="33"/>
      <c r="AY15" s="33"/>
      <c r="BA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f t="shared" si="25"/>
        <v>0</v>
      </c>
      <c r="BO15" s="33">
        <f t="shared" si="26"/>
        <v>0</v>
      </c>
      <c r="BP15" s="105">
        <f>IF(C15=$BP$5,SUM(AW15-AL15-AM15),0)</f>
        <v>0</v>
      </c>
      <c r="BQ15" s="33">
        <f>IF($BQ$5=C15,SUM(AW15-AL15-AM15),0)</f>
        <v>0</v>
      </c>
      <c r="BR15" s="33">
        <f>IF(C15=$BR$5,SUM(AW15-AL15-AM15),0)</f>
        <v>0</v>
      </c>
      <c r="BS15" s="33">
        <f>IF(C15=$BS$5,SUM(AW15-AL15-AM15),0)</f>
        <v>0</v>
      </c>
      <c r="BT15" s="33">
        <f>IF(C15=$BT$5,SUM(AW15-AL15-AM15),0)</f>
        <v>0</v>
      </c>
      <c r="BU15" s="33">
        <f>IF(C15=$BU$5,SUM(AW15-AL15-AM15),0)</f>
        <v>0</v>
      </c>
      <c r="BV15" s="33">
        <f>IF(C15=$BV$5,SUM(AW15-AL15-AM15),0)</f>
        <v>0</v>
      </c>
      <c r="BW15" s="33">
        <f>IF(C15=$BW$5,SUM(AW15-AL15-AM15),0)</f>
        <v>0</v>
      </c>
      <c r="BX15" s="33">
        <f>IF(C15=$BX$5,SUM(AW15-AL15-AM15),0)</f>
        <v>0</v>
      </c>
      <c r="BY15" s="33">
        <f>IF(C15=$BY$6,+SUM(AL15:AM15),0)</f>
        <v>0</v>
      </c>
      <c r="BZ15" s="33">
        <f>IF(C15=$BZ$6,+SUM(AL15:AM15),0)</f>
        <v>0</v>
      </c>
      <c r="CA15" s="33">
        <f>IF(C15=$CA$6,+SUM(AL15:AM15),0)</f>
        <v>0</v>
      </c>
      <c r="CB15" s="33">
        <f>IF(C15=$CB$6,+SUM(AL15:AM15),0)</f>
        <v>0</v>
      </c>
      <c r="CC15" s="33">
        <f>IF(C15=$CC$6,+SUM(AL15:AM15),0)</f>
        <v>0</v>
      </c>
      <c r="CD15" s="33">
        <f>IF(C15=$CD$6,+SUM(AL15:AM15),0)</f>
        <v>0</v>
      </c>
      <c r="CE15" s="105">
        <f>+AJ15+AN15+AP15</f>
        <v>0</v>
      </c>
      <c r="CF15" s="105">
        <f t="shared" si="43"/>
        <v>0</v>
      </c>
      <c r="CG15" s="33">
        <f t="shared" si="44"/>
        <v>0</v>
      </c>
      <c r="CH15" s="33">
        <f t="shared" si="45"/>
        <v>0</v>
      </c>
      <c r="CI15" s="33">
        <f t="shared" si="46"/>
        <v>0</v>
      </c>
      <c r="CJ15" s="33"/>
      <c r="CK15" s="33">
        <f t="shared" si="47"/>
        <v>0</v>
      </c>
      <c r="CL15" s="33">
        <f t="shared" si="48"/>
        <v>0</v>
      </c>
      <c r="CM15" s="33">
        <f t="shared" si="49"/>
        <v>0</v>
      </c>
      <c r="CN15" s="33">
        <f t="shared" si="50"/>
        <v>0</v>
      </c>
      <c r="CO15" s="33">
        <f t="shared" si="51"/>
        <v>0</v>
      </c>
      <c r="CP15" s="106">
        <f t="shared" si="52"/>
        <v>0</v>
      </c>
    </row>
    <row r="16" spans="1:120" x14ac:dyDescent="0.2">
      <c r="A16" s="98">
        <v>8</v>
      </c>
      <c r="B16" s="99"/>
      <c r="C16" s="100"/>
      <c r="D16" s="100"/>
      <c r="E16" s="33"/>
      <c r="F16" s="33"/>
      <c r="G16" s="33"/>
      <c r="H16" s="33">
        <f t="shared" si="0"/>
        <v>0</v>
      </c>
      <c r="I16" s="33">
        <f t="shared" si="1"/>
        <v>0</v>
      </c>
      <c r="J16" s="33">
        <f>E16/26</f>
        <v>0</v>
      </c>
      <c r="K16" s="33"/>
      <c r="L16" s="100">
        <f>13-M16-N16</f>
        <v>13</v>
      </c>
      <c r="M16" s="101"/>
      <c r="N16" s="101"/>
      <c r="O16" s="33"/>
      <c r="P16" s="33"/>
      <c r="Q16" s="33"/>
      <c r="R16" s="33"/>
      <c r="S16" s="33"/>
      <c r="T16" s="33"/>
      <c r="U16" s="33"/>
      <c r="V16" s="33"/>
      <c r="W16" s="33"/>
      <c r="X16" s="33">
        <f>+I16*1.25*R16</f>
        <v>0</v>
      </c>
      <c r="Y16" s="33">
        <f>+I16*S16*1</f>
        <v>0</v>
      </c>
      <c r="Z16" s="33">
        <f>+I16*1.3*T16</f>
        <v>0</v>
      </c>
      <c r="AA16" s="33">
        <f>+I16*0.3*U16</f>
        <v>0</v>
      </c>
      <c r="AB16" s="33">
        <f>+V16*I16*0.1</f>
        <v>0</v>
      </c>
      <c r="AC16" s="33">
        <f>SUM(X16:AB16)</f>
        <v>0</v>
      </c>
      <c r="AD16" s="102">
        <f t="shared" si="10"/>
        <v>0</v>
      </c>
      <c r="AE16" s="40">
        <f t="shared" si="10"/>
        <v>0</v>
      </c>
      <c r="AF16" s="103">
        <f>13-N16-M16+AD16</f>
        <v>13</v>
      </c>
      <c r="AG16" s="40">
        <f>N16</f>
        <v>0</v>
      </c>
      <c r="AH16" s="104">
        <f>AF16+AG16</f>
        <v>13</v>
      </c>
      <c r="AI16" s="100">
        <f>AJ16+AN16</f>
        <v>0</v>
      </c>
      <c r="AJ16" s="33">
        <f>+D16/2</f>
        <v>0</v>
      </c>
      <c r="AK16" s="33">
        <f>+E16/26*(13-M16-N16)</f>
        <v>0</v>
      </c>
      <c r="AL16" s="33"/>
      <c r="AM16" s="33"/>
      <c r="AN16" s="33">
        <f>-H16*M16</f>
        <v>0</v>
      </c>
      <c r="AO16" s="33"/>
      <c r="AP16" s="33">
        <f>-I16*O16</f>
        <v>0</v>
      </c>
      <c r="AQ16" s="33">
        <f>Y16+Z16</f>
        <v>0</v>
      </c>
      <c r="AR16" s="33">
        <f>+AC16-Y16-Z16-AS16</f>
        <v>0</v>
      </c>
      <c r="AS16" s="33">
        <f>AA16</f>
        <v>0</v>
      </c>
      <c r="AT16" s="33"/>
      <c r="AU16" s="33">
        <f>H16*Q16*0.3</f>
        <v>0</v>
      </c>
      <c r="AV16" s="33">
        <f>H16*AD16</f>
        <v>0</v>
      </c>
      <c r="AW16" s="101">
        <f>ROUND((+SUM(AJ16:AV16)),2)</f>
        <v>0</v>
      </c>
      <c r="AX16" s="33"/>
      <c r="AY16" s="33"/>
      <c r="BA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>
        <f t="shared" si="25"/>
        <v>0</v>
      </c>
      <c r="BO16" s="33">
        <f>ROUND((+AW16-BN16),2)</f>
        <v>0</v>
      </c>
      <c r="BP16" s="105">
        <f>IF(C16=$BP$5,SUM(AW16-AL16-AM16),0)</f>
        <v>0</v>
      </c>
      <c r="BQ16" s="33">
        <f>IF($BQ$5=C16,SUM(AW16-AL16-AM16),0)</f>
        <v>0</v>
      </c>
      <c r="BR16" s="33">
        <f>IF(C16=$BR$5,SUM(AW16-AL16-AM16),0)</f>
        <v>0</v>
      </c>
      <c r="BS16" s="33">
        <f>IF(C16=$BS$5,SUM(AW16-AL16-AM16),0)</f>
        <v>0</v>
      </c>
      <c r="BT16" s="33">
        <f>IF(C16=$BT$5,SUM(AW16-AL16-AM16),0)</f>
        <v>0</v>
      </c>
      <c r="BU16" s="33">
        <f>IF(C16=$BU$5,SUM(AW16-AL16-AM16),0)</f>
        <v>0</v>
      </c>
      <c r="BV16" s="33">
        <f>IF(C16=$BV$5,SUM(AW16-AL16-AM16),0)</f>
        <v>0</v>
      </c>
      <c r="BW16" s="33">
        <f>IF(C16=$BW$5,SUM(AW16-AL16-AM16),0)</f>
        <v>0</v>
      </c>
      <c r="BX16" s="33">
        <f>IF(C16=$BX$5,SUM(AW16-AL16-AM16),0)</f>
        <v>0</v>
      </c>
      <c r="BY16" s="33">
        <f>IF(C16=$BY$6,+SUM(AL16:AM16),0)</f>
        <v>0</v>
      </c>
      <c r="BZ16" s="33">
        <f>IF(C16=$BZ$6,+SUM(AL16:AM16),0)</f>
        <v>0</v>
      </c>
      <c r="CA16" s="33">
        <f>IF(C16=$CA$6,+SUM(AL16:AM16),0)</f>
        <v>0</v>
      </c>
      <c r="CB16" s="33">
        <f>IF(C16=$CB$6,+SUM(AL16:AM16),0)</f>
        <v>0</v>
      </c>
      <c r="CC16" s="33">
        <f>IF(C16=$CC$6,+SUM(AL16:AM16),0)</f>
        <v>0</v>
      </c>
      <c r="CD16" s="33">
        <f>IF(C16=$CD$6,+SUM(AL16:AM16),0)</f>
        <v>0</v>
      </c>
      <c r="CE16" s="105">
        <f>+AJ16+AN16+AP16</f>
        <v>0</v>
      </c>
      <c r="CF16" s="105">
        <f t="shared" si="43"/>
        <v>0</v>
      </c>
      <c r="CG16" s="33">
        <f>IF(C16=$CG$6,CF16,0)</f>
        <v>0</v>
      </c>
      <c r="CH16" s="33">
        <f t="shared" si="45"/>
        <v>0</v>
      </c>
      <c r="CI16" s="33">
        <f t="shared" si="46"/>
        <v>0</v>
      </c>
      <c r="CJ16" s="33"/>
      <c r="CK16" s="33">
        <f t="shared" si="47"/>
        <v>0</v>
      </c>
      <c r="CL16" s="33">
        <f t="shared" si="48"/>
        <v>0</v>
      </c>
      <c r="CM16" s="33">
        <f t="shared" si="49"/>
        <v>0</v>
      </c>
      <c r="CN16" s="33">
        <f t="shared" si="50"/>
        <v>0</v>
      </c>
      <c r="CO16" s="33">
        <f t="shared" si="51"/>
        <v>0</v>
      </c>
      <c r="CP16" s="106">
        <f t="shared" si="52"/>
        <v>0</v>
      </c>
    </row>
    <row r="17" spans="1:94" x14ac:dyDescent="0.2">
      <c r="A17" s="98">
        <v>9</v>
      </c>
      <c r="B17" s="99" t="s">
        <v>127</v>
      </c>
      <c r="C17" s="100"/>
      <c r="D17" s="100"/>
      <c r="E17" s="33"/>
      <c r="F17" s="33"/>
      <c r="G17" s="33"/>
      <c r="H17" s="33">
        <f>+D17/26</f>
        <v>0</v>
      </c>
      <c r="I17" s="33">
        <f>+H17/8</f>
        <v>0</v>
      </c>
      <c r="J17" s="33">
        <f>E17/26</f>
        <v>0</v>
      </c>
      <c r="K17" s="33"/>
      <c r="L17" s="100">
        <f>13-M17-N17</f>
        <v>13</v>
      </c>
      <c r="M17" s="101"/>
      <c r="N17" s="101"/>
      <c r="O17" s="33"/>
      <c r="P17" s="33"/>
      <c r="Q17" s="33"/>
      <c r="R17" s="33"/>
      <c r="S17" s="33"/>
      <c r="T17" s="33"/>
      <c r="U17" s="33"/>
      <c r="V17" s="33"/>
      <c r="W17" s="33"/>
      <c r="X17" s="33">
        <f>+I17*1.25*R17</f>
        <v>0</v>
      </c>
      <c r="Y17" s="33">
        <f>+I17*S17*1</f>
        <v>0</v>
      </c>
      <c r="Z17" s="33">
        <f>+I17*1.3*T17</f>
        <v>0</v>
      </c>
      <c r="AA17" s="33">
        <f>+I17*0.3*U17</f>
        <v>0</v>
      </c>
      <c r="AB17" s="33">
        <f>+V17*I17*0.1</f>
        <v>0</v>
      </c>
      <c r="AC17" s="33">
        <f>SUM(X17:AB17)</f>
        <v>0</v>
      </c>
      <c r="AD17" s="102">
        <f t="shared" si="10"/>
        <v>0</v>
      </c>
      <c r="AE17" s="40">
        <f t="shared" si="10"/>
        <v>0</v>
      </c>
      <c r="AF17" s="103">
        <f>13-N17-M17+AD17</f>
        <v>13</v>
      </c>
      <c r="AG17" s="40">
        <f>N17</f>
        <v>0</v>
      </c>
      <c r="AH17" s="104">
        <f>AF17+AG17</f>
        <v>13</v>
      </c>
      <c r="AI17" s="100">
        <f>AJ17+AN17</f>
        <v>0</v>
      </c>
      <c r="AJ17" s="33">
        <f>+D17/2</f>
        <v>0</v>
      </c>
      <c r="AK17" s="33">
        <f>+E17/26*(13-M17-N17)</f>
        <v>0</v>
      </c>
      <c r="AL17" s="33"/>
      <c r="AM17" s="33"/>
      <c r="AN17" s="33">
        <f>-H17*M17</f>
        <v>0</v>
      </c>
      <c r="AO17" s="33"/>
      <c r="AP17" s="33">
        <f>-I17*O17</f>
        <v>0</v>
      </c>
      <c r="AQ17" s="33">
        <f>Y17+Z17</f>
        <v>0</v>
      </c>
      <c r="AR17" s="33">
        <f>+AC17-Y17-Z17-AS17</f>
        <v>0</v>
      </c>
      <c r="AS17" s="33">
        <f>AA17</f>
        <v>0</v>
      </c>
      <c r="AT17" s="33"/>
      <c r="AU17" s="33">
        <f>H17*Q17*0.3</f>
        <v>0</v>
      </c>
      <c r="AV17" s="33">
        <f>H17*AD17</f>
        <v>0</v>
      </c>
      <c r="AW17" s="101">
        <f>ROUND((+SUM(AJ17:AV17)),2)</f>
        <v>0</v>
      </c>
      <c r="AX17" s="33"/>
      <c r="AY17" s="33"/>
      <c r="BA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f>SUM(AX17:BM17)</f>
        <v>0</v>
      </c>
      <c r="BO17" s="33">
        <f>ROUND((+AW17-BN17),2)</f>
        <v>0</v>
      </c>
      <c r="BP17" s="105">
        <f>+AW17</f>
        <v>0</v>
      </c>
      <c r="BQ17" s="33">
        <f>IF($BQ$5=C17,SUM(AW17-AL17-AM17),0)</f>
        <v>0</v>
      </c>
      <c r="BR17" s="33">
        <f>IF(C17=$BR$5,SUM(AW17-AL17-AM17),0)</f>
        <v>0</v>
      </c>
      <c r="BS17" s="33">
        <f>IF(C17=$BS$5,SUM(AW17-AL17-AM17),0)</f>
        <v>0</v>
      </c>
      <c r="BT17" s="33">
        <f>IF(C17=$BT$5,SUM(AW17-AL17-AM17),0)</f>
        <v>0</v>
      </c>
      <c r="BU17" s="33">
        <f>IF(C17=$BU$5,SUM(AW17-AL17-AM17),0)</f>
        <v>0</v>
      </c>
      <c r="BV17" s="33">
        <f>IF(C17=$BV$5,SUM(AW17-AL17-AM17),0)</f>
        <v>0</v>
      </c>
      <c r="BW17" s="33">
        <f>IF(C17=$BW$5,SUM(AW17-AL17-AM17),0)</f>
        <v>0</v>
      </c>
      <c r="BX17" s="33">
        <f>IF(C17=$BX$5,SUM(AW17-AL17-AM17),0)</f>
        <v>0</v>
      </c>
      <c r="BY17" s="33">
        <f>IF(C17=$BY$6,+SUM(AL17:AM17),0)</f>
        <v>0</v>
      </c>
      <c r="BZ17" s="33">
        <f>IF(C17=$BZ$6,+SUM(AL17:AM17),0)</f>
        <v>0</v>
      </c>
      <c r="CA17" s="33">
        <f>IF(C17=$CA$6,+SUM(AL17:AM17),0)</f>
        <v>0</v>
      </c>
      <c r="CB17" s="33">
        <f>IF(C17=$CB$6,+SUM(AL17:AM17),0)</f>
        <v>0</v>
      </c>
      <c r="CC17" s="33">
        <f>IF(C17=$CC$6,+SUM(AL17:AM17),0)</f>
        <v>0</v>
      </c>
      <c r="CD17" s="33">
        <f>IF(C17=$CD$6,+SUM(AL17:AM17),0)</f>
        <v>0</v>
      </c>
      <c r="CE17" s="105">
        <f>+AJ17+AN17+AP17</f>
        <v>0</v>
      </c>
      <c r="CF17" s="105">
        <f>ROUND((CE17/12),2)</f>
        <v>0</v>
      </c>
      <c r="CG17" s="33">
        <f>+CF17</f>
        <v>0</v>
      </c>
      <c r="CH17" s="33">
        <f>IF(C17=$CH$5,CF17,0)</f>
        <v>0</v>
      </c>
      <c r="CI17" s="33">
        <f>IF(C17=$CI$6,CF17,0)</f>
        <v>0</v>
      </c>
      <c r="CJ17" s="33"/>
      <c r="CK17" s="33">
        <f>IF(C17=$CK$6,CF17,0)</f>
        <v>0</v>
      </c>
      <c r="CL17" s="33">
        <f>IF(C17=$CL$6,CF17,0)</f>
        <v>0</v>
      </c>
      <c r="CM17" s="33">
        <f>IF(C17=$CM$6,CF17,0)</f>
        <v>0</v>
      </c>
      <c r="CN17" s="33">
        <f>IF(C17=$CN$6,CF17,0)</f>
        <v>0</v>
      </c>
      <c r="CO17" s="33">
        <f>IF(C17=$CO$5,CF17,0)</f>
        <v>0</v>
      </c>
      <c r="CP17" s="106">
        <f>IF(C17=$CP$6,CF17,0)</f>
        <v>0</v>
      </c>
    </row>
    <row r="18" spans="1:94" x14ac:dyDescent="0.2">
      <c r="A18" s="108" t="s">
        <v>128</v>
      </c>
      <c r="B18" s="109"/>
      <c r="C18" s="110"/>
      <c r="D18" s="111">
        <f>SUM(D9:D17)</f>
        <v>0</v>
      </c>
      <c r="E18" s="111">
        <f t="shared" ref="E18:BP18" si="53">SUM(E9:E17)</f>
        <v>0</v>
      </c>
      <c r="F18" s="111">
        <f t="shared" si="53"/>
        <v>0</v>
      </c>
      <c r="G18" s="111">
        <f t="shared" si="53"/>
        <v>0</v>
      </c>
      <c r="H18" s="111">
        <f t="shared" si="53"/>
        <v>0</v>
      </c>
      <c r="I18" s="111">
        <f t="shared" si="53"/>
        <v>0</v>
      </c>
      <c r="J18" s="111">
        <f t="shared" si="53"/>
        <v>0</v>
      </c>
      <c r="K18" s="111">
        <f t="shared" si="53"/>
        <v>0</v>
      </c>
      <c r="L18" s="111">
        <f t="shared" si="53"/>
        <v>117</v>
      </c>
      <c r="M18" s="111">
        <f t="shared" si="53"/>
        <v>0</v>
      </c>
      <c r="N18" s="111">
        <f>SUM(N9:N17)</f>
        <v>0</v>
      </c>
      <c r="O18" s="111">
        <f>SUM(O9:O17)</f>
        <v>0</v>
      </c>
      <c r="P18" s="111">
        <f t="shared" si="53"/>
        <v>0</v>
      </c>
      <c r="Q18" s="111">
        <f t="shared" si="53"/>
        <v>0</v>
      </c>
      <c r="R18" s="111">
        <f t="shared" si="53"/>
        <v>0</v>
      </c>
      <c r="S18" s="111">
        <f t="shared" si="53"/>
        <v>0</v>
      </c>
      <c r="T18" s="111">
        <f t="shared" si="53"/>
        <v>0</v>
      </c>
      <c r="U18" s="111">
        <f t="shared" si="53"/>
        <v>0</v>
      </c>
      <c r="V18" s="111">
        <f t="shared" si="53"/>
        <v>0</v>
      </c>
      <c r="W18" s="111">
        <f t="shared" si="53"/>
        <v>0</v>
      </c>
      <c r="X18" s="111">
        <f t="shared" si="53"/>
        <v>0</v>
      </c>
      <c r="Y18" s="111">
        <f t="shared" si="53"/>
        <v>0</v>
      </c>
      <c r="Z18" s="111">
        <f t="shared" si="53"/>
        <v>0</v>
      </c>
      <c r="AA18" s="111">
        <f t="shared" si="53"/>
        <v>0</v>
      </c>
      <c r="AB18" s="111">
        <f t="shared" si="53"/>
        <v>0</v>
      </c>
      <c r="AC18" s="111">
        <f t="shared" si="53"/>
        <v>0</v>
      </c>
      <c r="AD18" s="111">
        <f t="shared" si="53"/>
        <v>0</v>
      </c>
      <c r="AE18" s="111">
        <f t="shared" si="53"/>
        <v>0</v>
      </c>
      <c r="AF18" s="111">
        <f t="shared" si="53"/>
        <v>117</v>
      </c>
      <c r="AG18" s="111">
        <f t="shared" si="53"/>
        <v>0</v>
      </c>
      <c r="AH18" s="111">
        <f t="shared" si="53"/>
        <v>117</v>
      </c>
      <c r="AI18" s="111">
        <f t="shared" si="53"/>
        <v>0</v>
      </c>
      <c r="AJ18" s="111">
        <f t="shared" si="53"/>
        <v>0</v>
      </c>
      <c r="AK18" s="111">
        <f t="shared" si="53"/>
        <v>0</v>
      </c>
      <c r="AL18" s="111">
        <f t="shared" si="53"/>
        <v>0</v>
      </c>
      <c r="AM18" s="111">
        <f t="shared" si="53"/>
        <v>0</v>
      </c>
      <c r="AN18" s="111">
        <f t="shared" si="53"/>
        <v>0</v>
      </c>
      <c r="AO18" s="111">
        <f t="shared" si="53"/>
        <v>0</v>
      </c>
      <c r="AP18" s="111">
        <f t="shared" si="53"/>
        <v>0</v>
      </c>
      <c r="AQ18" s="111">
        <f t="shared" si="53"/>
        <v>0</v>
      </c>
      <c r="AR18" s="111">
        <f t="shared" si="53"/>
        <v>0</v>
      </c>
      <c r="AS18" s="111">
        <f t="shared" si="53"/>
        <v>0</v>
      </c>
      <c r="AT18" s="111">
        <f t="shared" si="53"/>
        <v>0</v>
      </c>
      <c r="AU18" s="111">
        <f t="shared" si="53"/>
        <v>0</v>
      </c>
      <c r="AV18" s="111">
        <f t="shared" si="53"/>
        <v>0</v>
      </c>
      <c r="AW18" s="111">
        <f t="shared" si="53"/>
        <v>0</v>
      </c>
      <c r="AX18" s="111">
        <f t="shared" si="53"/>
        <v>0</v>
      </c>
      <c r="AY18" s="111">
        <f t="shared" si="53"/>
        <v>0</v>
      </c>
      <c r="AZ18" s="111">
        <f t="shared" si="53"/>
        <v>0</v>
      </c>
      <c r="BA18" s="111">
        <f t="shared" si="53"/>
        <v>0</v>
      </c>
      <c r="BB18" s="111">
        <f t="shared" si="53"/>
        <v>0</v>
      </c>
      <c r="BC18" s="111">
        <f t="shared" si="53"/>
        <v>0</v>
      </c>
      <c r="BD18" s="111">
        <f t="shared" si="53"/>
        <v>0</v>
      </c>
      <c r="BE18" s="111">
        <f t="shared" si="53"/>
        <v>0</v>
      </c>
      <c r="BF18" s="111">
        <f t="shared" si="53"/>
        <v>0</v>
      </c>
      <c r="BG18" s="111">
        <f t="shared" si="53"/>
        <v>0</v>
      </c>
      <c r="BH18" s="111">
        <f t="shared" si="53"/>
        <v>0</v>
      </c>
      <c r="BI18" s="111">
        <f t="shared" si="53"/>
        <v>0</v>
      </c>
      <c r="BJ18" s="111">
        <f t="shared" si="53"/>
        <v>0</v>
      </c>
      <c r="BK18" s="111">
        <f t="shared" si="53"/>
        <v>0</v>
      </c>
      <c r="BL18" s="111">
        <f t="shared" si="53"/>
        <v>0</v>
      </c>
      <c r="BM18" s="111">
        <f t="shared" si="53"/>
        <v>0</v>
      </c>
      <c r="BN18" s="111">
        <f t="shared" si="53"/>
        <v>0</v>
      </c>
      <c r="BO18" s="111">
        <f t="shared" si="53"/>
        <v>0</v>
      </c>
      <c r="BP18" s="111">
        <f t="shared" si="53"/>
        <v>0</v>
      </c>
      <c r="BQ18" s="111">
        <f t="shared" ref="BQ18:CP18" si="54">SUM(BQ9:BQ17)</f>
        <v>0</v>
      </c>
      <c r="BR18" s="111">
        <f t="shared" si="54"/>
        <v>0</v>
      </c>
      <c r="BS18" s="111">
        <f t="shared" si="54"/>
        <v>0</v>
      </c>
      <c r="BT18" s="111">
        <f t="shared" si="54"/>
        <v>0</v>
      </c>
      <c r="BU18" s="111">
        <f t="shared" si="54"/>
        <v>0</v>
      </c>
      <c r="BV18" s="111">
        <f t="shared" si="54"/>
        <v>0</v>
      </c>
      <c r="BW18" s="111">
        <f t="shared" si="54"/>
        <v>0</v>
      </c>
      <c r="BX18" s="111">
        <f t="shared" si="54"/>
        <v>0</v>
      </c>
      <c r="BY18" s="111">
        <f t="shared" si="54"/>
        <v>0</v>
      </c>
      <c r="BZ18" s="111">
        <f t="shared" si="54"/>
        <v>0</v>
      </c>
      <c r="CA18" s="111">
        <f t="shared" si="54"/>
        <v>0</v>
      </c>
      <c r="CB18" s="111">
        <f t="shared" si="54"/>
        <v>0</v>
      </c>
      <c r="CC18" s="111">
        <f t="shared" si="54"/>
        <v>0</v>
      </c>
      <c r="CD18" s="111">
        <f t="shared" si="54"/>
        <v>0</v>
      </c>
      <c r="CE18" s="111">
        <f t="shared" si="54"/>
        <v>0</v>
      </c>
      <c r="CF18" s="111">
        <f>SUM(CF9:CF17)</f>
        <v>0</v>
      </c>
      <c r="CG18" s="111">
        <f t="shared" si="54"/>
        <v>0</v>
      </c>
      <c r="CH18" s="111">
        <f t="shared" si="54"/>
        <v>0</v>
      </c>
      <c r="CI18" s="111">
        <f t="shared" si="54"/>
        <v>0</v>
      </c>
      <c r="CJ18" s="111">
        <f t="shared" si="54"/>
        <v>0</v>
      </c>
      <c r="CK18" s="111">
        <f t="shared" si="54"/>
        <v>0</v>
      </c>
      <c r="CL18" s="111">
        <f t="shared" si="54"/>
        <v>0</v>
      </c>
      <c r="CM18" s="111">
        <f t="shared" si="54"/>
        <v>0</v>
      </c>
      <c r="CN18" s="111">
        <f t="shared" si="54"/>
        <v>0</v>
      </c>
      <c r="CO18" s="111">
        <f t="shared" si="54"/>
        <v>0</v>
      </c>
      <c r="CP18" s="111">
        <f t="shared" si="54"/>
        <v>0</v>
      </c>
    </row>
    <row r="19" spans="1:94" x14ac:dyDescent="0.2">
      <c r="B19" s="45"/>
      <c r="L19" s="112"/>
      <c r="AF19" s="113"/>
      <c r="AH19" s="114"/>
      <c r="AI19" s="112"/>
      <c r="BP19" s="115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115"/>
      <c r="CF19" s="115"/>
      <c r="CG19" s="32"/>
      <c r="CH19" s="32"/>
      <c r="CI19" s="32"/>
      <c r="CJ19" s="32"/>
      <c r="CK19" s="32"/>
      <c r="CL19" s="32"/>
      <c r="CM19" s="32"/>
      <c r="CN19" s="32"/>
      <c r="CO19" s="32"/>
      <c r="CP19" s="32"/>
    </row>
    <row r="20" spans="1:94" x14ac:dyDescent="0.2">
      <c r="A20" s="88" t="s">
        <v>129</v>
      </c>
      <c r="B20" s="116"/>
      <c r="C20" s="117"/>
      <c r="D20" s="91"/>
      <c r="E20" s="91"/>
      <c r="F20" s="91"/>
      <c r="G20" s="91"/>
      <c r="H20" s="91"/>
      <c r="I20" s="91"/>
      <c r="J20" s="91"/>
      <c r="K20" s="91"/>
      <c r="L20" s="118"/>
      <c r="M20" s="119"/>
      <c r="N20" s="119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120"/>
      <c r="AE20" s="121"/>
      <c r="AF20" s="122"/>
      <c r="AG20" s="121"/>
      <c r="AH20" s="123"/>
      <c r="AI20" s="118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119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124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124"/>
      <c r="CF20" s="124"/>
      <c r="CG20" s="91"/>
      <c r="CH20" s="91"/>
      <c r="CI20" s="91"/>
      <c r="CJ20" s="91"/>
      <c r="CK20" s="91"/>
      <c r="CL20" s="91"/>
      <c r="CM20" s="91"/>
      <c r="CN20" s="91"/>
      <c r="CO20" s="91"/>
      <c r="CP20" s="91"/>
    </row>
    <row r="21" spans="1:94" x14ac:dyDescent="0.2">
      <c r="A21" s="98">
        <v>1</v>
      </c>
      <c r="B21" s="99" t="s">
        <v>130</v>
      </c>
      <c r="C21" s="100" t="s">
        <v>89</v>
      </c>
      <c r="D21" s="33">
        <v>0</v>
      </c>
      <c r="E21" s="33">
        <v>0</v>
      </c>
      <c r="F21" s="33">
        <v>0</v>
      </c>
      <c r="G21" s="33"/>
      <c r="H21" s="33">
        <f t="shared" ref="H21:H31" si="55">+D21/26</f>
        <v>0</v>
      </c>
      <c r="I21" s="33">
        <f t="shared" ref="I21:I33" si="56">+H21/8</f>
        <v>0</v>
      </c>
      <c r="J21" s="33">
        <f t="shared" ref="J21:J32" si="57">E21/26</f>
        <v>0</v>
      </c>
      <c r="K21" s="33"/>
      <c r="L21" s="100">
        <v>0</v>
      </c>
      <c r="M21" s="101"/>
      <c r="N21" s="101"/>
      <c r="O21" s="33"/>
      <c r="P21" s="33"/>
      <c r="Q21" s="33"/>
      <c r="R21" s="33"/>
      <c r="S21" s="33"/>
      <c r="T21" s="33"/>
      <c r="U21" s="33"/>
      <c r="V21" s="33"/>
      <c r="W21" s="33"/>
      <c r="X21" s="33">
        <f>+I21*1.25*R21</f>
        <v>0</v>
      </c>
      <c r="Y21" s="33">
        <f t="shared" ref="Y21:Y31" si="58">+I21*S21*1</f>
        <v>0</v>
      </c>
      <c r="Z21" s="33">
        <f>+I21*1.3*T21</f>
        <v>0</v>
      </c>
      <c r="AA21" s="33">
        <f t="shared" ref="AA21:AA31" si="59">+I21*0.3*U21</f>
        <v>0</v>
      </c>
      <c r="AB21" s="33">
        <f t="shared" ref="AB21:AB33" si="60">+V21*I21*0.1</f>
        <v>0</v>
      </c>
      <c r="AC21" s="33">
        <f t="shared" ref="AC21:AC33" si="61">SUM(X21:AB21)</f>
        <v>0</v>
      </c>
      <c r="AD21" s="102">
        <f t="shared" ref="AD21:AD31" si="62">SUM(P21)</f>
        <v>0</v>
      </c>
      <c r="AE21" s="40">
        <f t="shared" ref="AE21:AE32" si="63">Q21</f>
        <v>0</v>
      </c>
      <c r="AF21" s="103">
        <f t="shared" ref="AF21:AF29" si="64">13-N21-M21+AD21</f>
        <v>13</v>
      </c>
      <c r="AG21" s="40">
        <f t="shared" ref="AG21:AG29" si="65">N21</f>
        <v>0</v>
      </c>
      <c r="AH21" s="104">
        <f t="shared" ref="AH21:AH29" si="66">AF21+AG21</f>
        <v>13</v>
      </c>
      <c r="AI21" s="100">
        <f t="shared" ref="AI21:AI33" si="67">AJ21+AN21</f>
        <v>0</v>
      </c>
      <c r="AJ21" s="33">
        <f t="shared" ref="AJ21:AJ31" si="68">+D21/2</f>
        <v>0</v>
      </c>
      <c r="AK21" s="33">
        <f t="shared" ref="AK21:AK31" si="69">+E21/26*(13-M21-N21)</f>
        <v>0</v>
      </c>
      <c r="AL21" s="33">
        <f t="shared" ref="AL21:AL33" si="70">(F21/26)*L21</f>
        <v>0</v>
      </c>
      <c r="AM21" s="33">
        <f t="shared" ref="AM21:AM31" si="71">(G21/26)*L21</f>
        <v>0</v>
      </c>
      <c r="AN21" s="33">
        <f t="shared" ref="AN21:AN30" si="72">-H21*M21</f>
        <v>0</v>
      </c>
      <c r="AO21" s="33"/>
      <c r="AP21" s="33">
        <f t="shared" ref="AP21:AP31" si="73">-I21*O21</f>
        <v>0</v>
      </c>
      <c r="AQ21" s="33">
        <f t="shared" ref="AQ21:AQ31" si="74">Y21+Z21</f>
        <v>0</v>
      </c>
      <c r="AR21" s="33">
        <f t="shared" ref="AR21:AR31" si="75">+AC21-Y21-Z21-AS21</f>
        <v>0</v>
      </c>
      <c r="AS21" s="33">
        <f t="shared" ref="AS21:AS31" si="76">AA21</f>
        <v>0</v>
      </c>
      <c r="AT21" s="33">
        <v>0</v>
      </c>
      <c r="AU21" s="33">
        <f t="shared" ref="AU21:AU31" si="77">H21*Q21*0.3</f>
        <v>0</v>
      </c>
      <c r="AV21" s="33">
        <f t="shared" ref="AV21:AV31" si="78">H21*AD21</f>
        <v>0</v>
      </c>
      <c r="AW21" s="101">
        <f>ROUND((+SUM(AJ21:AV21)),2)</f>
        <v>0</v>
      </c>
      <c r="AX21" s="33"/>
      <c r="AY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>
        <f t="shared" ref="BN21:BN33" si="79">SUM(AX21:BM21)</f>
        <v>0</v>
      </c>
      <c r="BO21" s="33">
        <f t="shared" ref="BO21:BO33" si="80">ROUND((+AW21-BN21),2)</f>
        <v>0</v>
      </c>
      <c r="BP21" s="105">
        <f t="shared" ref="BP21:BP31" si="81">IF(C21=$BP$5,SUM(AW21-AL21-AM21),0)</f>
        <v>0</v>
      </c>
      <c r="BQ21" s="33">
        <f t="shared" ref="BQ21:BQ32" si="82">IF($BQ$5=C21,SUM(AW21-AL21-AM21),0)</f>
        <v>0</v>
      </c>
      <c r="BR21" s="33">
        <f t="shared" ref="BR21:BR31" si="83">IF(C21=$BR$5,SUM(AW21-AL21-AM21),0)</f>
        <v>0</v>
      </c>
      <c r="BS21" s="33">
        <f t="shared" ref="BS21:BS31" si="84">IF(C21=$BS$5,SUM(AW21-AL21-AM21),0)</f>
        <v>0</v>
      </c>
      <c r="BT21" s="33">
        <f t="shared" ref="BT21:BT31" si="85">IF(C21=$BT$5,SUM(AW21-AL21-AM21),0)</f>
        <v>0</v>
      </c>
      <c r="BU21" s="33">
        <f t="shared" ref="BU21:BU31" si="86">IF(C21=$BU$5,SUM(AW21-AL21-AM21),0)</f>
        <v>0</v>
      </c>
      <c r="BV21" s="33">
        <f t="shared" ref="BV21:BV31" si="87">IF(C21=$BV$5,SUM(AW21-AL21-AM21),0)</f>
        <v>0</v>
      </c>
      <c r="BW21" s="33">
        <f t="shared" ref="BW21:BW31" si="88">IF(C21=$BW$5,SUM(AW21-AL21-AM21),0)</f>
        <v>0</v>
      </c>
      <c r="BX21" s="33">
        <f t="shared" ref="BX21:BX31" si="89">IF(C21=$BX$5,SUM(AW21-AL21-AM21),0)</f>
        <v>0</v>
      </c>
      <c r="BY21" s="33">
        <f t="shared" ref="BY21:BY31" si="90">IF(C21=$BY$6,+SUM(AL21:AM21),0)</f>
        <v>0</v>
      </c>
      <c r="BZ21" s="33">
        <f t="shared" ref="BZ21:BZ31" si="91">IF(C21=$BZ$6,+SUM(AL21:AM21),0)</f>
        <v>0</v>
      </c>
      <c r="CA21" s="33">
        <f t="shared" ref="CA21:CA31" si="92">IF(C21=$CA$6,+SUM(AL21:AM21),0)</f>
        <v>0</v>
      </c>
      <c r="CB21" s="33">
        <f t="shared" ref="CB21:CB31" si="93">IF(C21=$CB$6,+SUM(AL21:AM21),0)</f>
        <v>0</v>
      </c>
      <c r="CC21" s="33">
        <f t="shared" ref="CC21:CC31" si="94">IF(C21=$CC$6,+SUM(AL21:AM21),0)</f>
        <v>0</v>
      </c>
      <c r="CD21" s="33">
        <f t="shared" ref="CD21:CD31" si="95">IF(C21=$CD$6,+SUM(AL21:AM21),0)</f>
        <v>0</v>
      </c>
      <c r="CE21" s="105">
        <f t="shared" ref="CE21:CE31" si="96">+AJ21+AN21+AP21</f>
        <v>0</v>
      </c>
      <c r="CF21" s="105">
        <f t="shared" ref="CF21:CF33" si="97">ROUND((CE21/12),2)</f>
        <v>0</v>
      </c>
      <c r="CG21" s="33">
        <f t="shared" ref="CG21:CG33" si="98">IF(C21=$CG$6,CF21,0)</f>
        <v>0</v>
      </c>
      <c r="CH21" s="33">
        <f t="shared" ref="CH21:CH33" si="99">IF(C21=$CH$5,CF21,0)</f>
        <v>0</v>
      </c>
      <c r="CI21" s="33">
        <f t="shared" ref="CI21:CI33" si="100">IF(C21=$CI$6,CF21,0)</f>
        <v>0</v>
      </c>
      <c r="CJ21" s="33"/>
      <c r="CK21" s="33">
        <f t="shared" ref="CK21:CK33" si="101">IF(C21=$CK$6,CF21,0)</f>
        <v>0</v>
      </c>
      <c r="CL21" s="33">
        <f t="shared" ref="CL21:CL33" si="102">IF(C21=$CL$6,CF21,0)</f>
        <v>0</v>
      </c>
      <c r="CM21" s="33">
        <f t="shared" ref="CM21:CM33" si="103">IF(C21=$CM$6,CF21,0)</f>
        <v>0</v>
      </c>
      <c r="CN21" s="33">
        <f t="shared" ref="CN21:CN33" si="104">IF(C21=$CN$6,CF21,0)</f>
        <v>0</v>
      </c>
      <c r="CO21" s="33">
        <f t="shared" ref="CO21:CO33" si="105">IF(C21=$CO$5,CF21,0)</f>
        <v>0</v>
      </c>
      <c r="CP21" s="106">
        <f t="shared" ref="CP21:CP33" si="106">IF(C21=$CP$6,CF21,0)</f>
        <v>0</v>
      </c>
    </row>
    <row r="22" spans="1:94" x14ac:dyDescent="0.2">
      <c r="A22" s="98">
        <f>+A21+1</f>
        <v>2</v>
      </c>
      <c r="B22" s="99"/>
      <c r="C22" s="100"/>
      <c r="D22" s="33"/>
      <c r="E22" s="33"/>
      <c r="F22" s="33"/>
      <c r="G22" s="33"/>
      <c r="H22" s="33">
        <f t="shared" si="55"/>
        <v>0</v>
      </c>
      <c r="I22" s="33">
        <f t="shared" si="56"/>
        <v>0</v>
      </c>
      <c r="J22" s="33">
        <f t="shared" si="57"/>
        <v>0</v>
      </c>
      <c r="K22" s="33"/>
      <c r="L22" s="100">
        <f>13-M22-N22</f>
        <v>13</v>
      </c>
      <c r="M22" s="101"/>
      <c r="N22" s="101"/>
      <c r="O22" s="33"/>
      <c r="P22" s="33"/>
      <c r="Q22" s="33"/>
      <c r="R22" s="33"/>
      <c r="S22" s="33"/>
      <c r="T22" s="33"/>
      <c r="U22" s="33"/>
      <c r="V22" s="33"/>
      <c r="W22" s="33"/>
      <c r="X22" s="33">
        <f t="shared" ref="X22:X32" si="107">+I22*1.25*R22</f>
        <v>0</v>
      </c>
      <c r="Y22" s="33">
        <f t="shared" si="58"/>
        <v>0</v>
      </c>
      <c r="Z22" s="33">
        <f t="shared" ref="Z22:Z32" si="108">+I22*0.3*T22</f>
        <v>0</v>
      </c>
      <c r="AA22" s="33">
        <f t="shared" si="59"/>
        <v>0</v>
      </c>
      <c r="AB22" s="33">
        <f t="shared" si="60"/>
        <v>0</v>
      </c>
      <c r="AC22" s="33">
        <f t="shared" si="61"/>
        <v>0</v>
      </c>
      <c r="AD22" s="102">
        <f t="shared" si="62"/>
        <v>0</v>
      </c>
      <c r="AE22" s="40">
        <f t="shared" si="63"/>
        <v>0</v>
      </c>
      <c r="AF22" s="103">
        <f t="shared" si="64"/>
        <v>13</v>
      </c>
      <c r="AG22" s="40">
        <f t="shared" si="65"/>
        <v>0</v>
      </c>
      <c r="AH22" s="104">
        <f t="shared" si="66"/>
        <v>13</v>
      </c>
      <c r="AI22" s="100">
        <f t="shared" si="67"/>
        <v>0</v>
      </c>
      <c r="AJ22" s="33">
        <f t="shared" si="68"/>
        <v>0</v>
      </c>
      <c r="AK22" s="33">
        <f t="shared" si="69"/>
        <v>0</v>
      </c>
      <c r="AL22" s="33">
        <f t="shared" si="70"/>
        <v>0</v>
      </c>
      <c r="AM22" s="33">
        <f t="shared" si="71"/>
        <v>0</v>
      </c>
      <c r="AN22" s="33">
        <f t="shared" si="72"/>
        <v>0</v>
      </c>
      <c r="AO22" s="33"/>
      <c r="AP22" s="33">
        <f t="shared" si="73"/>
        <v>0</v>
      </c>
      <c r="AQ22" s="33">
        <f t="shared" si="74"/>
        <v>0</v>
      </c>
      <c r="AR22" s="33">
        <f t="shared" si="75"/>
        <v>0</v>
      </c>
      <c r="AS22" s="33">
        <f t="shared" si="76"/>
        <v>0</v>
      </c>
      <c r="AT22" s="33"/>
      <c r="AU22" s="33">
        <f t="shared" si="77"/>
        <v>0</v>
      </c>
      <c r="AV22" s="33">
        <f t="shared" si="78"/>
        <v>0</v>
      </c>
      <c r="AW22" s="101">
        <f>ROUND((+SUM(AJ22:AV22)),2)</f>
        <v>0</v>
      </c>
      <c r="AX22" s="33"/>
      <c r="AY22" s="33"/>
      <c r="BA22" s="33"/>
      <c r="BB22" s="33"/>
      <c r="BC22" s="33"/>
      <c r="BD22" s="33"/>
      <c r="BF22" s="33"/>
      <c r="BG22" s="33"/>
      <c r="BH22" s="33"/>
      <c r="BI22" s="33"/>
      <c r="BJ22" s="33"/>
      <c r="BK22" s="33"/>
      <c r="BL22" s="33"/>
      <c r="BM22" s="33"/>
      <c r="BN22" s="33">
        <f t="shared" si="79"/>
        <v>0</v>
      </c>
      <c r="BO22" s="33">
        <f t="shared" si="80"/>
        <v>0</v>
      </c>
      <c r="BP22" s="105">
        <f t="shared" si="81"/>
        <v>0</v>
      </c>
      <c r="BQ22" s="33">
        <f t="shared" si="82"/>
        <v>0</v>
      </c>
      <c r="BR22" s="33">
        <f t="shared" si="83"/>
        <v>0</v>
      </c>
      <c r="BS22" s="33">
        <f t="shared" si="84"/>
        <v>0</v>
      </c>
      <c r="BT22" s="33">
        <f t="shared" si="85"/>
        <v>0</v>
      </c>
      <c r="BU22" s="33">
        <f t="shared" si="86"/>
        <v>0</v>
      </c>
      <c r="BV22" s="33">
        <f t="shared" si="87"/>
        <v>0</v>
      </c>
      <c r="BW22" s="33">
        <f t="shared" si="88"/>
        <v>0</v>
      </c>
      <c r="BX22" s="33">
        <f t="shared" si="89"/>
        <v>0</v>
      </c>
      <c r="BY22" s="33">
        <f t="shared" si="90"/>
        <v>0</v>
      </c>
      <c r="BZ22" s="33">
        <f t="shared" si="91"/>
        <v>0</v>
      </c>
      <c r="CA22" s="33">
        <f t="shared" si="92"/>
        <v>0</v>
      </c>
      <c r="CB22" s="33">
        <f t="shared" si="93"/>
        <v>0</v>
      </c>
      <c r="CC22" s="33">
        <f t="shared" si="94"/>
        <v>0</v>
      </c>
      <c r="CD22" s="33">
        <f t="shared" si="95"/>
        <v>0</v>
      </c>
      <c r="CE22" s="105">
        <f t="shared" si="96"/>
        <v>0</v>
      </c>
      <c r="CF22" s="105">
        <f t="shared" si="97"/>
        <v>0</v>
      </c>
      <c r="CG22" s="33">
        <f t="shared" si="98"/>
        <v>0</v>
      </c>
      <c r="CH22" s="33">
        <f t="shared" si="99"/>
        <v>0</v>
      </c>
      <c r="CI22" s="33">
        <f t="shared" si="100"/>
        <v>0</v>
      </c>
      <c r="CJ22" s="33"/>
      <c r="CK22" s="33">
        <f t="shared" si="101"/>
        <v>0</v>
      </c>
      <c r="CL22" s="33">
        <f t="shared" si="102"/>
        <v>0</v>
      </c>
      <c r="CM22" s="33">
        <f t="shared" si="103"/>
        <v>0</v>
      </c>
      <c r="CN22" s="33">
        <f t="shared" si="104"/>
        <v>0</v>
      </c>
      <c r="CO22" s="33">
        <f t="shared" si="105"/>
        <v>0</v>
      </c>
      <c r="CP22" s="106">
        <f t="shared" si="106"/>
        <v>0</v>
      </c>
    </row>
    <row r="23" spans="1:94" x14ac:dyDescent="0.2">
      <c r="A23" s="98">
        <f t="shared" ref="A23:A29" si="109">+A22+1</f>
        <v>3</v>
      </c>
      <c r="B23" s="99"/>
      <c r="C23" s="100"/>
      <c r="D23" s="33"/>
      <c r="E23" s="33"/>
      <c r="F23" s="33"/>
      <c r="G23" s="33"/>
      <c r="H23" s="33">
        <f>+D23/26</f>
        <v>0</v>
      </c>
      <c r="I23" s="33">
        <f>+H23/8</f>
        <v>0</v>
      </c>
      <c r="J23" s="33">
        <f>E23/26</f>
        <v>0</v>
      </c>
      <c r="K23" s="33"/>
      <c r="L23" s="100">
        <f t="shared" ref="L23:L28" si="110">13-M23-N23</f>
        <v>13</v>
      </c>
      <c r="M23" s="101"/>
      <c r="N23" s="101"/>
      <c r="O23" s="33"/>
      <c r="P23" s="33"/>
      <c r="Q23" s="33"/>
      <c r="R23" s="33"/>
      <c r="S23" s="33"/>
      <c r="T23" s="33"/>
      <c r="U23" s="33"/>
      <c r="V23" s="33"/>
      <c r="W23" s="33"/>
      <c r="X23" s="33">
        <f>+I23*1.25*R23</f>
        <v>0</v>
      </c>
      <c r="Y23" s="33">
        <f>+I23*S23*1</f>
        <v>0</v>
      </c>
      <c r="Z23" s="33">
        <f>+I23*0.3*T23</f>
        <v>0</v>
      </c>
      <c r="AA23" s="33">
        <f>+I23*0.3*U23</f>
        <v>0</v>
      </c>
      <c r="AB23" s="33">
        <f>+V23*I23*0.1</f>
        <v>0</v>
      </c>
      <c r="AC23" s="33">
        <f>SUM(X23:AB23)</f>
        <v>0</v>
      </c>
      <c r="AD23" s="102">
        <f>SUM(P23)</f>
        <v>0</v>
      </c>
      <c r="AE23" s="40">
        <f>Q23</f>
        <v>0</v>
      </c>
      <c r="AF23" s="103">
        <f t="shared" si="64"/>
        <v>13</v>
      </c>
      <c r="AG23" s="40">
        <f t="shared" si="65"/>
        <v>0</v>
      </c>
      <c r="AH23" s="104">
        <f t="shared" si="66"/>
        <v>13</v>
      </c>
      <c r="AI23" s="100">
        <f t="shared" si="67"/>
        <v>0</v>
      </c>
      <c r="AJ23" s="33">
        <f>+D23/2</f>
        <v>0</v>
      </c>
      <c r="AK23" s="33">
        <f>+E23/26*(13-M23-N23)</f>
        <v>0</v>
      </c>
      <c r="AL23" s="33">
        <f>(F23/26)*L23</f>
        <v>0</v>
      </c>
      <c r="AM23" s="33">
        <f>(G23/26)*L23</f>
        <v>0</v>
      </c>
      <c r="AN23" s="33">
        <f>-H23*M23</f>
        <v>0</v>
      </c>
      <c r="AO23" s="33"/>
      <c r="AP23" s="33">
        <f>-I23*O23</f>
        <v>0</v>
      </c>
      <c r="AQ23" s="33">
        <f>Y23+Z23</f>
        <v>0</v>
      </c>
      <c r="AR23" s="33">
        <f>+AC23-Y23-Z23-AS23</f>
        <v>0</v>
      </c>
      <c r="AS23" s="33">
        <f>AA23</f>
        <v>0</v>
      </c>
      <c r="AT23" s="33"/>
      <c r="AU23" s="33">
        <f>H23*Q23*0.3</f>
        <v>0</v>
      </c>
      <c r="AV23" s="33">
        <f>H23*AD23</f>
        <v>0</v>
      </c>
      <c r="AW23" s="101">
        <f t="shared" ref="AW23:AW29" si="111">ROUND((+SUM(AJ23:AV23)),2)</f>
        <v>0</v>
      </c>
      <c r="AX23" s="33"/>
      <c r="AY23" s="33"/>
      <c r="BA23" s="33"/>
      <c r="BB23" s="33"/>
      <c r="BC23" s="33"/>
      <c r="BD23" s="33"/>
      <c r="BF23" s="33"/>
      <c r="BG23" s="33"/>
      <c r="BH23" s="33"/>
      <c r="BI23" s="33"/>
      <c r="BJ23" s="33"/>
      <c r="BK23" s="33"/>
      <c r="BL23" s="33"/>
      <c r="BM23" s="33"/>
      <c r="BN23" s="33">
        <f>SUM(AX23:BM23)</f>
        <v>0</v>
      </c>
      <c r="BO23" s="33">
        <f>ROUND((+AW23-BN23),2)</f>
        <v>0</v>
      </c>
      <c r="BP23" s="105">
        <f>IF(C23=$BP$5,SUM(AW23-AL23-AM23),0)</f>
        <v>0</v>
      </c>
      <c r="BQ23" s="33">
        <f t="shared" si="82"/>
        <v>0</v>
      </c>
      <c r="BR23" s="33">
        <f>IF(C23=$BR$5,SUM(AW23-AL23-AM23),0)</f>
        <v>0</v>
      </c>
      <c r="BS23" s="33">
        <f>IF(C23=$BS$5,SUM(AW23-AL23-AM23),0)</f>
        <v>0</v>
      </c>
      <c r="BT23" s="33">
        <f>IF(C23=$BT$5,SUM(AW23-AL23-AM23),0)</f>
        <v>0</v>
      </c>
      <c r="BU23" s="33">
        <f>IF(C23=$BU$5,SUM(AW23-AL23-AM23),0)</f>
        <v>0</v>
      </c>
      <c r="BV23" s="33"/>
      <c r="BW23" s="33">
        <f>IF(C23=$BW$5,SUM(AW23-AL23-AM23),0)</f>
        <v>0</v>
      </c>
      <c r="BX23" s="33">
        <f>IF(C23=$BX$5,SUM(AW23-AL23-AM23),0)</f>
        <v>0</v>
      </c>
      <c r="BY23" s="33">
        <f>IF(C23=$BY$6,+SUM(AL23:AM23),0)</f>
        <v>0</v>
      </c>
      <c r="BZ23" s="33">
        <f>IF(C23=$BZ$6,+SUM(AL23:AM23),0)</f>
        <v>0</v>
      </c>
      <c r="CA23" s="33">
        <f>IF(C23=$CA$6,+SUM(AL23:AM23),0)</f>
        <v>0</v>
      </c>
      <c r="CB23" s="33">
        <f>IF(C23=$CB$6,+SUM(AL23:AM23),0)</f>
        <v>0</v>
      </c>
      <c r="CC23" s="33">
        <f>IF(C23=$CC$6,+SUM(AL23:AM23),0)</f>
        <v>0</v>
      </c>
      <c r="CD23" s="33">
        <f>IF(C23=$CD$6,+SUM(AL23:AM23),0)</f>
        <v>0</v>
      </c>
      <c r="CE23" s="105">
        <f>+AJ23+AN23+AP23</f>
        <v>0</v>
      </c>
      <c r="CF23" s="105">
        <f>ROUND((CE23/12),2)</f>
        <v>0</v>
      </c>
      <c r="CG23" s="33">
        <f>IF(C23=$CG$6,CF23,0)</f>
        <v>0</v>
      </c>
      <c r="CH23" s="33">
        <f>IF(C23=$CH$5,CF23,0)</f>
        <v>0</v>
      </c>
      <c r="CI23" s="33">
        <f>IF(C23=$CI$6,CF23,0)</f>
        <v>0</v>
      </c>
      <c r="CJ23" s="33"/>
      <c r="CK23" s="33">
        <f>IF(C23=$CK$6,CF23,0)</f>
        <v>0</v>
      </c>
      <c r="CL23" s="33">
        <f>IF(C23=$CL$6,CF23,0)</f>
        <v>0</v>
      </c>
      <c r="CM23" s="33">
        <f>IF(C23=$CM$6,CF23,0)</f>
        <v>0</v>
      </c>
      <c r="CN23" s="33">
        <f>IF(C23=$CN$6,CF23,0)</f>
        <v>0</v>
      </c>
      <c r="CO23" s="33">
        <f>IF(C23=$CO$5,CF23,0)</f>
        <v>0</v>
      </c>
      <c r="CP23" s="106">
        <f>IF(C23=$CP$6,CF23,0)</f>
        <v>0</v>
      </c>
    </row>
    <row r="24" spans="1:94" x14ac:dyDescent="0.2">
      <c r="A24" s="98">
        <f t="shared" si="109"/>
        <v>4</v>
      </c>
      <c r="B24" s="99"/>
      <c r="C24" s="100"/>
      <c r="D24" s="33"/>
      <c r="E24" s="33"/>
      <c r="F24" s="33"/>
      <c r="G24" s="33"/>
      <c r="H24" s="33">
        <f>+D24/26</f>
        <v>0</v>
      </c>
      <c r="I24" s="33">
        <f>+H24/8</f>
        <v>0</v>
      </c>
      <c r="J24" s="33">
        <f>E24/26</f>
        <v>0</v>
      </c>
      <c r="K24" s="33"/>
      <c r="L24" s="100">
        <v>0</v>
      </c>
      <c r="M24" s="101"/>
      <c r="N24" s="101"/>
      <c r="O24" s="33"/>
      <c r="P24" s="33"/>
      <c r="Q24" s="33"/>
      <c r="R24" s="33"/>
      <c r="S24" s="33"/>
      <c r="T24" s="33"/>
      <c r="U24" s="33"/>
      <c r="V24" s="33"/>
      <c r="W24" s="33"/>
      <c r="X24" s="33">
        <f>+I24*1.25*R24</f>
        <v>0</v>
      </c>
      <c r="Y24" s="33">
        <f>+I24*S24*1</f>
        <v>0</v>
      </c>
      <c r="Z24" s="33">
        <f>+I24*0.3*T24</f>
        <v>0</v>
      </c>
      <c r="AA24" s="33">
        <f>+I24*0.3*U24</f>
        <v>0</v>
      </c>
      <c r="AB24" s="33">
        <f>+V24*I24*0.1</f>
        <v>0</v>
      </c>
      <c r="AC24" s="33">
        <f>SUM(X24:AB24)</f>
        <v>0</v>
      </c>
      <c r="AD24" s="102">
        <f>SUM(P24)</f>
        <v>0</v>
      </c>
      <c r="AE24" s="40">
        <f>Q24</f>
        <v>0</v>
      </c>
      <c r="AF24" s="103">
        <f t="shared" si="64"/>
        <v>13</v>
      </c>
      <c r="AG24" s="40">
        <f t="shared" si="65"/>
        <v>0</v>
      </c>
      <c r="AH24" s="104">
        <f t="shared" si="66"/>
        <v>13</v>
      </c>
      <c r="AI24" s="100">
        <f t="shared" si="67"/>
        <v>0</v>
      </c>
      <c r="AJ24" s="33">
        <f>+D24/2</f>
        <v>0</v>
      </c>
      <c r="AK24" s="33">
        <f>+E24/26*(13-M24-N24)</f>
        <v>0</v>
      </c>
      <c r="AL24" s="33">
        <f>(F24/26)*L24</f>
        <v>0</v>
      </c>
      <c r="AM24" s="33">
        <f>(G24/26)*L24</f>
        <v>0</v>
      </c>
      <c r="AN24" s="33">
        <f>-H24*M24</f>
        <v>0</v>
      </c>
      <c r="AO24" s="33"/>
      <c r="AP24" s="33">
        <f>-I24*O24</f>
        <v>0</v>
      </c>
      <c r="AQ24" s="33">
        <f>Y24+Z24</f>
        <v>0</v>
      </c>
      <c r="AR24" s="33">
        <f>+AC24-Y24-Z24-AS24</f>
        <v>0</v>
      </c>
      <c r="AS24" s="33">
        <f>AA24</f>
        <v>0</v>
      </c>
      <c r="AT24" s="33"/>
      <c r="AU24" s="33">
        <f>H24*Q24*0.3</f>
        <v>0</v>
      </c>
      <c r="AV24" s="33">
        <f>H24*AD24</f>
        <v>0</v>
      </c>
      <c r="AW24" s="101">
        <f t="shared" si="111"/>
        <v>0</v>
      </c>
      <c r="AX24" s="33"/>
      <c r="AY24" s="33"/>
      <c r="BA24" s="33"/>
      <c r="BB24" s="33"/>
      <c r="BC24" s="33"/>
      <c r="BD24" s="33"/>
      <c r="BF24" s="33"/>
      <c r="BG24" s="33"/>
      <c r="BH24" s="33"/>
      <c r="BI24" s="33"/>
      <c r="BJ24" s="33"/>
      <c r="BK24" s="33"/>
      <c r="BL24" s="33"/>
      <c r="BM24" s="33"/>
      <c r="BN24" s="33">
        <f t="shared" si="79"/>
        <v>0</v>
      </c>
      <c r="BO24" s="33">
        <f>ROUND((+AW24-BN24),2)</f>
        <v>0</v>
      </c>
      <c r="BP24" s="105">
        <f>IF(C24=$BP$5,SUM(AW24-AL24-AM24),0)</f>
        <v>0</v>
      </c>
      <c r="BQ24" s="33">
        <f>IF($BQ$5=C24,SUM(AW24-AL24-AM24),0)</f>
        <v>0</v>
      </c>
      <c r="BR24" s="33">
        <f>IF(C24=$BR$5,SUM(AW24-AL24-AM24),0)</f>
        <v>0</v>
      </c>
      <c r="BS24" s="33">
        <f>IF(C24=$BS$5,SUM(AW24-AL24-AM24),0)</f>
        <v>0</v>
      </c>
      <c r="BT24" s="33">
        <f>IF(C24=$BT$5,SUM(AW24-AL24-AM24),0)</f>
        <v>0</v>
      </c>
      <c r="BU24" s="33">
        <f>IF(C24=$BU$5,SUM(AW24-AL24-AM24),0)</f>
        <v>0</v>
      </c>
      <c r="BV24" s="33"/>
      <c r="BW24" s="33">
        <f>IF(C24=$BW$5,SUM(AW24-AL24-AM24),0)</f>
        <v>0</v>
      </c>
      <c r="BX24" s="33">
        <f>IF(C24=$BX$5,SUM(AW24-AL24-AM24),0)</f>
        <v>0</v>
      </c>
      <c r="BY24" s="33">
        <f>IF(C24=$BY$6,+SUM(AL24:AM24),0)</f>
        <v>0</v>
      </c>
      <c r="BZ24" s="33">
        <f>IF(C24=$BZ$6,+SUM(AL24:AM24),0)</f>
        <v>0</v>
      </c>
      <c r="CA24" s="33">
        <f>IF(C24=$CA$6,+SUM(AL24:AM24),0)</f>
        <v>0</v>
      </c>
      <c r="CB24" s="33">
        <f>IF(C24=$CB$6,+SUM(AL24:AM24),0)</f>
        <v>0</v>
      </c>
      <c r="CC24" s="33">
        <f>IF(C24=$CC$6,+SUM(AL24:AM24),0)</f>
        <v>0</v>
      </c>
      <c r="CD24" s="33">
        <f>IF(C24=$CD$6,+SUM(AL24:AM24),0)</f>
        <v>0</v>
      </c>
      <c r="CE24" s="105">
        <f>+AJ24+AN24+AP24</f>
        <v>0</v>
      </c>
      <c r="CF24" s="105">
        <f>ROUND((CE24/12),2)</f>
        <v>0</v>
      </c>
      <c r="CG24" s="33">
        <f>IF(C24=$CG$6,CF24,0)</f>
        <v>0</v>
      </c>
      <c r="CH24" s="33">
        <f>IF(C24=$CH$5,CF24,0)</f>
        <v>0</v>
      </c>
      <c r="CI24" s="33">
        <f>IF(C24=$CI$6,CF24,0)</f>
        <v>0</v>
      </c>
      <c r="CJ24" s="33"/>
      <c r="CK24" s="33">
        <f>IF(C24=$CK$6,CF24,0)</f>
        <v>0</v>
      </c>
      <c r="CL24" s="33">
        <f>IF(C24=$CL$6,CF24,0)</f>
        <v>0</v>
      </c>
      <c r="CM24" s="33">
        <f>IF(C24=$CM$6,CF24,0)</f>
        <v>0</v>
      </c>
      <c r="CN24" s="33">
        <f>IF(C24=$CN$6,CF24,0)</f>
        <v>0</v>
      </c>
      <c r="CO24" s="33">
        <f>IF(C24=$CO$5,CF24,0)</f>
        <v>0</v>
      </c>
      <c r="CP24" s="106">
        <f>IF(C24=$CP$6,CF24,0)</f>
        <v>0</v>
      </c>
    </row>
    <row r="25" spans="1:94" x14ac:dyDescent="0.2">
      <c r="A25" s="98">
        <f t="shared" si="109"/>
        <v>5</v>
      </c>
      <c r="B25" s="99"/>
      <c r="C25" s="100"/>
      <c r="D25" s="33"/>
      <c r="E25" s="33"/>
      <c r="F25" s="33"/>
      <c r="G25" s="33"/>
      <c r="H25" s="33">
        <f>+D25/26</f>
        <v>0</v>
      </c>
      <c r="I25" s="33">
        <f>+H25/8</f>
        <v>0</v>
      </c>
      <c r="J25" s="33">
        <f>E25/26</f>
        <v>0</v>
      </c>
      <c r="K25" s="33"/>
      <c r="L25" s="100">
        <f t="shared" si="110"/>
        <v>13</v>
      </c>
      <c r="M25" s="101"/>
      <c r="N25" s="101"/>
      <c r="O25" s="33"/>
      <c r="P25" s="33"/>
      <c r="Q25" s="33"/>
      <c r="R25" s="33"/>
      <c r="S25" s="33"/>
      <c r="T25" s="33"/>
      <c r="U25" s="33"/>
      <c r="V25" s="33"/>
      <c r="W25" s="33"/>
      <c r="X25" s="33">
        <f>+I25*1.25*R25</f>
        <v>0</v>
      </c>
      <c r="Y25" s="33">
        <f>+I25*S25*1</f>
        <v>0</v>
      </c>
      <c r="Z25" s="33">
        <f>+I25*0.3*T25</f>
        <v>0</v>
      </c>
      <c r="AA25" s="33">
        <f>+I25*0.3*U25</f>
        <v>0</v>
      </c>
      <c r="AB25" s="33">
        <f>+V25*I25*0.1</f>
        <v>0</v>
      </c>
      <c r="AC25" s="33">
        <f>SUM(X25:AB25)</f>
        <v>0</v>
      </c>
      <c r="AD25" s="102">
        <f>SUM(P25)</f>
        <v>0</v>
      </c>
      <c r="AE25" s="40">
        <f>Q25</f>
        <v>0</v>
      </c>
      <c r="AF25" s="103">
        <f t="shared" si="64"/>
        <v>13</v>
      </c>
      <c r="AG25" s="40">
        <f t="shared" si="65"/>
        <v>0</v>
      </c>
      <c r="AH25" s="104">
        <f t="shared" si="66"/>
        <v>13</v>
      </c>
      <c r="AI25" s="100">
        <f t="shared" si="67"/>
        <v>0</v>
      </c>
      <c r="AJ25" s="33">
        <f>+D25/2</f>
        <v>0</v>
      </c>
      <c r="AK25" s="33">
        <f>+E25/26*(13-M25-N25)</f>
        <v>0</v>
      </c>
      <c r="AL25" s="33">
        <f>(F25/26)*L25</f>
        <v>0</v>
      </c>
      <c r="AM25" s="33">
        <f>(G25/26)*L25</f>
        <v>0</v>
      </c>
      <c r="AN25" s="33">
        <f>-H25*M25</f>
        <v>0</v>
      </c>
      <c r="AO25" s="33"/>
      <c r="AP25" s="33">
        <f>-I25*O25</f>
        <v>0</v>
      </c>
      <c r="AQ25" s="33">
        <f>Y25+Z25</f>
        <v>0</v>
      </c>
      <c r="AR25" s="33">
        <f>+AC25-Y25-Z25-AS25</f>
        <v>0</v>
      </c>
      <c r="AS25" s="33">
        <f>AA25</f>
        <v>0</v>
      </c>
      <c r="AT25" s="33"/>
      <c r="AU25" s="33">
        <f>H25*Q25*0.3</f>
        <v>0</v>
      </c>
      <c r="AV25" s="33">
        <f>H25*AD25</f>
        <v>0</v>
      </c>
      <c r="AW25" s="101">
        <f t="shared" si="111"/>
        <v>0</v>
      </c>
      <c r="AX25" s="33"/>
      <c r="AY25" s="33"/>
      <c r="BA25" s="33"/>
      <c r="BB25" s="33"/>
      <c r="BC25" s="33"/>
      <c r="BD25" s="33"/>
      <c r="BF25" s="33"/>
      <c r="BG25" s="33"/>
      <c r="BH25" s="33"/>
      <c r="BI25" s="33"/>
      <c r="BJ25" s="33"/>
      <c r="BK25" s="33"/>
      <c r="BL25" s="33"/>
      <c r="BM25" s="33"/>
      <c r="BN25" s="33">
        <f t="shared" si="79"/>
        <v>0</v>
      </c>
      <c r="BO25" s="33">
        <f>ROUND((+AW25-BN25),2)</f>
        <v>0</v>
      </c>
      <c r="BP25" s="105">
        <f>IF(C25=$BP$5,SUM(AW25-AL25-AM25),0)</f>
        <v>0</v>
      </c>
      <c r="BQ25" s="33">
        <f t="shared" si="82"/>
        <v>0</v>
      </c>
      <c r="BR25" s="33">
        <f>IF(C25=$BR$5,SUM(AW25-AL25-AM25),0)</f>
        <v>0</v>
      </c>
      <c r="BS25" s="33">
        <f>IF(C25=$BS$5,SUM(AW25-AL25-AM25),0)</f>
        <v>0</v>
      </c>
      <c r="BT25" s="33">
        <f>IF(C25=$BT$5,SUM(AW25-AL25-AM25),0)</f>
        <v>0</v>
      </c>
      <c r="BU25" s="33">
        <f>IF(C25=$BU$5,SUM(AW25-AL25-AM25),0)</f>
        <v>0</v>
      </c>
      <c r="BV25" s="33"/>
      <c r="BW25" s="33">
        <f>IF(C25=$BW$5,SUM(AW25-AL25-AM25),0)</f>
        <v>0</v>
      </c>
      <c r="BX25" s="33">
        <f>IF(C25=$BX$5,SUM(AW25-AL25-AM25),0)</f>
        <v>0</v>
      </c>
      <c r="BY25" s="33">
        <f>IF(C25=$BY$6,+SUM(AL25:AM25),0)</f>
        <v>0</v>
      </c>
      <c r="BZ25" s="33">
        <f>IF(C25=$BZ$6,+SUM(AL25:AM25),0)</f>
        <v>0</v>
      </c>
      <c r="CA25" s="33">
        <f>IF(C25=$CA$6,+SUM(AL25:AM25),0)</f>
        <v>0</v>
      </c>
      <c r="CB25" s="33">
        <f>IF(C25=$CB$6,+SUM(AL25:AM25),0)</f>
        <v>0</v>
      </c>
      <c r="CC25" s="33">
        <f>IF(C25=$CC$6,+SUM(AL25:AM25),0)</f>
        <v>0</v>
      </c>
      <c r="CD25" s="33">
        <f>IF(C25=$CD$6,+SUM(AL25:AM25),0)</f>
        <v>0</v>
      </c>
      <c r="CE25" s="105">
        <f>+AJ25+AN25+AP25</f>
        <v>0</v>
      </c>
      <c r="CF25" s="105">
        <f>ROUND((CE25/12),2)</f>
        <v>0</v>
      </c>
      <c r="CG25" s="33">
        <f>IF(C25=$CG$6,CF25,0)</f>
        <v>0</v>
      </c>
      <c r="CH25" s="33">
        <f>IF(C25=$CH$5,CF25,0)</f>
        <v>0</v>
      </c>
      <c r="CI25" s="33">
        <f>IF(C25=$CI$6,CF25,0)</f>
        <v>0</v>
      </c>
      <c r="CJ25" s="33"/>
      <c r="CK25" s="33">
        <f>IF(C25=$CK$6,CF25,0)</f>
        <v>0</v>
      </c>
      <c r="CL25" s="33">
        <f>IF(C25=$CL$6,CF25,0)</f>
        <v>0</v>
      </c>
      <c r="CM25" s="33">
        <f>IF(C25=$CM$6,CF25,0)</f>
        <v>0</v>
      </c>
      <c r="CN25" s="33">
        <f>IF(C25=$CN$6,CF25,0)</f>
        <v>0</v>
      </c>
      <c r="CO25" s="33">
        <f>IF(C25=$CO$5,CF25,0)</f>
        <v>0</v>
      </c>
      <c r="CP25" s="106">
        <f>IF(C25=$CP$6,CF25,0)</f>
        <v>0</v>
      </c>
    </row>
    <row r="26" spans="1:94" x14ac:dyDescent="0.2">
      <c r="A26" s="98">
        <f t="shared" si="109"/>
        <v>6</v>
      </c>
      <c r="B26" s="99"/>
      <c r="C26" s="100"/>
      <c r="D26" s="33"/>
      <c r="E26" s="33"/>
      <c r="F26" s="33"/>
      <c r="G26" s="33"/>
      <c r="H26" s="33">
        <f>+D26/26</f>
        <v>0</v>
      </c>
      <c r="I26" s="33">
        <f>+H26/8</f>
        <v>0</v>
      </c>
      <c r="J26" s="33">
        <f>E26/26</f>
        <v>0</v>
      </c>
      <c r="K26" s="33"/>
      <c r="L26" s="100">
        <f t="shared" si="110"/>
        <v>13</v>
      </c>
      <c r="M26" s="101"/>
      <c r="N26" s="101"/>
      <c r="O26" s="33"/>
      <c r="P26" s="33"/>
      <c r="Q26" s="33"/>
      <c r="R26" s="33"/>
      <c r="S26" s="33"/>
      <c r="T26" s="33"/>
      <c r="U26" s="33"/>
      <c r="V26" s="33"/>
      <c r="W26" s="33"/>
      <c r="X26" s="33">
        <f>+I26*1.25*R26</f>
        <v>0</v>
      </c>
      <c r="Y26" s="33">
        <f>+I26*S26*1</f>
        <v>0</v>
      </c>
      <c r="Z26" s="33">
        <f>+I26*0.3*T26</f>
        <v>0</v>
      </c>
      <c r="AA26" s="33">
        <f>+I26*0.3*U26</f>
        <v>0</v>
      </c>
      <c r="AB26" s="33">
        <f>+V26*I26*0.1</f>
        <v>0</v>
      </c>
      <c r="AC26" s="33">
        <f>SUM(X26:AB26)</f>
        <v>0</v>
      </c>
      <c r="AD26" s="102">
        <f>SUM(P26)</f>
        <v>0</v>
      </c>
      <c r="AE26" s="40">
        <f>Q26</f>
        <v>0</v>
      </c>
      <c r="AF26" s="103">
        <f t="shared" si="64"/>
        <v>13</v>
      </c>
      <c r="AG26" s="40">
        <f t="shared" si="65"/>
        <v>0</v>
      </c>
      <c r="AH26" s="104">
        <f t="shared" si="66"/>
        <v>13</v>
      </c>
      <c r="AI26" s="100">
        <f t="shared" si="67"/>
        <v>0</v>
      </c>
      <c r="AJ26" s="33">
        <f>+D26/2</f>
        <v>0</v>
      </c>
      <c r="AK26" s="33">
        <f>+E26/26*(13-M26-N26)</f>
        <v>0</v>
      </c>
      <c r="AL26" s="33">
        <f>(F26/26)*L26</f>
        <v>0</v>
      </c>
      <c r="AM26" s="33">
        <f>(G26/26)*L26</f>
        <v>0</v>
      </c>
      <c r="AN26" s="33">
        <f>-H26*M26</f>
        <v>0</v>
      </c>
      <c r="AO26" s="33"/>
      <c r="AP26" s="33">
        <f>-I26*O26</f>
        <v>0</v>
      </c>
      <c r="AQ26" s="33">
        <f>Y26+Z26</f>
        <v>0</v>
      </c>
      <c r="AR26" s="33">
        <f>+AC26-Y26-Z26-AS26</f>
        <v>0</v>
      </c>
      <c r="AS26" s="33">
        <f>AA26</f>
        <v>0</v>
      </c>
      <c r="AT26" s="33"/>
      <c r="AU26" s="33">
        <f>H26*Q26*0.3</f>
        <v>0</v>
      </c>
      <c r="AV26" s="33">
        <f>H26*AD26</f>
        <v>0</v>
      </c>
      <c r="AW26" s="101">
        <f t="shared" si="111"/>
        <v>0</v>
      </c>
      <c r="AX26" s="33"/>
      <c r="AY26" s="33"/>
      <c r="BA26" s="33"/>
      <c r="BB26" s="33"/>
      <c r="BC26" s="33"/>
      <c r="BD26" s="33"/>
      <c r="BF26" s="33"/>
      <c r="BG26" s="33"/>
      <c r="BH26" s="33"/>
      <c r="BI26" s="33"/>
      <c r="BJ26" s="33"/>
      <c r="BK26" s="33"/>
      <c r="BL26" s="33"/>
      <c r="BM26" s="33"/>
      <c r="BN26" s="33">
        <f t="shared" si="79"/>
        <v>0</v>
      </c>
      <c r="BO26" s="33">
        <f>ROUND((+AW26-BN26),2)</f>
        <v>0</v>
      </c>
      <c r="BP26" s="105">
        <f>IF(C26=$BP$5,SUM(AW26-AL26-AM26),0)</f>
        <v>0</v>
      </c>
      <c r="BQ26" s="33">
        <f t="shared" si="82"/>
        <v>0</v>
      </c>
      <c r="BR26" s="33">
        <f>IF(C26=$BR$5,SUM(AW26-AL26-AM26),0)</f>
        <v>0</v>
      </c>
      <c r="BS26" s="33">
        <f>IF(C26=$BS$5,SUM(AW26-AL26-AM26),0)</f>
        <v>0</v>
      </c>
      <c r="BT26" s="33">
        <f>IF(C26=$BT$5,SUM(AW26-AL26-AM26),0)</f>
        <v>0</v>
      </c>
      <c r="BU26" s="33">
        <f>IF(C26=$BU$5,SUM(AW26-AL26-AM26),0)</f>
        <v>0</v>
      </c>
      <c r="BV26" s="33"/>
      <c r="BW26" s="33">
        <f>IF(C26=$BW$5,SUM(AW26-AL26-AM26),0)</f>
        <v>0</v>
      </c>
      <c r="BX26" s="33">
        <f>IF(C26=$BX$5,SUM(AW26-AL26-AM26),0)</f>
        <v>0</v>
      </c>
      <c r="BY26" s="33">
        <f>IF(C26=$BY$6,+SUM(AL26:AM26),0)</f>
        <v>0</v>
      </c>
      <c r="BZ26" s="33">
        <f>IF(C26=$BZ$6,+SUM(AL26:AM26),0)</f>
        <v>0</v>
      </c>
      <c r="CA26" s="33">
        <f>IF(C26=$CA$6,+SUM(AL26:AM26),0)</f>
        <v>0</v>
      </c>
      <c r="CB26" s="33">
        <f>IF(C26=$CB$6,+SUM(AL26:AM26),0)</f>
        <v>0</v>
      </c>
      <c r="CC26" s="33">
        <f>IF(C26=$CC$6,+SUM(AL26:AM26),0)</f>
        <v>0</v>
      </c>
      <c r="CD26" s="33">
        <f>IF(C26=$CD$6,+SUM(AL26:AM26),0)</f>
        <v>0</v>
      </c>
      <c r="CE26" s="105">
        <f>+AJ26+AN26+AP26</f>
        <v>0</v>
      </c>
      <c r="CF26" s="105">
        <f>ROUND((CE26/12),2)</f>
        <v>0</v>
      </c>
      <c r="CG26" s="33">
        <f>IF(C26=$CG$6,CF26,0)</f>
        <v>0</v>
      </c>
      <c r="CH26" s="33">
        <f>IF(C26=$CH$5,CF26,0)</f>
        <v>0</v>
      </c>
      <c r="CI26" s="33">
        <f>IF(C26=$CI$6,CF26,0)</f>
        <v>0</v>
      </c>
      <c r="CJ26" s="33"/>
      <c r="CK26" s="33">
        <f>IF(C26=$CK$6,CF26,0)</f>
        <v>0</v>
      </c>
      <c r="CL26" s="33">
        <f>IF(C26=$CL$6,CF26,0)</f>
        <v>0</v>
      </c>
      <c r="CM26" s="33">
        <f>IF(C26=$CM$6,CF26,0)</f>
        <v>0</v>
      </c>
      <c r="CN26" s="33">
        <f>IF(C26=$CN$6,CF26,0)</f>
        <v>0</v>
      </c>
      <c r="CO26" s="33">
        <f>IF(C26=$CO$5,CF26,0)</f>
        <v>0</v>
      </c>
      <c r="CP26" s="106">
        <f>IF(C26=$CP$6,CF26,0)</f>
        <v>0</v>
      </c>
    </row>
    <row r="27" spans="1:94" x14ac:dyDescent="0.2">
      <c r="A27" s="98">
        <f t="shared" si="109"/>
        <v>7</v>
      </c>
      <c r="B27" s="99"/>
      <c r="C27" s="100"/>
      <c r="D27" s="100"/>
      <c r="E27" s="33"/>
      <c r="F27" s="33"/>
      <c r="G27" s="33"/>
      <c r="H27" s="33">
        <f>+D27/26</f>
        <v>0</v>
      </c>
      <c r="I27" s="33">
        <f>+H27/8</f>
        <v>0</v>
      </c>
      <c r="J27" s="33">
        <f>E27/26</f>
        <v>0</v>
      </c>
      <c r="K27" s="33"/>
      <c r="L27" s="100"/>
      <c r="M27" s="101"/>
      <c r="N27" s="101"/>
      <c r="O27" s="33"/>
      <c r="P27" s="33"/>
      <c r="Q27" s="33"/>
      <c r="R27" s="33"/>
      <c r="S27" s="33"/>
      <c r="T27" s="33"/>
      <c r="U27" s="33"/>
      <c r="V27" s="33"/>
      <c r="W27" s="33"/>
      <c r="X27" s="33">
        <f>+I27*1.25*R27</f>
        <v>0</v>
      </c>
      <c r="Y27" s="33">
        <f>+I27*S27*1</f>
        <v>0</v>
      </c>
      <c r="Z27" s="33">
        <f>+I27*0.3*T27</f>
        <v>0</v>
      </c>
      <c r="AA27" s="33">
        <f>+I27*0.3*U27</f>
        <v>0</v>
      </c>
      <c r="AB27" s="33">
        <f>+V27*I27*0.1</f>
        <v>0</v>
      </c>
      <c r="AC27" s="33">
        <f>SUM(X27:AB27)</f>
        <v>0</v>
      </c>
      <c r="AD27" s="102">
        <f>SUM(P27)</f>
        <v>0</v>
      </c>
      <c r="AE27" s="40">
        <f>Q27</f>
        <v>0</v>
      </c>
      <c r="AF27" s="103">
        <f t="shared" si="64"/>
        <v>13</v>
      </c>
      <c r="AG27" s="40">
        <f t="shared" si="65"/>
        <v>0</v>
      </c>
      <c r="AH27" s="104">
        <f t="shared" si="66"/>
        <v>13</v>
      </c>
      <c r="AI27" s="100">
        <f t="shared" si="67"/>
        <v>0</v>
      </c>
      <c r="AJ27" s="33">
        <f>+D27/2</f>
        <v>0</v>
      </c>
      <c r="AK27" s="33">
        <f>+E27/26*(13-M27-N27)</f>
        <v>0</v>
      </c>
      <c r="AL27" s="33">
        <f>(F27/26)*L27</f>
        <v>0</v>
      </c>
      <c r="AM27" s="33">
        <f>(G27/26)*L27</f>
        <v>0</v>
      </c>
      <c r="AN27" s="33">
        <f>-H27*M27</f>
        <v>0</v>
      </c>
      <c r="AO27" s="33"/>
      <c r="AP27" s="33">
        <f>-I27*O27</f>
        <v>0</v>
      </c>
      <c r="AQ27" s="33">
        <f>Y27+Z27</f>
        <v>0</v>
      </c>
      <c r="AR27" s="33">
        <f>+AC27-Y27-Z27-AS27</f>
        <v>0</v>
      </c>
      <c r="AS27" s="33">
        <f>AA27</f>
        <v>0</v>
      </c>
      <c r="AT27" s="33"/>
      <c r="AU27" s="33">
        <f>H27*Q27*0.3</f>
        <v>0</v>
      </c>
      <c r="AV27" s="33">
        <f>H27*AD27</f>
        <v>0</v>
      </c>
      <c r="AW27" s="101">
        <f t="shared" si="111"/>
        <v>0</v>
      </c>
      <c r="AX27" s="33"/>
      <c r="AY27" s="33"/>
      <c r="BA27" s="33"/>
      <c r="BB27" s="33"/>
      <c r="BC27" s="33"/>
      <c r="BD27" s="33"/>
      <c r="BF27" s="33"/>
      <c r="BG27" s="33"/>
      <c r="BH27" s="33"/>
      <c r="BI27" s="33"/>
      <c r="BJ27" s="33"/>
      <c r="BK27" s="33"/>
      <c r="BL27" s="33"/>
      <c r="BM27" s="33"/>
      <c r="BN27" s="33">
        <f t="shared" si="79"/>
        <v>0</v>
      </c>
      <c r="BO27" s="33">
        <f>ROUND((+AW27-BN27),2)</f>
        <v>0</v>
      </c>
      <c r="BP27" s="105">
        <f>IF(C27=$BP$5,SUM(AW27-AL27-AM27),0)</f>
        <v>0</v>
      </c>
      <c r="BQ27" s="33">
        <f>IF($BQ$5=C27,SUM(AW27-AL27-AM27),0)</f>
        <v>0</v>
      </c>
      <c r="BR27" s="33">
        <f>IF(C27=$BR$5,SUM(AW27-AL27-AM27),0)</f>
        <v>0</v>
      </c>
      <c r="BS27" s="33">
        <f>IF(C27=$BS$5,SUM(AW27-AL27-AM27),0)</f>
        <v>0</v>
      </c>
      <c r="BT27" s="33">
        <f>IF(C27=$BT$5,SUM(AW27-AL27-AM27),0)</f>
        <v>0</v>
      </c>
      <c r="BU27" s="33">
        <f>IF(C27=$BU$5,SUM(AW27-AL27-AM27),0)</f>
        <v>0</v>
      </c>
      <c r="BV27" s="33">
        <f>IF(C27=$BV$5,SUM(AW27-AL27-AM27),0)</f>
        <v>0</v>
      </c>
      <c r="BW27" s="33">
        <f>IF(C27=$BW$5,SUM(AW27-AL27-AM27),0)</f>
        <v>0</v>
      </c>
      <c r="BX27" s="33">
        <f>IF(C27=$BX$5,SUM(AW27-AL27-AM27),0)</f>
        <v>0</v>
      </c>
      <c r="BY27" s="33">
        <f>IF(C27=$BY$6,+SUM(AL27:AM27),0)</f>
        <v>0</v>
      </c>
      <c r="BZ27" s="33">
        <f>IF(C27=$BZ$6,+SUM(AL27:AM27),0)</f>
        <v>0</v>
      </c>
      <c r="CA27" s="33">
        <f>IF(C27=$CA$6,+SUM(AL27:AM27),0)</f>
        <v>0</v>
      </c>
      <c r="CB27" s="33">
        <f>IF(C27=$CB$6,+SUM(AL27:AM27),0)</f>
        <v>0</v>
      </c>
      <c r="CC27" s="33">
        <f>IF(C27=$CC$6,+SUM(AL27:AM27),0)</f>
        <v>0</v>
      </c>
      <c r="CD27" s="33">
        <f>IF(C27=$CD$6,+SUM(AL27:AM27),0)</f>
        <v>0</v>
      </c>
      <c r="CE27" s="105">
        <f>+AJ27+AN27+AP27</f>
        <v>0</v>
      </c>
      <c r="CF27" s="105">
        <f>ROUND((CE27/12),2)</f>
        <v>0</v>
      </c>
      <c r="CG27" s="33">
        <f>IF(C27=$CG$6,CF27,0)</f>
        <v>0</v>
      </c>
      <c r="CH27" s="33">
        <f>IF(C27=$CH$5,CF27,0)</f>
        <v>0</v>
      </c>
      <c r="CI27" s="33">
        <f>IF(C27=$CI$6,CF27,0)</f>
        <v>0</v>
      </c>
      <c r="CJ27" s="33"/>
      <c r="CK27" s="33">
        <f>IF(C27=$CK$6,CF27,0)</f>
        <v>0</v>
      </c>
      <c r="CL27" s="33">
        <f>IF(C27=$CL$6,CF27,0)</f>
        <v>0</v>
      </c>
      <c r="CM27" s="33">
        <f>IF(C27=$CM$6,CF27,0)</f>
        <v>0</v>
      </c>
      <c r="CN27" s="33">
        <f>IF(C27=$CN$6,CF27,0)</f>
        <v>0</v>
      </c>
      <c r="CO27" s="33">
        <f>IF(C27=$CO$5,CF27,0)</f>
        <v>0</v>
      </c>
      <c r="CP27" s="106">
        <f>IF(C27=$CP$6,CF27,0)</f>
        <v>0</v>
      </c>
    </row>
    <row r="28" spans="1:94" x14ac:dyDescent="0.2">
      <c r="A28" s="98">
        <f t="shared" si="109"/>
        <v>8</v>
      </c>
      <c r="B28" s="99"/>
      <c r="C28" s="100"/>
      <c r="D28" s="33"/>
      <c r="E28" s="33"/>
      <c r="F28" s="33"/>
      <c r="G28" s="33">
        <v>0</v>
      </c>
      <c r="H28" s="33">
        <f t="shared" si="55"/>
        <v>0</v>
      </c>
      <c r="I28" s="33">
        <f t="shared" si="56"/>
        <v>0</v>
      </c>
      <c r="J28" s="33">
        <f t="shared" si="57"/>
        <v>0</v>
      </c>
      <c r="K28" s="33"/>
      <c r="L28" s="100">
        <f t="shared" si="110"/>
        <v>13</v>
      </c>
      <c r="M28" s="101"/>
      <c r="N28" s="101"/>
      <c r="O28" s="33"/>
      <c r="P28" s="33"/>
      <c r="Q28" s="33"/>
      <c r="R28" s="33"/>
      <c r="S28" s="33"/>
      <c r="T28" s="33"/>
      <c r="U28" s="33"/>
      <c r="V28" s="33"/>
      <c r="W28" s="33"/>
      <c r="X28" s="33">
        <f t="shared" si="107"/>
        <v>0</v>
      </c>
      <c r="Y28" s="33">
        <f t="shared" si="58"/>
        <v>0</v>
      </c>
      <c r="Z28" s="33">
        <f t="shared" si="108"/>
        <v>0</v>
      </c>
      <c r="AA28" s="33">
        <f t="shared" si="59"/>
        <v>0</v>
      </c>
      <c r="AB28" s="33">
        <f t="shared" si="60"/>
        <v>0</v>
      </c>
      <c r="AC28" s="33">
        <f t="shared" si="61"/>
        <v>0</v>
      </c>
      <c r="AD28" s="102">
        <f t="shared" si="62"/>
        <v>0</v>
      </c>
      <c r="AE28" s="40">
        <f t="shared" si="63"/>
        <v>0</v>
      </c>
      <c r="AF28" s="103">
        <f t="shared" si="64"/>
        <v>13</v>
      </c>
      <c r="AG28" s="40">
        <f t="shared" si="65"/>
        <v>0</v>
      </c>
      <c r="AH28" s="104">
        <f t="shared" si="66"/>
        <v>13</v>
      </c>
      <c r="AI28" s="100">
        <f t="shared" si="67"/>
        <v>0</v>
      </c>
      <c r="AJ28" s="33">
        <f t="shared" si="68"/>
        <v>0</v>
      </c>
      <c r="AK28" s="33">
        <f t="shared" si="69"/>
        <v>0</v>
      </c>
      <c r="AL28" s="33">
        <f t="shared" si="70"/>
        <v>0</v>
      </c>
      <c r="AM28" s="33">
        <f t="shared" si="71"/>
        <v>0</v>
      </c>
      <c r="AN28" s="33">
        <f t="shared" si="72"/>
        <v>0</v>
      </c>
      <c r="AO28" s="33"/>
      <c r="AP28" s="33">
        <f t="shared" si="73"/>
        <v>0</v>
      </c>
      <c r="AQ28" s="33">
        <f t="shared" si="74"/>
        <v>0</v>
      </c>
      <c r="AR28" s="33">
        <f t="shared" si="75"/>
        <v>0</v>
      </c>
      <c r="AS28" s="33">
        <f t="shared" si="76"/>
        <v>0</v>
      </c>
      <c r="AT28" s="33"/>
      <c r="AU28" s="33">
        <f t="shared" si="77"/>
        <v>0</v>
      </c>
      <c r="AV28" s="33">
        <f t="shared" si="78"/>
        <v>0</v>
      </c>
      <c r="AW28" s="101">
        <f t="shared" si="111"/>
        <v>0</v>
      </c>
      <c r="AX28" s="33"/>
      <c r="AY28" s="33"/>
      <c r="BA28" s="33"/>
      <c r="BB28" s="33"/>
      <c r="BC28" s="33"/>
      <c r="BD28" s="33"/>
      <c r="BF28" s="33"/>
      <c r="BG28" s="33"/>
      <c r="BH28" s="33"/>
      <c r="BI28" s="33"/>
      <c r="BJ28" s="33"/>
      <c r="BK28" s="33"/>
      <c r="BL28" s="33"/>
      <c r="BM28" s="33"/>
      <c r="BN28" s="33">
        <f t="shared" si="79"/>
        <v>0</v>
      </c>
      <c r="BO28" s="33">
        <f t="shared" si="80"/>
        <v>0</v>
      </c>
      <c r="BP28" s="105">
        <f t="shared" si="81"/>
        <v>0</v>
      </c>
      <c r="BQ28" s="33">
        <f t="shared" si="82"/>
        <v>0</v>
      </c>
      <c r="BR28" s="33">
        <f t="shared" si="83"/>
        <v>0</v>
      </c>
      <c r="BS28" s="33">
        <f t="shared" si="84"/>
        <v>0</v>
      </c>
      <c r="BT28" s="33">
        <f t="shared" si="85"/>
        <v>0</v>
      </c>
      <c r="BU28" s="33">
        <f t="shared" si="86"/>
        <v>0</v>
      </c>
      <c r="BV28" s="33">
        <f t="shared" si="87"/>
        <v>0</v>
      </c>
      <c r="BW28" s="33">
        <f t="shared" si="88"/>
        <v>0</v>
      </c>
      <c r="BX28" s="33">
        <f t="shared" si="89"/>
        <v>0</v>
      </c>
      <c r="BY28" s="33">
        <f t="shared" si="90"/>
        <v>0</v>
      </c>
      <c r="BZ28" s="33">
        <f t="shared" si="91"/>
        <v>0</v>
      </c>
      <c r="CA28" s="33">
        <f t="shared" si="92"/>
        <v>0</v>
      </c>
      <c r="CB28" s="33">
        <f t="shared" si="93"/>
        <v>0</v>
      </c>
      <c r="CC28" s="33">
        <f t="shared" si="94"/>
        <v>0</v>
      </c>
      <c r="CD28" s="33">
        <f t="shared" si="95"/>
        <v>0</v>
      </c>
      <c r="CE28" s="105">
        <f t="shared" si="96"/>
        <v>0</v>
      </c>
      <c r="CF28" s="105">
        <f t="shared" si="97"/>
        <v>0</v>
      </c>
      <c r="CG28" s="33">
        <f t="shared" si="98"/>
        <v>0</v>
      </c>
      <c r="CH28" s="33">
        <f t="shared" si="99"/>
        <v>0</v>
      </c>
      <c r="CI28" s="33">
        <f t="shared" si="100"/>
        <v>0</v>
      </c>
      <c r="CJ28" s="33"/>
      <c r="CK28" s="33">
        <f t="shared" si="101"/>
        <v>0</v>
      </c>
      <c r="CL28" s="33">
        <f t="shared" si="102"/>
        <v>0</v>
      </c>
      <c r="CM28" s="33">
        <f t="shared" si="103"/>
        <v>0</v>
      </c>
      <c r="CN28" s="33">
        <f t="shared" si="104"/>
        <v>0</v>
      </c>
      <c r="CO28" s="33">
        <f t="shared" si="105"/>
        <v>0</v>
      </c>
      <c r="CP28" s="106">
        <f t="shared" si="106"/>
        <v>0</v>
      </c>
    </row>
    <row r="29" spans="1:94" x14ac:dyDescent="0.2">
      <c r="A29" s="98">
        <f t="shared" si="109"/>
        <v>9</v>
      </c>
      <c r="B29" s="99"/>
      <c r="C29" s="125"/>
      <c r="D29" s="33"/>
      <c r="E29" s="33"/>
      <c r="F29" s="33">
        <v>0</v>
      </c>
      <c r="G29" s="33">
        <v>0</v>
      </c>
      <c r="H29" s="33">
        <f t="shared" si="55"/>
        <v>0</v>
      </c>
      <c r="I29" s="33">
        <f t="shared" si="56"/>
        <v>0</v>
      </c>
      <c r="J29" s="33">
        <f t="shared" si="57"/>
        <v>0</v>
      </c>
      <c r="K29" s="33"/>
      <c r="L29" s="100">
        <f>13-M29-N29</f>
        <v>13</v>
      </c>
      <c r="M29" s="101"/>
      <c r="N29" s="101"/>
      <c r="O29" s="101"/>
      <c r="P29" s="101"/>
      <c r="Q29" s="101"/>
      <c r="R29" s="101"/>
      <c r="S29" s="101"/>
      <c r="T29" s="101"/>
      <c r="U29" s="33"/>
      <c r="V29" s="101"/>
      <c r="W29" s="33"/>
      <c r="X29" s="33">
        <f>+I29*1.25*R29</f>
        <v>0</v>
      </c>
      <c r="Y29" s="33">
        <f t="shared" si="58"/>
        <v>0</v>
      </c>
      <c r="Z29" s="33">
        <f>+I29*1.3*T29</f>
        <v>0</v>
      </c>
      <c r="AA29" s="33">
        <f t="shared" si="59"/>
        <v>0</v>
      </c>
      <c r="AB29" s="33">
        <f>+V29*I29*1.1</f>
        <v>0</v>
      </c>
      <c r="AC29" s="33">
        <f t="shared" si="61"/>
        <v>0</v>
      </c>
      <c r="AD29" s="102">
        <f t="shared" si="62"/>
        <v>0</v>
      </c>
      <c r="AE29" s="40">
        <f t="shared" si="63"/>
        <v>0</v>
      </c>
      <c r="AF29" s="103">
        <f t="shared" si="64"/>
        <v>13</v>
      </c>
      <c r="AG29" s="40">
        <f t="shared" si="65"/>
        <v>0</v>
      </c>
      <c r="AH29" s="104">
        <f t="shared" si="66"/>
        <v>13</v>
      </c>
      <c r="AI29" s="100">
        <f t="shared" si="67"/>
        <v>0</v>
      </c>
      <c r="AJ29" s="33">
        <f t="shared" si="68"/>
        <v>0</v>
      </c>
      <c r="AK29" s="33">
        <f t="shared" si="69"/>
        <v>0</v>
      </c>
      <c r="AL29" s="33">
        <f t="shared" si="70"/>
        <v>0</v>
      </c>
      <c r="AM29" s="33">
        <f t="shared" si="71"/>
        <v>0</v>
      </c>
      <c r="AN29" s="33">
        <f t="shared" si="72"/>
        <v>0</v>
      </c>
      <c r="AO29" s="33"/>
      <c r="AP29" s="33">
        <f t="shared" si="73"/>
        <v>0</v>
      </c>
      <c r="AQ29" s="33">
        <f t="shared" si="74"/>
        <v>0</v>
      </c>
      <c r="AR29" s="33">
        <f>+AB29+X29</f>
        <v>0</v>
      </c>
      <c r="AS29" s="33">
        <f t="shared" si="76"/>
        <v>0</v>
      </c>
      <c r="AT29" s="33"/>
      <c r="AU29" s="33">
        <f t="shared" si="77"/>
        <v>0</v>
      </c>
      <c r="AV29" s="33">
        <f t="shared" si="78"/>
        <v>0</v>
      </c>
      <c r="AW29" s="101">
        <f t="shared" si="111"/>
        <v>0</v>
      </c>
      <c r="AX29" s="33"/>
      <c r="AY29" s="33"/>
      <c r="BA29" s="33"/>
      <c r="BB29" s="33"/>
      <c r="BC29" s="33"/>
      <c r="BD29" s="33"/>
      <c r="BF29" s="33"/>
      <c r="BG29" s="33"/>
      <c r="BH29" s="33"/>
      <c r="BI29" s="33"/>
      <c r="BJ29" s="33"/>
      <c r="BK29" s="33"/>
      <c r="BL29" s="33"/>
      <c r="BM29" s="33"/>
      <c r="BN29" s="33">
        <f t="shared" si="79"/>
        <v>0</v>
      </c>
      <c r="BO29" s="33">
        <f t="shared" si="80"/>
        <v>0</v>
      </c>
      <c r="BP29" s="105">
        <f t="shared" si="81"/>
        <v>0</v>
      </c>
      <c r="BQ29" s="33">
        <f t="shared" si="82"/>
        <v>0</v>
      </c>
      <c r="BR29" s="33">
        <f t="shared" si="83"/>
        <v>0</v>
      </c>
      <c r="BS29" s="33">
        <f t="shared" si="84"/>
        <v>0</v>
      </c>
      <c r="BT29" s="33">
        <f t="shared" si="85"/>
        <v>0</v>
      </c>
      <c r="BU29" s="33">
        <f t="shared" si="86"/>
        <v>0</v>
      </c>
      <c r="BV29" s="33">
        <f t="shared" si="87"/>
        <v>0</v>
      </c>
      <c r="BW29" s="33">
        <f t="shared" si="88"/>
        <v>0</v>
      </c>
      <c r="BX29" s="33">
        <f t="shared" si="89"/>
        <v>0</v>
      </c>
      <c r="BY29" s="33">
        <f t="shared" si="90"/>
        <v>0</v>
      </c>
      <c r="BZ29" s="33">
        <f t="shared" si="91"/>
        <v>0</v>
      </c>
      <c r="CA29" s="33">
        <f t="shared" si="92"/>
        <v>0</v>
      </c>
      <c r="CB29" s="33">
        <f t="shared" si="93"/>
        <v>0</v>
      </c>
      <c r="CC29" s="33">
        <f t="shared" si="94"/>
        <v>0</v>
      </c>
      <c r="CD29" s="33">
        <f t="shared" si="95"/>
        <v>0</v>
      </c>
      <c r="CE29" s="105">
        <f t="shared" si="96"/>
        <v>0</v>
      </c>
      <c r="CF29" s="105">
        <f t="shared" si="97"/>
        <v>0</v>
      </c>
      <c r="CG29" s="33">
        <f t="shared" si="98"/>
        <v>0</v>
      </c>
      <c r="CH29" s="33">
        <f t="shared" si="99"/>
        <v>0</v>
      </c>
      <c r="CI29" s="33">
        <f t="shared" si="100"/>
        <v>0</v>
      </c>
      <c r="CJ29" s="33"/>
      <c r="CK29" s="33">
        <f t="shared" si="101"/>
        <v>0</v>
      </c>
      <c r="CL29" s="33">
        <f t="shared" si="102"/>
        <v>0</v>
      </c>
      <c r="CM29" s="33">
        <f t="shared" si="103"/>
        <v>0</v>
      </c>
      <c r="CN29" s="33">
        <f t="shared" si="104"/>
        <v>0</v>
      </c>
      <c r="CO29" s="33">
        <f t="shared" si="105"/>
        <v>0</v>
      </c>
      <c r="CP29" s="106">
        <f t="shared" si="106"/>
        <v>0</v>
      </c>
    </row>
    <row r="30" spans="1:94" x14ac:dyDescent="0.2">
      <c r="A30" s="98">
        <f>+A29+1</f>
        <v>10</v>
      </c>
      <c r="B30" s="99"/>
      <c r="C30" s="100"/>
      <c r="D30" s="33"/>
      <c r="E30" s="33"/>
      <c r="F30" s="33">
        <v>0</v>
      </c>
      <c r="G30" s="33">
        <v>0</v>
      </c>
      <c r="H30" s="33">
        <f t="shared" si="55"/>
        <v>0</v>
      </c>
      <c r="I30" s="33">
        <f t="shared" si="56"/>
        <v>0</v>
      </c>
      <c r="J30" s="33">
        <f t="shared" si="57"/>
        <v>0</v>
      </c>
      <c r="K30" s="33"/>
      <c r="L30" s="100">
        <f>13-M30-N30</f>
        <v>13</v>
      </c>
      <c r="M30" s="101"/>
      <c r="N30" s="101"/>
      <c r="O30" s="33"/>
      <c r="P30" s="33"/>
      <c r="Q30" s="33"/>
      <c r="R30" s="33"/>
      <c r="S30" s="33"/>
      <c r="T30" s="33"/>
      <c r="U30" s="33"/>
      <c r="V30" s="33"/>
      <c r="W30" s="33"/>
      <c r="X30" s="33">
        <f t="shared" si="107"/>
        <v>0</v>
      </c>
      <c r="Y30" s="33">
        <f t="shared" si="58"/>
        <v>0</v>
      </c>
      <c r="Z30" s="33">
        <f t="shared" si="108"/>
        <v>0</v>
      </c>
      <c r="AA30" s="33">
        <f t="shared" si="59"/>
        <v>0</v>
      </c>
      <c r="AB30" s="33">
        <f t="shared" si="60"/>
        <v>0</v>
      </c>
      <c r="AC30" s="33">
        <f t="shared" si="61"/>
        <v>0</v>
      </c>
      <c r="AD30" s="102">
        <f t="shared" si="62"/>
        <v>0</v>
      </c>
      <c r="AE30" s="40">
        <f t="shared" si="63"/>
        <v>0</v>
      </c>
      <c r="AF30" s="103">
        <f>13-N30-M30+AD30</f>
        <v>13</v>
      </c>
      <c r="AG30" s="40">
        <f>N30</f>
        <v>0</v>
      </c>
      <c r="AH30" s="104">
        <f>AF30+AG30</f>
        <v>13</v>
      </c>
      <c r="AI30" s="100">
        <f t="shared" si="67"/>
        <v>0</v>
      </c>
      <c r="AJ30" s="33">
        <f t="shared" si="68"/>
        <v>0</v>
      </c>
      <c r="AK30" s="33">
        <f t="shared" si="69"/>
        <v>0</v>
      </c>
      <c r="AL30" s="33">
        <f t="shared" si="70"/>
        <v>0</v>
      </c>
      <c r="AM30" s="33">
        <f t="shared" si="71"/>
        <v>0</v>
      </c>
      <c r="AN30" s="33">
        <f t="shared" si="72"/>
        <v>0</v>
      </c>
      <c r="AO30" s="33"/>
      <c r="AP30" s="33">
        <f t="shared" si="73"/>
        <v>0</v>
      </c>
      <c r="AQ30" s="33">
        <f t="shared" si="74"/>
        <v>0</v>
      </c>
      <c r="AR30" s="33">
        <f t="shared" si="75"/>
        <v>0</v>
      </c>
      <c r="AS30" s="33">
        <f t="shared" si="76"/>
        <v>0</v>
      </c>
      <c r="AT30" s="33"/>
      <c r="AU30" s="33">
        <f t="shared" si="77"/>
        <v>0</v>
      </c>
      <c r="AV30" s="33">
        <f t="shared" si="78"/>
        <v>0</v>
      </c>
      <c r="AW30" s="101">
        <f>ROUND((+SUM(AJ30:AV30)),2)</f>
        <v>0</v>
      </c>
      <c r="AX30" s="33"/>
      <c r="AY30" s="33"/>
      <c r="BA30" s="33"/>
      <c r="BB30" s="33"/>
      <c r="BC30" s="33"/>
      <c r="BD30" s="33"/>
      <c r="BG30" s="33"/>
      <c r="BH30" s="33"/>
      <c r="BI30" s="33"/>
      <c r="BJ30" s="33"/>
      <c r="BK30" s="33"/>
      <c r="BL30" s="33"/>
      <c r="BM30" s="33"/>
      <c r="BN30" s="33">
        <f t="shared" si="79"/>
        <v>0</v>
      </c>
      <c r="BO30" s="33">
        <f t="shared" si="80"/>
        <v>0</v>
      </c>
      <c r="BP30" s="105">
        <f t="shared" si="81"/>
        <v>0</v>
      </c>
      <c r="BQ30" s="33">
        <f t="shared" si="82"/>
        <v>0</v>
      </c>
      <c r="BR30" s="33">
        <f t="shared" si="83"/>
        <v>0</v>
      </c>
      <c r="BS30" s="33">
        <f t="shared" si="84"/>
        <v>0</v>
      </c>
      <c r="BT30" s="33">
        <f t="shared" si="85"/>
        <v>0</v>
      </c>
      <c r="BU30" s="33">
        <f t="shared" si="86"/>
        <v>0</v>
      </c>
      <c r="BV30" s="33">
        <f t="shared" si="87"/>
        <v>0</v>
      </c>
      <c r="BW30" s="33">
        <f t="shared" si="88"/>
        <v>0</v>
      </c>
      <c r="BX30" s="33">
        <f t="shared" si="89"/>
        <v>0</v>
      </c>
      <c r="BY30" s="33">
        <f t="shared" si="90"/>
        <v>0</v>
      </c>
      <c r="BZ30" s="33">
        <f t="shared" si="91"/>
        <v>0</v>
      </c>
      <c r="CA30" s="33">
        <f t="shared" si="92"/>
        <v>0</v>
      </c>
      <c r="CB30" s="33">
        <f t="shared" si="93"/>
        <v>0</v>
      </c>
      <c r="CC30" s="33">
        <f t="shared" si="94"/>
        <v>0</v>
      </c>
      <c r="CD30" s="33">
        <f t="shared" si="95"/>
        <v>0</v>
      </c>
      <c r="CE30" s="105">
        <f t="shared" si="96"/>
        <v>0</v>
      </c>
      <c r="CF30" s="105">
        <f t="shared" si="97"/>
        <v>0</v>
      </c>
      <c r="CG30" s="33">
        <f t="shared" si="98"/>
        <v>0</v>
      </c>
      <c r="CH30" s="33">
        <f t="shared" si="99"/>
        <v>0</v>
      </c>
      <c r="CI30" s="33">
        <f t="shared" si="100"/>
        <v>0</v>
      </c>
      <c r="CJ30" s="33"/>
      <c r="CK30" s="33">
        <f t="shared" si="101"/>
        <v>0</v>
      </c>
      <c r="CL30" s="33">
        <f t="shared" si="102"/>
        <v>0</v>
      </c>
      <c r="CM30" s="33">
        <f t="shared" si="103"/>
        <v>0</v>
      </c>
      <c r="CN30" s="33">
        <f t="shared" si="104"/>
        <v>0</v>
      </c>
      <c r="CO30" s="33">
        <f t="shared" si="105"/>
        <v>0</v>
      </c>
      <c r="CP30" s="106">
        <f t="shared" si="106"/>
        <v>0</v>
      </c>
    </row>
    <row r="31" spans="1:94" x14ac:dyDescent="0.2">
      <c r="A31" s="98">
        <f>+A30+1</f>
        <v>11</v>
      </c>
      <c r="B31" s="99" t="s">
        <v>130</v>
      </c>
      <c r="C31" s="100" t="s">
        <v>89</v>
      </c>
      <c r="D31" s="33">
        <v>0</v>
      </c>
      <c r="E31" s="33"/>
      <c r="F31" s="33">
        <v>0</v>
      </c>
      <c r="G31" s="33"/>
      <c r="H31" s="33">
        <f t="shared" si="55"/>
        <v>0</v>
      </c>
      <c r="I31" s="33">
        <f t="shared" si="56"/>
        <v>0</v>
      </c>
      <c r="J31" s="33">
        <f t="shared" si="57"/>
        <v>0</v>
      </c>
      <c r="K31" s="33"/>
      <c r="L31" s="100">
        <f>13-M31-N31</f>
        <v>13</v>
      </c>
      <c r="M31" s="101"/>
      <c r="N31" s="101"/>
      <c r="O31" s="33"/>
      <c r="P31" s="33"/>
      <c r="Q31" s="33"/>
      <c r="R31" s="33"/>
      <c r="S31" s="33"/>
      <c r="T31" s="33"/>
      <c r="U31" s="33"/>
      <c r="V31" s="33"/>
      <c r="W31" s="33"/>
      <c r="X31" s="33">
        <f t="shared" si="107"/>
        <v>0</v>
      </c>
      <c r="Y31" s="33">
        <f t="shared" si="58"/>
        <v>0</v>
      </c>
      <c r="Z31" s="33">
        <f t="shared" si="108"/>
        <v>0</v>
      </c>
      <c r="AA31" s="33">
        <f t="shared" si="59"/>
        <v>0</v>
      </c>
      <c r="AB31" s="33">
        <f t="shared" si="60"/>
        <v>0</v>
      </c>
      <c r="AC31" s="33">
        <f t="shared" si="61"/>
        <v>0</v>
      </c>
      <c r="AD31" s="102">
        <f t="shared" si="62"/>
        <v>0</v>
      </c>
      <c r="AE31" s="40">
        <f t="shared" si="63"/>
        <v>0</v>
      </c>
      <c r="AF31" s="103">
        <f>13-N31-M31+AD31</f>
        <v>13</v>
      </c>
      <c r="AG31" s="40">
        <f>N31</f>
        <v>0</v>
      </c>
      <c r="AH31" s="104">
        <f>AF31+AG31</f>
        <v>13</v>
      </c>
      <c r="AI31" s="100">
        <f>AJ31+AN31</f>
        <v>0</v>
      </c>
      <c r="AJ31" s="33">
        <f t="shared" si="68"/>
        <v>0</v>
      </c>
      <c r="AK31" s="33">
        <f t="shared" si="69"/>
        <v>0</v>
      </c>
      <c r="AL31" s="33">
        <f t="shared" si="70"/>
        <v>0</v>
      </c>
      <c r="AM31" s="33">
        <f t="shared" si="71"/>
        <v>0</v>
      </c>
      <c r="AN31" s="33">
        <f>-H31*M31</f>
        <v>0</v>
      </c>
      <c r="AO31" s="33"/>
      <c r="AP31" s="33">
        <f t="shared" si="73"/>
        <v>0</v>
      </c>
      <c r="AQ31" s="33">
        <f t="shared" si="74"/>
        <v>0</v>
      </c>
      <c r="AR31" s="33">
        <f t="shared" si="75"/>
        <v>0</v>
      </c>
      <c r="AS31" s="33">
        <f t="shared" si="76"/>
        <v>0</v>
      </c>
      <c r="AT31" s="33"/>
      <c r="AU31" s="33">
        <f t="shared" si="77"/>
        <v>0</v>
      </c>
      <c r="AV31" s="33">
        <f t="shared" si="78"/>
        <v>0</v>
      </c>
      <c r="AW31" s="101">
        <f>ROUND((+SUM(AJ31:AV31)),2)</f>
        <v>0</v>
      </c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>
        <f t="shared" si="79"/>
        <v>0</v>
      </c>
      <c r="BO31" s="33">
        <f t="shared" si="80"/>
        <v>0</v>
      </c>
      <c r="BP31" s="105">
        <f t="shared" si="81"/>
        <v>0</v>
      </c>
      <c r="BQ31" s="33">
        <f t="shared" si="82"/>
        <v>0</v>
      </c>
      <c r="BR31" s="33">
        <f t="shared" si="83"/>
        <v>0</v>
      </c>
      <c r="BS31" s="33">
        <f t="shared" si="84"/>
        <v>0</v>
      </c>
      <c r="BT31" s="33">
        <f t="shared" si="85"/>
        <v>0</v>
      </c>
      <c r="BU31" s="33">
        <f t="shared" si="86"/>
        <v>0</v>
      </c>
      <c r="BV31" s="33">
        <f t="shared" si="87"/>
        <v>0</v>
      </c>
      <c r="BW31" s="33">
        <f t="shared" si="88"/>
        <v>0</v>
      </c>
      <c r="BX31" s="33">
        <f t="shared" si="89"/>
        <v>0</v>
      </c>
      <c r="BY31" s="33">
        <f t="shared" si="90"/>
        <v>0</v>
      </c>
      <c r="BZ31" s="33">
        <f t="shared" si="91"/>
        <v>0</v>
      </c>
      <c r="CA31" s="33">
        <f t="shared" si="92"/>
        <v>0</v>
      </c>
      <c r="CB31" s="33">
        <f t="shared" si="93"/>
        <v>0</v>
      </c>
      <c r="CC31" s="33">
        <f t="shared" si="94"/>
        <v>0</v>
      </c>
      <c r="CD31" s="33">
        <f t="shared" si="95"/>
        <v>0</v>
      </c>
      <c r="CE31" s="105">
        <f t="shared" si="96"/>
        <v>0</v>
      </c>
      <c r="CF31" s="105">
        <f t="shared" si="97"/>
        <v>0</v>
      </c>
      <c r="CG31" s="33">
        <f t="shared" si="98"/>
        <v>0</v>
      </c>
      <c r="CH31" s="33">
        <f t="shared" si="99"/>
        <v>0</v>
      </c>
      <c r="CI31" s="33">
        <f t="shared" si="100"/>
        <v>0</v>
      </c>
      <c r="CJ31" s="33"/>
      <c r="CK31" s="33">
        <f t="shared" si="101"/>
        <v>0</v>
      </c>
      <c r="CL31" s="33">
        <f t="shared" si="102"/>
        <v>0</v>
      </c>
      <c r="CM31" s="33">
        <f t="shared" si="103"/>
        <v>0</v>
      </c>
      <c r="CN31" s="33">
        <f t="shared" si="104"/>
        <v>0</v>
      </c>
      <c r="CO31" s="33">
        <f t="shared" si="105"/>
        <v>0</v>
      </c>
      <c r="CP31" s="106">
        <f t="shared" si="106"/>
        <v>0</v>
      </c>
    </row>
    <row r="32" spans="1:94" s="126" customFormat="1" x14ac:dyDescent="0.2">
      <c r="A32" s="99">
        <v>7</v>
      </c>
      <c r="B32" s="99"/>
      <c r="C32" s="100" t="s">
        <v>89</v>
      </c>
      <c r="D32" s="33"/>
      <c r="E32" s="33">
        <v>0</v>
      </c>
      <c r="F32" s="33">
        <v>0</v>
      </c>
      <c r="G32" s="33"/>
      <c r="H32" s="33">
        <f>+D32/26</f>
        <v>0</v>
      </c>
      <c r="I32" s="33">
        <f t="shared" si="56"/>
        <v>0</v>
      </c>
      <c r="J32" s="33">
        <f t="shared" si="57"/>
        <v>0</v>
      </c>
      <c r="K32" s="33"/>
      <c r="L32" s="100"/>
      <c r="M32" s="101"/>
      <c r="N32" s="101"/>
      <c r="O32" s="33"/>
      <c r="P32" s="33"/>
      <c r="Q32" s="33"/>
      <c r="R32" s="33"/>
      <c r="S32" s="33"/>
      <c r="T32" s="33"/>
      <c r="U32" s="33"/>
      <c r="V32" s="33"/>
      <c r="W32" s="33"/>
      <c r="X32" s="33">
        <f t="shared" si="107"/>
        <v>0</v>
      </c>
      <c r="Y32" s="33">
        <f>+I32*S32*1</f>
        <v>0</v>
      </c>
      <c r="Z32" s="33">
        <f t="shared" si="108"/>
        <v>0</v>
      </c>
      <c r="AA32" s="33">
        <f>+I32*0.3*U32</f>
        <v>0</v>
      </c>
      <c r="AB32" s="33">
        <f t="shared" si="60"/>
        <v>0</v>
      </c>
      <c r="AC32" s="33">
        <f t="shared" si="61"/>
        <v>0</v>
      </c>
      <c r="AD32" s="102">
        <f>SUM(P32)</f>
        <v>0</v>
      </c>
      <c r="AE32" s="40">
        <f t="shared" si="63"/>
        <v>0</v>
      </c>
      <c r="AF32" s="103"/>
      <c r="AG32" s="40"/>
      <c r="AH32" s="104"/>
      <c r="AI32" s="100">
        <f t="shared" si="67"/>
        <v>0</v>
      </c>
      <c r="AJ32" s="33">
        <f>+D32/2</f>
        <v>0</v>
      </c>
      <c r="AK32" s="33">
        <f>+E32/26*(13-M32-N32)</f>
        <v>0</v>
      </c>
      <c r="AL32" s="33">
        <f t="shared" si="70"/>
        <v>0</v>
      </c>
      <c r="AM32" s="33">
        <f>(G32/26)*L32</f>
        <v>0</v>
      </c>
      <c r="AN32" s="33">
        <f>-H32*M32</f>
        <v>0</v>
      </c>
      <c r="AO32" s="33"/>
      <c r="AP32" s="33">
        <f>-I32*O32</f>
        <v>0</v>
      </c>
      <c r="AQ32" s="33">
        <f>Y32+Z32</f>
        <v>0</v>
      </c>
      <c r="AR32" s="33">
        <f>+AC32-Y32-Z32-AS32</f>
        <v>0</v>
      </c>
      <c r="AS32" s="33">
        <f>AA32</f>
        <v>0</v>
      </c>
      <c r="AT32" s="33"/>
      <c r="AU32" s="33">
        <f>H32*Q32*0.3</f>
        <v>0</v>
      </c>
      <c r="AV32" s="33">
        <f>H32*AD32</f>
        <v>0</v>
      </c>
      <c r="AW32" s="101">
        <f>ROUND((+SUM(AJ32:AV32)),2)</f>
        <v>0</v>
      </c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>
        <f t="shared" si="79"/>
        <v>0</v>
      </c>
      <c r="BO32" s="33">
        <f t="shared" si="80"/>
        <v>0</v>
      </c>
      <c r="BP32" s="105"/>
      <c r="BQ32" s="33">
        <f t="shared" si="82"/>
        <v>0</v>
      </c>
      <c r="BR32" s="33">
        <f>IF(C32=$BR$5,SUM(AW32-AL32-AM32),0)</f>
        <v>0</v>
      </c>
      <c r="BS32" s="33">
        <f>IF(C32=$BS$5,SUM(AW32-AL32-AM32),0)</f>
        <v>0</v>
      </c>
      <c r="BT32" s="33">
        <f>IF(C32=$BT$5,SUM(AW32-AL32-AM32),0)</f>
        <v>0</v>
      </c>
      <c r="BU32" s="33">
        <f>IF(C32=$BU$5,SUM(AW32-AL32-AM32),0)</f>
        <v>0</v>
      </c>
      <c r="BV32" s="33">
        <f>IF(C32=$BV$5,SUM(AW32-AL32-AM32),0)</f>
        <v>0</v>
      </c>
      <c r="BW32" s="33">
        <f>IF(C32=$BW$5,SUM(AW32-AL32-AM32),0)</f>
        <v>0</v>
      </c>
      <c r="BX32" s="33">
        <f>IF(C32=$BX$5,SUM(AW32-AL32-AM32),0)</f>
        <v>0</v>
      </c>
      <c r="BY32" s="33">
        <f>IF(C32=$BY$6,+SUM(AL32:AM32),0)</f>
        <v>0</v>
      </c>
      <c r="BZ32" s="33">
        <f>IF(C32=$BZ$6,+SUM(AL32:AM32),0)</f>
        <v>0</v>
      </c>
      <c r="CA32" s="33">
        <f>IF(C32=$CA$6,+SUM(AL32:AM32),0)</f>
        <v>0</v>
      </c>
      <c r="CB32" s="33">
        <f>IF(C32=$CB$6,+SUM(AL32:AM32),0)</f>
        <v>0</v>
      </c>
      <c r="CC32" s="33">
        <f>IF(C32=$CC$6,+SUM(AL32:AM32),0)</f>
        <v>0</v>
      </c>
      <c r="CD32" s="33">
        <f>IF(C32=$CD$6,+SUM(AL32:AM32),0)</f>
        <v>0</v>
      </c>
      <c r="CE32" s="105">
        <f>+AJ32+AN32+AP32</f>
        <v>0</v>
      </c>
      <c r="CF32" s="105">
        <f t="shared" si="97"/>
        <v>0</v>
      </c>
      <c r="CG32" s="33">
        <f t="shared" si="98"/>
        <v>0</v>
      </c>
      <c r="CH32" s="33">
        <f t="shared" si="99"/>
        <v>0</v>
      </c>
      <c r="CI32" s="33">
        <f t="shared" si="100"/>
        <v>0</v>
      </c>
      <c r="CJ32" s="33"/>
      <c r="CK32" s="33">
        <f t="shared" si="101"/>
        <v>0</v>
      </c>
      <c r="CL32" s="33">
        <f t="shared" si="102"/>
        <v>0</v>
      </c>
      <c r="CM32" s="33">
        <f t="shared" si="103"/>
        <v>0</v>
      </c>
      <c r="CN32" s="33">
        <f t="shared" si="104"/>
        <v>0</v>
      </c>
      <c r="CO32" s="33">
        <f t="shared" si="105"/>
        <v>0</v>
      </c>
      <c r="CP32" s="106">
        <f t="shared" si="106"/>
        <v>0</v>
      </c>
    </row>
    <row r="33" spans="1:120" x14ac:dyDescent="0.2">
      <c r="A33" s="98">
        <v>8</v>
      </c>
      <c r="B33" s="116" t="s">
        <v>130</v>
      </c>
      <c r="C33" s="100" t="s">
        <v>89</v>
      </c>
      <c r="D33" s="91">
        <v>0</v>
      </c>
      <c r="E33" s="33">
        <v>0</v>
      </c>
      <c r="F33" s="33">
        <v>0</v>
      </c>
      <c r="G33" s="33"/>
      <c r="H33" s="33">
        <f>+D33/26</f>
        <v>0</v>
      </c>
      <c r="I33" s="33">
        <f t="shared" si="56"/>
        <v>0</v>
      </c>
      <c r="J33" s="33">
        <f>E33/26</f>
        <v>0</v>
      </c>
      <c r="K33" s="91"/>
      <c r="L33" s="100"/>
      <c r="M33" s="119"/>
      <c r="N33" s="119"/>
      <c r="O33" s="91"/>
      <c r="P33" s="33"/>
      <c r="Q33" s="91"/>
      <c r="R33" s="91"/>
      <c r="S33" s="91"/>
      <c r="T33" s="91"/>
      <c r="U33" s="91"/>
      <c r="V33" s="91"/>
      <c r="W33" s="91"/>
      <c r="X33" s="33">
        <f>+I33*1.25*R33</f>
        <v>0</v>
      </c>
      <c r="Y33" s="33">
        <f>+I33*S33*1</f>
        <v>0</v>
      </c>
      <c r="Z33" s="33">
        <f>+I33*0.3*T33</f>
        <v>0</v>
      </c>
      <c r="AA33" s="33">
        <f>+I33*0.3*U33</f>
        <v>0</v>
      </c>
      <c r="AB33" s="33">
        <f t="shared" si="60"/>
        <v>0</v>
      </c>
      <c r="AC33" s="33">
        <f t="shared" si="61"/>
        <v>0</v>
      </c>
      <c r="AD33" s="102">
        <f>SUM(P33)</f>
        <v>0</v>
      </c>
      <c r="AE33" s="40">
        <f>Q33</f>
        <v>0</v>
      </c>
      <c r="AF33" s="103"/>
      <c r="AG33" s="40"/>
      <c r="AH33" s="104"/>
      <c r="AI33" s="100">
        <f t="shared" si="67"/>
        <v>0</v>
      </c>
      <c r="AJ33" s="33">
        <f>+D33/2</f>
        <v>0</v>
      </c>
      <c r="AK33" s="33">
        <f>+E33/26*(13-M33-N33)</f>
        <v>0</v>
      </c>
      <c r="AL33" s="33">
        <f t="shared" si="70"/>
        <v>0</v>
      </c>
      <c r="AM33" s="33">
        <f>(G33/26)*L33</f>
        <v>0</v>
      </c>
      <c r="AN33" s="33">
        <f>-H33*M33</f>
        <v>0</v>
      </c>
      <c r="AO33" s="33"/>
      <c r="AP33" s="33">
        <f>-I33*O33</f>
        <v>0</v>
      </c>
      <c r="AQ33" s="33">
        <f>Y33+Z33</f>
        <v>0</v>
      </c>
      <c r="AR33" s="33">
        <f>+AC33-Y33-Z33-AS33</f>
        <v>0</v>
      </c>
      <c r="AS33" s="33">
        <f>AA33</f>
        <v>0</v>
      </c>
      <c r="AT33" s="33"/>
      <c r="AU33" s="33">
        <f>H33*Q33*0.3</f>
        <v>0</v>
      </c>
      <c r="AV33" s="33">
        <f>H33*AD33</f>
        <v>0</v>
      </c>
      <c r="AW33" s="101">
        <f>ROUND((+SUM(AJ33:AV33)),2)</f>
        <v>0</v>
      </c>
      <c r="AX33" s="91"/>
      <c r="AY33" s="33"/>
      <c r="BA33" s="33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33"/>
      <c r="BM33" s="33"/>
      <c r="BN33" s="33">
        <f t="shared" si="79"/>
        <v>0</v>
      </c>
      <c r="BO33" s="33">
        <f t="shared" si="80"/>
        <v>0</v>
      </c>
      <c r="BP33" s="105"/>
      <c r="BQ33" s="33">
        <f>IF($BQ$5=C33,SUM(AW33-AL33-AM33),0)</f>
        <v>0</v>
      </c>
      <c r="BR33" s="33">
        <f>IF(C33=$BR$5,SUM(AW33-AL33-AM33),0)</f>
        <v>0</v>
      </c>
      <c r="BS33" s="33">
        <f>IF(C33=$BS$5,SUM(AW33-AL33-AM33),0)</f>
        <v>0</v>
      </c>
      <c r="BT33" s="33">
        <f>IF(C33=$BT$5,SUM(AW33-AL33-AM33),0)</f>
        <v>0</v>
      </c>
      <c r="BU33" s="33">
        <f>IF(C33=$BU$5,SUM(AW33-AL33-AM33),0)</f>
        <v>0</v>
      </c>
      <c r="BV33" s="33">
        <f>IF(C33=$BV$5,SUM(AW33-AL33-AM33),0)</f>
        <v>0</v>
      </c>
      <c r="BW33" s="33">
        <f>IF(C33=$BW$5,SUM(AW33-AL33-AM33),0)</f>
        <v>0</v>
      </c>
      <c r="BX33" s="33">
        <f>IF(C33=$BX$5,SUM(AW33-AL33-AM33),0)</f>
        <v>0</v>
      </c>
      <c r="BY33" s="33">
        <f>IF(C33=$BY$6,+SUM(AL33:AM33),0)</f>
        <v>0</v>
      </c>
      <c r="BZ33" s="33">
        <f>IF(C33=$BZ$6,+SUM(AL33:AM33),0)</f>
        <v>0</v>
      </c>
      <c r="CA33" s="33">
        <f>IF(C33=$CA$6,+SUM(AL33:AM33),0)</f>
        <v>0</v>
      </c>
      <c r="CB33" s="33">
        <f>IF(C33=$CB$6,+SUM(AL33:AM33),0)</f>
        <v>0</v>
      </c>
      <c r="CC33" s="33">
        <f>IF(C33=$CC$6,+SUM(AL33:AM33),0)</f>
        <v>0</v>
      </c>
      <c r="CD33" s="33">
        <f>IF(C33=$CD$6,+SUM(AL33:AM33),0)</f>
        <v>0</v>
      </c>
      <c r="CE33" s="105">
        <f>+AJ33+AN33+AP33</f>
        <v>0</v>
      </c>
      <c r="CF33" s="105">
        <f t="shared" si="97"/>
        <v>0</v>
      </c>
      <c r="CG33" s="33">
        <f t="shared" si="98"/>
        <v>0</v>
      </c>
      <c r="CH33" s="33">
        <f t="shared" si="99"/>
        <v>0</v>
      </c>
      <c r="CI33" s="33">
        <f t="shared" si="100"/>
        <v>0</v>
      </c>
      <c r="CJ33" s="33"/>
      <c r="CK33" s="33">
        <f t="shared" si="101"/>
        <v>0</v>
      </c>
      <c r="CL33" s="33">
        <f t="shared" si="102"/>
        <v>0</v>
      </c>
      <c r="CM33" s="33">
        <f t="shared" si="103"/>
        <v>0</v>
      </c>
      <c r="CN33" s="33">
        <f t="shared" si="104"/>
        <v>0</v>
      </c>
      <c r="CO33" s="33">
        <f t="shared" si="105"/>
        <v>0</v>
      </c>
      <c r="CP33" s="127">
        <f t="shared" si="106"/>
        <v>0</v>
      </c>
    </row>
    <row r="34" spans="1:120" x14ac:dyDescent="0.2">
      <c r="A34" s="128" t="s">
        <v>131</v>
      </c>
      <c r="B34" s="109"/>
      <c r="C34" s="110"/>
      <c r="D34" s="111">
        <f>SUM(D21:D33)</f>
        <v>0</v>
      </c>
      <c r="E34" s="111">
        <f t="shared" ref="E34:BP34" si="112">SUM(E21:E33)</f>
        <v>0</v>
      </c>
      <c r="F34" s="111">
        <f t="shared" si="112"/>
        <v>0</v>
      </c>
      <c r="G34" s="111">
        <f t="shared" si="112"/>
        <v>0</v>
      </c>
      <c r="H34" s="111">
        <f t="shared" si="112"/>
        <v>0</v>
      </c>
      <c r="I34" s="111">
        <f t="shared" si="112"/>
        <v>0</v>
      </c>
      <c r="J34" s="111">
        <f t="shared" si="112"/>
        <v>0</v>
      </c>
      <c r="K34" s="111">
        <f t="shared" si="112"/>
        <v>0</v>
      </c>
      <c r="L34" s="111">
        <f t="shared" si="112"/>
        <v>104</v>
      </c>
      <c r="M34" s="111">
        <f t="shared" si="112"/>
        <v>0</v>
      </c>
      <c r="N34" s="111">
        <f>SUM(N21:N33)</f>
        <v>0</v>
      </c>
      <c r="O34" s="111">
        <f>SUM(O21:O33)</f>
        <v>0</v>
      </c>
      <c r="P34" s="111">
        <f>SUM(P21:P33)</f>
        <v>0</v>
      </c>
      <c r="Q34" s="111">
        <f t="shared" si="112"/>
        <v>0</v>
      </c>
      <c r="R34" s="111">
        <f t="shared" si="112"/>
        <v>0</v>
      </c>
      <c r="S34" s="111">
        <f t="shared" si="112"/>
        <v>0</v>
      </c>
      <c r="T34" s="111">
        <f t="shared" si="112"/>
        <v>0</v>
      </c>
      <c r="U34" s="111">
        <f t="shared" si="112"/>
        <v>0</v>
      </c>
      <c r="V34" s="111">
        <f t="shared" si="112"/>
        <v>0</v>
      </c>
      <c r="W34" s="111">
        <f t="shared" si="112"/>
        <v>0</v>
      </c>
      <c r="X34" s="111">
        <f t="shared" si="112"/>
        <v>0</v>
      </c>
      <c r="Y34" s="111">
        <f t="shared" si="112"/>
        <v>0</v>
      </c>
      <c r="Z34" s="111">
        <f t="shared" si="112"/>
        <v>0</v>
      </c>
      <c r="AA34" s="111">
        <f t="shared" si="112"/>
        <v>0</v>
      </c>
      <c r="AB34" s="111">
        <f t="shared" si="112"/>
        <v>0</v>
      </c>
      <c r="AC34" s="111">
        <f t="shared" si="112"/>
        <v>0</v>
      </c>
      <c r="AD34" s="111">
        <f t="shared" si="112"/>
        <v>0</v>
      </c>
      <c r="AE34" s="111">
        <f t="shared" si="112"/>
        <v>0</v>
      </c>
      <c r="AF34" s="111">
        <f t="shared" si="112"/>
        <v>143</v>
      </c>
      <c r="AG34" s="111">
        <f t="shared" si="112"/>
        <v>0</v>
      </c>
      <c r="AH34" s="111">
        <f t="shared" si="112"/>
        <v>143</v>
      </c>
      <c r="AI34" s="111">
        <f t="shared" si="112"/>
        <v>0</v>
      </c>
      <c r="AJ34" s="111">
        <f t="shared" si="112"/>
        <v>0</v>
      </c>
      <c r="AK34" s="111">
        <f t="shared" si="112"/>
        <v>0</v>
      </c>
      <c r="AL34" s="111">
        <f t="shared" si="112"/>
        <v>0</v>
      </c>
      <c r="AM34" s="111">
        <f t="shared" si="112"/>
        <v>0</v>
      </c>
      <c r="AN34" s="111">
        <f t="shared" si="112"/>
        <v>0</v>
      </c>
      <c r="AO34" s="111">
        <f t="shared" si="112"/>
        <v>0</v>
      </c>
      <c r="AP34" s="111">
        <f t="shared" si="112"/>
        <v>0</v>
      </c>
      <c r="AQ34" s="111">
        <f t="shared" si="112"/>
        <v>0</v>
      </c>
      <c r="AR34" s="111">
        <f t="shared" si="112"/>
        <v>0</v>
      </c>
      <c r="AS34" s="111">
        <f t="shared" si="112"/>
        <v>0</v>
      </c>
      <c r="AT34" s="111">
        <f>SUM(AT21:AT33)</f>
        <v>0</v>
      </c>
      <c r="AU34" s="111">
        <f t="shared" si="112"/>
        <v>0</v>
      </c>
      <c r="AV34" s="111">
        <f t="shared" si="112"/>
        <v>0</v>
      </c>
      <c r="AW34" s="111">
        <f>SUM(AW21:AW33)</f>
        <v>0</v>
      </c>
      <c r="AX34" s="111">
        <f t="shared" si="112"/>
        <v>0</v>
      </c>
      <c r="AY34" s="111">
        <f t="shared" si="112"/>
        <v>0</v>
      </c>
      <c r="AZ34" s="111">
        <f t="shared" si="112"/>
        <v>0</v>
      </c>
      <c r="BA34" s="111">
        <f>SUM(BA21:BA33)</f>
        <v>0</v>
      </c>
      <c r="BB34" s="111">
        <f t="shared" si="112"/>
        <v>0</v>
      </c>
      <c r="BC34" s="111">
        <f t="shared" si="112"/>
        <v>0</v>
      </c>
      <c r="BD34" s="111">
        <f t="shared" si="112"/>
        <v>0</v>
      </c>
      <c r="BE34" s="111">
        <f t="shared" si="112"/>
        <v>0</v>
      </c>
      <c r="BF34" s="111">
        <f t="shared" si="112"/>
        <v>0</v>
      </c>
      <c r="BG34" s="111">
        <f t="shared" si="112"/>
        <v>0</v>
      </c>
      <c r="BH34" s="111">
        <f t="shared" si="112"/>
        <v>0</v>
      </c>
      <c r="BI34" s="111">
        <f t="shared" si="112"/>
        <v>0</v>
      </c>
      <c r="BJ34" s="111">
        <f t="shared" si="112"/>
        <v>0</v>
      </c>
      <c r="BK34" s="111">
        <f t="shared" si="112"/>
        <v>0</v>
      </c>
      <c r="BL34" s="111">
        <f t="shared" si="112"/>
        <v>0</v>
      </c>
      <c r="BM34" s="111">
        <f t="shared" si="112"/>
        <v>0</v>
      </c>
      <c r="BN34" s="111">
        <f>SUM(BN21:BN33)</f>
        <v>0</v>
      </c>
      <c r="BO34" s="111">
        <f>SUM(BO21:BO33)</f>
        <v>0</v>
      </c>
      <c r="BP34" s="111">
        <f t="shared" si="112"/>
        <v>0</v>
      </c>
      <c r="BQ34" s="111">
        <f>SUM(BQ21:BQ33)</f>
        <v>0</v>
      </c>
      <c r="BR34" s="111">
        <f t="shared" ref="BR34:CP34" si="113">SUM(BR21:BR33)</f>
        <v>0</v>
      </c>
      <c r="BS34" s="111">
        <f t="shared" si="113"/>
        <v>0</v>
      </c>
      <c r="BT34" s="111">
        <f t="shared" si="113"/>
        <v>0</v>
      </c>
      <c r="BU34" s="111">
        <f t="shared" si="113"/>
        <v>0</v>
      </c>
      <c r="BV34" s="111">
        <f t="shared" si="113"/>
        <v>0</v>
      </c>
      <c r="BW34" s="111">
        <f>SUM(BW21:BW33)</f>
        <v>0</v>
      </c>
      <c r="BX34" s="111">
        <f t="shared" si="113"/>
        <v>0</v>
      </c>
      <c r="BY34" s="111">
        <f t="shared" si="113"/>
        <v>0</v>
      </c>
      <c r="BZ34" s="111">
        <f t="shared" si="113"/>
        <v>0</v>
      </c>
      <c r="CA34" s="111">
        <f t="shared" si="113"/>
        <v>0</v>
      </c>
      <c r="CB34" s="111">
        <f t="shared" si="113"/>
        <v>0</v>
      </c>
      <c r="CC34" s="111">
        <f t="shared" si="113"/>
        <v>0</v>
      </c>
      <c r="CD34" s="111">
        <f t="shared" si="113"/>
        <v>0</v>
      </c>
      <c r="CE34" s="111">
        <f>SUM(CE21:CE33)</f>
        <v>0</v>
      </c>
      <c r="CF34" s="111">
        <f>SUM(CF21:CF33)</f>
        <v>0</v>
      </c>
      <c r="CG34" s="111">
        <f t="shared" si="113"/>
        <v>0</v>
      </c>
      <c r="CH34" s="111">
        <f>SUM(CH21:CH33)</f>
        <v>0</v>
      </c>
      <c r="CI34" s="111">
        <f t="shared" si="113"/>
        <v>0</v>
      </c>
      <c r="CJ34" s="111"/>
      <c r="CK34" s="111">
        <f t="shared" si="113"/>
        <v>0</v>
      </c>
      <c r="CL34" s="111">
        <f t="shared" si="113"/>
        <v>0</v>
      </c>
      <c r="CM34" s="111">
        <f t="shared" si="113"/>
        <v>0</v>
      </c>
      <c r="CN34" s="111">
        <f t="shared" si="113"/>
        <v>0</v>
      </c>
      <c r="CO34" s="111">
        <f t="shared" si="113"/>
        <v>0</v>
      </c>
      <c r="CP34" s="129">
        <f t="shared" si="113"/>
        <v>0</v>
      </c>
    </row>
    <row r="35" spans="1:120" x14ac:dyDescent="0.2">
      <c r="A35" s="99"/>
      <c r="B35" s="99"/>
      <c r="C35" s="100"/>
      <c r="D35" s="33"/>
      <c r="E35" s="33"/>
      <c r="F35" s="33"/>
      <c r="G35" s="33"/>
      <c r="H35" s="33"/>
      <c r="I35" s="33"/>
      <c r="J35" s="33"/>
      <c r="K35" s="33"/>
      <c r="L35" s="130"/>
      <c r="M35" s="101"/>
      <c r="N35" s="101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41"/>
      <c r="AE35" s="40"/>
      <c r="AF35" s="103"/>
      <c r="AG35" s="40"/>
      <c r="AH35" s="104"/>
      <c r="AI35" s="130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101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105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105"/>
      <c r="CF35" s="105"/>
      <c r="CG35" s="33"/>
      <c r="CH35" s="33"/>
      <c r="CI35" s="33"/>
      <c r="CJ35" s="33"/>
      <c r="CK35" s="33"/>
      <c r="CL35" s="33"/>
      <c r="CM35" s="33"/>
      <c r="CN35" s="33"/>
      <c r="CO35" s="33"/>
      <c r="CP35" s="33"/>
    </row>
    <row r="36" spans="1:120" x14ac:dyDescent="0.2">
      <c r="A36" s="88" t="s">
        <v>132</v>
      </c>
      <c r="B36" s="116"/>
      <c r="C36" s="117"/>
      <c r="D36" s="91"/>
      <c r="E36" s="91"/>
      <c r="F36" s="91"/>
      <c r="G36" s="91"/>
      <c r="H36" s="91"/>
      <c r="I36" s="91"/>
      <c r="J36" s="91"/>
      <c r="K36" s="91"/>
      <c r="L36" s="118"/>
      <c r="M36" s="119"/>
      <c r="N36" s="119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120"/>
      <c r="AE36" s="121"/>
      <c r="AF36" s="122"/>
      <c r="AG36" s="121"/>
      <c r="AH36" s="123"/>
      <c r="AI36" s="118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19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124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124"/>
      <c r="CF36" s="124"/>
      <c r="CG36" s="91"/>
      <c r="CH36" s="91"/>
      <c r="CI36" s="91"/>
      <c r="CJ36" s="91"/>
      <c r="CK36" s="91"/>
      <c r="CL36" s="91"/>
      <c r="CM36" s="91"/>
      <c r="CN36" s="91"/>
      <c r="CO36" s="91"/>
      <c r="CP36" s="91"/>
    </row>
    <row r="37" spans="1:120" x14ac:dyDescent="0.2">
      <c r="A37" s="131">
        <v>1</v>
      </c>
      <c r="B37" s="132"/>
      <c r="C37" s="133"/>
      <c r="D37" s="134"/>
      <c r="E37" s="134"/>
      <c r="F37" s="134">
        <v>0</v>
      </c>
      <c r="G37" s="134">
        <v>0</v>
      </c>
      <c r="H37" s="134">
        <f>+D37/26</f>
        <v>0</v>
      </c>
      <c r="I37" s="134">
        <f>+H37/8</f>
        <v>0</v>
      </c>
      <c r="J37" s="134">
        <f>E37/26</f>
        <v>0</v>
      </c>
      <c r="K37" s="134"/>
      <c r="L37" s="100">
        <f>13-M37-N37</f>
        <v>13</v>
      </c>
      <c r="M37" s="135"/>
      <c r="N37" s="135"/>
      <c r="O37" s="134"/>
      <c r="P37" s="33"/>
      <c r="Q37" s="134"/>
      <c r="R37" s="134"/>
      <c r="S37" s="134"/>
      <c r="T37" s="134"/>
      <c r="U37" s="134"/>
      <c r="V37" s="134"/>
      <c r="W37" s="134"/>
      <c r="X37" s="134">
        <f>+I37*1.25*R37</f>
        <v>0</v>
      </c>
      <c r="Y37" s="134">
        <f>+I37*S37*1</f>
        <v>0</v>
      </c>
      <c r="Z37" s="134">
        <f>+I37*0.3*T37</f>
        <v>0</v>
      </c>
      <c r="AA37" s="134">
        <f>+I37*0.3*U37</f>
        <v>0</v>
      </c>
      <c r="AB37" s="134">
        <f>+V37*I37*1.1</f>
        <v>0</v>
      </c>
      <c r="AC37" s="33">
        <f>SUM(X37:AB37)</f>
        <v>0</v>
      </c>
      <c r="AD37" s="136">
        <f>SUM(P37)</f>
        <v>0</v>
      </c>
      <c r="AE37" s="137">
        <f>Q37</f>
        <v>0</v>
      </c>
      <c r="AF37" s="103">
        <f>13-N37-M37+AD37</f>
        <v>13</v>
      </c>
      <c r="AG37" s="40">
        <f>N37</f>
        <v>0</v>
      </c>
      <c r="AH37" s="104">
        <f>AF37+AG37</f>
        <v>13</v>
      </c>
      <c r="AI37" s="133">
        <f>AJ37+AN37</f>
        <v>0</v>
      </c>
      <c r="AJ37" s="134">
        <f>+D37/2</f>
        <v>0</v>
      </c>
      <c r="AK37" s="134">
        <f>+E37/26*(13-M37-N37)</f>
        <v>0</v>
      </c>
      <c r="AL37" s="33">
        <f>(F37/26)*(L37-AG37)</f>
        <v>0</v>
      </c>
      <c r="AM37" s="33">
        <f>(G37/26)*AF37</f>
        <v>0</v>
      </c>
      <c r="AN37" s="134">
        <f>-H37*M37</f>
        <v>0</v>
      </c>
      <c r="AO37" s="134"/>
      <c r="AP37" s="134">
        <f>-I37*O37</f>
        <v>0</v>
      </c>
      <c r="AQ37" s="134">
        <f>Y37+Z37</f>
        <v>0</v>
      </c>
      <c r="AR37" s="33">
        <f>+AC37-Y37-Z37-AS37</f>
        <v>0</v>
      </c>
      <c r="AS37" s="134">
        <f>AA37</f>
        <v>0</v>
      </c>
      <c r="AT37" s="33"/>
      <c r="AU37" s="33">
        <f>H37*Q37*0.3</f>
        <v>0</v>
      </c>
      <c r="AV37" s="33">
        <f>H37*AD37</f>
        <v>0</v>
      </c>
      <c r="AW37" s="135">
        <f>ROUND((+SUM(AJ37:AV37)),2)</f>
        <v>0</v>
      </c>
      <c r="AX37" s="134"/>
      <c r="AY37" s="134"/>
      <c r="AZ37" s="134"/>
      <c r="BA37" s="33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33">
        <f>SUM(AX37:BM37)</f>
        <v>0</v>
      </c>
      <c r="BO37" s="134">
        <f>ROUND((+AW37-BN37),2)</f>
        <v>0</v>
      </c>
      <c r="BP37" s="138">
        <f>IF(C37=$BP$5,SUM(AW37-AL37-AM37),0)</f>
        <v>0</v>
      </c>
      <c r="BQ37" s="134">
        <f>IF($BQ$5=C37,SUM(AW37-AL37-AM37),0)</f>
        <v>0</v>
      </c>
      <c r="BR37" s="134">
        <f>IF(C37=$BR$5,SUM(AW37-AL37-AM37),0)</f>
        <v>0</v>
      </c>
      <c r="BS37" s="134">
        <f>IF(C37=$BS$5,SUM(AW37-AL37-AM37),0)</f>
        <v>0</v>
      </c>
      <c r="BT37" s="134">
        <f>IF(C37=$BT$5,SUM(AW37-AL37-AM37),0)</f>
        <v>0</v>
      </c>
      <c r="BU37" s="134">
        <f>IF(C37=$BU$5,SUM(AW37-AL37-AM37),0)</f>
        <v>0</v>
      </c>
      <c r="BV37" s="134">
        <f>IF(C37=$BV$5,SUM(AW37-AL37-AM37),0)</f>
        <v>0</v>
      </c>
      <c r="BW37" s="134">
        <f>IF(C37=$BW$5,SUM(AW37-AL37-AM37),0)</f>
        <v>0</v>
      </c>
      <c r="BX37" s="134">
        <f>IF(C37=$BX$5,SUM(AW37-AL37-AM37),0)</f>
        <v>0</v>
      </c>
      <c r="BY37" s="134">
        <f>IF(C37=$BY$6,+SUM(AL37:AM37),0)</f>
        <v>0</v>
      </c>
      <c r="BZ37" s="134">
        <f>IF(C37=$BZ$6,+SUM(AL37:AM37),0)</f>
        <v>0</v>
      </c>
      <c r="CA37" s="134">
        <f>IF(C37=$CA$6,+SUM(AL37:AM37),0)</f>
        <v>0</v>
      </c>
      <c r="CB37" s="134">
        <f>IF(C37=$CB$6,+SUM(AL37:AM37),0)</f>
        <v>0</v>
      </c>
      <c r="CC37" s="134">
        <f>IF(C37=$CC$6,+SUM(AL37:AM37),0)</f>
        <v>0</v>
      </c>
      <c r="CD37" s="134">
        <f>IF(C37=$CD$6,+SUM(AL37:AM37),0)</f>
        <v>0</v>
      </c>
      <c r="CE37" s="138">
        <f>+AJ37+AN37+AP37</f>
        <v>0</v>
      </c>
      <c r="CF37" s="138">
        <f>ROUND((CE37/12),2)</f>
        <v>0</v>
      </c>
      <c r="CG37" s="134">
        <f>IF(C37=$CG$6,CF37,0)</f>
        <v>0</v>
      </c>
      <c r="CH37" s="134">
        <f>IF(C37=$CH$5,CF37,0)</f>
        <v>0</v>
      </c>
      <c r="CI37" s="134">
        <f>IF(C37=$CI$6,CF37,0)</f>
        <v>0</v>
      </c>
      <c r="CJ37" s="134"/>
      <c r="CK37" s="134">
        <f>IF(C37=$CK$6,CF37,0)</f>
        <v>0</v>
      </c>
      <c r="CL37" s="134">
        <f>IF(C37=$CL$6,CF37,0)</f>
        <v>0</v>
      </c>
      <c r="CM37" s="134">
        <f>IF(C37=$CM$6,CF37,0)</f>
        <v>0</v>
      </c>
      <c r="CN37" s="134">
        <f>IF(C37=$CN$6,CF37,0)</f>
        <v>0</v>
      </c>
      <c r="CO37" s="134">
        <f>IF(C37=$CO$5,CF37,0)</f>
        <v>0</v>
      </c>
      <c r="CP37" s="139">
        <f>IF(C37=$CP$6,CF37,0)</f>
        <v>0</v>
      </c>
    </row>
    <row r="38" spans="1:120" s="126" customFormat="1" x14ac:dyDescent="0.2">
      <c r="A38" s="99">
        <v>2</v>
      </c>
      <c r="B38" s="99"/>
      <c r="C38" s="100"/>
      <c r="D38" s="33"/>
      <c r="E38" s="33"/>
      <c r="F38" s="33"/>
      <c r="G38" s="33"/>
      <c r="H38" s="33">
        <f>+D38/26</f>
        <v>0</v>
      </c>
      <c r="I38" s="33">
        <f>+H38/8</f>
        <v>0</v>
      </c>
      <c r="J38" s="33">
        <f>E38/26</f>
        <v>0</v>
      </c>
      <c r="K38" s="33"/>
      <c r="L38" s="100">
        <f>13-M38-N38</f>
        <v>13</v>
      </c>
      <c r="M38" s="101"/>
      <c r="N38" s="101"/>
      <c r="O38" s="33"/>
      <c r="P38" s="33"/>
      <c r="Q38" s="33"/>
      <c r="R38" s="33"/>
      <c r="S38" s="33"/>
      <c r="T38" s="33"/>
      <c r="U38" s="33"/>
      <c r="V38" s="33"/>
      <c r="W38" s="33"/>
      <c r="X38" s="33">
        <f>+I38*1.25*R38</f>
        <v>0</v>
      </c>
      <c r="Y38" s="33">
        <f>+I38*S38*1</f>
        <v>0</v>
      </c>
      <c r="Z38" s="33">
        <f>+I38*0.3*T38</f>
        <v>0</v>
      </c>
      <c r="AA38" s="33">
        <f>+I38*0.3*U38</f>
        <v>0</v>
      </c>
      <c r="AB38" s="33">
        <f>+V38*I38*0.1</f>
        <v>0</v>
      </c>
      <c r="AC38" s="33">
        <f>SUM(X38:AB38)</f>
        <v>0</v>
      </c>
      <c r="AD38" s="102">
        <f>SUM(P38)</f>
        <v>0</v>
      </c>
      <c r="AE38" s="40">
        <f>Q38</f>
        <v>0</v>
      </c>
      <c r="AF38" s="103">
        <f>13-N38-M38+AD38</f>
        <v>13</v>
      </c>
      <c r="AG38" s="40">
        <f>N38</f>
        <v>0</v>
      </c>
      <c r="AH38" s="104">
        <f>AF38+AG38</f>
        <v>13</v>
      </c>
      <c r="AI38" s="100">
        <f>AJ38+AN38</f>
        <v>0</v>
      </c>
      <c r="AJ38" s="33">
        <f>+D38/2</f>
        <v>0</v>
      </c>
      <c r="AK38" s="33">
        <f>+E38/26*(13-M38-N38)</f>
        <v>0</v>
      </c>
      <c r="AL38" s="33">
        <f>(F38/26)*(L38-AG38)</f>
        <v>0</v>
      </c>
      <c r="AM38" s="33">
        <f>(G38/26)*AF38</f>
        <v>0</v>
      </c>
      <c r="AN38" s="33">
        <f>-H38*M38</f>
        <v>0</v>
      </c>
      <c r="AO38" s="33"/>
      <c r="AP38" s="33">
        <f>-I38*O38</f>
        <v>0</v>
      </c>
      <c r="AQ38" s="33">
        <f>Y38+Z38</f>
        <v>0</v>
      </c>
      <c r="AR38" s="33">
        <f>+AC38-Y38-Z38-AS38</f>
        <v>0</v>
      </c>
      <c r="AS38" s="33">
        <f>AA38</f>
        <v>0</v>
      </c>
      <c r="AT38" s="33"/>
      <c r="AU38" s="33">
        <f>H38*Q38*0.3</f>
        <v>0</v>
      </c>
      <c r="AV38" s="33">
        <f>H38*AD38</f>
        <v>0</v>
      </c>
      <c r="AW38" s="101">
        <f>ROUND((+SUM(AJ38:AV38)),2)</f>
        <v>0</v>
      </c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>
        <f>SUM(AX38:BM38)</f>
        <v>0</v>
      </c>
      <c r="BO38" s="33">
        <f>ROUND((+AW38-BN38),2)</f>
        <v>0</v>
      </c>
      <c r="BP38" s="105">
        <f>IF(C38=$BP$5,SUM(AW38-AL38-AM38),0)</f>
        <v>0</v>
      </c>
      <c r="BQ38" s="33">
        <f>IF($BQ$5=C38,SUM(AW38-AL38-AM38),0)</f>
        <v>0</v>
      </c>
      <c r="BR38" s="33">
        <f>IF(C38=$BR$5,SUM(AW38-AL38-AM38),0)</f>
        <v>0</v>
      </c>
      <c r="BS38" s="33">
        <f>IF(C38=$BS$5,SUM(AW38-AL38-AM38),0)</f>
        <v>0</v>
      </c>
      <c r="BT38" s="33">
        <f>IF(C38=$BT$5,SUM(AW38-AL38-AM38),0)</f>
        <v>0</v>
      </c>
      <c r="BU38" s="33">
        <f>IF(C38=$BU$5,SUM(AW38-AL38-AM38),0)</f>
        <v>0</v>
      </c>
      <c r="BV38" s="33">
        <f>IF(C38=$BV$5,SUM(AW38-AL38-AM38),0)</f>
        <v>0</v>
      </c>
      <c r="BW38" s="33">
        <f>IF(C38=$BW$5,SUM(AW38-AL38-AM38),0)</f>
        <v>0</v>
      </c>
      <c r="BX38" s="33">
        <f>IF(C38=$BX$5,SUM(AW38-AL38-AM38),0)</f>
        <v>0</v>
      </c>
      <c r="BY38" s="33">
        <f>IF(C38=$BY$6,+SUM(AL38:AM38),0)</f>
        <v>0</v>
      </c>
      <c r="BZ38" s="33">
        <f>IF(C38=$BZ$6,+SUM(AL38:AM38),0)</f>
        <v>0</v>
      </c>
      <c r="CA38" s="33">
        <f>IF(C38=$CA$6,+SUM(AL38:AM38),0)</f>
        <v>0</v>
      </c>
      <c r="CB38" s="33">
        <f>IF(C38=$CB$6,+SUM(AL38:AM38),0)</f>
        <v>0</v>
      </c>
      <c r="CC38" s="33">
        <f>IF(C38=$CC$6,+SUM(AL38:AM38),0)</f>
        <v>0</v>
      </c>
      <c r="CD38" s="33">
        <f>IF(C38=$CD$6,+SUM(AL38:AM38),0)</f>
        <v>0</v>
      </c>
      <c r="CE38" s="105">
        <f>+AJ38+AN38+AP38</f>
        <v>0</v>
      </c>
      <c r="CF38" s="105">
        <f>ROUND((CE38/12),2)</f>
        <v>0</v>
      </c>
      <c r="CG38" s="33">
        <f>IF(C38=$CG$6,CF38,0)</f>
        <v>0</v>
      </c>
      <c r="CH38" s="33">
        <f>IF(C38=$CH$5,CF38,0)</f>
        <v>0</v>
      </c>
      <c r="CI38" s="33">
        <f>IF(C38=$CI$6,CF38,0)</f>
        <v>0</v>
      </c>
      <c r="CJ38" s="33"/>
      <c r="CK38" s="33">
        <f>IF(C38=$CK$6,CF38,0)</f>
        <v>0</v>
      </c>
      <c r="CL38" s="33">
        <f>IF(C38=$CL$6,CF38,0)</f>
        <v>0</v>
      </c>
      <c r="CM38" s="33">
        <f>IF(C38=$CM$6,CF38,0)</f>
        <v>0</v>
      </c>
      <c r="CN38" s="33">
        <f>IF(C38=$CN$6,CF38,0)</f>
        <v>0</v>
      </c>
      <c r="CO38" s="33">
        <f>IF(C38=$CO$5,CF38,0)</f>
        <v>0</v>
      </c>
      <c r="CP38" s="106">
        <f>IF(C38=$CP$6,CF38,0)</f>
        <v>0</v>
      </c>
    </row>
    <row r="39" spans="1:120" s="97" customFormat="1" x14ac:dyDescent="0.2">
      <c r="A39" s="116">
        <v>3</v>
      </c>
      <c r="B39" s="116"/>
      <c r="C39" s="117"/>
      <c r="D39" s="91"/>
      <c r="E39" s="91"/>
      <c r="F39" s="91"/>
      <c r="G39" s="91"/>
      <c r="H39" s="91">
        <f>+D39/26</f>
        <v>0</v>
      </c>
      <c r="I39" s="91">
        <f>+H39/8</f>
        <v>0</v>
      </c>
      <c r="J39" s="91">
        <f>E39/26</f>
        <v>0</v>
      </c>
      <c r="K39" s="91"/>
      <c r="L39" s="117">
        <f>13-M39-N39</f>
        <v>13</v>
      </c>
      <c r="M39" s="119"/>
      <c r="N39" s="119"/>
      <c r="O39" s="91"/>
      <c r="P39" s="91"/>
      <c r="Q39" s="91"/>
      <c r="R39" s="91"/>
      <c r="S39" s="91"/>
      <c r="T39" s="91"/>
      <c r="U39" s="91"/>
      <c r="V39" s="91"/>
      <c r="W39" s="91"/>
      <c r="X39" s="91">
        <f>+I39*1.25*R39</f>
        <v>0</v>
      </c>
      <c r="Y39" s="91">
        <f>+I39*S39*1</f>
        <v>0</v>
      </c>
      <c r="Z39" s="91">
        <f>+I39*0.3*T39</f>
        <v>0</v>
      </c>
      <c r="AA39" s="91">
        <f>+I39*0.3*U39</f>
        <v>0</v>
      </c>
      <c r="AB39" s="91">
        <f>+V39*I39*0.1</f>
        <v>0</v>
      </c>
      <c r="AC39" s="91">
        <f>SUM(X39:AB39)</f>
        <v>0</v>
      </c>
      <c r="AD39" s="140">
        <f>SUM(P39)</f>
        <v>0</v>
      </c>
      <c r="AE39" s="121">
        <f>Q39</f>
        <v>0</v>
      </c>
      <c r="AF39" s="122">
        <f>13-N39-M39+AD39</f>
        <v>13</v>
      </c>
      <c r="AG39" s="121">
        <f>N39</f>
        <v>0</v>
      </c>
      <c r="AH39" s="123">
        <f>AF39+AG39</f>
        <v>13</v>
      </c>
      <c r="AI39" s="117">
        <f>AJ39+AN39</f>
        <v>0</v>
      </c>
      <c r="AJ39" s="91">
        <f>+D39/2</f>
        <v>0</v>
      </c>
      <c r="AK39" s="91">
        <f>+E39/26*(13-M39-N39)</f>
        <v>0</v>
      </c>
      <c r="AL39" s="91">
        <f>(F39/26)*(L39-AG39)</f>
        <v>0</v>
      </c>
      <c r="AM39" s="91">
        <f>(G39/26)*AF39</f>
        <v>0</v>
      </c>
      <c r="AN39" s="91">
        <f>-H39*M39</f>
        <v>0</v>
      </c>
      <c r="AO39" s="91"/>
      <c r="AP39" s="91">
        <f>-I39*O39</f>
        <v>0</v>
      </c>
      <c r="AQ39" s="91">
        <f>Y39+Z39</f>
        <v>0</v>
      </c>
      <c r="AR39" s="91">
        <f>+AC39-Y39-Z39-AS39</f>
        <v>0</v>
      </c>
      <c r="AS39" s="91">
        <f>AA39</f>
        <v>0</v>
      </c>
      <c r="AT39" s="91"/>
      <c r="AU39" s="91">
        <f>H39*Q39*0.3</f>
        <v>0</v>
      </c>
      <c r="AV39" s="91">
        <f>H39*AD39</f>
        <v>0</v>
      </c>
      <c r="AW39" s="119">
        <f>ROUND((+SUM(AJ39:AV39)),2)</f>
        <v>0</v>
      </c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>
        <f>SUM(AX39:BM39)</f>
        <v>0</v>
      </c>
      <c r="BO39" s="91">
        <f>ROUND((+AW39-BN39),2)</f>
        <v>0</v>
      </c>
      <c r="BP39" s="124">
        <f>IF(C39=$BP$5,SUM(AW39-AL39-AM39),0)</f>
        <v>0</v>
      </c>
      <c r="BQ39" s="91">
        <f>IF($BQ$5=C39,SUM(AW39-AL39-AM39),0)</f>
        <v>0</v>
      </c>
      <c r="BR39" s="91">
        <f>IF(C39=$BR$5,SUM(AW39-AL39-AM39),0)</f>
        <v>0</v>
      </c>
      <c r="BS39" s="91">
        <f>IF(C39=$BS$5,SUM(AW39-AL39-AM39),0)</f>
        <v>0</v>
      </c>
      <c r="BT39" s="91">
        <f>IF(C39=$BT$5,SUM(AW39-AL39-AM39),0)</f>
        <v>0</v>
      </c>
      <c r="BU39" s="91">
        <f>IF(C39=$BU$5,SUM(AW39-AL39-AM39),0)</f>
        <v>0</v>
      </c>
      <c r="BV39" s="91">
        <f>IF(C39=$BV$5,SUM(AW39-AL39-AM39),0)</f>
        <v>0</v>
      </c>
      <c r="BW39" s="91">
        <f>IF(C39=$BW$5,SUM(AW39-AL39-AM39),0)</f>
        <v>0</v>
      </c>
      <c r="BX39" s="91">
        <f>IF(C39=$BX$5,SUM(AW39-AL39-AM39),0)</f>
        <v>0</v>
      </c>
      <c r="BY39" s="91">
        <f>IF(C39=$BY$6,+SUM(AL39:AM39),0)</f>
        <v>0</v>
      </c>
      <c r="BZ39" s="91">
        <f>IF(C39=$BZ$6,+SUM(AL39:AM39),0)</f>
        <v>0</v>
      </c>
      <c r="CA39" s="91">
        <f>IF(C39=$CA$6,+SUM(AL39:AM39),0)</f>
        <v>0</v>
      </c>
      <c r="CB39" s="91">
        <f>IF(C39=$CB$6,+SUM(AL39:AM39),0)</f>
        <v>0</v>
      </c>
      <c r="CC39" s="91">
        <f>IF(C39=$CC$6,+SUM(AL39:AM39),0)</f>
        <v>0</v>
      </c>
      <c r="CD39" s="91">
        <f>IF(C39=$CD$6,+SUM(AL39:AM39),0)</f>
        <v>0</v>
      </c>
      <c r="CE39" s="124">
        <f>+AJ39+AN39+AP39</f>
        <v>0</v>
      </c>
      <c r="CF39" s="124">
        <f>ROUND((CE39/12),2)</f>
        <v>0</v>
      </c>
      <c r="CG39" s="91">
        <f>IF(C39=$CG$6,CF39,0)</f>
        <v>0</v>
      </c>
      <c r="CH39" s="91">
        <f>IF(C39=$CH$5,CF39,0)</f>
        <v>0</v>
      </c>
      <c r="CI39" s="91">
        <f>IF(C39=$CI$6,CF39,0)</f>
        <v>0</v>
      </c>
      <c r="CJ39" s="91"/>
      <c r="CK39" s="91">
        <f>IF(C39=$CK$6,CF39,0)</f>
        <v>0</v>
      </c>
      <c r="CL39" s="91">
        <f>IF(C39=$CL$6,CF39,0)</f>
        <v>0</v>
      </c>
      <c r="CM39" s="91">
        <f>IF(C39=$CM$6,CF39,0)</f>
        <v>0</v>
      </c>
      <c r="CN39" s="91">
        <f>IF(C39=$CN$6,CF39,0)</f>
        <v>0</v>
      </c>
      <c r="CO39" s="91">
        <f>IF(C39=$CO$5,CF39,0)</f>
        <v>0</v>
      </c>
      <c r="CP39" s="127">
        <f>IF(C39=$CP$6,CF39,0)</f>
        <v>0</v>
      </c>
    </row>
    <row r="40" spans="1:120" x14ac:dyDescent="0.2">
      <c r="A40" s="141">
        <v>4</v>
      </c>
      <c r="B40" s="116" t="s">
        <v>133</v>
      </c>
      <c r="C40" s="117"/>
      <c r="D40" s="91">
        <v>0</v>
      </c>
      <c r="E40" s="91">
        <v>0</v>
      </c>
      <c r="F40" s="91"/>
      <c r="G40" s="91"/>
      <c r="H40" s="91">
        <f>+D40/26</f>
        <v>0</v>
      </c>
      <c r="I40" s="91">
        <f>+H40/8</f>
        <v>0</v>
      </c>
      <c r="J40" s="91">
        <f>E40/26</f>
        <v>0</v>
      </c>
      <c r="K40" s="91"/>
      <c r="L40" s="117">
        <v>0</v>
      </c>
      <c r="M40" s="119"/>
      <c r="N40" s="119"/>
      <c r="O40" s="91"/>
      <c r="P40" s="91"/>
      <c r="Q40" s="91"/>
      <c r="R40" s="91"/>
      <c r="S40" s="91"/>
      <c r="T40" s="91"/>
      <c r="U40" s="91"/>
      <c r="V40" s="91"/>
      <c r="W40" s="91"/>
      <c r="X40" s="91">
        <f>+I40*1.25*R40</f>
        <v>0</v>
      </c>
      <c r="Y40" s="91">
        <f>+I40*S40*1</f>
        <v>0</v>
      </c>
      <c r="Z40" s="91">
        <f>+I40*0.3*T40</f>
        <v>0</v>
      </c>
      <c r="AA40" s="91">
        <f>+I40*0.3*U40</f>
        <v>0</v>
      </c>
      <c r="AB40" s="91">
        <f>+V40*I40*0.1</f>
        <v>0</v>
      </c>
      <c r="AC40" s="91">
        <f>SUM(X40:AB40)</f>
        <v>0</v>
      </c>
      <c r="AD40" s="140">
        <f>SUM(P40)</f>
        <v>0</v>
      </c>
      <c r="AE40" s="121">
        <f>Q40</f>
        <v>0</v>
      </c>
      <c r="AF40" s="122">
        <v>0</v>
      </c>
      <c r="AG40" s="121">
        <f>N40</f>
        <v>0</v>
      </c>
      <c r="AH40" s="123">
        <f>AF40+AG40</f>
        <v>0</v>
      </c>
      <c r="AI40" s="117">
        <f>AJ40+AN40</f>
        <v>0</v>
      </c>
      <c r="AJ40" s="91">
        <f>+D40/2</f>
        <v>0</v>
      </c>
      <c r="AK40" s="91">
        <f>+E40/26*(13-M40-N40)</f>
        <v>0</v>
      </c>
      <c r="AL40" s="91">
        <f>(F40/26)*(L40-AG40)</f>
        <v>0</v>
      </c>
      <c r="AM40" s="91">
        <f>(G40/26)*AF40</f>
        <v>0</v>
      </c>
      <c r="AN40" s="91">
        <f>-H40*M40</f>
        <v>0</v>
      </c>
      <c r="AO40" s="91"/>
      <c r="AP40" s="91">
        <f>-I40*O40</f>
        <v>0</v>
      </c>
      <c r="AQ40" s="91">
        <f>Y40+Z40</f>
        <v>0</v>
      </c>
      <c r="AR40" s="91">
        <f>+AC40-Y40-Z40-AS40</f>
        <v>0</v>
      </c>
      <c r="AS40" s="91">
        <f>AA40</f>
        <v>0</v>
      </c>
      <c r="AT40" s="91"/>
      <c r="AU40" s="91">
        <f>H40*Q40*0.3</f>
        <v>0</v>
      </c>
      <c r="AV40" s="91">
        <f>H40*AD40</f>
        <v>0</v>
      </c>
      <c r="AW40" s="119">
        <f>ROUND((+SUM(AJ40:AV40)),2)</f>
        <v>0</v>
      </c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>
        <f>SUM(AX40:BM40)</f>
        <v>0</v>
      </c>
      <c r="BO40" s="91">
        <f>ROUND((+AW40-BN40),2)</f>
        <v>0</v>
      </c>
      <c r="BP40" s="124"/>
      <c r="BQ40" s="91"/>
      <c r="BR40" s="91"/>
      <c r="BS40" s="91"/>
      <c r="BT40" s="91">
        <f>+AW40</f>
        <v>0</v>
      </c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124">
        <f>+AJ40+AN40+AP40</f>
        <v>0</v>
      </c>
      <c r="CF40" s="124">
        <f>ROUND((CE40/12),2)</f>
        <v>0</v>
      </c>
      <c r="CG40" s="91"/>
      <c r="CH40" s="91"/>
      <c r="CI40" s="91"/>
      <c r="CJ40" s="91"/>
      <c r="CK40" s="91"/>
      <c r="CL40" s="91">
        <f>+CF40</f>
        <v>0</v>
      </c>
      <c r="CM40" s="91"/>
      <c r="CN40" s="91"/>
      <c r="CO40" s="91"/>
      <c r="CP40" s="127"/>
    </row>
    <row r="41" spans="1:120" x14ac:dyDescent="0.2">
      <c r="A41" s="142" t="s">
        <v>134</v>
      </c>
      <c r="B41" s="116"/>
      <c r="C41" s="117"/>
      <c r="D41" s="91">
        <f>+D38+D37+D39+D40</f>
        <v>0</v>
      </c>
      <c r="E41" s="91">
        <f t="shared" ref="E41:BP41" si="114">+E38+E37+E39+E40</f>
        <v>0</v>
      </c>
      <c r="F41" s="91">
        <f t="shared" si="114"/>
        <v>0</v>
      </c>
      <c r="G41" s="91">
        <f t="shared" si="114"/>
        <v>0</v>
      </c>
      <c r="H41" s="91">
        <f t="shared" si="114"/>
        <v>0</v>
      </c>
      <c r="I41" s="91">
        <f t="shared" si="114"/>
        <v>0</v>
      </c>
      <c r="J41" s="91">
        <f t="shared" si="114"/>
        <v>0</v>
      </c>
      <c r="K41" s="91">
        <f t="shared" si="114"/>
        <v>0</v>
      </c>
      <c r="L41" s="91">
        <f t="shared" si="114"/>
        <v>39</v>
      </c>
      <c r="M41" s="91">
        <f t="shared" si="114"/>
        <v>0</v>
      </c>
      <c r="N41" s="91">
        <f>+N39+N38+N37</f>
        <v>0</v>
      </c>
      <c r="O41" s="91">
        <f>SUM(O37:O39)</f>
        <v>0</v>
      </c>
      <c r="P41" s="91">
        <f t="shared" si="114"/>
        <v>0</v>
      </c>
      <c r="Q41" s="91">
        <f t="shared" si="114"/>
        <v>0</v>
      </c>
      <c r="R41" s="91">
        <f t="shared" si="114"/>
        <v>0</v>
      </c>
      <c r="S41" s="91">
        <f t="shared" si="114"/>
        <v>0</v>
      </c>
      <c r="T41" s="91">
        <f t="shared" si="114"/>
        <v>0</v>
      </c>
      <c r="U41" s="91">
        <f t="shared" si="114"/>
        <v>0</v>
      </c>
      <c r="V41" s="91">
        <f t="shared" si="114"/>
        <v>0</v>
      </c>
      <c r="W41" s="91">
        <f t="shared" si="114"/>
        <v>0</v>
      </c>
      <c r="X41" s="91">
        <f t="shared" si="114"/>
        <v>0</v>
      </c>
      <c r="Y41" s="91">
        <f t="shared" si="114"/>
        <v>0</v>
      </c>
      <c r="Z41" s="91">
        <f t="shared" si="114"/>
        <v>0</v>
      </c>
      <c r="AA41" s="91">
        <f t="shared" si="114"/>
        <v>0</v>
      </c>
      <c r="AB41" s="91">
        <f t="shared" si="114"/>
        <v>0</v>
      </c>
      <c r="AC41" s="91">
        <f t="shared" si="114"/>
        <v>0</v>
      </c>
      <c r="AD41" s="91">
        <f t="shared" si="114"/>
        <v>0</v>
      </c>
      <c r="AE41" s="91">
        <f t="shared" si="114"/>
        <v>0</v>
      </c>
      <c r="AF41" s="91">
        <f>+AF38+AF37+AF39+AF40</f>
        <v>39</v>
      </c>
      <c r="AG41" s="91">
        <f t="shared" si="114"/>
        <v>0</v>
      </c>
      <c r="AH41" s="91">
        <f t="shared" si="114"/>
        <v>39</v>
      </c>
      <c r="AI41" s="91">
        <f t="shared" si="114"/>
        <v>0</v>
      </c>
      <c r="AJ41" s="91">
        <f t="shared" si="114"/>
        <v>0</v>
      </c>
      <c r="AK41" s="91">
        <f t="shared" si="114"/>
        <v>0</v>
      </c>
      <c r="AL41" s="91">
        <f t="shared" si="114"/>
        <v>0</v>
      </c>
      <c r="AM41" s="91">
        <f t="shared" si="114"/>
        <v>0</v>
      </c>
      <c r="AN41" s="91">
        <f t="shared" si="114"/>
        <v>0</v>
      </c>
      <c r="AO41" s="91">
        <f t="shared" si="114"/>
        <v>0</v>
      </c>
      <c r="AP41" s="91">
        <f t="shared" si="114"/>
        <v>0</v>
      </c>
      <c r="AQ41" s="91">
        <f t="shared" si="114"/>
        <v>0</v>
      </c>
      <c r="AR41" s="91">
        <f t="shared" si="114"/>
        <v>0</v>
      </c>
      <c r="AS41" s="91">
        <f t="shared" si="114"/>
        <v>0</v>
      </c>
      <c r="AT41" s="91">
        <f t="shared" si="114"/>
        <v>0</v>
      </c>
      <c r="AU41" s="91">
        <f t="shared" si="114"/>
        <v>0</v>
      </c>
      <c r="AV41" s="91">
        <f t="shared" si="114"/>
        <v>0</v>
      </c>
      <c r="AW41" s="91">
        <f t="shared" si="114"/>
        <v>0</v>
      </c>
      <c r="AX41" s="91">
        <f t="shared" si="114"/>
        <v>0</v>
      </c>
      <c r="AY41" s="91">
        <f>SUM(AY37:AY39)</f>
        <v>0</v>
      </c>
      <c r="AZ41" s="91">
        <f>SUM(AZ37:AZ39)</f>
        <v>0</v>
      </c>
      <c r="BA41" s="91">
        <f>+BA38+BA37+BA39+BA40</f>
        <v>0</v>
      </c>
      <c r="BB41" s="91">
        <f t="shared" si="114"/>
        <v>0</v>
      </c>
      <c r="BC41" s="91">
        <f t="shared" si="114"/>
        <v>0</v>
      </c>
      <c r="BD41" s="91">
        <f t="shared" si="114"/>
        <v>0</v>
      </c>
      <c r="BE41" s="91">
        <f t="shared" si="114"/>
        <v>0</v>
      </c>
      <c r="BF41" s="91">
        <f t="shared" si="114"/>
        <v>0</v>
      </c>
      <c r="BG41" s="91">
        <f t="shared" si="114"/>
        <v>0</v>
      </c>
      <c r="BH41" s="91">
        <f t="shared" si="114"/>
        <v>0</v>
      </c>
      <c r="BI41" s="91">
        <f t="shared" si="114"/>
        <v>0</v>
      </c>
      <c r="BJ41" s="91">
        <f t="shared" si="114"/>
        <v>0</v>
      </c>
      <c r="BK41" s="91">
        <f t="shared" si="114"/>
        <v>0</v>
      </c>
      <c r="BL41" s="91">
        <f t="shared" si="114"/>
        <v>0</v>
      </c>
      <c r="BM41" s="91">
        <f t="shared" si="114"/>
        <v>0</v>
      </c>
      <c r="BN41" s="91">
        <f t="shared" si="114"/>
        <v>0</v>
      </c>
      <c r="BO41" s="91">
        <f>+BO38+BO37+BO39+BO40</f>
        <v>0</v>
      </c>
      <c r="BP41" s="91">
        <f t="shared" si="114"/>
        <v>0</v>
      </c>
      <c r="BQ41" s="91">
        <f t="shared" ref="BQ41:CP41" si="115">+BQ38+BQ37+BQ39+BQ40</f>
        <v>0</v>
      </c>
      <c r="BR41" s="91">
        <f t="shared" si="115"/>
        <v>0</v>
      </c>
      <c r="BS41" s="91">
        <f t="shared" si="115"/>
        <v>0</v>
      </c>
      <c r="BT41" s="91">
        <f t="shared" si="115"/>
        <v>0</v>
      </c>
      <c r="BU41" s="91">
        <f t="shared" si="115"/>
        <v>0</v>
      </c>
      <c r="BV41" s="91">
        <f t="shared" si="115"/>
        <v>0</v>
      </c>
      <c r="BW41" s="91">
        <f t="shared" si="115"/>
        <v>0</v>
      </c>
      <c r="BX41" s="91">
        <f t="shared" si="115"/>
        <v>0</v>
      </c>
      <c r="BY41" s="91">
        <f t="shared" si="115"/>
        <v>0</v>
      </c>
      <c r="BZ41" s="91">
        <f t="shared" si="115"/>
        <v>0</v>
      </c>
      <c r="CA41" s="91">
        <f t="shared" si="115"/>
        <v>0</v>
      </c>
      <c r="CB41" s="91">
        <f t="shared" si="115"/>
        <v>0</v>
      </c>
      <c r="CC41" s="91">
        <f t="shared" si="115"/>
        <v>0</v>
      </c>
      <c r="CD41" s="91">
        <f t="shared" si="115"/>
        <v>0</v>
      </c>
      <c r="CE41" s="91">
        <f t="shared" si="115"/>
        <v>0</v>
      </c>
      <c r="CF41" s="91">
        <f t="shared" si="115"/>
        <v>0</v>
      </c>
      <c r="CG41" s="91">
        <f t="shared" si="115"/>
        <v>0</v>
      </c>
      <c r="CH41" s="91">
        <f t="shared" si="115"/>
        <v>0</v>
      </c>
      <c r="CI41" s="91">
        <f t="shared" si="115"/>
        <v>0</v>
      </c>
      <c r="CJ41" s="91">
        <f t="shared" si="115"/>
        <v>0</v>
      </c>
      <c r="CK41" s="91">
        <f t="shared" si="115"/>
        <v>0</v>
      </c>
      <c r="CL41" s="91">
        <f>+CL38+CL37+CL39+CL40</f>
        <v>0</v>
      </c>
      <c r="CM41" s="91">
        <f t="shared" si="115"/>
        <v>0</v>
      </c>
      <c r="CN41" s="91">
        <f t="shared" si="115"/>
        <v>0</v>
      </c>
      <c r="CO41" s="91">
        <f t="shared" si="115"/>
        <v>0</v>
      </c>
      <c r="CP41" s="91">
        <f t="shared" si="115"/>
        <v>0</v>
      </c>
    </row>
    <row r="42" spans="1:120" x14ac:dyDescent="0.2">
      <c r="A42" s="143"/>
      <c r="B42" s="99"/>
      <c r="C42" s="100"/>
      <c r="D42" s="33"/>
      <c r="E42" s="33"/>
      <c r="F42" s="33"/>
      <c r="G42" s="33"/>
      <c r="H42" s="33"/>
      <c r="I42" s="33"/>
      <c r="J42" s="33"/>
      <c r="K42" s="33"/>
      <c r="L42" s="130"/>
      <c r="M42" s="101"/>
      <c r="N42" s="101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41"/>
      <c r="AE42" s="40"/>
      <c r="AF42" s="103"/>
      <c r="AG42" s="40"/>
      <c r="AH42" s="104"/>
      <c r="AI42" s="130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101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105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105"/>
      <c r="CF42" s="105"/>
      <c r="CG42" s="33"/>
      <c r="CH42" s="33"/>
      <c r="CI42" s="33"/>
      <c r="CJ42" s="33"/>
      <c r="CK42" s="33"/>
      <c r="CL42" s="33"/>
      <c r="CM42" s="33"/>
      <c r="CN42" s="33"/>
      <c r="CO42" s="33"/>
      <c r="CP42" s="33"/>
    </row>
    <row r="43" spans="1:120" x14ac:dyDescent="0.2">
      <c r="A43" s="143"/>
      <c r="B43" s="99"/>
      <c r="C43" s="100"/>
      <c r="D43" s="33"/>
      <c r="E43" s="33"/>
      <c r="F43" s="33"/>
      <c r="G43" s="33"/>
      <c r="H43" s="33"/>
      <c r="I43" s="33"/>
      <c r="J43" s="33"/>
      <c r="K43" s="33"/>
      <c r="L43" s="130"/>
      <c r="M43" s="101"/>
      <c r="N43" s="101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41"/>
      <c r="AE43" s="40"/>
      <c r="AF43" s="103"/>
      <c r="AG43" s="40"/>
      <c r="AH43" s="104"/>
      <c r="AI43" s="130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101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105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105"/>
      <c r="CF43" s="105"/>
      <c r="CG43" s="33"/>
      <c r="CH43" s="33"/>
      <c r="CI43" s="33"/>
      <c r="CJ43" s="33"/>
      <c r="CK43" s="33"/>
      <c r="CL43" s="33"/>
      <c r="CM43" s="33"/>
      <c r="CN43" s="33"/>
      <c r="CO43" s="33"/>
      <c r="CP43" s="33"/>
    </row>
    <row r="44" spans="1:120" s="145" customFormat="1" ht="13.5" thickBot="1" x14ac:dyDescent="0.25">
      <c r="A44" s="38"/>
      <c r="B44" s="32" t="s">
        <v>28</v>
      </c>
      <c r="C44" s="75"/>
      <c r="D44" s="144">
        <f>+D18+D34+D41</f>
        <v>0</v>
      </c>
      <c r="E44" s="144">
        <f t="shared" ref="E44:BP44" si="116">+E18+E34+E41</f>
        <v>0</v>
      </c>
      <c r="F44" s="144">
        <f t="shared" si="116"/>
        <v>0</v>
      </c>
      <c r="G44" s="144">
        <f t="shared" si="116"/>
        <v>0</v>
      </c>
      <c r="H44" s="144">
        <f t="shared" si="116"/>
        <v>0</v>
      </c>
      <c r="I44" s="144">
        <f t="shared" si="116"/>
        <v>0</v>
      </c>
      <c r="J44" s="144">
        <f t="shared" si="116"/>
        <v>0</v>
      </c>
      <c r="K44" s="144">
        <f t="shared" si="116"/>
        <v>0</v>
      </c>
      <c r="L44" s="144">
        <f t="shared" si="116"/>
        <v>260</v>
      </c>
      <c r="M44" s="144">
        <f t="shared" si="116"/>
        <v>0</v>
      </c>
      <c r="N44" s="144">
        <f t="shared" si="116"/>
        <v>0</v>
      </c>
      <c r="O44" s="144">
        <f t="shared" si="116"/>
        <v>0</v>
      </c>
      <c r="P44" s="144">
        <f t="shared" si="116"/>
        <v>0</v>
      </c>
      <c r="Q44" s="144">
        <f t="shared" si="116"/>
        <v>0</v>
      </c>
      <c r="R44" s="144">
        <f t="shared" si="116"/>
        <v>0</v>
      </c>
      <c r="S44" s="144">
        <f t="shared" si="116"/>
        <v>0</v>
      </c>
      <c r="T44" s="144">
        <f t="shared" si="116"/>
        <v>0</v>
      </c>
      <c r="U44" s="144">
        <f t="shared" si="116"/>
        <v>0</v>
      </c>
      <c r="V44" s="144">
        <f t="shared" si="116"/>
        <v>0</v>
      </c>
      <c r="W44" s="144">
        <f t="shared" si="116"/>
        <v>0</v>
      </c>
      <c r="X44" s="144">
        <f t="shared" si="116"/>
        <v>0</v>
      </c>
      <c r="Y44" s="144">
        <f t="shared" si="116"/>
        <v>0</v>
      </c>
      <c r="Z44" s="144">
        <f t="shared" si="116"/>
        <v>0</v>
      </c>
      <c r="AA44" s="144">
        <f t="shared" si="116"/>
        <v>0</v>
      </c>
      <c r="AB44" s="144">
        <f t="shared" si="116"/>
        <v>0</v>
      </c>
      <c r="AC44" s="144">
        <f t="shared" si="116"/>
        <v>0</v>
      </c>
      <c r="AD44" s="144">
        <f t="shared" si="116"/>
        <v>0</v>
      </c>
      <c r="AE44" s="144">
        <f t="shared" si="116"/>
        <v>0</v>
      </c>
      <c r="AF44" s="144">
        <f t="shared" si="116"/>
        <v>299</v>
      </c>
      <c r="AG44" s="144">
        <f t="shared" si="116"/>
        <v>0</v>
      </c>
      <c r="AH44" s="144">
        <f t="shared" si="116"/>
        <v>299</v>
      </c>
      <c r="AI44" s="144">
        <f t="shared" si="116"/>
        <v>0</v>
      </c>
      <c r="AJ44" s="144">
        <f t="shared" si="116"/>
        <v>0</v>
      </c>
      <c r="AK44" s="144">
        <f t="shared" si="116"/>
        <v>0</v>
      </c>
      <c r="AL44" s="144">
        <f t="shared" si="116"/>
        <v>0</v>
      </c>
      <c r="AM44" s="144">
        <f t="shared" si="116"/>
        <v>0</v>
      </c>
      <c r="AN44" s="144">
        <f t="shared" si="116"/>
        <v>0</v>
      </c>
      <c r="AO44" s="144">
        <f t="shared" si="116"/>
        <v>0</v>
      </c>
      <c r="AP44" s="144">
        <f t="shared" si="116"/>
        <v>0</v>
      </c>
      <c r="AQ44" s="144">
        <f t="shared" si="116"/>
        <v>0</v>
      </c>
      <c r="AR44" s="144">
        <f t="shared" si="116"/>
        <v>0</v>
      </c>
      <c r="AS44" s="144">
        <f t="shared" si="116"/>
        <v>0</v>
      </c>
      <c r="AT44" s="144">
        <f t="shared" si="116"/>
        <v>0</v>
      </c>
      <c r="AU44" s="144">
        <f t="shared" si="116"/>
        <v>0</v>
      </c>
      <c r="AV44" s="144">
        <f t="shared" si="116"/>
        <v>0</v>
      </c>
      <c r="AW44" s="144">
        <f t="shared" si="116"/>
        <v>0</v>
      </c>
      <c r="AX44" s="144">
        <f t="shared" si="116"/>
        <v>0</v>
      </c>
      <c r="AY44" s="144">
        <f t="shared" si="116"/>
        <v>0</v>
      </c>
      <c r="AZ44" s="144">
        <f t="shared" si="116"/>
        <v>0</v>
      </c>
      <c r="BA44" s="144">
        <f t="shared" si="116"/>
        <v>0</v>
      </c>
      <c r="BB44" s="144">
        <f t="shared" si="116"/>
        <v>0</v>
      </c>
      <c r="BC44" s="144">
        <f t="shared" si="116"/>
        <v>0</v>
      </c>
      <c r="BD44" s="144">
        <f t="shared" si="116"/>
        <v>0</v>
      </c>
      <c r="BE44" s="144">
        <f t="shared" si="116"/>
        <v>0</v>
      </c>
      <c r="BF44" s="144">
        <f t="shared" si="116"/>
        <v>0</v>
      </c>
      <c r="BG44" s="144">
        <f t="shared" si="116"/>
        <v>0</v>
      </c>
      <c r="BH44" s="144">
        <f t="shared" si="116"/>
        <v>0</v>
      </c>
      <c r="BI44" s="144">
        <f t="shared" si="116"/>
        <v>0</v>
      </c>
      <c r="BJ44" s="144">
        <f t="shared" si="116"/>
        <v>0</v>
      </c>
      <c r="BK44" s="144">
        <f t="shared" si="116"/>
        <v>0</v>
      </c>
      <c r="BL44" s="144">
        <f t="shared" si="116"/>
        <v>0</v>
      </c>
      <c r="BM44" s="144">
        <f t="shared" si="116"/>
        <v>0</v>
      </c>
      <c r="BN44" s="144">
        <f t="shared" si="116"/>
        <v>0</v>
      </c>
      <c r="BO44" s="144">
        <f t="shared" si="116"/>
        <v>0</v>
      </c>
      <c r="BP44" s="144">
        <f t="shared" si="116"/>
        <v>0</v>
      </c>
      <c r="BQ44" s="144">
        <f t="shared" ref="BQ44:CP44" si="117">+BQ18+BQ34+BQ41</f>
        <v>0</v>
      </c>
      <c r="BR44" s="144">
        <f t="shared" si="117"/>
        <v>0</v>
      </c>
      <c r="BS44" s="144">
        <f t="shared" si="117"/>
        <v>0</v>
      </c>
      <c r="BT44" s="144">
        <f t="shared" si="117"/>
        <v>0</v>
      </c>
      <c r="BU44" s="144">
        <f t="shared" si="117"/>
        <v>0</v>
      </c>
      <c r="BV44" s="144">
        <f t="shared" si="117"/>
        <v>0</v>
      </c>
      <c r="BW44" s="144">
        <f t="shared" si="117"/>
        <v>0</v>
      </c>
      <c r="BX44" s="144">
        <f t="shared" si="117"/>
        <v>0</v>
      </c>
      <c r="BY44" s="144">
        <f t="shared" si="117"/>
        <v>0</v>
      </c>
      <c r="BZ44" s="144">
        <f t="shared" si="117"/>
        <v>0</v>
      </c>
      <c r="CA44" s="144">
        <f t="shared" si="117"/>
        <v>0</v>
      </c>
      <c r="CB44" s="144">
        <f t="shared" si="117"/>
        <v>0</v>
      </c>
      <c r="CC44" s="144">
        <f t="shared" si="117"/>
        <v>0</v>
      </c>
      <c r="CD44" s="144">
        <f t="shared" si="117"/>
        <v>0</v>
      </c>
      <c r="CE44" s="144">
        <f t="shared" si="117"/>
        <v>0</v>
      </c>
      <c r="CF44" s="144">
        <f t="shared" si="117"/>
        <v>0</v>
      </c>
      <c r="CG44" s="144">
        <f t="shared" si="117"/>
        <v>0</v>
      </c>
      <c r="CH44" s="144">
        <f t="shared" si="117"/>
        <v>0</v>
      </c>
      <c r="CI44" s="144">
        <f t="shared" si="117"/>
        <v>0</v>
      </c>
      <c r="CJ44" s="144">
        <f t="shared" si="117"/>
        <v>0</v>
      </c>
      <c r="CK44" s="144">
        <f t="shared" si="117"/>
        <v>0</v>
      </c>
      <c r="CL44" s="144">
        <f t="shared" si="117"/>
        <v>0</v>
      </c>
      <c r="CM44" s="144">
        <f t="shared" si="117"/>
        <v>0</v>
      </c>
      <c r="CN44" s="144">
        <f t="shared" si="117"/>
        <v>0</v>
      </c>
      <c r="CO44" s="144">
        <f t="shared" si="117"/>
        <v>0</v>
      </c>
      <c r="CP44" s="144">
        <f t="shared" si="117"/>
        <v>0</v>
      </c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</row>
    <row r="45" spans="1:120" s="153" customFormat="1" ht="13.5" thickTop="1" x14ac:dyDescent="0.2">
      <c r="A45" s="146"/>
      <c r="B45" s="30"/>
      <c r="C45" s="147"/>
      <c r="D45" s="147">
        <v>0</v>
      </c>
      <c r="E45" s="147"/>
      <c r="F45" s="147"/>
      <c r="G45" s="147"/>
      <c r="H45" s="148"/>
      <c r="I45" s="148"/>
      <c r="J45" s="148"/>
      <c r="K45" s="148"/>
      <c r="L45" s="149"/>
      <c r="M45" s="149"/>
      <c r="N45" s="149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50"/>
      <c r="AE45" s="151"/>
      <c r="AF45" s="39"/>
      <c r="AG45" s="151"/>
      <c r="AH45" s="150"/>
      <c r="AI45" s="149"/>
      <c r="AJ45" s="148"/>
      <c r="AK45" s="148"/>
      <c r="AL45" s="148">
        <f>AL44+AM44</f>
        <v>0</v>
      </c>
      <c r="AM45" s="148"/>
      <c r="AN45" s="148"/>
      <c r="AO45" s="148"/>
      <c r="AP45" s="148"/>
      <c r="AQ45" s="148"/>
      <c r="AR45" s="148"/>
      <c r="AS45" s="148"/>
      <c r="AT45" s="148"/>
      <c r="AU45" s="148"/>
      <c r="AV45" s="148">
        <f>AV44-Y44</f>
        <v>0</v>
      </c>
      <c r="AW45" s="36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32">
        <f>SUM(AX44:BM44)</f>
        <v>0</v>
      </c>
      <c r="BO45" s="32">
        <f>AW44-BN44</f>
        <v>0</v>
      </c>
      <c r="BP45" s="152">
        <f>SUM(BP44:BX44)</f>
        <v>0</v>
      </c>
      <c r="BY45" s="115">
        <f>SUM(BY44:CD44)</f>
        <v>0</v>
      </c>
      <c r="BZ45" s="152">
        <f>SUM(BZ44:CD44)</f>
        <v>0</v>
      </c>
    </row>
    <row r="46" spans="1:120" s="153" customFormat="1" x14ac:dyDescent="0.2">
      <c r="A46" s="146"/>
      <c r="B46" s="30"/>
      <c r="C46" s="147"/>
      <c r="D46" s="147"/>
      <c r="E46" s="147"/>
      <c r="F46" s="147"/>
      <c r="G46" s="147"/>
      <c r="H46" s="148"/>
      <c r="I46" s="148"/>
      <c r="J46" s="148"/>
      <c r="K46" s="148"/>
      <c r="L46" s="149"/>
      <c r="M46" s="149"/>
      <c r="N46" s="149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50"/>
      <c r="AE46" s="151"/>
      <c r="AF46" s="39"/>
      <c r="AG46" s="151"/>
      <c r="AH46" s="150"/>
      <c r="AI46" s="149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36">
        <f>AW44-AW45</f>
        <v>0</v>
      </c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>
        <v>606</v>
      </c>
      <c r="BO46" s="154"/>
      <c r="BP46" s="152"/>
      <c r="BZ46" s="152"/>
      <c r="CD46" s="152">
        <f>SUM(CA44:CD44)</f>
        <v>0</v>
      </c>
    </row>
    <row r="47" spans="1:120" x14ac:dyDescent="0.2">
      <c r="A47" s="391" t="s">
        <v>135</v>
      </c>
      <c r="B47" s="391"/>
      <c r="C47" s="391"/>
      <c r="D47" s="391"/>
      <c r="E47" s="38"/>
      <c r="F47" s="155" t="s">
        <v>136</v>
      </c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6"/>
      <c r="AG47" s="155"/>
      <c r="AI47" s="34" t="s">
        <v>137</v>
      </c>
      <c r="AW47" s="101">
        <f>ROUND((+SUM(AJ44:AV44)),2)</f>
        <v>0</v>
      </c>
      <c r="BN47" s="32">
        <f>BN45-BN44</f>
        <v>0</v>
      </c>
      <c r="BO47" s="32">
        <f>AJ44+AK44+AL44+AM44+AN44+AO44+AP44+AQ44+AR44+AS44+AT44+AU44+AV44-BN44</f>
        <v>0</v>
      </c>
      <c r="BP47" s="115"/>
      <c r="CD47" s="115"/>
    </row>
    <row r="48" spans="1:120" x14ac:dyDescent="0.2">
      <c r="A48" s="45" t="s">
        <v>25</v>
      </c>
      <c r="D48" s="38"/>
      <c r="E48" s="31"/>
      <c r="F48" s="31"/>
      <c r="G48" s="31"/>
      <c r="AW48" s="36">
        <f>AW46-AW47</f>
        <v>0</v>
      </c>
      <c r="BO48" s="32">
        <f>BO44-BO47</f>
        <v>0</v>
      </c>
      <c r="BP48" s="115"/>
    </row>
    <row r="49" spans="2:7" x14ac:dyDescent="0.2">
      <c r="B49" s="115"/>
      <c r="D49" s="31"/>
      <c r="E49" s="31"/>
      <c r="F49" s="31"/>
      <c r="G49" s="31"/>
    </row>
    <row r="59" spans="2:7" x14ac:dyDescent="0.2">
      <c r="D59" s="33"/>
    </row>
    <row r="60" spans="2:7" x14ac:dyDescent="0.2">
      <c r="D60" s="33"/>
    </row>
    <row r="61" spans="2:7" x14ac:dyDescent="0.2">
      <c r="D61" s="33"/>
    </row>
    <row r="62" spans="2:7" x14ac:dyDescent="0.2">
      <c r="D62" s="33"/>
    </row>
    <row r="63" spans="2:7" x14ac:dyDescent="0.2">
      <c r="D63" s="33"/>
    </row>
    <row r="64" spans="2:7" x14ac:dyDescent="0.2">
      <c r="D64" s="33"/>
    </row>
    <row r="65" spans="4:4" x14ac:dyDescent="0.2">
      <c r="D65" s="33"/>
    </row>
    <row r="66" spans="4:4" x14ac:dyDescent="0.2">
      <c r="D66" s="33"/>
    </row>
    <row r="67" spans="4:4" x14ac:dyDescent="0.2">
      <c r="D67" s="33"/>
    </row>
    <row r="68" spans="4:4" x14ac:dyDescent="0.2">
      <c r="D68" s="33"/>
    </row>
    <row r="69" spans="4:4" x14ac:dyDescent="0.2">
      <c r="D69" s="33"/>
    </row>
    <row r="70" spans="4:4" x14ac:dyDescent="0.2">
      <c r="D70" s="33"/>
    </row>
    <row r="71" spans="4:4" x14ac:dyDescent="0.2">
      <c r="D71" s="33"/>
    </row>
    <row r="72" spans="4:4" x14ac:dyDescent="0.2">
      <c r="D72" s="33"/>
    </row>
    <row r="73" spans="4:4" x14ac:dyDescent="0.2">
      <c r="D73" s="33"/>
    </row>
    <row r="74" spans="4:4" x14ac:dyDescent="0.2">
      <c r="D74" s="33"/>
    </row>
    <row r="75" spans="4:4" x14ac:dyDescent="0.2">
      <c r="D75" s="33"/>
    </row>
    <row r="76" spans="4:4" x14ac:dyDescent="0.2">
      <c r="D76" s="33"/>
    </row>
    <row r="77" spans="4:4" x14ac:dyDescent="0.2">
      <c r="D77" s="33"/>
    </row>
    <row r="108" spans="12:12" x14ac:dyDescent="0.2">
      <c r="L108" s="36" t="s">
        <v>138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47:D47"/>
    <mergeCell ref="CG4:CP4"/>
    <mergeCell ref="BQ5:BQ6"/>
    <mergeCell ref="BS5:BS6"/>
    <mergeCell ref="BW5:BW6"/>
    <mergeCell ref="BY5:CD5"/>
    <mergeCell ref="CH5:CH6"/>
    <mergeCell ref="CO5:CO6"/>
  </mergeCells>
  <hyperlinks>
    <hyperlink ref="I5" location="Payroll!M5" display="RATE /"/>
  </hyperlinks>
  <printOptions horizontalCentered="1" verticalCentered="1" gridLines="1"/>
  <pageMargins left="0.17" right="0.17" top="0.49" bottom="0.18" header="0.17" footer="0.03"/>
  <pageSetup scale="54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629"/>
  <sheetViews>
    <sheetView view="pageBreakPreview" topLeftCell="A498" zoomScaleNormal="100" zoomScaleSheetLayoutView="100" workbookViewId="0">
      <selection activeCell="CY579" sqref="CY579"/>
    </sheetView>
  </sheetViews>
  <sheetFormatPr defaultColWidth="2.42578125" defaultRowHeight="12.75" customHeight="1" x14ac:dyDescent="0.2"/>
  <cols>
    <col min="1" max="45" width="2.42578125" style="225"/>
    <col min="46" max="47" width="2.42578125" style="225" customWidth="1"/>
    <col min="48" max="57" width="2.42578125" style="225"/>
    <col min="58" max="58" width="2.28515625" style="225" customWidth="1"/>
    <col min="59" max="59" width="2.42578125" style="225" customWidth="1"/>
    <col min="60" max="84" width="2.42578125" style="225"/>
    <col min="85" max="85" width="2.42578125" style="225" customWidth="1"/>
    <col min="86" max="16384" width="2.42578125" style="225"/>
  </cols>
  <sheetData>
    <row r="2" spans="2:91" ht="12.75" customHeight="1" x14ac:dyDescent="0.2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8"/>
      <c r="AV2" s="226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8"/>
    </row>
    <row r="3" spans="2:91" ht="12.75" customHeight="1" x14ac:dyDescent="0.2">
      <c r="B3" s="229"/>
      <c r="C3" s="424" t="s">
        <v>168</v>
      </c>
      <c r="D3" s="424"/>
      <c r="E3" s="424"/>
      <c r="F3" s="424"/>
      <c r="G3" s="424"/>
      <c r="H3" s="424"/>
      <c r="I3" s="424"/>
      <c r="J3" s="424"/>
      <c r="K3" s="424"/>
      <c r="L3" s="425">
        <f>'July 1 to 15, 2018'!A10</f>
        <v>1</v>
      </c>
      <c r="M3" s="426"/>
      <c r="N3" s="429">
        <f>'July 1 to 15, 2018'!B10</f>
        <v>0</v>
      </c>
      <c r="O3" s="429"/>
      <c r="P3" s="429"/>
      <c r="Q3" s="429"/>
      <c r="R3" s="429"/>
      <c r="S3" s="429"/>
      <c r="T3" s="429"/>
      <c r="U3" s="429"/>
      <c r="V3" s="429"/>
      <c r="W3" s="429"/>
      <c r="X3" s="430"/>
      <c r="Y3" s="433" t="s">
        <v>190</v>
      </c>
      <c r="Z3" s="434"/>
      <c r="AA3" s="434"/>
      <c r="AB3" s="434"/>
      <c r="AC3" s="434"/>
      <c r="AD3" s="434"/>
      <c r="AE3" s="434"/>
      <c r="AF3" s="434"/>
      <c r="AG3" s="434"/>
      <c r="AH3" s="434"/>
      <c r="AI3" s="435"/>
      <c r="AJ3" s="227"/>
      <c r="AK3" s="227"/>
      <c r="AL3" s="227"/>
      <c r="AM3" s="227"/>
      <c r="AN3" s="227"/>
      <c r="AO3" s="227"/>
      <c r="AP3" s="227"/>
      <c r="AQ3" s="227"/>
      <c r="AR3" s="228"/>
      <c r="AS3" s="230"/>
      <c r="AV3" s="229"/>
      <c r="AW3" s="424" t="s">
        <v>168</v>
      </c>
      <c r="AX3" s="424"/>
      <c r="AY3" s="424"/>
      <c r="AZ3" s="424"/>
      <c r="BA3" s="424"/>
      <c r="BB3" s="424"/>
      <c r="BC3" s="424"/>
      <c r="BD3" s="424"/>
      <c r="BE3" s="424"/>
      <c r="BF3" s="425">
        <f>'July 1 to 15, 2018'!A11</f>
        <v>2</v>
      </c>
      <c r="BG3" s="426"/>
      <c r="BH3" s="429">
        <f>'July 1 to 15, 2018'!B11</f>
        <v>0</v>
      </c>
      <c r="BI3" s="429"/>
      <c r="BJ3" s="429"/>
      <c r="BK3" s="429"/>
      <c r="BL3" s="429"/>
      <c r="BM3" s="429"/>
      <c r="BN3" s="429"/>
      <c r="BO3" s="429"/>
      <c r="BP3" s="429"/>
      <c r="BQ3" s="429"/>
      <c r="BR3" s="430"/>
      <c r="BS3" s="433" t="s">
        <v>190</v>
      </c>
      <c r="BT3" s="434"/>
      <c r="BU3" s="434"/>
      <c r="BV3" s="434"/>
      <c r="BW3" s="434"/>
      <c r="BX3" s="434"/>
      <c r="BY3" s="434"/>
      <c r="BZ3" s="434"/>
      <c r="CA3" s="434"/>
      <c r="CB3" s="434"/>
      <c r="CC3" s="435"/>
      <c r="CD3" s="227"/>
      <c r="CE3" s="227"/>
      <c r="CF3" s="227"/>
      <c r="CG3" s="227"/>
      <c r="CH3" s="227"/>
      <c r="CI3" s="227"/>
      <c r="CJ3" s="227"/>
      <c r="CK3" s="227"/>
      <c r="CL3" s="228"/>
      <c r="CM3" s="230"/>
    </row>
    <row r="4" spans="2:91" ht="12.75" customHeight="1" x14ac:dyDescent="0.2">
      <c r="B4" s="229"/>
      <c r="C4" s="424"/>
      <c r="D4" s="424"/>
      <c r="E4" s="424"/>
      <c r="F4" s="424"/>
      <c r="G4" s="424"/>
      <c r="H4" s="424"/>
      <c r="I4" s="424"/>
      <c r="J4" s="424"/>
      <c r="K4" s="424"/>
      <c r="L4" s="427"/>
      <c r="M4" s="428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2"/>
      <c r="Y4" s="436"/>
      <c r="Z4" s="437"/>
      <c r="AA4" s="437"/>
      <c r="AB4" s="437"/>
      <c r="AC4" s="437"/>
      <c r="AD4" s="437"/>
      <c r="AE4" s="437"/>
      <c r="AF4" s="437"/>
      <c r="AG4" s="437"/>
      <c r="AH4" s="437"/>
      <c r="AI4" s="438"/>
      <c r="AJ4" s="231"/>
      <c r="AK4" s="231"/>
      <c r="AL4" s="231"/>
      <c r="AM4" s="231"/>
      <c r="AN4" s="231"/>
      <c r="AO4" s="231"/>
      <c r="AP4" s="231"/>
      <c r="AQ4" s="231"/>
      <c r="AR4" s="232"/>
      <c r="AS4" s="230"/>
      <c r="AV4" s="229"/>
      <c r="AW4" s="424"/>
      <c r="AX4" s="424"/>
      <c r="AY4" s="424"/>
      <c r="AZ4" s="424"/>
      <c r="BA4" s="424"/>
      <c r="BB4" s="424"/>
      <c r="BC4" s="424"/>
      <c r="BD4" s="424"/>
      <c r="BE4" s="424"/>
      <c r="BF4" s="427"/>
      <c r="BG4" s="428"/>
      <c r="BH4" s="431"/>
      <c r="BI4" s="431"/>
      <c r="BJ4" s="431"/>
      <c r="BK4" s="431"/>
      <c r="BL4" s="431"/>
      <c r="BM4" s="431"/>
      <c r="BN4" s="431"/>
      <c r="BO4" s="431"/>
      <c r="BP4" s="431"/>
      <c r="BQ4" s="431"/>
      <c r="BR4" s="432"/>
      <c r="BS4" s="436"/>
      <c r="BT4" s="437"/>
      <c r="BU4" s="437"/>
      <c r="BV4" s="437"/>
      <c r="BW4" s="437"/>
      <c r="BX4" s="437"/>
      <c r="BY4" s="437"/>
      <c r="BZ4" s="437"/>
      <c r="CA4" s="437"/>
      <c r="CB4" s="437"/>
      <c r="CC4" s="438"/>
      <c r="CD4" s="231"/>
      <c r="CE4" s="231"/>
      <c r="CF4" s="231"/>
      <c r="CG4" s="231"/>
      <c r="CH4" s="231"/>
      <c r="CI4" s="231"/>
      <c r="CJ4" s="231"/>
      <c r="CK4" s="231"/>
      <c r="CL4" s="232"/>
      <c r="CM4" s="230"/>
    </row>
    <row r="5" spans="2:91" ht="12.75" customHeight="1" x14ac:dyDescent="0.2">
      <c r="B5" s="229"/>
      <c r="C5" s="439" t="s">
        <v>169</v>
      </c>
      <c r="D5" s="440"/>
      <c r="E5" s="440"/>
      <c r="F5" s="440"/>
      <c r="G5" s="440"/>
      <c r="H5" s="440"/>
      <c r="I5" s="440"/>
      <c r="J5" s="440"/>
      <c r="K5" s="441"/>
      <c r="L5" s="445">
        <f>'July 1 to 15, 2018'!C10</f>
        <v>0</v>
      </c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7"/>
      <c r="Y5" s="436"/>
      <c r="Z5" s="437"/>
      <c r="AA5" s="437"/>
      <c r="AB5" s="437"/>
      <c r="AC5" s="437"/>
      <c r="AD5" s="437"/>
      <c r="AE5" s="437"/>
      <c r="AF5" s="437"/>
      <c r="AG5" s="437"/>
      <c r="AH5" s="437"/>
      <c r="AI5" s="438"/>
      <c r="AJ5" s="231"/>
      <c r="AK5" s="231"/>
      <c r="AL5" s="231"/>
      <c r="AM5" s="231"/>
      <c r="AN5" s="231"/>
      <c r="AO5" s="231"/>
      <c r="AP5" s="231"/>
      <c r="AQ5" s="231"/>
      <c r="AR5" s="232"/>
      <c r="AS5" s="230"/>
      <c r="AV5" s="229"/>
      <c r="AW5" s="439" t="s">
        <v>169</v>
      </c>
      <c r="AX5" s="440"/>
      <c r="AY5" s="440"/>
      <c r="AZ5" s="440"/>
      <c r="BA5" s="440"/>
      <c r="BB5" s="440"/>
      <c r="BC5" s="440"/>
      <c r="BD5" s="440"/>
      <c r="BE5" s="441"/>
      <c r="BF5" s="445">
        <f>'July 1 to 15, 2018'!C11</f>
        <v>0</v>
      </c>
      <c r="BG5" s="446"/>
      <c r="BH5" s="446"/>
      <c r="BI5" s="446"/>
      <c r="BJ5" s="446"/>
      <c r="BK5" s="446"/>
      <c r="BL5" s="446"/>
      <c r="BM5" s="446"/>
      <c r="BN5" s="446"/>
      <c r="BO5" s="446"/>
      <c r="BP5" s="446"/>
      <c r="BQ5" s="446"/>
      <c r="BR5" s="447"/>
      <c r="BS5" s="436"/>
      <c r="BT5" s="437"/>
      <c r="BU5" s="437"/>
      <c r="BV5" s="437"/>
      <c r="BW5" s="437"/>
      <c r="BX5" s="437"/>
      <c r="BY5" s="437"/>
      <c r="BZ5" s="437"/>
      <c r="CA5" s="437"/>
      <c r="CB5" s="437"/>
      <c r="CC5" s="438"/>
      <c r="CD5" s="231"/>
      <c r="CE5" s="231"/>
      <c r="CF5" s="231"/>
      <c r="CG5" s="231"/>
      <c r="CH5" s="231"/>
      <c r="CI5" s="231"/>
      <c r="CJ5" s="231"/>
      <c r="CK5" s="231"/>
      <c r="CL5" s="232"/>
      <c r="CM5" s="230"/>
    </row>
    <row r="6" spans="2:91" ht="12.75" customHeight="1" x14ac:dyDescent="0.2">
      <c r="B6" s="233"/>
      <c r="C6" s="442"/>
      <c r="D6" s="443"/>
      <c r="E6" s="443"/>
      <c r="F6" s="443"/>
      <c r="G6" s="443"/>
      <c r="H6" s="443"/>
      <c r="I6" s="443"/>
      <c r="J6" s="443"/>
      <c r="K6" s="444"/>
      <c r="L6" s="442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4"/>
      <c r="Y6" s="448" t="str">
        <f>'July 1 to 15, 2018'!B6</f>
        <v>December 15, 2018</v>
      </c>
      <c r="Z6" s="449"/>
      <c r="AA6" s="449"/>
      <c r="AB6" s="449"/>
      <c r="AC6" s="449"/>
      <c r="AD6" s="449"/>
      <c r="AE6" s="449"/>
      <c r="AF6" s="449"/>
      <c r="AG6" s="449"/>
      <c r="AH6" s="449"/>
      <c r="AI6" s="450"/>
      <c r="AJ6" s="234"/>
      <c r="AK6" s="234"/>
      <c r="AL6" s="234"/>
      <c r="AM6" s="234"/>
      <c r="AN6" s="234"/>
      <c r="AO6" s="234"/>
      <c r="AP6" s="234"/>
      <c r="AQ6" s="234"/>
      <c r="AR6" s="235"/>
      <c r="AS6" s="230"/>
      <c r="AV6" s="233"/>
      <c r="AW6" s="442"/>
      <c r="AX6" s="443"/>
      <c r="AY6" s="443"/>
      <c r="AZ6" s="443"/>
      <c r="BA6" s="443"/>
      <c r="BB6" s="443"/>
      <c r="BC6" s="443"/>
      <c r="BD6" s="443"/>
      <c r="BE6" s="444"/>
      <c r="BF6" s="442"/>
      <c r="BG6" s="443"/>
      <c r="BH6" s="443"/>
      <c r="BI6" s="443"/>
      <c r="BJ6" s="443"/>
      <c r="BK6" s="443"/>
      <c r="BL6" s="443"/>
      <c r="BM6" s="443"/>
      <c r="BN6" s="443"/>
      <c r="BO6" s="443"/>
      <c r="BP6" s="443"/>
      <c r="BQ6" s="443"/>
      <c r="BR6" s="444"/>
      <c r="BS6" s="448" t="str">
        <f>'July 1 to 15, 2018'!B6</f>
        <v>December 15, 2018</v>
      </c>
      <c r="BT6" s="449"/>
      <c r="BU6" s="449"/>
      <c r="BV6" s="449"/>
      <c r="BW6" s="449"/>
      <c r="BX6" s="449"/>
      <c r="BY6" s="449"/>
      <c r="BZ6" s="449"/>
      <c r="CA6" s="449"/>
      <c r="CB6" s="449"/>
      <c r="CC6" s="450"/>
      <c r="CD6" s="234"/>
      <c r="CE6" s="234"/>
      <c r="CF6" s="234"/>
      <c r="CG6" s="234"/>
      <c r="CH6" s="234"/>
      <c r="CI6" s="234"/>
      <c r="CJ6" s="234"/>
      <c r="CK6" s="234"/>
      <c r="CL6" s="235"/>
      <c r="CM6" s="230"/>
    </row>
    <row r="7" spans="2:91" ht="12.75" customHeight="1" x14ac:dyDescent="0.2">
      <c r="B7" s="236"/>
      <c r="J7" s="237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0"/>
      <c r="AV7" s="236"/>
      <c r="BD7" s="237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0"/>
    </row>
    <row r="8" spans="2:91" ht="12.75" customHeight="1" x14ac:dyDescent="0.2">
      <c r="B8" s="233"/>
      <c r="C8" s="240"/>
      <c r="D8" s="241"/>
      <c r="E8" s="241"/>
      <c r="F8" s="241"/>
      <c r="G8" s="241"/>
      <c r="H8" s="241"/>
      <c r="I8" s="241"/>
      <c r="J8" s="241"/>
      <c r="K8" s="241"/>
      <c r="L8" s="241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S8" s="230"/>
      <c r="AV8" s="233"/>
      <c r="AW8" s="240"/>
      <c r="AX8" s="241"/>
      <c r="AY8" s="241"/>
      <c r="AZ8" s="241"/>
      <c r="BA8" s="241"/>
      <c r="BB8" s="241"/>
      <c r="BC8" s="241"/>
      <c r="BD8" s="241"/>
      <c r="BE8" s="241"/>
      <c r="BF8" s="241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CM8" s="230"/>
    </row>
    <row r="9" spans="2:91" ht="12.75" customHeight="1" x14ac:dyDescent="0.2">
      <c r="B9" s="242"/>
      <c r="C9" s="451" t="s">
        <v>170</v>
      </c>
      <c r="D9" s="452"/>
      <c r="E9" s="452"/>
      <c r="F9" s="452"/>
      <c r="G9" s="452"/>
      <c r="H9" s="452"/>
      <c r="I9" s="243"/>
      <c r="J9" s="244"/>
      <c r="K9" s="244"/>
      <c r="L9" s="244"/>
      <c r="M9" s="244"/>
      <c r="N9" s="244"/>
      <c r="O9" s="244"/>
      <c r="P9" s="244"/>
      <c r="Q9" s="245"/>
      <c r="R9" s="404">
        <f>'July 1 to 15, 2018'!AL10</f>
        <v>4880</v>
      </c>
      <c r="S9" s="419"/>
      <c r="T9" s="419"/>
      <c r="U9" s="419"/>
      <c r="V9" s="419"/>
      <c r="W9" s="244"/>
      <c r="X9" s="246"/>
      <c r="Y9" s="239"/>
      <c r="Z9" s="239"/>
      <c r="AA9" s="453" t="s">
        <v>191</v>
      </c>
      <c r="AB9" s="454"/>
      <c r="AC9" s="454"/>
      <c r="AD9" s="454"/>
      <c r="AE9" s="454"/>
      <c r="AF9" s="454"/>
      <c r="AG9" s="454"/>
      <c r="AH9" s="454"/>
      <c r="AI9" s="454"/>
      <c r="AJ9" s="454"/>
      <c r="AK9" s="454"/>
      <c r="AL9" s="454"/>
      <c r="AM9" s="454"/>
      <c r="AN9" s="454"/>
      <c r="AO9" s="454"/>
      <c r="AP9" s="454"/>
      <c r="AQ9" s="454"/>
      <c r="AR9" s="455"/>
      <c r="AS9" s="230"/>
      <c r="AV9" s="242"/>
      <c r="AW9" s="451" t="s">
        <v>170</v>
      </c>
      <c r="AX9" s="452"/>
      <c r="AY9" s="452"/>
      <c r="AZ9" s="452"/>
      <c r="BA9" s="452"/>
      <c r="BB9" s="452"/>
      <c r="BC9" s="243"/>
      <c r="BD9" s="244"/>
      <c r="BE9" s="244"/>
      <c r="BF9" s="244"/>
      <c r="BG9" s="244"/>
      <c r="BH9" s="244"/>
      <c r="BI9" s="244"/>
      <c r="BJ9" s="244"/>
      <c r="BK9" s="245"/>
      <c r="BL9" s="404">
        <f>'July 1 to 15, 2018'!AL11</f>
        <v>0</v>
      </c>
      <c r="BM9" s="419"/>
      <c r="BN9" s="419"/>
      <c r="BO9" s="419"/>
      <c r="BP9" s="419"/>
      <c r="BQ9" s="244"/>
      <c r="BR9" s="246"/>
      <c r="BS9" s="239"/>
      <c r="BT9" s="239"/>
      <c r="BU9" s="453" t="s">
        <v>191</v>
      </c>
      <c r="BV9" s="454"/>
      <c r="BW9" s="454"/>
      <c r="BX9" s="454"/>
      <c r="BY9" s="454"/>
      <c r="BZ9" s="454"/>
      <c r="CA9" s="454"/>
      <c r="CB9" s="454"/>
      <c r="CC9" s="454"/>
      <c r="CD9" s="454"/>
      <c r="CE9" s="454"/>
      <c r="CF9" s="454"/>
      <c r="CG9" s="454"/>
      <c r="CH9" s="454"/>
      <c r="CI9" s="454"/>
      <c r="CJ9" s="454"/>
      <c r="CK9" s="454"/>
      <c r="CL9" s="455"/>
      <c r="CM9" s="230"/>
    </row>
    <row r="10" spans="2:91" ht="12.75" customHeight="1" x14ac:dyDescent="0.2">
      <c r="B10" s="247"/>
      <c r="C10" s="248"/>
      <c r="D10" s="249" t="s">
        <v>189</v>
      </c>
      <c r="E10" s="250"/>
      <c r="F10" s="250"/>
      <c r="G10" s="250"/>
      <c r="H10" s="250"/>
      <c r="I10" s="251"/>
      <c r="J10" s="252"/>
      <c r="K10" s="252"/>
      <c r="L10" s="402">
        <f>'July 1 to 15, 2018'!AI10</f>
        <v>16</v>
      </c>
      <c r="M10" s="403"/>
      <c r="N10" s="403"/>
      <c r="O10" s="403"/>
      <c r="P10" s="252"/>
      <c r="Q10" s="253"/>
      <c r="R10" s="252"/>
      <c r="S10" s="252"/>
      <c r="T10" s="252"/>
      <c r="U10" s="252"/>
      <c r="V10" s="252"/>
      <c r="W10" s="252"/>
      <c r="X10" s="254"/>
      <c r="Y10" s="239"/>
      <c r="Z10" s="239"/>
      <c r="AA10" s="255" t="s">
        <v>184</v>
      </c>
      <c r="AB10" s="256"/>
      <c r="AC10" s="256"/>
      <c r="AD10" s="257"/>
      <c r="AE10" s="257"/>
      <c r="AF10" s="257"/>
      <c r="AG10" s="256"/>
      <c r="AH10" s="256"/>
      <c r="AI10" s="256"/>
      <c r="AJ10" s="256"/>
      <c r="AK10" s="257"/>
      <c r="AL10" s="257"/>
      <c r="AM10" s="258"/>
      <c r="AN10" s="405">
        <f>'July 1 to 15, 2018'!BR10</f>
        <v>0</v>
      </c>
      <c r="AO10" s="405"/>
      <c r="AP10" s="405"/>
      <c r="AQ10" s="405"/>
      <c r="AR10" s="406"/>
      <c r="AS10" s="230"/>
      <c r="AV10" s="247"/>
      <c r="AW10" s="248"/>
      <c r="AX10" s="249" t="s">
        <v>189</v>
      </c>
      <c r="AY10" s="250"/>
      <c r="AZ10" s="250"/>
      <c r="BA10" s="250"/>
      <c r="BB10" s="250"/>
      <c r="BC10" s="251"/>
      <c r="BD10" s="252"/>
      <c r="BE10" s="252"/>
      <c r="BF10" s="402">
        <f>'July 1 to 15, 2018'!AI11</f>
        <v>0</v>
      </c>
      <c r="BG10" s="403"/>
      <c r="BH10" s="403"/>
      <c r="BI10" s="403"/>
      <c r="BJ10" s="252"/>
      <c r="BK10" s="253"/>
      <c r="BL10" s="252"/>
      <c r="BM10" s="252"/>
      <c r="BN10" s="252"/>
      <c r="BO10" s="252"/>
      <c r="BP10" s="252"/>
      <c r="BQ10" s="252"/>
      <c r="BR10" s="254"/>
      <c r="BS10" s="239"/>
      <c r="BT10" s="239"/>
      <c r="BU10" s="255" t="s">
        <v>184</v>
      </c>
      <c r="BV10" s="256"/>
      <c r="BW10" s="256"/>
      <c r="BX10" s="257"/>
      <c r="BY10" s="257"/>
      <c r="BZ10" s="257"/>
      <c r="CA10" s="256"/>
      <c r="CB10" s="256"/>
      <c r="CC10" s="256"/>
      <c r="CD10" s="256"/>
      <c r="CE10" s="257"/>
      <c r="CF10" s="257"/>
      <c r="CG10" s="258"/>
      <c r="CH10" s="405">
        <f>'July 1 to 15, 2018'!BR11</f>
        <v>0</v>
      </c>
      <c r="CI10" s="405"/>
      <c r="CJ10" s="405"/>
      <c r="CK10" s="405"/>
      <c r="CL10" s="406"/>
      <c r="CM10" s="230"/>
    </row>
    <row r="11" spans="2:91" ht="12.75" customHeight="1" x14ac:dyDescent="0.2">
      <c r="B11" s="247"/>
      <c r="C11" s="421" t="s">
        <v>171</v>
      </c>
      <c r="D11" s="422"/>
      <c r="E11" s="422"/>
      <c r="F11" s="422"/>
      <c r="G11" s="422"/>
      <c r="H11" s="422"/>
      <c r="I11" s="259"/>
      <c r="J11" s="257"/>
      <c r="K11" s="257"/>
      <c r="L11" s="405">
        <f>'July 1 to 15, 2018'!AS10</f>
        <v>0</v>
      </c>
      <c r="M11" s="423"/>
      <c r="N11" s="423"/>
      <c r="O11" s="423"/>
      <c r="P11" s="257"/>
      <c r="Q11" s="258"/>
      <c r="R11" s="405">
        <f>'July 1 to 15, 2018'!AT10</f>
        <v>0</v>
      </c>
      <c r="S11" s="423"/>
      <c r="T11" s="423"/>
      <c r="U11" s="423"/>
      <c r="V11" s="423"/>
      <c r="W11" s="257"/>
      <c r="X11" s="260"/>
      <c r="Y11" s="239"/>
      <c r="Z11" s="239"/>
      <c r="AA11" s="261" t="s">
        <v>139</v>
      </c>
      <c r="AB11" s="262"/>
      <c r="AC11" s="262"/>
      <c r="AD11" s="244"/>
      <c r="AE11" s="244"/>
      <c r="AF11" s="244"/>
      <c r="AG11" s="262"/>
      <c r="AH11" s="262"/>
      <c r="AI11" s="262"/>
      <c r="AJ11" s="262"/>
      <c r="AK11" s="244"/>
      <c r="AL11" s="244"/>
      <c r="AM11" s="245"/>
      <c r="AN11" s="244"/>
      <c r="AO11" s="244"/>
      <c r="AP11" s="244"/>
      <c r="AQ11" s="244"/>
      <c r="AR11" s="246"/>
      <c r="AS11" s="230"/>
      <c r="AV11" s="247"/>
      <c r="AW11" s="421" t="s">
        <v>171</v>
      </c>
      <c r="AX11" s="422"/>
      <c r="AY11" s="422"/>
      <c r="AZ11" s="422"/>
      <c r="BA11" s="422"/>
      <c r="BB11" s="422"/>
      <c r="BC11" s="259"/>
      <c r="BD11" s="257"/>
      <c r="BE11" s="257"/>
      <c r="BF11" s="405">
        <f>'July 1 to 15, 2018'!AS11</f>
        <v>0</v>
      </c>
      <c r="BG11" s="423"/>
      <c r="BH11" s="423"/>
      <c r="BI11" s="423"/>
      <c r="BJ11" s="257"/>
      <c r="BK11" s="258"/>
      <c r="BL11" s="405">
        <f>'July 1 to 15, 2018'!AT11</f>
        <v>0</v>
      </c>
      <c r="BM11" s="423"/>
      <c r="BN11" s="423"/>
      <c r="BO11" s="423"/>
      <c r="BP11" s="423"/>
      <c r="BQ11" s="257"/>
      <c r="BR11" s="260"/>
      <c r="BS11" s="239"/>
      <c r="BT11" s="239"/>
      <c r="BU11" s="261" t="s">
        <v>139</v>
      </c>
      <c r="BV11" s="262"/>
      <c r="BW11" s="262"/>
      <c r="BX11" s="244"/>
      <c r="BY11" s="244"/>
      <c r="BZ11" s="244"/>
      <c r="CA11" s="262"/>
      <c r="CB11" s="262"/>
      <c r="CC11" s="262"/>
      <c r="CD11" s="262"/>
      <c r="CE11" s="244"/>
      <c r="CF11" s="244"/>
      <c r="CG11" s="245"/>
      <c r="CH11" s="244"/>
      <c r="CI11" s="244"/>
      <c r="CJ11" s="244"/>
      <c r="CK11" s="244"/>
      <c r="CL11" s="246"/>
      <c r="CM11" s="230"/>
    </row>
    <row r="12" spans="2:91" ht="12.75" customHeight="1" x14ac:dyDescent="0.2">
      <c r="B12" s="233"/>
      <c r="C12" s="263" t="s">
        <v>172</v>
      </c>
      <c r="D12" s="264"/>
      <c r="E12" s="264"/>
      <c r="F12" s="264"/>
      <c r="G12" s="264"/>
      <c r="H12" s="264"/>
      <c r="I12" s="264"/>
      <c r="J12" s="257"/>
      <c r="K12" s="257"/>
      <c r="L12" s="257"/>
      <c r="M12" s="257"/>
      <c r="N12" s="257"/>
      <c r="O12" s="257"/>
      <c r="P12" s="257"/>
      <c r="Q12" s="258"/>
      <c r="R12" s="405">
        <f>'July 1 to 15, 2018'!AQ10</f>
        <v>0</v>
      </c>
      <c r="S12" s="405"/>
      <c r="T12" s="405"/>
      <c r="U12" s="405"/>
      <c r="V12" s="405"/>
      <c r="W12" s="257"/>
      <c r="X12" s="260"/>
      <c r="Y12" s="239"/>
      <c r="Z12" s="239"/>
      <c r="AA12" s="233"/>
      <c r="AB12" s="241" t="s">
        <v>140</v>
      </c>
      <c r="AC12" s="241"/>
      <c r="AD12" s="239"/>
      <c r="AE12" s="239"/>
      <c r="AF12" s="239"/>
      <c r="AG12" s="241"/>
      <c r="AH12" s="241"/>
      <c r="AI12" s="241"/>
      <c r="AJ12" s="241"/>
      <c r="AK12" s="239"/>
      <c r="AL12" s="239"/>
      <c r="AM12" s="265"/>
      <c r="AN12" s="414">
        <f>'July 1 to 15, 2018'!BI10</f>
        <v>0</v>
      </c>
      <c r="AO12" s="414"/>
      <c r="AP12" s="414"/>
      <c r="AQ12" s="414"/>
      <c r="AR12" s="420"/>
      <c r="AS12" s="230"/>
      <c r="AV12" s="233"/>
      <c r="AW12" s="263" t="s">
        <v>172</v>
      </c>
      <c r="AX12" s="264"/>
      <c r="AY12" s="264"/>
      <c r="AZ12" s="264"/>
      <c r="BA12" s="264"/>
      <c r="BB12" s="264"/>
      <c r="BC12" s="264"/>
      <c r="BD12" s="257"/>
      <c r="BE12" s="257"/>
      <c r="BF12" s="257"/>
      <c r="BG12" s="257"/>
      <c r="BH12" s="257"/>
      <c r="BI12" s="257"/>
      <c r="BJ12" s="257"/>
      <c r="BK12" s="258"/>
      <c r="BL12" s="405">
        <f>'July 1 to 15, 2018'!AQ11</f>
        <v>0</v>
      </c>
      <c r="BM12" s="405"/>
      <c r="BN12" s="405"/>
      <c r="BO12" s="405"/>
      <c r="BP12" s="405"/>
      <c r="BQ12" s="257"/>
      <c r="BR12" s="260"/>
      <c r="BS12" s="239"/>
      <c r="BT12" s="239"/>
      <c r="BU12" s="233"/>
      <c r="BV12" s="241" t="s">
        <v>140</v>
      </c>
      <c r="BW12" s="241"/>
      <c r="BX12" s="239"/>
      <c r="BY12" s="239"/>
      <c r="BZ12" s="239"/>
      <c r="CA12" s="241"/>
      <c r="CB12" s="241"/>
      <c r="CC12" s="241"/>
      <c r="CD12" s="241"/>
      <c r="CE12" s="239"/>
      <c r="CF12" s="239"/>
      <c r="CG12" s="265"/>
      <c r="CH12" s="414">
        <f>'July 1 to 15, 2018'!BI11</f>
        <v>0</v>
      </c>
      <c r="CI12" s="414"/>
      <c r="CJ12" s="414"/>
      <c r="CK12" s="414"/>
      <c r="CL12" s="420"/>
      <c r="CM12" s="230"/>
    </row>
    <row r="13" spans="2:91" ht="12.75" customHeight="1" x14ac:dyDescent="0.2">
      <c r="B13" s="266"/>
      <c r="C13" s="240"/>
      <c r="D13" s="240"/>
      <c r="E13" s="240"/>
      <c r="F13" s="240"/>
      <c r="G13" s="240"/>
      <c r="H13" s="267"/>
      <c r="I13" s="267"/>
      <c r="J13" s="267"/>
      <c r="K13" s="267"/>
      <c r="L13" s="267"/>
      <c r="M13" s="268"/>
      <c r="N13" s="268"/>
      <c r="O13" s="268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3"/>
      <c r="AB13" s="241" t="s">
        <v>141</v>
      </c>
      <c r="AC13" s="241"/>
      <c r="AD13" s="239"/>
      <c r="AE13" s="239"/>
      <c r="AF13" s="239"/>
      <c r="AG13" s="241"/>
      <c r="AH13" s="241"/>
      <c r="AI13" s="241"/>
      <c r="AJ13" s="241"/>
      <c r="AK13" s="239"/>
      <c r="AL13" s="239"/>
      <c r="AM13" s="265"/>
      <c r="AN13" s="414">
        <f>'July 1 to 15, 2018'!BJ10</f>
        <v>134.19999999999999</v>
      </c>
      <c r="AO13" s="414"/>
      <c r="AP13" s="414"/>
      <c r="AQ13" s="414"/>
      <c r="AR13" s="420"/>
      <c r="AS13" s="230"/>
      <c r="AV13" s="266"/>
      <c r="AW13" s="240"/>
      <c r="AX13" s="240"/>
      <c r="AY13" s="240"/>
      <c r="AZ13" s="240"/>
      <c r="BA13" s="240"/>
      <c r="BB13" s="267"/>
      <c r="BC13" s="267"/>
      <c r="BD13" s="267"/>
      <c r="BE13" s="267"/>
      <c r="BF13" s="267"/>
      <c r="BG13" s="268"/>
      <c r="BH13" s="268"/>
      <c r="BI13" s="268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3"/>
      <c r="BV13" s="241" t="s">
        <v>141</v>
      </c>
      <c r="BW13" s="241"/>
      <c r="BX13" s="239"/>
      <c r="BY13" s="239"/>
      <c r="BZ13" s="239"/>
      <c r="CA13" s="241"/>
      <c r="CB13" s="241"/>
      <c r="CC13" s="241"/>
      <c r="CD13" s="241"/>
      <c r="CE13" s="239"/>
      <c r="CF13" s="239"/>
      <c r="CG13" s="265"/>
      <c r="CH13" s="414">
        <f>'July 1 to 15, 2018'!BJ11</f>
        <v>0</v>
      </c>
      <c r="CI13" s="414"/>
      <c r="CJ13" s="414"/>
      <c r="CK13" s="414"/>
      <c r="CL13" s="420"/>
      <c r="CM13" s="230"/>
    </row>
    <row r="14" spans="2:91" ht="12.75" customHeight="1" x14ac:dyDescent="0.2">
      <c r="B14" s="266"/>
      <c r="C14" s="240"/>
      <c r="D14" s="240"/>
      <c r="E14" s="240"/>
      <c r="F14" s="240"/>
      <c r="G14" s="240"/>
      <c r="H14" s="267"/>
      <c r="I14" s="267"/>
      <c r="J14" s="267"/>
      <c r="K14" s="267"/>
      <c r="L14" s="267"/>
      <c r="M14" s="268"/>
      <c r="N14" s="268"/>
      <c r="O14" s="268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3"/>
      <c r="AB14" s="241" t="s">
        <v>142</v>
      </c>
      <c r="AC14" s="241"/>
      <c r="AD14" s="239"/>
      <c r="AE14" s="239"/>
      <c r="AF14" s="239"/>
      <c r="AG14" s="241"/>
      <c r="AH14" s="241"/>
      <c r="AI14" s="241"/>
      <c r="AJ14" s="241"/>
      <c r="AK14" s="239"/>
      <c r="AL14" s="239"/>
      <c r="AM14" s="265"/>
      <c r="AN14" s="414">
        <f>'July 1 to 15, 2018'!BK10</f>
        <v>0</v>
      </c>
      <c r="AO14" s="414"/>
      <c r="AP14" s="414"/>
      <c r="AQ14" s="414"/>
      <c r="AR14" s="420"/>
      <c r="AS14" s="230"/>
      <c r="AV14" s="266"/>
      <c r="AW14" s="240"/>
      <c r="AX14" s="240"/>
      <c r="AY14" s="240"/>
      <c r="AZ14" s="240"/>
      <c r="BA14" s="240"/>
      <c r="BB14" s="267"/>
      <c r="BC14" s="267"/>
      <c r="BD14" s="267"/>
      <c r="BE14" s="267"/>
      <c r="BF14" s="267"/>
      <c r="BG14" s="268"/>
      <c r="BH14" s="268"/>
      <c r="BI14" s="268"/>
      <c r="BJ14" s="239"/>
      <c r="BK14" s="239"/>
      <c r="BL14" s="252"/>
      <c r="BM14" s="252"/>
      <c r="BN14" s="252"/>
      <c r="BO14" s="252"/>
      <c r="BP14" s="252"/>
      <c r="BQ14" s="239"/>
      <c r="BR14" s="239"/>
      <c r="BS14" s="239"/>
      <c r="BT14" s="239"/>
      <c r="BU14" s="233"/>
      <c r="BV14" s="241" t="s">
        <v>142</v>
      </c>
      <c r="BW14" s="241"/>
      <c r="BX14" s="239"/>
      <c r="BY14" s="239"/>
      <c r="BZ14" s="239"/>
      <c r="CA14" s="241"/>
      <c r="CB14" s="241"/>
      <c r="CC14" s="241"/>
      <c r="CD14" s="241"/>
      <c r="CE14" s="239"/>
      <c r="CF14" s="239"/>
      <c r="CG14" s="265"/>
      <c r="CH14" s="414">
        <f>'July 1 to 15, 2018'!BK11</f>
        <v>0</v>
      </c>
      <c r="CI14" s="414"/>
      <c r="CJ14" s="414"/>
      <c r="CK14" s="414"/>
      <c r="CL14" s="420"/>
      <c r="CM14" s="230"/>
    </row>
    <row r="15" spans="2:91" ht="12.75" customHeight="1" x14ac:dyDescent="0.2">
      <c r="B15" s="266"/>
      <c r="C15" s="269" t="s">
        <v>71</v>
      </c>
      <c r="D15" s="270"/>
      <c r="E15" s="270"/>
      <c r="F15" s="270"/>
      <c r="G15" s="270"/>
      <c r="H15" s="271"/>
      <c r="I15" s="271"/>
      <c r="J15" s="271"/>
      <c r="K15" s="271"/>
      <c r="L15" s="417">
        <f>L16+L17</f>
        <v>-5</v>
      </c>
      <c r="M15" s="418"/>
      <c r="N15" s="418"/>
      <c r="O15" s="418"/>
      <c r="P15" s="418"/>
      <c r="Q15" s="245"/>
      <c r="R15" s="404"/>
      <c r="S15" s="419"/>
      <c r="T15" s="419"/>
      <c r="U15" s="419"/>
      <c r="V15" s="419"/>
      <c r="W15" s="244"/>
      <c r="X15" s="246"/>
      <c r="Y15" s="239"/>
      <c r="Z15" s="239"/>
      <c r="AA15" s="272"/>
      <c r="AB15" s="273"/>
      <c r="AC15" s="273"/>
      <c r="AD15" s="252"/>
      <c r="AE15" s="252"/>
      <c r="AF15" s="252"/>
      <c r="AG15" s="273"/>
      <c r="AH15" s="273"/>
      <c r="AI15" s="273"/>
      <c r="AJ15" s="273"/>
      <c r="AK15" s="252"/>
      <c r="AL15" s="252"/>
      <c r="AM15" s="253"/>
      <c r="AN15" s="252"/>
      <c r="AO15" s="252"/>
      <c r="AP15" s="252"/>
      <c r="AQ15" s="252"/>
      <c r="AR15" s="254"/>
      <c r="AS15" s="230"/>
      <c r="AV15" s="266"/>
      <c r="AW15" s="269" t="s">
        <v>71</v>
      </c>
      <c r="AX15" s="270"/>
      <c r="AY15" s="270"/>
      <c r="AZ15" s="270"/>
      <c r="BA15" s="270"/>
      <c r="BB15" s="271"/>
      <c r="BC15" s="271"/>
      <c r="BD15" s="271"/>
      <c r="BE15" s="271"/>
      <c r="BF15" s="417">
        <f>BF16+BF17</f>
        <v>11</v>
      </c>
      <c r="BG15" s="418"/>
      <c r="BH15" s="418"/>
      <c r="BI15" s="418"/>
      <c r="BJ15" s="418"/>
      <c r="BK15" s="245"/>
      <c r="BL15" s="239"/>
      <c r="BM15" s="239"/>
      <c r="BN15" s="239"/>
      <c r="BO15" s="239"/>
      <c r="BP15" s="239"/>
      <c r="BQ15" s="244"/>
      <c r="BR15" s="246"/>
      <c r="BS15" s="239"/>
      <c r="BT15" s="239"/>
      <c r="BU15" s="272"/>
      <c r="BV15" s="273"/>
      <c r="BW15" s="273"/>
      <c r="BX15" s="252"/>
      <c r="BY15" s="252"/>
      <c r="BZ15" s="252"/>
      <c r="CA15" s="273"/>
      <c r="CB15" s="273"/>
      <c r="CC15" s="273"/>
      <c r="CD15" s="273"/>
      <c r="CE15" s="252"/>
      <c r="CF15" s="252"/>
      <c r="CG15" s="253"/>
      <c r="CH15" s="252"/>
      <c r="CI15" s="252"/>
      <c r="CJ15" s="252"/>
      <c r="CK15" s="252"/>
      <c r="CL15" s="254"/>
      <c r="CM15" s="230"/>
    </row>
    <row r="16" spans="2:91" ht="12.75" customHeight="1" x14ac:dyDescent="0.2">
      <c r="B16" s="266"/>
      <c r="C16" s="266" t="s">
        <v>174</v>
      </c>
      <c r="D16" s="240"/>
      <c r="E16" s="240"/>
      <c r="F16" s="240"/>
      <c r="G16" s="240"/>
      <c r="H16" s="268"/>
      <c r="I16" s="268"/>
      <c r="J16" s="268"/>
      <c r="K16" s="268"/>
      <c r="L16" s="414">
        <f>'July 1 to 15, 2018'!AM10</f>
        <v>-5</v>
      </c>
      <c r="M16" s="415"/>
      <c r="N16" s="415"/>
      <c r="O16" s="415"/>
      <c r="P16" s="239"/>
      <c r="Q16" s="265"/>
      <c r="R16" s="239"/>
      <c r="S16" s="239"/>
      <c r="T16" s="239"/>
      <c r="U16" s="239"/>
      <c r="V16" s="239"/>
      <c r="W16" s="239"/>
      <c r="X16" s="230"/>
      <c r="Y16" s="239"/>
      <c r="Z16" s="239"/>
      <c r="AA16" s="261" t="s">
        <v>143</v>
      </c>
      <c r="AB16" s="262"/>
      <c r="AC16" s="262"/>
      <c r="AD16" s="244"/>
      <c r="AE16" s="244"/>
      <c r="AF16" s="244"/>
      <c r="AG16" s="262"/>
      <c r="AH16" s="262"/>
      <c r="AI16" s="262"/>
      <c r="AJ16" s="262"/>
      <c r="AK16" s="244"/>
      <c r="AL16" s="246"/>
      <c r="AM16" s="245"/>
      <c r="AN16" s="244"/>
      <c r="AO16" s="244"/>
      <c r="AP16" s="244"/>
      <c r="AQ16" s="244"/>
      <c r="AR16" s="246"/>
      <c r="AS16" s="230"/>
      <c r="AV16" s="266"/>
      <c r="AW16" s="266" t="s">
        <v>174</v>
      </c>
      <c r="AX16" s="240"/>
      <c r="AY16" s="240"/>
      <c r="AZ16" s="240"/>
      <c r="BA16" s="240"/>
      <c r="BB16" s="268"/>
      <c r="BC16" s="268"/>
      <c r="BD16" s="268"/>
      <c r="BE16" s="268"/>
      <c r="BF16" s="414">
        <f>'July 1 to 15, 2018'!AM11</f>
        <v>11</v>
      </c>
      <c r="BG16" s="415"/>
      <c r="BH16" s="415"/>
      <c r="BI16" s="415"/>
      <c r="BJ16" s="239"/>
      <c r="BK16" s="265"/>
      <c r="BL16" s="239"/>
      <c r="BM16" s="239"/>
      <c r="BN16" s="239"/>
      <c r="BO16" s="239"/>
      <c r="BP16" s="239"/>
      <c r="BQ16" s="239"/>
      <c r="BR16" s="230"/>
      <c r="BS16" s="239"/>
      <c r="BT16" s="239"/>
      <c r="BU16" s="261" t="s">
        <v>143</v>
      </c>
      <c r="BV16" s="262"/>
      <c r="BW16" s="262"/>
      <c r="BX16" s="244"/>
      <c r="BY16" s="244"/>
      <c r="BZ16" s="244"/>
      <c r="CA16" s="262"/>
      <c r="CB16" s="262"/>
      <c r="CC16" s="262"/>
      <c r="CD16" s="262"/>
      <c r="CE16" s="244"/>
      <c r="CF16" s="246"/>
      <c r="CG16" s="245"/>
      <c r="CH16" s="244"/>
      <c r="CI16" s="244"/>
      <c r="CJ16" s="244"/>
      <c r="CK16" s="244"/>
      <c r="CL16" s="246"/>
      <c r="CM16" s="230"/>
    </row>
    <row r="17" spans="2:91" ht="12.75" customHeight="1" x14ac:dyDescent="0.2">
      <c r="B17" s="266"/>
      <c r="C17" s="274" t="s">
        <v>145</v>
      </c>
      <c r="D17" s="275"/>
      <c r="E17" s="275"/>
      <c r="F17" s="275"/>
      <c r="G17" s="275"/>
      <c r="H17" s="276"/>
      <c r="I17" s="276"/>
      <c r="J17" s="276"/>
      <c r="K17" s="276"/>
      <c r="L17" s="402">
        <f>'July 1 to 15, 2018'!AN10+'July 1 to 15, 2018'!AO10</f>
        <v>0</v>
      </c>
      <c r="M17" s="403"/>
      <c r="N17" s="403"/>
      <c r="O17" s="403"/>
      <c r="P17" s="252"/>
      <c r="Q17" s="253"/>
      <c r="R17" s="252"/>
      <c r="S17" s="252"/>
      <c r="T17" s="252"/>
      <c r="U17" s="252"/>
      <c r="V17" s="252"/>
      <c r="W17" s="252"/>
      <c r="X17" s="254"/>
      <c r="Y17" s="239"/>
      <c r="Z17" s="239"/>
      <c r="AA17" s="233"/>
      <c r="AB17" s="241" t="s">
        <v>144</v>
      </c>
      <c r="AC17" s="241"/>
      <c r="AD17" s="239"/>
      <c r="AE17" s="239"/>
      <c r="AF17" s="239"/>
      <c r="AG17" s="241"/>
      <c r="AH17" s="241"/>
      <c r="AI17" s="241"/>
      <c r="AJ17" s="241"/>
      <c r="AK17" s="239"/>
      <c r="AL17" s="230"/>
      <c r="AM17" s="265"/>
      <c r="AN17" s="414">
        <f>'July 1 to 15, 2018'!BM10</f>
        <v>0</v>
      </c>
      <c r="AO17" s="414"/>
      <c r="AP17" s="414"/>
      <c r="AQ17" s="414"/>
      <c r="AR17" s="420"/>
      <c r="AS17" s="230"/>
      <c r="AV17" s="266"/>
      <c r="AW17" s="274" t="s">
        <v>145</v>
      </c>
      <c r="AX17" s="275"/>
      <c r="AY17" s="275"/>
      <c r="AZ17" s="275"/>
      <c r="BA17" s="275"/>
      <c r="BB17" s="276"/>
      <c r="BC17" s="276"/>
      <c r="BD17" s="276"/>
      <c r="BE17" s="276"/>
      <c r="BF17" s="402">
        <f>'July 1 to 15, 2018'!CH10+'July 1 to 15, 2018'!AO11</f>
        <v>0</v>
      </c>
      <c r="BG17" s="403"/>
      <c r="BH17" s="403"/>
      <c r="BI17" s="403"/>
      <c r="BJ17" s="252"/>
      <c r="BK17" s="253"/>
      <c r="BL17" s="252"/>
      <c r="BM17" s="252"/>
      <c r="BN17" s="252"/>
      <c r="BO17" s="252"/>
      <c r="BP17" s="252"/>
      <c r="BQ17" s="252"/>
      <c r="BR17" s="254"/>
      <c r="BS17" s="239"/>
      <c r="BT17" s="239"/>
      <c r="BU17" s="233"/>
      <c r="BV17" s="241" t="s">
        <v>144</v>
      </c>
      <c r="BW17" s="241"/>
      <c r="BX17" s="239"/>
      <c r="BY17" s="239"/>
      <c r="BZ17" s="239"/>
      <c r="CA17" s="241"/>
      <c r="CB17" s="241"/>
      <c r="CC17" s="241"/>
      <c r="CD17" s="241"/>
      <c r="CE17" s="239"/>
      <c r="CF17" s="230"/>
      <c r="CG17" s="265"/>
      <c r="CH17" s="414">
        <f>'July 1 to 15, 2018'!BM11</f>
        <v>0</v>
      </c>
      <c r="CI17" s="414"/>
      <c r="CJ17" s="414"/>
      <c r="CK17" s="414"/>
      <c r="CL17" s="420"/>
      <c r="CM17" s="230"/>
    </row>
    <row r="18" spans="2:91" ht="12.75" customHeight="1" x14ac:dyDescent="0.2">
      <c r="B18" s="266"/>
      <c r="C18" s="269" t="s">
        <v>73</v>
      </c>
      <c r="D18" s="270"/>
      <c r="E18" s="270"/>
      <c r="F18" s="270"/>
      <c r="G18" s="270"/>
      <c r="H18" s="271"/>
      <c r="I18" s="271"/>
      <c r="J18" s="271"/>
      <c r="K18" s="271"/>
      <c r="L18" s="404">
        <f>L19+L20</f>
        <v>0</v>
      </c>
      <c r="M18" s="419"/>
      <c r="N18" s="419"/>
      <c r="O18" s="419"/>
      <c r="P18" s="419"/>
      <c r="Q18" s="245"/>
      <c r="R18" s="404">
        <f>'July 1 to 15, 2018'!BG10</f>
        <v>0</v>
      </c>
      <c r="S18" s="419"/>
      <c r="T18" s="419"/>
      <c r="U18" s="419"/>
      <c r="V18" s="419"/>
      <c r="W18" s="244"/>
      <c r="X18" s="246"/>
      <c r="Y18" s="239"/>
      <c r="Z18" s="239"/>
      <c r="AA18" s="233"/>
      <c r="AB18" s="241" t="s">
        <v>146</v>
      </c>
      <c r="AC18" s="241"/>
      <c r="AD18" s="239"/>
      <c r="AE18" s="239"/>
      <c r="AF18" s="239"/>
      <c r="AG18" s="241"/>
      <c r="AH18" s="241"/>
      <c r="AI18" s="241"/>
      <c r="AJ18" s="241"/>
      <c r="AK18" s="239"/>
      <c r="AL18" s="230"/>
      <c r="AM18" s="265"/>
      <c r="AN18" s="414">
        <f>'July 1 to 15, 2018'!BO10</f>
        <v>0</v>
      </c>
      <c r="AO18" s="414"/>
      <c r="AP18" s="414"/>
      <c r="AQ18" s="414"/>
      <c r="AR18" s="420"/>
      <c r="AS18" s="230"/>
      <c r="AV18" s="266"/>
      <c r="AW18" s="269" t="s">
        <v>73</v>
      </c>
      <c r="AX18" s="270"/>
      <c r="AY18" s="270"/>
      <c r="AZ18" s="270"/>
      <c r="BA18" s="270"/>
      <c r="BB18" s="271"/>
      <c r="BC18" s="271"/>
      <c r="BD18" s="271"/>
      <c r="BE18" s="271"/>
      <c r="BF18" s="404">
        <f>BF19+BF20</f>
        <v>0</v>
      </c>
      <c r="BG18" s="419"/>
      <c r="BH18" s="419"/>
      <c r="BI18" s="419"/>
      <c r="BJ18" s="419"/>
      <c r="BK18" s="245"/>
      <c r="BL18" s="404">
        <f>'July 1 to 15, 2018'!BG11</f>
        <v>0</v>
      </c>
      <c r="BM18" s="419"/>
      <c r="BN18" s="419"/>
      <c r="BO18" s="419"/>
      <c r="BP18" s="419"/>
      <c r="BQ18" s="244"/>
      <c r="BR18" s="246"/>
      <c r="BS18" s="239"/>
      <c r="BT18" s="239"/>
      <c r="BU18" s="233"/>
      <c r="BV18" s="241" t="s">
        <v>146</v>
      </c>
      <c r="BW18" s="241"/>
      <c r="BX18" s="239"/>
      <c r="BY18" s="239"/>
      <c r="BZ18" s="239"/>
      <c r="CA18" s="241"/>
      <c r="CB18" s="241"/>
      <c r="CC18" s="241"/>
      <c r="CD18" s="241"/>
      <c r="CE18" s="239"/>
      <c r="CF18" s="230"/>
      <c r="CG18" s="265"/>
      <c r="CH18" s="414">
        <f>'July 1 to 15, 2018'!BO11</f>
        <v>0</v>
      </c>
      <c r="CI18" s="414"/>
      <c r="CJ18" s="414"/>
      <c r="CK18" s="414"/>
      <c r="CL18" s="420"/>
      <c r="CM18" s="230"/>
    </row>
    <row r="19" spans="2:91" ht="12.75" customHeight="1" x14ac:dyDescent="0.2">
      <c r="B19" s="266"/>
      <c r="C19" s="266" t="s">
        <v>180</v>
      </c>
      <c r="D19" s="240"/>
      <c r="E19" s="240"/>
      <c r="F19" s="240"/>
      <c r="G19" s="240"/>
      <c r="H19" s="268"/>
      <c r="I19" s="268"/>
      <c r="J19" s="268"/>
      <c r="K19" s="268"/>
      <c r="L19" s="414">
        <f>'July 1 to 15, 2018'!BF10</f>
        <v>0</v>
      </c>
      <c r="M19" s="415"/>
      <c r="N19" s="415"/>
      <c r="O19" s="415"/>
      <c r="P19" s="239"/>
      <c r="Q19" s="265"/>
      <c r="R19" s="239"/>
      <c r="S19" s="239"/>
      <c r="T19" s="239"/>
      <c r="U19" s="239"/>
      <c r="V19" s="239"/>
      <c r="W19" s="239"/>
      <c r="X19" s="230"/>
      <c r="Y19" s="239"/>
      <c r="Z19" s="239"/>
      <c r="AA19" s="233"/>
      <c r="AB19" s="277" t="s">
        <v>883</v>
      </c>
      <c r="AC19" s="241"/>
      <c r="AD19" s="239"/>
      <c r="AE19" s="239"/>
      <c r="AF19" s="239"/>
      <c r="AG19" s="241"/>
      <c r="AH19" s="241"/>
      <c r="AI19" s="241"/>
      <c r="AJ19" s="241"/>
      <c r="AK19" s="239"/>
      <c r="AL19" s="230"/>
      <c r="AM19" s="265"/>
      <c r="AN19" s="414">
        <f>'July 1 to 15, 2018'!BN10</f>
        <v>0</v>
      </c>
      <c r="AO19" s="414"/>
      <c r="AP19" s="414"/>
      <c r="AQ19" s="414"/>
      <c r="AR19" s="420"/>
      <c r="AS19" s="230"/>
      <c r="AV19" s="266"/>
      <c r="AW19" s="266" t="s">
        <v>180</v>
      </c>
      <c r="AX19" s="240"/>
      <c r="AY19" s="240"/>
      <c r="AZ19" s="240"/>
      <c r="BA19" s="240"/>
      <c r="BB19" s="268"/>
      <c r="BC19" s="268"/>
      <c r="BD19" s="268"/>
      <c r="BE19" s="268"/>
      <c r="BF19" s="414">
        <f>'July 1 to 15, 2018'!BF11</f>
        <v>0</v>
      </c>
      <c r="BG19" s="415"/>
      <c r="BH19" s="415"/>
      <c r="BI19" s="415"/>
      <c r="BJ19" s="239"/>
      <c r="BK19" s="265"/>
      <c r="BL19" s="239"/>
      <c r="BM19" s="239"/>
      <c r="BN19" s="239"/>
      <c r="BO19" s="239"/>
      <c r="BP19" s="239"/>
      <c r="BQ19" s="239"/>
      <c r="BR19" s="230"/>
      <c r="BS19" s="239"/>
      <c r="BT19" s="239"/>
      <c r="BU19" s="233"/>
      <c r="BV19" s="277" t="s">
        <v>883</v>
      </c>
      <c r="BW19" s="241"/>
      <c r="BX19" s="239"/>
      <c r="BY19" s="239"/>
      <c r="BZ19" s="239"/>
      <c r="CA19" s="241"/>
      <c r="CB19" s="241"/>
      <c r="CC19" s="241"/>
      <c r="CD19" s="241"/>
      <c r="CE19" s="239"/>
      <c r="CF19" s="230"/>
      <c r="CG19" s="265"/>
      <c r="CH19" s="414">
        <f>'July 1 to 15, 2018'!BN11</f>
        <v>0</v>
      </c>
      <c r="CI19" s="414"/>
      <c r="CJ19" s="414"/>
      <c r="CK19" s="414"/>
      <c r="CL19" s="420"/>
      <c r="CM19" s="230"/>
    </row>
    <row r="20" spans="2:91" ht="12.75" customHeight="1" x14ac:dyDescent="0.2">
      <c r="B20" s="266"/>
      <c r="C20" s="274" t="s">
        <v>179</v>
      </c>
      <c r="D20" s="275"/>
      <c r="E20" s="275"/>
      <c r="F20" s="275"/>
      <c r="G20" s="275"/>
      <c r="H20" s="276"/>
      <c r="I20" s="276"/>
      <c r="J20" s="276"/>
      <c r="K20" s="276"/>
      <c r="L20" s="402">
        <f>'July 1 to 15, 2018'!BE10</f>
        <v>0</v>
      </c>
      <c r="M20" s="403"/>
      <c r="N20" s="403"/>
      <c r="O20" s="403"/>
      <c r="P20" s="252"/>
      <c r="Q20" s="253"/>
      <c r="R20" s="252"/>
      <c r="S20" s="252"/>
      <c r="T20" s="252"/>
      <c r="U20" s="252"/>
      <c r="V20" s="252"/>
      <c r="W20" s="252"/>
      <c r="X20" s="254"/>
      <c r="Y20" s="239"/>
      <c r="Z20" s="239"/>
      <c r="AA20" s="233"/>
      <c r="AB20" s="241"/>
      <c r="AC20" s="241"/>
      <c r="AD20" s="239"/>
      <c r="AE20" s="239"/>
      <c r="AF20" s="239"/>
      <c r="AG20" s="241"/>
      <c r="AH20" s="241"/>
      <c r="AI20" s="241"/>
      <c r="AJ20" s="241"/>
      <c r="AK20" s="239"/>
      <c r="AL20" s="230"/>
      <c r="AM20" s="265"/>
      <c r="AN20" s="239"/>
      <c r="AO20" s="239"/>
      <c r="AP20" s="239"/>
      <c r="AQ20" s="239"/>
      <c r="AR20" s="230"/>
      <c r="AS20" s="230"/>
      <c r="AV20" s="266"/>
      <c r="AW20" s="274" t="s">
        <v>179</v>
      </c>
      <c r="AX20" s="275"/>
      <c r="AY20" s="275"/>
      <c r="AZ20" s="275"/>
      <c r="BA20" s="275"/>
      <c r="BB20" s="276"/>
      <c r="BC20" s="276"/>
      <c r="BD20" s="276"/>
      <c r="BE20" s="276"/>
      <c r="BF20" s="402">
        <f>'July 1 to 15, 2018'!BE11</f>
        <v>0</v>
      </c>
      <c r="BG20" s="403"/>
      <c r="BH20" s="403"/>
      <c r="BI20" s="403"/>
      <c r="BJ20" s="252"/>
      <c r="BK20" s="253"/>
      <c r="BL20" s="252"/>
      <c r="BM20" s="252"/>
      <c r="BN20" s="252"/>
      <c r="BO20" s="252"/>
      <c r="BP20" s="252"/>
      <c r="BQ20" s="252"/>
      <c r="BR20" s="254"/>
      <c r="BS20" s="239"/>
      <c r="BT20" s="239"/>
      <c r="BU20" s="233"/>
      <c r="BV20" s="277"/>
      <c r="BW20" s="241"/>
      <c r="BX20" s="239"/>
      <c r="BY20" s="239"/>
      <c r="BZ20" s="239"/>
      <c r="CA20" s="241"/>
      <c r="CB20" s="241"/>
      <c r="CC20" s="241"/>
      <c r="CD20" s="241"/>
      <c r="CE20" s="239"/>
      <c r="CF20" s="230"/>
      <c r="CG20" s="265"/>
      <c r="CH20" s="239"/>
      <c r="CI20" s="239"/>
      <c r="CJ20" s="239"/>
      <c r="CK20" s="239"/>
      <c r="CL20" s="230"/>
      <c r="CM20" s="230"/>
    </row>
    <row r="21" spans="2:91" ht="12.75" customHeight="1" x14ac:dyDescent="0.2">
      <c r="B21" s="266"/>
      <c r="C21" s="269" t="s">
        <v>147</v>
      </c>
      <c r="D21" s="270"/>
      <c r="E21" s="270"/>
      <c r="F21" s="270"/>
      <c r="G21" s="270"/>
      <c r="H21" s="271"/>
      <c r="I21" s="271"/>
      <c r="J21" s="271"/>
      <c r="K21" s="271"/>
      <c r="L21" s="412">
        <f>L22+L23</f>
        <v>0</v>
      </c>
      <c r="M21" s="413"/>
      <c r="N21" s="413"/>
      <c r="O21" s="413"/>
      <c r="P21" s="413"/>
      <c r="Q21" s="245"/>
      <c r="R21" s="412">
        <f>SUM(Payslip!R22:U25)</f>
        <v>0</v>
      </c>
      <c r="S21" s="413"/>
      <c r="T21" s="413"/>
      <c r="U21" s="413"/>
      <c r="V21" s="413"/>
      <c r="W21" s="244"/>
      <c r="X21" s="246"/>
      <c r="Y21" s="239"/>
      <c r="Z21" s="239"/>
      <c r="AA21" s="233"/>
      <c r="AB21" s="241"/>
      <c r="AC21" s="241"/>
      <c r="AD21" s="239"/>
      <c r="AE21" s="239"/>
      <c r="AF21" s="239"/>
      <c r="AG21" s="241"/>
      <c r="AH21" s="241"/>
      <c r="AI21" s="241"/>
      <c r="AJ21" s="241"/>
      <c r="AK21" s="239"/>
      <c r="AL21" s="230"/>
      <c r="AM21" s="265"/>
      <c r="AN21" s="239"/>
      <c r="AO21" s="239"/>
      <c r="AP21" s="239"/>
      <c r="AQ21" s="239"/>
      <c r="AR21" s="230"/>
      <c r="AS21" s="230"/>
      <c r="AV21" s="266"/>
      <c r="AW21" s="269" t="s">
        <v>147</v>
      </c>
      <c r="AX21" s="270"/>
      <c r="AY21" s="270"/>
      <c r="AZ21" s="270"/>
      <c r="BA21" s="270"/>
      <c r="BB21" s="271"/>
      <c r="BC21" s="271"/>
      <c r="BD21" s="271"/>
      <c r="BE21" s="271"/>
      <c r="BF21" s="412">
        <f>BF22+BF23</f>
        <v>0</v>
      </c>
      <c r="BG21" s="413"/>
      <c r="BH21" s="413"/>
      <c r="BI21" s="413"/>
      <c r="BJ21" s="413"/>
      <c r="BK21" s="245"/>
      <c r="BL21" s="412">
        <f>SUM(Payslip!BL22:BO25)</f>
        <v>0</v>
      </c>
      <c r="BM21" s="413"/>
      <c r="BN21" s="413"/>
      <c r="BO21" s="413"/>
      <c r="BP21" s="413"/>
      <c r="BQ21" s="244"/>
      <c r="BR21" s="246"/>
      <c r="BS21" s="239"/>
      <c r="BT21" s="239"/>
      <c r="BU21" s="233"/>
      <c r="BV21" s="277"/>
      <c r="BW21" s="241"/>
      <c r="BX21" s="239"/>
      <c r="BY21" s="239"/>
      <c r="BZ21" s="239"/>
      <c r="CA21" s="241"/>
      <c r="CB21" s="241"/>
      <c r="CC21" s="241"/>
      <c r="CD21" s="241"/>
      <c r="CE21" s="239"/>
      <c r="CF21" s="230"/>
      <c r="CG21" s="265"/>
      <c r="CH21" s="239"/>
      <c r="CI21" s="239"/>
      <c r="CJ21" s="239"/>
      <c r="CK21" s="239"/>
      <c r="CL21" s="230"/>
      <c r="CM21" s="230"/>
    </row>
    <row r="22" spans="2:91" ht="12.75" customHeight="1" x14ac:dyDescent="0.2">
      <c r="B22" s="266"/>
      <c r="C22" s="266" t="s">
        <v>148</v>
      </c>
      <c r="D22" s="240"/>
      <c r="E22" s="240"/>
      <c r="F22" s="240"/>
      <c r="G22" s="240"/>
      <c r="H22" s="268"/>
      <c r="I22" s="268"/>
      <c r="J22" s="268"/>
      <c r="K22" s="268"/>
      <c r="L22" s="414">
        <f>'July 1 to 15, 2018'!AU10</f>
        <v>0</v>
      </c>
      <c r="M22" s="415"/>
      <c r="N22" s="415"/>
      <c r="O22" s="415"/>
      <c r="P22" s="239"/>
      <c r="Q22" s="265"/>
      <c r="R22" s="414">
        <f>'July 1 to 15, 2018'!AV10</f>
        <v>0</v>
      </c>
      <c r="S22" s="415"/>
      <c r="T22" s="415"/>
      <c r="U22" s="415"/>
      <c r="V22" s="239"/>
      <c r="W22" s="239"/>
      <c r="X22" s="230"/>
      <c r="Y22" s="239"/>
      <c r="Z22" s="239"/>
      <c r="AA22" s="272"/>
      <c r="AB22" s="273"/>
      <c r="AC22" s="273"/>
      <c r="AD22" s="252"/>
      <c r="AE22" s="252"/>
      <c r="AF22" s="252"/>
      <c r="AG22" s="273"/>
      <c r="AH22" s="273"/>
      <c r="AI22" s="273"/>
      <c r="AJ22" s="273"/>
      <c r="AK22" s="252"/>
      <c r="AL22" s="254"/>
      <c r="AM22" s="253"/>
      <c r="AN22" s="252"/>
      <c r="AO22" s="252"/>
      <c r="AP22" s="252"/>
      <c r="AQ22" s="252"/>
      <c r="AR22" s="254"/>
      <c r="AS22" s="230"/>
      <c r="AV22" s="266"/>
      <c r="AW22" s="266" t="s">
        <v>148</v>
      </c>
      <c r="AX22" s="240"/>
      <c r="AY22" s="240"/>
      <c r="AZ22" s="240"/>
      <c r="BA22" s="240"/>
      <c r="BB22" s="268"/>
      <c r="BC22" s="268"/>
      <c r="BD22" s="268"/>
      <c r="BE22" s="268"/>
      <c r="BF22" s="414">
        <f>'July 1 to 15, 2018'!AU11</f>
        <v>0</v>
      </c>
      <c r="BG22" s="415"/>
      <c r="BH22" s="415"/>
      <c r="BI22" s="415"/>
      <c r="BJ22" s="239"/>
      <c r="BK22" s="265"/>
      <c r="BL22" s="414">
        <f>'July 1 to 15, 2018'!AV11</f>
        <v>0</v>
      </c>
      <c r="BM22" s="415"/>
      <c r="BN22" s="415"/>
      <c r="BO22" s="415"/>
      <c r="BP22" s="239"/>
      <c r="BQ22" s="239"/>
      <c r="BR22" s="230"/>
      <c r="BS22" s="239"/>
      <c r="BT22" s="239"/>
      <c r="BU22" s="272"/>
      <c r="BV22" s="273"/>
      <c r="BW22" s="273"/>
      <c r="BX22" s="252"/>
      <c r="BY22" s="252"/>
      <c r="BZ22" s="252"/>
      <c r="CA22" s="273"/>
      <c r="CB22" s="273"/>
      <c r="CC22" s="273"/>
      <c r="CD22" s="273"/>
      <c r="CE22" s="252"/>
      <c r="CF22" s="254"/>
      <c r="CG22" s="253"/>
      <c r="CH22" s="252"/>
      <c r="CI22" s="252"/>
      <c r="CJ22" s="252"/>
      <c r="CK22" s="252"/>
      <c r="CL22" s="254"/>
      <c r="CM22" s="230"/>
    </row>
    <row r="23" spans="2:91" ht="12.75" customHeight="1" x14ac:dyDescent="0.2">
      <c r="B23" s="266"/>
      <c r="C23" s="266" t="s">
        <v>150</v>
      </c>
      <c r="D23" s="240"/>
      <c r="E23" s="240"/>
      <c r="F23" s="240"/>
      <c r="G23" s="240"/>
      <c r="H23" s="268"/>
      <c r="I23" s="268"/>
      <c r="J23" s="268"/>
      <c r="K23" s="268"/>
      <c r="L23" s="414">
        <f>'July 1 to 15, 2018'!AY10</f>
        <v>0</v>
      </c>
      <c r="M23" s="415"/>
      <c r="N23" s="415"/>
      <c r="O23" s="415"/>
      <c r="P23" s="239"/>
      <c r="Q23" s="265"/>
      <c r="R23" s="414">
        <f>'July 1 to 15, 2018'!AZ10</f>
        <v>0</v>
      </c>
      <c r="S23" s="415"/>
      <c r="T23" s="415"/>
      <c r="U23" s="415"/>
      <c r="V23" s="239"/>
      <c r="W23" s="239"/>
      <c r="X23" s="230"/>
      <c r="Y23" s="239"/>
      <c r="Z23" s="239"/>
      <c r="AA23" s="261" t="s">
        <v>83</v>
      </c>
      <c r="AB23" s="262"/>
      <c r="AC23" s="262"/>
      <c r="AD23" s="244"/>
      <c r="AE23" s="244"/>
      <c r="AF23" s="244"/>
      <c r="AG23" s="262"/>
      <c r="AH23" s="262"/>
      <c r="AI23" s="262"/>
      <c r="AJ23" s="262"/>
      <c r="AK23" s="244"/>
      <c r="AL23" s="246"/>
      <c r="AM23" s="245"/>
      <c r="AN23" s="404">
        <f>'July 1 to 15, 2018'!BP10</f>
        <v>0</v>
      </c>
      <c r="AO23" s="404"/>
      <c r="AP23" s="404"/>
      <c r="AQ23" s="404"/>
      <c r="AR23" s="416"/>
      <c r="AS23" s="230"/>
      <c r="AV23" s="266"/>
      <c r="AW23" s="266" t="s">
        <v>150</v>
      </c>
      <c r="AX23" s="240"/>
      <c r="AY23" s="240"/>
      <c r="AZ23" s="240"/>
      <c r="BA23" s="240"/>
      <c r="BB23" s="268"/>
      <c r="BC23" s="268"/>
      <c r="BD23" s="268"/>
      <c r="BE23" s="268"/>
      <c r="BF23" s="414">
        <f>'July 1 to 15, 2018'!AY11</f>
        <v>0</v>
      </c>
      <c r="BG23" s="415"/>
      <c r="BH23" s="415"/>
      <c r="BI23" s="415"/>
      <c r="BJ23" s="239"/>
      <c r="BK23" s="265"/>
      <c r="BL23" s="414">
        <f>'July 1 to 15, 2018'!AZ11</f>
        <v>0</v>
      </c>
      <c r="BM23" s="415"/>
      <c r="BN23" s="415"/>
      <c r="BO23" s="415"/>
      <c r="BP23" s="239"/>
      <c r="BQ23" s="239"/>
      <c r="BR23" s="230"/>
      <c r="BS23" s="239"/>
      <c r="BT23" s="239"/>
      <c r="BU23" s="261" t="s">
        <v>83</v>
      </c>
      <c r="BV23" s="262"/>
      <c r="BW23" s="262"/>
      <c r="BX23" s="244"/>
      <c r="BY23" s="244"/>
      <c r="BZ23" s="244"/>
      <c r="CA23" s="262"/>
      <c r="CB23" s="262"/>
      <c r="CC23" s="262"/>
      <c r="CD23" s="262"/>
      <c r="CE23" s="244"/>
      <c r="CF23" s="246"/>
      <c r="CG23" s="245"/>
      <c r="CH23" s="404">
        <f>'July 1 to 15, 2018'!BP11</f>
        <v>0</v>
      </c>
      <c r="CI23" s="404"/>
      <c r="CJ23" s="404"/>
      <c r="CK23" s="404"/>
      <c r="CL23" s="416"/>
      <c r="CM23" s="230"/>
    </row>
    <row r="24" spans="2:91" ht="12.75" customHeight="1" x14ac:dyDescent="0.2">
      <c r="B24" s="266"/>
      <c r="C24" s="266" t="s">
        <v>151</v>
      </c>
      <c r="D24" s="240"/>
      <c r="E24" s="240"/>
      <c r="F24" s="240"/>
      <c r="G24" s="240"/>
      <c r="H24" s="268"/>
      <c r="I24" s="268"/>
      <c r="J24" s="268"/>
      <c r="K24" s="268"/>
      <c r="L24" s="414">
        <f>'July 1 to 15, 2018'!AW10</f>
        <v>0</v>
      </c>
      <c r="M24" s="415"/>
      <c r="N24" s="415"/>
      <c r="O24" s="415"/>
      <c r="P24" s="239"/>
      <c r="Q24" s="265"/>
      <c r="R24" s="414">
        <f>'July 1 to 15, 2018'!AX10</f>
        <v>0</v>
      </c>
      <c r="S24" s="415"/>
      <c r="T24" s="415"/>
      <c r="U24" s="415"/>
      <c r="V24" s="239"/>
      <c r="W24" s="239"/>
      <c r="X24" s="230"/>
      <c r="Y24" s="239"/>
      <c r="Z24" s="239"/>
      <c r="AA24" s="233"/>
      <c r="AB24" s="241"/>
      <c r="AC24" s="241"/>
      <c r="AD24" s="239"/>
      <c r="AE24" s="239"/>
      <c r="AF24" s="239"/>
      <c r="AG24" s="241"/>
      <c r="AH24" s="241"/>
      <c r="AI24" s="241"/>
      <c r="AJ24" s="241"/>
      <c r="AK24" s="239"/>
      <c r="AL24" s="230"/>
      <c r="AM24" s="265"/>
      <c r="AN24" s="239"/>
      <c r="AO24" s="239"/>
      <c r="AP24" s="239"/>
      <c r="AQ24" s="239"/>
      <c r="AR24" s="230"/>
      <c r="AS24" s="230"/>
      <c r="AV24" s="266"/>
      <c r="AW24" s="266" t="s">
        <v>151</v>
      </c>
      <c r="AX24" s="240"/>
      <c r="AY24" s="240"/>
      <c r="AZ24" s="240"/>
      <c r="BA24" s="240"/>
      <c r="BB24" s="268"/>
      <c r="BC24" s="268"/>
      <c r="BD24" s="268"/>
      <c r="BE24" s="268"/>
      <c r="BF24" s="414">
        <f>'July 1 to 15, 2018'!AW11</f>
        <v>0</v>
      </c>
      <c r="BG24" s="415"/>
      <c r="BH24" s="415"/>
      <c r="BI24" s="415"/>
      <c r="BJ24" s="239"/>
      <c r="BK24" s="265"/>
      <c r="BL24" s="414">
        <f>'July 1 to 15, 2018'!AX11</f>
        <v>0</v>
      </c>
      <c r="BM24" s="415"/>
      <c r="BN24" s="415"/>
      <c r="BO24" s="415"/>
      <c r="BP24" s="239"/>
      <c r="BQ24" s="239"/>
      <c r="BR24" s="230"/>
      <c r="BS24" s="239"/>
      <c r="BT24" s="239"/>
      <c r="BU24" s="233"/>
      <c r="BV24" s="241"/>
      <c r="BW24" s="241"/>
      <c r="BX24" s="239"/>
      <c r="BY24" s="239"/>
      <c r="BZ24" s="239"/>
      <c r="CA24" s="241"/>
      <c r="CB24" s="241"/>
      <c r="CC24" s="241"/>
      <c r="CD24" s="241"/>
      <c r="CE24" s="239"/>
      <c r="CF24" s="230"/>
      <c r="CG24" s="265"/>
      <c r="CH24" s="239"/>
      <c r="CI24" s="239"/>
      <c r="CJ24" s="239"/>
      <c r="CK24" s="239"/>
      <c r="CL24" s="230"/>
      <c r="CM24" s="230"/>
    </row>
    <row r="25" spans="2:91" ht="12.75" customHeight="1" x14ac:dyDescent="0.2">
      <c r="B25" s="266"/>
      <c r="C25" s="274" t="s">
        <v>152</v>
      </c>
      <c r="D25" s="275"/>
      <c r="E25" s="275"/>
      <c r="F25" s="275"/>
      <c r="G25" s="275"/>
      <c r="H25" s="276"/>
      <c r="I25" s="276"/>
      <c r="J25" s="276"/>
      <c r="K25" s="276"/>
      <c r="L25" s="402">
        <f>'July 1 to 15, 2018'!BA10</f>
        <v>0</v>
      </c>
      <c r="M25" s="403"/>
      <c r="N25" s="403"/>
      <c r="O25" s="403"/>
      <c r="P25" s="252"/>
      <c r="Q25" s="253"/>
      <c r="R25" s="402">
        <f>'July 1 to 15, 2018'!BB10</f>
        <v>0</v>
      </c>
      <c r="S25" s="403"/>
      <c r="T25" s="403"/>
      <c r="U25" s="403"/>
      <c r="V25" s="252"/>
      <c r="W25" s="252"/>
      <c r="X25" s="254"/>
      <c r="Y25" s="239"/>
      <c r="Z25" s="239"/>
      <c r="AA25" s="272"/>
      <c r="AB25" s="273"/>
      <c r="AC25" s="273"/>
      <c r="AD25" s="252"/>
      <c r="AE25" s="252"/>
      <c r="AF25" s="252"/>
      <c r="AG25" s="273"/>
      <c r="AH25" s="273"/>
      <c r="AI25" s="273"/>
      <c r="AJ25" s="273"/>
      <c r="AK25" s="252"/>
      <c r="AL25" s="254"/>
      <c r="AM25" s="253"/>
      <c r="AN25" s="252"/>
      <c r="AO25" s="252"/>
      <c r="AP25" s="252"/>
      <c r="AQ25" s="252"/>
      <c r="AR25" s="254"/>
      <c r="AS25" s="230"/>
      <c r="AV25" s="266"/>
      <c r="AW25" s="274" t="s">
        <v>152</v>
      </c>
      <c r="AX25" s="275"/>
      <c r="AY25" s="275"/>
      <c r="AZ25" s="275"/>
      <c r="BA25" s="275"/>
      <c r="BB25" s="276"/>
      <c r="BC25" s="276"/>
      <c r="BD25" s="276"/>
      <c r="BE25" s="276"/>
      <c r="BF25" s="402">
        <f>'July 1 to 15, 2018'!BA11</f>
        <v>0</v>
      </c>
      <c r="BG25" s="403"/>
      <c r="BH25" s="403"/>
      <c r="BI25" s="403"/>
      <c r="BJ25" s="252"/>
      <c r="BK25" s="253"/>
      <c r="BL25" s="402">
        <f>'July 1 to 15, 2018'!BB11</f>
        <v>0</v>
      </c>
      <c r="BM25" s="403"/>
      <c r="BN25" s="403"/>
      <c r="BO25" s="403"/>
      <c r="BP25" s="252"/>
      <c r="BQ25" s="252"/>
      <c r="BR25" s="254"/>
      <c r="BS25" s="239"/>
      <c r="BT25" s="239"/>
      <c r="BU25" s="272"/>
      <c r="BV25" s="273"/>
      <c r="BW25" s="273"/>
      <c r="BX25" s="252"/>
      <c r="BY25" s="252"/>
      <c r="BZ25" s="252"/>
      <c r="CA25" s="273"/>
      <c r="CB25" s="273"/>
      <c r="CC25" s="273"/>
      <c r="CD25" s="273"/>
      <c r="CE25" s="252"/>
      <c r="CF25" s="254"/>
      <c r="CG25" s="253"/>
      <c r="CH25" s="252"/>
      <c r="CI25" s="252"/>
      <c r="CJ25" s="252"/>
      <c r="CK25" s="252"/>
      <c r="CL25" s="254"/>
      <c r="CM25" s="230"/>
    </row>
    <row r="26" spans="2:91" ht="12.75" customHeight="1" x14ac:dyDescent="0.2">
      <c r="B26" s="266"/>
      <c r="C26" s="269" t="s">
        <v>153</v>
      </c>
      <c r="D26" s="270"/>
      <c r="E26" s="270"/>
      <c r="F26" s="270"/>
      <c r="G26" s="270"/>
      <c r="H26" s="271"/>
      <c r="I26" s="271"/>
      <c r="J26" s="271"/>
      <c r="K26" s="271"/>
      <c r="L26" s="271"/>
      <c r="M26" s="271"/>
      <c r="N26" s="271"/>
      <c r="O26" s="271"/>
      <c r="P26" s="271"/>
      <c r="Q26" s="245"/>
      <c r="R26" s="404">
        <f>'July 1 to 15, 2018'!BD10</f>
        <v>0</v>
      </c>
      <c r="S26" s="404"/>
      <c r="T26" s="404"/>
      <c r="U26" s="404"/>
      <c r="V26" s="404"/>
      <c r="W26" s="244"/>
      <c r="X26" s="246"/>
      <c r="Y26" s="239"/>
      <c r="Z26" s="239"/>
      <c r="AA26" s="279" t="s">
        <v>186</v>
      </c>
      <c r="AB26" s="256"/>
      <c r="AC26" s="256"/>
      <c r="AD26" s="257"/>
      <c r="AE26" s="257"/>
      <c r="AF26" s="257"/>
      <c r="AG26" s="256"/>
      <c r="AH26" s="280"/>
      <c r="AI26" s="280"/>
      <c r="AJ26" s="280"/>
      <c r="AK26" s="257"/>
      <c r="AL26" s="257"/>
      <c r="AM26" s="258"/>
      <c r="AN26" s="405">
        <f>AN10+AN12+AN13+AN14+AN17+AN18+AN19+AN23</f>
        <v>134.19999999999999</v>
      </c>
      <c r="AO26" s="405"/>
      <c r="AP26" s="405"/>
      <c r="AQ26" s="405"/>
      <c r="AR26" s="406"/>
      <c r="AS26" s="230"/>
      <c r="AV26" s="266"/>
      <c r="AW26" s="269" t="s">
        <v>153</v>
      </c>
      <c r="AX26" s="270"/>
      <c r="AY26" s="270"/>
      <c r="AZ26" s="270"/>
      <c r="BA26" s="270"/>
      <c r="BB26" s="271"/>
      <c r="BC26" s="271"/>
      <c r="BD26" s="271"/>
      <c r="BE26" s="271"/>
      <c r="BF26" s="271"/>
      <c r="BG26" s="271"/>
      <c r="BH26" s="271"/>
      <c r="BI26" s="271"/>
      <c r="BJ26" s="271"/>
      <c r="BK26" s="245"/>
      <c r="BL26" s="404">
        <f>'July 1 to 15, 2018'!BD11</f>
        <v>0</v>
      </c>
      <c r="BM26" s="404"/>
      <c r="BN26" s="404"/>
      <c r="BO26" s="404"/>
      <c r="BP26" s="404"/>
      <c r="BQ26" s="244"/>
      <c r="BR26" s="246"/>
      <c r="BS26" s="239"/>
      <c r="BT26" s="239"/>
      <c r="BU26" s="279" t="s">
        <v>186</v>
      </c>
      <c r="BV26" s="256"/>
      <c r="BW26" s="256"/>
      <c r="BX26" s="257"/>
      <c r="BY26" s="257"/>
      <c r="BZ26" s="257"/>
      <c r="CA26" s="256"/>
      <c r="CB26" s="280"/>
      <c r="CC26" s="280"/>
      <c r="CD26" s="280"/>
      <c r="CE26" s="257"/>
      <c r="CF26" s="257"/>
      <c r="CG26" s="258"/>
      <c r="CH26" s="405">
        <f>CH10+CH12+CH13+CH14+CH17+CH18+CH19+CH23</f>
        <v>0</v>
      </c>
      <c r="CI26" s="405"/>
      <c r="CJ26" s="405"/>
      <c r="CK26" s="405"/>
      <c r="CL26" s="406"/>
      <c r="CM26" s="230"/>
    </row>
    <row r="27" spans="2:91" ht="12.75" customHeight="1" x14ac:dyDescent="0.2">
      <c r="B27" s="266"/>
      <c r="C27" s="281"/>
      <c r="D27" s="275"/>
      <c r="E27" s="275"/>
      <c r="F27" s="275"/>
      <c r="G27" s="275"/>
      <c r="H27" s="276"/>
      <c r="I27" s="276"/>
      <c r="J27" s="276"/>
      <c r="K27" s="276"/>
      <c r="L27" s="402">
        <f>'July 1 to 15, 2018'!BC10</f>
        <v>0</v>
      </c>
      <c r="M27" s="403"/>
      <c r="N27" s="403"/>
      <c r="O27" s="403"/>
      <c r="P27" s="276"/>
      <c r="Q27" s="253"/>
      <c r="R27" s="252"/>
      <c r="S27" s="252"/>
      <c r="T27" s="252"/>
      <c r="U27" s="252"/>
      <c r="V27" s="252"/>
      <c r="W27" s="252"/>
      <c r="X27" s="254"/>
      <c r="Y27" s="239"/>
      <c r="Z27" s="239"/>
      <c r="AA27" s="189"/>
      <c r="AB27" s="189"/>
      <c r="AC27" s="189"/>
      <c r="AG27" s="189"/>
      <c r="AH27" s="189"/>
      <c r="AI27" s="189"/>
      <c r="AJ27" s="189"/>
      <c r="AK27" s="239"/>
      <c r="AL27" s="239"/>
      <c r="AM27" s="239"/>
      <c r="AN27" s="239"/>
      <c r="AO27" s="239"/>
      <c r="AP27" s="239"/>
      <c r="AQ27" s="239"/>
      <c r="AR27" s="239"/>
      <c r="AS27" s="230"/>
      <c r="AV27" s="266"/>
      <c r="AW27" s="281"/>
      <c r="AX27" s="275"/>
      <c r="AY27" s="275"/>
      <c r="AZ27" s="275"/>
      <c r="BA27" s="275"/>
      <c r="BB27" s="276"/>
      <c r="BC27" s="276"/>
      <c r="BD27" s="276"/>
      <c r="BE27" s="276"/>
      <c r="BF27" s="402">
        <f>'July 1 to 15, 2018'!BC11</f>
        <v>0</v>
      </c>
      <c r="BG27" s="403"/>
      <c r="BH27" s="403"/>
      <c r="BI27" s="403"/>
      <c r="BJ27" s="276"/>
      <c r="BK27" s="253"/>
      <c r="BL27" s="252"/>
      <c r="BM27" s="252"/>
      <c r="BN27" s="252"/>
      <c r="BO27" s="252"/>
      <c r="BP27" s="252"/>
      <c r="BQ27" s="252"/>
      <c r="BR27" s="254"/>
      <c r="BS27" s="239"/>
      <c r="BT27" s="239"/>
      <c r="BU27" s="189"/>
      <c r="BV27" s="189"/>
      <c r="BW27" s="189"/>
      <c r="CA27" s="189"/>
      <c r="CB27" s="189"/>
      <c r="CC27" s="189"/>
      <c r="CD27" s="189"/>
      <c r="CE27" s="239"/>
      <c r="CF27" s="239"/>
      <c r="CG27" s="239"/>
      <c r="CH27" s="239"/>
      <c r="CI27" s="239"/>
      <c r="CJ27" s="239"/>
      <c r="CK27" s="239"/>
      <c r="CL27" s="239"/>
      <c r="CM27" s="230"/>
    </row>
    <row r="28" spans="2:91" ht="12.75" customHeight="1" x14ac:dyDescent="0.2">
      <c r="B28" s="266"/>
      <c r="C28" s="282" t="s">
        <v>154</v>
      </c>
      <c r="D28" s="283"/>
      <c r="E28" s="283"/>
      <c r="F28" s="283"/>
      <c r="G28" s="283"/>
      <c r="H28" s="284"/>
      <c r="I28" s="284"/>
      <c r="J28" s="284"/>
      <c r="K28" s="284"/>
      <c r="L28" s="284"/>
      <c r="M28" s="284"/>
      <c r="N28" s="284"/>
      <c r="O28" s="284"/>
      <c r="P28" s="257"/>
      <c r="Q28" s="258"/>
      <c r="R28" s="405">
        <f>'July 1 to 15, 2018'!AR10</f>
        <v>0</v>
      </c>
      <c r="S28" s="405"/>
      <c r="T28" s="405"/>
      <c r="U28" s="405"/>
      <c r="V28" s="405"/>
      <c r="W28" s="257"/>
      <c r="X28" s="260"/>
      <c r="Y28" s="239"/>
      <c r="Z28" s="239"/>
      <c r="AA28" s="189"/>
      <c r="AB28" s="189"/>
      <c r="AC28" s="189"/>
      <c r="AG28" s="189"/>
      <c r="AH28" s="189"/>
      <c r="AI28" s="189"/>
      <c r="AJ28" s="189"/>
      <c r="AK28" s="239"/>
      <c r="AL28" s="239"/>
      <c r="AM28" s="239"/>
      <c r="AN28" s="239"/>
      <c r="AO28" s="239"/>
      <c r="AP28" s="239"/>
      <c r="AQ28" s="239"/>
      <c r="AR28" s="239"/>
      <c r="AS28" s="230"/>
      <c r="AV28" s="266"/>
      <c r="AW28" s="282" t="s">
        <v>154</v>
      </c>
      <c r="AX28" s="283"/>
      <c r="AY28" s="283"/>
      <c r="AZ28" s="283"/>
      <c r="BA28" s="283"/>
      <c r="BB28" s="284"/>
      <c r="BC28" s="284"/>
      <c r="BD28" s="284"/>
      <c r="BE28" s="284"/>
      <c r="BF28" s="284"/>
      <c r="BG28" s="284"/>
      <c r="BH28" s="284"/>
      <c r="BI28" s="284"/>
      <c r="BJ28" s="257"/>
      <c r="BK28" s="258"/>
      <c r="BL28" s="405">
        <f>'July 1 to 15, 2018'!AR11</f>
        <v>0</v>
      </c>
      <c r="BM28" s="405"/>
      <c r="BN28" s="405"/>
      <c r="BO28" s="405"/>
      <c r="BP28" s="405"/>
      <c r="BQ28" s="257"/>
      <c r="BR28" s="260"/>
      <c r="BS28" s="239"/>
      <c r="BT28" s="239"/>
      <c r="BU28" s="189"/>
      <c r="BV28" s="189"/>
      <c r="BW28" s="189"/>
      <c r="CA28" s="189"/>
      <c r="CB28" s="189"/>
      <c r="CC28" s="189"/>
      <c r="CD28" s="189"/>
      <c r="CE28" s="239"/>
      <c r="CF28" s="239"/>
      <c r="CG28" s="239"/>
      <c r="CH28" s="239"/>
      <c r="CI28" s="239"/>
      <c r="CJ28" s="239"/>
      <c r="CK28" s="239"/>
      <c r="CL28" s="239"/>
      <c r="CM28" s="230"/>
    </row>
    <row r="29" spans="2:91" ht="12.75" customHeight="1" x14ac:dyDescent="0.2">
      <c r="B29" s="266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189"/>
      <c r="AB29" s="189"/>
      <c r="AC29" s="189"/>
      <c r="AG29" s="189"/>
      <c r="AH29" s="189"/>
      <c r="AI29" s="189"/>
      <c r="AJ29" s="189"/>
      <c r="AK29" s="239"/>
      <c r="AL29" s="239"/>
      <c r="AM29" s="239"/>
      <c r="AN29" s="239"/>
      <c r="AO29" s="239"/>
      <c r="AP29" s="239"/>
      <c r="AQ29" s="239"/>
      <c r="AR29" s="239"/>
      <c r="AS29" s="230"/>
      <c r="AV29" s="266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39"/>
      <c r="BT29" s="239"/>
      <c r="BU29" s="189"/>
      <c r="BV29" s="189"/>
      <c r="BW29" s="189"/>
      <c r="CA29" s="189"/>
      <c r="CB29" s="189"/>
      <c r="CC29" s="189"/>
      <c r="CD29" s="189"/>
      <c r="CE29" s="239"/>
      <c r="CF29" s="239"/>
      <c r="CG29" s="239"/>
      <c r="CH29" s="239"/>
      <c r="CI29" s="239"/>
      <c r="CJ29" s="239"/>
      <c r="CK29" s="239"/>
      <c r="CL29" s="239"/>
      <c r="CM29" s="230"/>
    </row>
    <row r="30" spans="2:91" ht="12.75" customHeight="1" x14ac:dyDescent="0.25">
      <c r="B30" s="266"/>
      <c r="C30" s="189" t="s">
        <v>155</v>
      </c>
      <c r="D30" s="189"/>
      <c r="E30" s="189"/>
      <c r="F30" s="189"/>
      <c r="G30" s="241"/>
      <c r="I30" s="241"/>
      <c r="J30" s="241"/>
      <c r="K30" s="241"/>
      <c r="L30" s="241"/>
      <c r="M30" s="239"/>
      <c r="N30" s="239"/>
      <c r="O30" s="239"/>
      <c r="P30" s="239"/>
      <c r="Q30" s="239"/>
      <c r="R30" s="407">
        <f>'July 1 to 15, 2018'!BH10</f>
        <v>4880</v>
      </c>
      <c r="S30" s="407"/>
      <c r="T30" s="407"/>
      <c r="U30" s="407"/>
      <c r="V30" s="407"/>
      <c r="W30" s="239"/>
      <c r="X30" s="239"/>
      <c r="Y30" s="239"/>
      <c r="Z30" s="239"/>
      <c r="AA30" s="189" t="s">
        <v>187</v>
      </c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408">
        <f>'July 1 to 15, 2018'!BS10</f>
        <v>4745.8</v>
      </c>
      <c r="AO30" s="409"/>
      <c r="AP30" s="409"/>
      <c r="AQ30" s="409"/>
      <c r="AR30" s="409"/>
      <c r="AS30" s="230"/>
      <c r="AV30" s="266"/>
      <c r="AW30" s="189" t="s">
        <v>155</v>
      </c>
      <c r="AX30" s="189"/>
      <c r="AY30" s="189"/>
      <c r="AZ30" s="189"/>
      <c r="BA30" s="241"/>
      <c r="BC30" s="241"/>
      <c r="BD30" s="241"/>
      <c r="BE30" s="241"/>
      <c r="BF30" s="241"/>
      <c r="BG30" s="239"/>
      <c r="BH30" s="239"/>
      <c r="BI30" s="239"/>
      <c r="BJ30" s="239"/>
      <c r="BK30" s="239"/>
      <c r="BL30" s="407">
        <f>'July 1 to 15, 2018'!BH11</f>
        <v>0</v>
      </c>
      <c r="BM30" s="407"/>
      <c r="BN30" s="407"/>
      <c r="BO30" s="407"/>
      <c r="BP30" s="407"/>
      <c r="BQ30" s="239"/>
      <c r="BR30" s="239"/>
      <c r="BS30" s="239"/>
      <c r="BT30" s="239"/>
      <c r="BU30" s="189" t="s">
        <v>187</v>
      </c>
      <c r="BV30" s="239"/>
      <c r="BW30" s="239"/>
      <c r="BX30" s="239"/>
      <c r="BY30" s="239"/>
      <c r="BZ30" s="239"/>
      <c r="CA30" s="239"/>
      <c r="CB30" s="239"/>
      <c r="CC30" s="239"/>
      <c r="CD30" s="239"/>
      <c r="CE30" s="239"/>
      <c r="CF30" s="239"/>
      <c r="CG30" s="239"/>
      <c r="CH30" s="408">
        <f>'July 1 to 15, 2018'!BS11</f>
        <v>0</v>
      </c>
      <c r="CI30" s="409"/>
      <c r="CJ30" s="409"/>
      <c r="CK30" s="409"/>
      <c r="CL30" s="409"/>
      <c r="CM30" s="230"/>
    </row>
    <row r="31" spans="2:91" ht="12.75" customHeight="1" x14ac:dyDescent="0.2">
      <c r="B31" s="266"/>
      <c r="C31" s="410" t="s">
        <v>188</v>
      </c>
      <c r="D31" s="410"/>
      <c r="E31" s="410"/>
      <c r="F31" s="410"/>
      <c r="G31" s="410"/>
      <c r="H31" s="410"/>
      <c r="I31" s="410"/>
      <c r="J31" s="410"/>
      <c r="K31" s="410"/>
      <c r="L31" s="410"/>
      <c r="M31" s="410"/>
      <c r="N31" s="410"/>
      <c r="O31" s="410"/>
      <c r="P31" s="410"/>
      <c r="Q31" s="410"/>
      <c r="R31" s="410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0"/>
      <c r="AV31" s="266"/>
      <c r="AW31" s="410" t="s">
        <v>188</v>
      </c>
      <c r="AX31" s="410"/>
      <c r="AY31" s="410"/>
      <c r="AZ31" s="410"/>
      <c r="BA31" s="410"/>
      <c r="BB31" s="410"/>
      <c r="BC31" s="410"/>
      <c r="BD31" s="410"/>
      <c r="BE31" s="410"/>
      <c r="BF31" s="410"/>
      <c r="BG31" s="410"/>
      <c r="BH31" s="410"/>
      <c r="BI31" s="410"/>
      <c r="BJ31" s="410"/>
      <c r="BK31" s="410"/>
      <c r="BL31" s="410"/>
      <c r="BM31" s="410"/>
      <c r="BN31" s="410"/>
      <c r="BO31" s="410"/>
      <c r="BP31" s="410"/>
      <c r="BQ31" s="410"/>
      <c r="BR31" s="410"/>
      <c r="BS31" s="410"/>
      <c r="BT31" s="410"/>
      <c r="BU31" s="410"/>
      <c r="BV31" s="410"/>
      <c r="BW31" s="410"/>
      <c r="BX31" s="410"/>
      <c r="BY31" s="410"/>
      <c r="BZ31" s="410"/>
      <c r="CA31" s="410"/>
      <c r="CB31" s="410"/>
      <c r="CC31" s="410"/>
      <c r="CD31" s="410"/>
      <c r="CE31" s="410"/>
      <c r="CF31" s="410"/>
      <c r="CG31" s="410"/>
      <c r="CH31" s="410"/>
      <c r="CI31" s="410"/>
      <c r="CJ31" s="410"/>
      <c r="CK31" s="410"/>
      <c r="CL31" s="410"/>
      <c r="CM31" s="230"/>
    </row>
    <row r="32" spans="2:91" ht="12.75" customHeight="1" x14ac:dyDescent="0.2">
      <c r="B32" s="266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0"/>
      <c r="N32" s="410"/>
      <c r="O32" s="410"/>
      <c r="P32" s="410"/>
      <c r="Q32" s="410"/>
      <c r="R32" s="410"/>
      <c r="S32" s="410"/>
      <c r="T32" s="410"/>
      <c r="U32" s="410"/>
      <c r="V32" s="410"/>
      <c r="W32" s="410"/>
      <c r="X32" s="410"/>
      <c r="Y32" s="410"/>
      <c r="Z32" s="410"/>
      <c r="AA32" s="410"/>
      <c r="AB32" s="410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0"/>
      <c r="AR32" s="410"/>
      <c r="AS32" s="230"/>
      <c r="AV32" s="266"/>
      <c r="AW32" s="410"/>
      <c r="AX32" s="410"/>
      <c r="AY32" s="410"/>
      <c r="AZ32" s="410"/>
      <c r="BA32" s="410"/>
      <c r="BB32" s="410"/>
      <c r="BC32" s="410"/>
      <c r="BD32" s="410"/>
      <c r="BE32" s="410"/>
      <c r="BF32" s="410"/>
      <c r="BG32" s="410"/>
      <c r="BH32" s="410"/>
      <c r="BI32" s="410"/>
      <c r="BJ32" s="410"/>
      <c r="BK32" s="410"/>
      <c r="BL32" s="410"/>
      <c r="BM32" s="410"/>
      <c r="BN32" s="410"/>
      <c r="BO32" s="410"/>
      <c r="BP32" s="410"/>
      <c r="BQ32" s="410"/>
      <c r="BR32" s="410"/>
      <c r="BS32" s="410"/>
      <c r="BT32" s="410"/>
      <c r="BU32" s="410"/>
      <c r="BV32" s="410"/>
      <c r="BW32" s="410"/>
      <c r="BX32" s="410"/>
      <c r="BY32" s="410"/>
      <c r="BZ32" s="410"/>
      <c r="CA32" s="410"/>
      <c r="CB32" s="410"/>
      <c r="CC32" s="410"/>
      <c r="CD32" s="410"/>
      <c r="CE32" s="410"/>
      <c r="CF32" s="410"/>
      <c r="CG32" s="410"/>
      <c r="CH32" s="410"/>
      <c r="CI32" s="410"/>
      <c r="CJ32" s="410"/>
      <c r="CK32" s="410"/>
      <c r="CL32" s="410"/>
      <c r="CM32" s="230"/>
    </row>
    <row r="33" spans="2:91" ht="12.75" customHeight="1" x14ac:dyDescent="0.2">
      <c r="B33" s="233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410"/>
      <c r="AB33" s="410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0"/>
      <c r="AR33" s="410"/>
      <c r="AS33" s="230"/>
      <c r="AV33" s="233"/>
      <c r="AW33" s="410"/>
      <c r="AX33" s="410"/>
      <c r="AY33" s="410"/>
      <c r="AZ33" s="410"/>
      <c r="BA33" s="410"/>
      <c r="BB33" s="410"/>
      <c r="BC33" s="410"/>
      <c r="BD33" s="410"/>
      <c r="BE33" s="410"/>
      <c r="BF33" s="410"/>
      <c r="BG33" s="410"/>
      <c r="BH33" s="410"/>
      <c r="BI33" s="410"/>
      <c r="BJ33" s="410"/>
      <c r="BK33" s="410"/>
      <c r="BL33" s="410"/>
      <c r="BM33" s="410"/>
      <c r="BN33" s="410"/>
      <c r="BO33" s="410"/>
      <c r="BP33" s="410"/>
      <c r="BQ33" s="410"/>
      <c r="BR33" s="410"/>
      <c r="BS33" s="410"/>
      <c r="BT33" s="410"/>
      <c r="BU33" s="410"/>
      <c r="BV33" s="410"/>
      <c r="BW33" s="410"/>
      <c r="BX33" s="410"/>
      <c r="BY33" s="410"/>
      <c r="BZ33" s="410"/>
      <c r="CA33" s="410"/>
      <c r="CB33" s="410"/>
      <c r="CC33" s="410"/>
      <c r="CD33" s="410"/>
      <c r="CE33" s="410"/>
      <c r="CF33" s="410"/>
      <c r="CG33" s="410"/>
      <c r="CH33" s="410"/>
      <c r="CI33" s="410"/>
      <c r="CJ33" s="410"/>
      <c r="CK33" s="410"/>
      <c r="CL33" s="410"/>
      <c r="CM33" s="230"/>
    </row>
    <row r="34" spans="2:91" ht="12.75" customHeight="1" x14ac:dyDescent="0.2">
      <c r="B34" s="272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  <c r="AC34" s="411"/>
      <c r="AD34" s="411"/>
      <c r="AE34" s="411"/>
      <c r="AF34" s="411"/>
      <c r="AG34" s="411"/>
      <c r="AH34" s="411"/>
      <c r="AI34" s="411"/>
      <c r="AJ34" s="411"/>
      <c r="AK34" s="411"/>
      <c r="AL34" s="411"/>
      <c r="AM34" s="411"/>
      <c r="AN34" s="411"/>
      <c r="AO34" s="411"/>
      <c r="AP34" s="411"/>
      <c r="AQ34" s="411"/>
      <c r="AR34" s="411"/>
      <c r="AS34" s="254"/>
      <c r="AV34" s="272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254"/>
    </row>
    <row r="37" spans="2:91" ht="12.75" customHeight="1" x14ac:dyDescent="0.2">
      <c r="B37" s="226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8"/>
      <c r="AV37" s="226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  <c r="BS37" s="227"/>
      <c r="BT37" s="227"/>
      <c r="BU37" s="227"/>
      <c r="BV37" s="227"/>
      <c r="BW37" s="227"/>
      <c r="BX37" s="227"/>
      <c r="BY37" s="227"/>
      <c r="BZ37" s="227"/>
      <c r="CA37" s="227"/>
      <c r="CB37" s="227"/>
      <c r="CC37" s="227"/>
      <c r="CD37" s="227"/>
      <c r="CE37" s="227"/>
      <c r="CF37" s="227"/>
      <c r="CG37" s="227"/>
      <c r="CH37" s="227"/>
      <c r="CI37" s="227"/>
      <c r="CJ37" s="227"/>
      <c r="CK37" s="227"/>
      <c r="CL37" s="227"/>
      <c r="CM37" s="228"/>
    </row>
    <row r="38" spans="2:91" ht="12.75" customHeight="1" x14ac:dyDescent="0.2">
      <c r="B38" s="229"/>
      <c r="C38" s="424" t="s">
        <v>168</v>
      </c>
      <c r="D38" s="424"/>
      <c r="E38" s="424"/>
      <c r="F38" s="424"/>
      <c r="G38" s="424"/>
      <c r="H38" s="424"/>
      <c r="I38" s="424"/>
      <c r="J38" s="424"/>
      <c r="K38" s="424"/>
      <c r="L38" s="425">
        <f>'July 1 to 15, 2018'!A12</f>
        <v>3</v>
      </c>
      <c r="M38" s="426"/>
      <c r="N38" s="429">
        <f>'July 1 to 15, 2018'!B12</f>
        <v>0</v>
      </c>
      <c r="O38" s="429"/>
      <c r="P38" s="429"/>
      <c r="Q38" s="429"/>
      <c r="R38" s="429"/>
      <c r="S38" s="429"/>
      <c r="T38" s="429"/>
      <c r="U38" s="429"/>
      <c r="V38" s="429"/>
      <c r="W38" s="429"/>
      <c r="X38" s="430"/>
      <c r="Y38" s="433" t="s">
        <v>190</v>
      </c>
      <c r="Z38" s="434"/>
      <c r="AA38" s="434"/>
      <c r="AB38" s="434"/>
      <c r="AC38" s="434"/>
      <c r="AD38" s="434"/>
      <c r="AE38" s="434"/>
      <c r="AF38" s="434"/>
      <c r="AG38" s="434"/>
      <c r="AH38" s="434"/>
      <c r="AI38" s="435"/>
      <c r="AJ38" s="227"/>
      <c r="AK38" s="227"/>
      <c r="AL38" s="227"/>
      <c r="AM38" s="227"/>
      <c r="AN38" s="227"/>
      <c r="AO38" s="227"/>
      <c r="AP38" s="227"/>
      <c r="AQ38" s="227"/>
      <c r="AR38" s="228"/>
      <c r="AS38" s="230"/>
      <c r="AV38" s="229"/>
      <c r="AW38" s="424" t="s">
        <v>168</v>
      </c>
      <c r="AX38" s="424"/>
      <c r="AY38" s="424"/>
      <c r="AZ38" s="424"/>
      <c r="BA38" s="424"/>
      <c r="BB38" s="424"/>
      <c r="BC38" s="424"/>
      <c r="BD38" s="424"/>
      <c r="BE38" s="424"/>
      <c r="BF38" s="425">
        <f>'July 1 to 15, 2018'!A13</f>
        <v>4</v>
      </c>
      <c r="BG38" s="426"/>
      <c r="BH38" s="429">
        <f>'July 1 to 15, 2018'!B13</f>
        <v>0</v>
      </c>
      <c r="BI38" s="429"/>
      <c r="BJ38" s="429"/>
      <c r="BK38" s="429"/>
      <c r="BL38" s="429"/>
      <c r="BM38" s="429"/>
      <c r="BN38" s="429"/>
      <c r="BO38" s="429"/>
      <c r="BP38" s="429"/>
      <c r="BQ38" s="429"/>
      <c r="BR38" s="430"/>
      <c r="BS38" s="433" t="s">
        <v>190</v>
      </c>
      <c r="BT38" s="434"/>
      <c r="BU38" s="434"/>
      <c r="BV38" s="434"/>
      <c r="BW38" s="434"/>
      <c r="BX38" s="434"/>
      <c r="BY38" s="434"/>
      <c r="BZ38" s="434"/>
      <c r="CA38" s="434"/>
      <c r="CB38" s="434"/>
      <c r="CC38" s="435"/>
      <c r="CD38" s="227"/>
      <c r="CE38" s="227"/>
      <c r="CF38" s="227"/>
      <c r="CG38" s="227"/>
      <c r="CH38" s="227"/>
      <c r="CI38" s="227"/>
      <c r="CJ38" s="227"/>
      <c r="CK38" s="227"/>
      <c r="CL38" s="228"/>
      <c r="CM38" s="230"/>
    </row>
    <row r="39" spans="2:91" ht="12.75" customHeight="1" x14ac:dyDescent="0.2">
      <c r="B39" s="229"/>
      <c r="C39" s="424"/>
      <c r="D39" s="424"/>
      <c r="E39" s="424"/>
      <c r="F39" s="424"/>
      <c r="G39" s="424"/>
      <c r="H39" s="424"/>
      <c r="I39" s="424"/>
      <c r="J39" s="424"/>
      <c r="K39" s="424"/>
      <c r="L39" s="427"/>
      <c r="M39" s="428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2"/>
      <c r="Y39" s="436"/>
      <c r="Z39" s="437"/>
      <c r="AA39" s="437"/>
      <c r="AB39" s="437"/>
      <c r="AC39" s="437"/>
      <c r="AD39" s="437"/>
      <c r="AE39" s="437"/>
      <c r="AF39" s="437"/>
      <c r="AG39" s="437"/>
      <c r="AH39" s="437"/>
      <c r="AI39" s="438"/>
      <c r="AJ39" s="231"/>
      <c r="AK39" s="231"/>
      <c r="AL39" s="231"/>
      <c r="AM39" s="231"/>
      <c r="AN39" s="231"/>
      <c r="AO39" s="231"/>
      <c r="AP39" s="231"/>
      <c r="AQ39" s="231"/>
      <c r="AR39" s="232"/>
      <c r="AS39" s="230"/>
      <c r="AV39" s="229"/>
      <c r="AW39" s="424"/>
      <c r="AX39" s="424"/>
      <c r="AY39" s="424"/>
      <c r="AZ39" s="424"/>
      <c r="BA39" s="424"/>
      <c r="BB39" s="424"/>
      <c r="BC39" s="424"/>
      <c r="BD39" s="424"/>
      <c r="BE39" s="424"/>
      <c r="BF39" s="427"/>
      <c r="BG39" s="428"/>
      <c r="BH39" s="431"/>
      <c r="BI39" s="431"/>
      <c r="BJ39" s="431"/>
      <c r="BK39" s="431"/>
      <c r="BL39" s="431"/>
      <c r="BM39" s="431"/>
      <c r="BN39" s="431"/>
      <c r="BO39" s="431"/>
      <c r="BP39" s="431"/>
      <c r="BQ39" s="431"/>
      <c r="BR39" s="432"/>
      <c r="BS39" s="436"/>
      <c r="BT39" s="437"/>
      <c r="BU39" s="437"/>
      <c r="BV39" s="437"/>
      <c r="BW39" s="437"/>
      <c r="BX39" s="437"/>
      <c r="BY39" s="437"/>
      <c r="BZ39" s="437"/>
      <c r="CA39" s="437"/>
      <c r="CB39" s="437"/>
      <c r="CC39" s="438"/>
      <c r="CD39" s="231"/>
      <c r="CE39" s="231"/>
      <c r="CF39" s="231"/>
      <c r="CG39" s="231"/>
      <c r="CH39" s="231"/>
      <c r="CI39" s="231"/>
      <c r="CJ39" s="231"/>
      <c r="CK39" s="231"/>
      <c r="CL39" s="232"/>
      <c r="CM39" s="230"/>
    </row>
    <row r="40" spans="2:91" ht="12.75" customHeight="1" x14ac:dyDescent="0.2">
      <c r="B40" s="229"/>
      <c r="C40" s="439" t="s">
        <v>169</v>
      </c>
      <c r="D40" s="440"/>
      <c r="E40" s="440"/>
      <c r="F40" s="440"/>
      <c r="G40" s="440"/>
      <c r="H40" s="440"/>
      <c r="I40" s="440"/>
      <c r="J40" s="440"/>
      <c r="K40" s="441"/>
      <c r="L40" s="445">
        <f>'July 1 to 15, 2018'!C12</f>
        <v>0</v>
      </c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7"/>
      <c r="Y40" s="436"/>
      <c r="Z40" s="437"/>
      <c r="AA40" s="437"/>
      <c r="AB40" s="437"/>
      <c r="AC40" s="437"/>
      <c r="AD40" s="437"/>
      <c r="AE40" s="437"/>
      <c r="AF40" s="437"/>
      <c r="AG40" s="437"/>
      <c r="AH40" s="437"/>
      <c r="AI40" s="438"/>
      <c r="AJ40" s="231"/>
      <c r="AK40" s="231"/>
      <c r="AL40" s="231"/>
      <c r="AM40" s="231"/>
      <c r="AN40" s="231"/>
      <c r="AO40" s="231"/>
      <c r="AP40" s="231"/>
      <c r="AQ40" s="231"/>
      <c r="AR40" s="232"/>
      <c r="AS40" s="230"/>
      <c r="AV40" s="229"/>
      <c r="AW40" s="439" t="s">
        <v>169</v>
      </c>
      <c r="AX40" s="440"/>
      <c r="AY40" s="440"/>
      <c r="AZ40" s="440"/>
      <c r="BA40" s="440"/>
      <c r="BB40" s="440"/>
      <c r="BC40" s="440"/>
      <c r="BD40" s="440"/>
      <c r="BE40" s="441"/>
      <c r="BF40" s="445">
        <f>'July 1 to 15, 2018'!C13</f>
        <v>0</v>
      </c>
      <c r="BG40" s="446"/>
      <c r="BH40" s="446"/>
      <c r="BI40" s="446"/>
      <c r="BJ40" s="446"/>
      <c r="BK40" s="446"/>
      <c r="BL40" s="446"/>
      <c r="BM40" s="446"/>
      <c r="BN40" s="446"/>
      <c r="BO40" s="446"/>
      <c r="BP40" s="446"/>
      <c r="BQ40" s="446"/>
      <c r="BR40" s="447"/>
      <c r="BS40" s="436"/>
      <c r="BT40" s="437"/>
      <c r="BU40" s="437"/>
      <c r="BV40" s="437"/>
      <c r="BW40" s="437"/>
      <c r="BX40" s="437"/>
      <c r="BY40" s="437"/>
      <c r="BZ40" s="437"/>
      <c r="CA40" s="437"/>
      <c r="CB40" s="437"/>
      <c r="CC40" s="438"/>
      <c r="CD40" s="231"/>
      <c r="CE40" s="231"/>
      <c r="CF40" s="231"/>
      <c r="CG40" s="231"/>
      <c r="CH40" s="231"/>
      <c r="CI40" s="231"/>
      <c r="CJ40" s="231"/>
      <c r="CK40" s="231"/>
      <c r="CL40" s="232"/>
      <c r="CM40" s="230"/>
    </row>
    <row r="41" spans="2:91" ht="12.75" customHeight="1" x14ac:dyDescent="0.2">
      <c r="B41" s="233"/>
      <c r="C41" s="442"/>
      <c r="D41" s="443"/>
      <c r="E41" s="443"/>
      <c r="F41" s="443"/>
      <c r="G41" s="443"/>
      <c r="H41" s="443"/>
      <c r="I41" s="443"/>
      <c r="J41" s="443"/>
      <c r="K41" s="444"/>
      <c r="L41" s="442"/>
      <c r="M41" s="443"/>
      <c r="N41" s="443"/>
      <c r="O41" s="443"/>
      <c r="P41" s="443"/>
      <c r="Q41" s="443"/>
      <c r="R41" s="443"/>
      <c r="S41" s="443"/>
      <c r="T41" s="443"/>
      <c r="U41" s="443"/>
      <c r="V41" s="443"/>
      <c r="W41" s="443"/>
      <c r="X41" s="444"/>
      <c r="Y41" s="448" t="str">
        <f>'July 1 to 15, 2018'!B6</f>
        <v>December 15, 2018</v>
      </c>
      <c r="Z41" s="449"/>
      <c r="AA41" s="449"/>
      <c r="AB41" s="449"/>
      <c r="AC41" s="449"/>
      <c r="AD41" s="449"/>
      <c r="AE41" s="449"/>
      <c r="AF41" s="449"/>
      <c r="AG41" s="449"/>
      <c r="AH41" s="449"/>
      <c r="AI41" s="450"/>
      <c r="AJ41" s="234"/>
      <c r="AK41" s="234"/>
      <c r="AL41" s="234"/>
      <c r="AM41" s="234"/>
      <c r="AN41" s="234"/>
      <c r="AO41" s="234"/>
      <c r="AP41" s="234"/>
      <c r="AQ41" s="234"/>
      <c r="AR41" s="235"/>
      <c r="AS41" s="230"/>
      <c r="AV41" s="233"/>
      <c r="AW41" s="442"/>
      <c r="AX41" s="443"/>
      <c r="AY41" s="443"/>
      <c r="AZ41" s="443"/>
      <c r="BA41" s="443"/>
      <c r="BB41" s="443"/>
      <c r="BC41" s="443"/>
      <c r="BD41" s="443"/>
      <c r="BE41" s="444"/>
      <c r="BF41" s="442"/>
      <c r="BG41" s="443"/>
      <c r="BH41" s="443"/>
      <c r="BI41" s="443"/>
      <c r="BJ41" s="443"/>
      <c r="BK41" s="443"/>
      <c r="BL41" s="443"/>
      <c r="BM41" s="443"/>
      <c r="BN41" s="443"/>
      <c r="BO41" s="443"/>
      <c r="BP41" s="443"/>
      <c r="BQ41" s="443"/>
      <c r="BR41" s="444"/>
      <c r="BS41" s="448" t="str">
        <f>'July 1 to 15, 2018'!B6</f>
        <v>December 15, 2018</v>
      </c>
      <c r="BT41" s="449"/>
      <c r="BU41" s="449"/>
      <c r="BV41" s="449"/>
      <c r="BW41" s="449"/>
      <c r="BX41" s="449"/>
      <c r="BY41" s="449"/>
      <c r="BZ41" s="449"/>
      <c r="CA41" s="449"/>
      <c r="CB41" s="449"/>
      <c r="CC41" s="450"/>
      <c r="CD41" s="234"/>
      <c r="CE41" s="234"/>
      <c r="CF41" s="234"/>
      <c r="CG41" s="234"/>
      <c r="CH41" s="234"/>
      <c r="CI41" s="234"/>
      <c r="CJ41" s="234"/>
      <c r="CK41" s="234"/>
      <c r="CL41" s="235"/>
      <c r="CM41" s="230"/>
    </row>
    <row r="42" spans="2:91" ht="12.75" customHeight="1" x14ac:dyDescent="0.2">
      <c r="B42" s="236"/>
      <c r="J42" s="237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0"/>
      <c r="AV42" s="236"/>
      <c r="BD42" s="237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9"/>
      <c r="BR42" s="239"/>
      <c r="BS42" s="239"/>
      <c r="BT42" s="239"/>
      <c r="BU42" s="239"/>
      <c r="BV42" s="239"/>
      <c r="BW42" s="239"/>
      <c r="BX42" s="239"/>
      <c r="BY42" s="239"/>
      <c r="BZ42" s="239"/>
      <c r="CA42" s="239"/>
      <c r="CB42" s="239"/>
      <c r="CC42" s="239"/>
      <c r="CD42" s="239"/>
      <c r="CE42" s="239"/>
      <c r="CF42" s="239"/>
      <c r="CG42" s="239"/>
      <c r="CH42" s="239"/>
      <c r="CI42" s="239"/>
      <c r="CJ42" s="239"/>
      <c r="CK42" s="239"/>
      <c r="CL42" s="239"/>
      <c r="CM42" s="230"/>
    </row>
    <row r="43" spans="2:91" ht="12.75" customHeight="1" x14ac:dyDescent="0.2">
      <c r="B43" s="233"/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S43" s="230"/>
      <c r="AV43" s="233"/>
      <c r="AW43" s="240"/>
      <c r="AX43" s="241"/>
      <c r="AY43" s="241"/>
      <c r="AZ43" s="241"/>
      <c r="BA43" s="241"/>
      <c r="BB43" s="241"/>
      <c r="BC43" s="241"/>
      <c r="BD43" s="241"/>
      <c r="BE43" s="241"/>
      <c r="BF43" s="241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CM43" s="230"/>
    </row>
    <row r="44" spans="2:91" ht="12.75" customHeight="1" x14ac:dyDescent="0.2">
      <c r="B44" s="242"/>
      <c r="C44" s="451" t="s">
        <v>170</v>
      </c>
      <c r="D44" s="452"/>
      <c r="E44" s="452"/>
      <c r="F44" s="452"/>
      <c r="G44" s="452"/>
      <c r="H44" s="452"/>
      <c r="I44" s="243"/>
      <c r="J44" s="244"/>
      <c r="K44" s="244"/>
      <c r="L44" s="244"/>
      <c r="M44" s="244"/>
      <c r="N44" s="244"/>
      <c r="O44" s="244"/>
      <c r="P44" s="244"/>
      <c r="Q44" s="245"/>
      <c r="R44" s="404">
        <f>'July 1 to 15, 2018'!AL12</f>
        <v>0</v>
      </c>
      <c r="S44" s="419"/>
      <c r="T44" s="419"/>
      <c r="U44" s="419"/>
      <c r="V44" s="419"/>
      <c r="W44" s="244"/>
      <c r="X44" s="246"/>
      <c r="Y44" s="239"/>
      <c r="Z44" s="239"/>
      <c r="AA44" s="453" t="s">
        <v>191</v>
      </c>
      <c r="AB44" s="454"/>
      <c r="AC44" s="454"/>
      <c r="AD44" s="454"/>
      <c r="AE44" s="454"/>
      <c r="AF44" s="454"/>
      <c r="AG44" s="454"/>
      <c r="AH44" s="454"/>
      <c r="AI44" s="454"/>
      <c r="AJ44" s="454"/>
      <c r="AK44" s="454"/>
      <c r="AL44" s="454"/>
      <c r="AM44" s="454"/>
      <c r="AN44" s="454"/>
      <c r="AO44" s="454"/>
      <c r="AP44" s="454"/>
      <c r="AQ44" s="454"/>
      <c r="AR44" s="455"/>
      <c r="AS44" s="230"/>
      <c r="AV44" s="242"/>
      <c r="AW44" s="451" t="s">
        <v>170</v>
      </c>
      <c r="AX44" s="452"/>
      <c r="AY44" s="452"/>
      <c r="AZ44" s="452"/>
      <c r="BA44" s="452"/>
      <c r="BB44" s="452"/>
      <c r="BC44" s="243"/>
      <c r="BD44" s="244"/>
      <c r="BE44" s="244"/>
      <c r="BF44" s="244"/>
      <c r="BG44" s="244"/>
      <c r="BH44" s="244"/>
      <c r="BI44" s="244"/>
      <c r="BJ44" s="244"/>
      <c r="BK44" s="245"/>
      <c r="BL44" s="404">
        <f>'July 1 to 15, 2018'!AL13</f>
        <v>0</v>
      </c>
      <c r="BM44" s="419"/>
      <c r="BN44" s="419"/>
      <c r="BO44" s="419"/>
      <c r="BP44" s="419"/>
      <c r="BQ44" s="244"/>
      <c r="BR44" s="246"/>
      <c r="BS44" s="239"/>
      <c r="BT44" s="239"/>
      <c r="BU44" s="453" t="s">
        <v>191</v>
      </c>
      <c r="BV44" s="454"/>
      <c r="BW44" s="454"/>
      <c r="BX44" s="454"/>
      <c r="BY44" s="454"/>
      <c r="BZ44" s="454"/>
      <c r="CA44" s="454"/>
      <c r="CB44" s="454"/>
      <c r="CC44" s="454"/>
      <c r="CD44" s="454"/>
      <c r="CE44" s="454"/>
      <c r="CF44" s="454"/>
      <c r="CG44" s="454"/>
      <c r="CH44" s="454"/>
      <c r="CI44" s="454"/>
      <c r="CJ44" s="454"/>
      <c r="CK44" s="454"/>
      <c r="CL44" s="455"/>
      <c r="CM44" s="230"/>
    </row>
    <row r="45" spans="2:91" ht="12.75" customHeight="1" x14ac:dyDescent="0.2">
      <c r="B45" s="247"/>
      <c r="C45" s="248"/>
      <c r="D45" s="249" t="s">
        <v>189</v>
      </c>
      <c r="E45" s="250"/>
      <c r="F45" s="250"/>
      <c r="G45" s="250"/>
      <c r="H45" s="250"/>
      <c r="I45" s="251"/>
      <c r="J45" s="252"/>
      <c r="K45" s="252"/>
      <c r="L45" s="402">
        <f>'July 1 to 15, 2018'!AI12</f>
        <v>0</v>
      </c>
      <c r="M45" s="403"/>
      <c r="N45" s="403"/>
      <c r="O45" s="403"/>
      <c r="P45" s="252"/>
      <c r="Q45" s="253"/>
      <c r="R45" s="252"/>
      <c r="S45" s="252"/>
      <c r="T45" s="252"/>
      <c r="U45" s="252"/>
      <c r="V45" s="252"/>
      <c r="W45" s="252"/>
      <c r="X45" s="254"/>
      <c r="Y45" s="239"/>
      <c r="Z45" s="239"/>
      <c r="AA45" s="255" t="s">
        <v>184</v>
      </c>
      <c r="AB45" s="256"/>
      <c r="AC45" s="256"/>
      <c r="AD45" s="257"/>
      <c r="AE45" s="257"/>
      <c r="AF45" s="257"/>
      <c r="AG45" s="256"/>
      <c r="AH45" s="256"/>
      <c r="AI45" s="256"/>
      <c r="AJ45" s="256"/>
      <c r="AK45" s="257"/>
      <c r="AL45" s="257"/>
      <c r="AM45" s="258"/>
      <c r="AN45" s="405">
        <f>'July 1 to 15, 2018'!BR12</f>
        <v>0</v>
      </c>
      <c r="AO45" s="405"/>
      <c r="AP45" s="405"/>
      <c r="AQ45" s="405"/>
      <c r="AR45" s="406"/>
      <c r="AS45" s="230"/>
      <c r="AV45" s="247"/>
      <c r="AW45" s="248"/>
      <c r="AX45" s="249" t="s">
        <v>189</v>
      </c>
      <c r="AY45" s="250"/>
      <c r="AZ45" s="250"/>
      <c r="BA45" s="250"/>
      <c r="BB45" s="250"/>
      <c r="BC45" s="251"/>
      <c r="BD45" s="252"/>
      <c r="BE45" s="252"/>
      <c r="BF45" s="402">
        <f>'July 1 to 15, 2018'!AI13</f>
        <v>0</v>
      </c>
      <c r="BG45" s="403"/>
      <c r="BH45" s="403"/>
      <c r="BI45" s="403"/>
      <c r="BJ45" s="252"/>
      <c r="BK45" s="253"/>
      <c r="BL45" s="252"/>
      <c r="BM45" s="252"/>
      <c r="BN45" s="252"/>
      <c r="BO45" s="252"/>
      <c r="BP45" s="252"/>
      <c r="BQ45" s="252"/>
      <c r="BR45" s="254"/>
      <c r="BS45" s="239"/>
      <c r="BT45" s="239"/>
      <c r="BU45" s="255" t="s">
        <v>184</v>
      </c>
      <c r="BV45" s="256"/>
      <c r="BW45" s="256"/>
      <c r="BX45" s="257"/>
      <c r="BY45" s="257"/>
      <c r="BZ45" s="257"/>
      <c r="CA45" s="256"/>
      <c r="CB45" s="256"/>
      <c r="CC45" s="256"/>
      <c r="CD45" s="256"/>
      <c r="CE45" s="257"/>
      <c r="CF45" s="257"/>
      <c r="CG45" s="258"/>
      <c r="CH45" s="405">
        <f>'July 1 to 15, 2018'!BR13</f>
        <v>0</v>
      </c>
      <c r="CI45" s="405"/>
      <c r="CJ45" s="405"/>
      <c r="CK45" s="405"/>
      <c r="CL45" s="406"/>
      <c r="CM45" s="230"/>
    </row>
    <row r="46" spans="2:91" ht="12.75" customHeight="1" x14ac:dyDescent="0.2">
      <c r="B46" s="247"/>
      <c r="C46" s="421" t="s">
        <v>171</v>
      </c>
      <c r="D46" s="422"/>
      <c r="E46" s="422"/>
      <c r="F46" s="422"/>
      <c r="G46" s="422"/>
      <c r="H46" s="422"/>
      <c r="I46" s="259"/>
      <c r="J46" s="257"/>
      <c r="K46" s="257"/>
      <c r="L46" s="405">
        <f>'July 1 to 15, 2018'!AS12</f>
        <v>0</v>
      </c>
      <c r="M46" s="423"/>
      <c r="N46" s="423"/>
      <c r="O46" s="423"/>
      <c r="P46" s="257"/>
      <c r="Q46" s="258"/>
      <c r="R46" s="405">
        <f>'July 1 to 15, 2018'!AT12</f>
        <v>0</v>
      </c>
      <c r="S46" s="423"/>
      <c r="T46" s="423"/>
      <c r="U46" s="423"/>
      <c r="V46" s="423"/>
      <c r="W46" s="257"/>
      <c r="X46" s="260"/>
      <c r="Y46" s="239"/>
      <c r="Z46" s="239"/>
      <c r="AA46" s="261" t="s">
        <v>139</v>
      </c>
      <c r="AB46" s="262"/>
      <c r="AC46" s="262"/>
      <c r="AD46" s="244"/>
      <c r="AE46" s="244"/>
      <c r="AF46" s="244"/>
      <c r="AG46" s="262"/>
      <c r="AH46" s="262"/>
      <c r="AI46" s="262"/>
      <c r="AJ46" s="262"/>
      <c r="AK46" s="244"/>
      <c r="AL46" s="244"/>
      <c r="AM46" s="245"/>
      <c r="AN46" s="244"/>
      <c r="AO46" s="244"/>
      <c r="AP46" s="244"/>
      <c r="AQ46" s="244"/>
      <c r="AR46" s="246"/>
      <c r="AS46" s="230"/>
      <c r="AV46" s="247"/>
      <c r="AW46" s="421" t="s">
        <v>171</v>
      </c>
      <c r="AX46" s="422"/>
      <c r="AY46" s="422"/>
      <c r="AZ46" s="422"/>
      <c r="BA46" s="422"/>
      <c r="BB46" s="422"/>
      <c r="BC46" s="259"/>
      <c r="BD46" s="257"/>
      <c r="BE46" s="257"/>
      <c r="BF46" s="405">
        <f>'July 1 to 15, 2018'!AS13</f>
        <v>0</v>
      </c>
      <c r="BG46" s="423"/>
      <c r="BH46" s="423"/>
      <c r="BI46" s="423"/>
      <c r="BJ46" s="257"/>
      <c r="BK46" s="258"/>
      <c r="BL46" s="405">
        <f>'July 1 to 15, 2018'!AT13</f>
        <v>0</v>
      </c>
      <c r="BM46" s="423"/>
      <c r="BN46" s="423"/>
      <c r="BO46" s="423"/>
      <c r="BP46" s="423"/>
      <c r="BQ46" s="257"/>
      <c r="BR46" s="260"/>
      <c r="BS46" s="239"/>
      <c r="BT46" s="239"/>
      <c r="BU46" s="261" t="s">
        <v>139</v>
      </c>
      <c r="BV46" s="262"/>
      <c r="BW46" s="262"/>
      <c r="BX46" s="244"/>
      <c r="BY46" s="244"/>
      <c r="BZ46" s="244"/>
      <c r="CA46" s="262"/>
      <c r="CB46" s="262"/>
      <c r="CC46" s="262"/>
      <c r="CD46" s="262"/>
      <c r="CE46" s="244"/>
      <c r="CF46" s="244"/>
      <c r="CG46" s="245"/>
      <c r="CH46" s="244"/>
      <c r="CI46" s="244"/>
      <c r="CJ46" s="244"/>
      <c r="CK46" s="244"/>
      <c r="CL46" s="246"/>
      <c r="CM46" s="230"/>
    </row>
    <row r="47" spans="2:91" ht="12.75" customHeight="1" x14ac:dyDescent="0.2">
      <c r="B47" s="233"/>
      <c r="C47" s="263" t="s">
        <v>172</v>
      </c>
      <c r="D47" s="264"/>
      <c r="E47" s="264"/>
      <c r="F47" s="264"/>
      <c r="G47" s="264"/>
      <c r="H47" s="264"/>
      <c r="I47" s="264"/>
      <c r="J47" s="257"/>
      <c r="K47" s="257"/>
      <c r="L47" s="257"/>
      <c r="M47" s="257"/>
      <c r="N47" s="257"/>
      <c r="O47" s="257"/>
      <c r="P47" s="257"/>
      <c r="Q47" s="258"/>
      <c r="R47" s="405">
        <f>'July 1 to 15, 2018'!AQ12</f>
        <v>0</v>
      </c>
      <c r="S47" s="405"/>
      <c r="T47" s="405"/>
      <c r="U47" s="405"/>
      <c r="V47" s="405"/>
      <c r="W47" s="257"/>
      <c r="X47" s="260"/>
      <c r="Y47" s="239"/>
      <c r="Z47" s="239"/>
      <c r="AA47" s="233"/>
      <c r="AB47" s="241" t="s">
        <v>140</v>
      </c>
      <c r="AC47" s="241"/>
      <c r="AD47" s="239"/>
      <c r="AE47" s="239"/>
      <c r="AF47" s="239"/>
      <c r="AG47" s="241"/>
      <c r="AH47" s="241"/>
      <c r="AI47" s="241"/>
      <c r="AJ47" s="241"/>
      <c r="AK47" s="239"/>
      <c r="AL47" s="239"/>
      <c r="AM47" s="265"/>
      <c r="AN47" s="414">
        <f>'July 1 to 15, 2018'!BI12</f>
        <v>0</v>
      </c>
      <c r="AO47" s="414"/>
      <c r="AP47" s="414"/>
      <c r="AQ47" s="414"/>
      <c r="AR47" s="420"/>
      <c r="AS47" s="230"/>
      <c r="AV47" s="233"/>
      <c r="AW47" s="263" t="s">
        <v>172</v>
      </c>
      <c r="AX47" s="264"/>
      <c r="AY47" s="264"/>
      <c r="AZ47" s="264"/>
      <c r="BA47" s="264"/>
      <c r="BB47" s="264"/>
      <c r="BC47" s="264"/>
      <c r="BD47" s="257"/>
      <c r="BE47" s="257"/>
      <c r="BF47" s="257"/>
      <c r="BG47" s="257"/>
      <c r="BH47" s="257"/>
      <c r="BI47" s="257"/>
      <c r="BJ47" s="257"/>
      <c r="BK47" s="258"/>
      <c r="BL47" s="405">
        <f>'July 1 to 15, 2018'!AQ13</f>
        <v>0</v>
      </c>
      <c r="BM47" s="405"/>
      <c r="BN47" s="405"/>
      <c r="BO47" s="405"/>
      <c r="BP47" s="405"/>
      <c r="BQ47" s="257"/>
      <c r="BR47" s="260"/>
      <c r="BS47" s="239"/>
      <c r="BT47" s="239"/>
      <c r="BU47" s="233"/>
      <c r="BV47" s="241" t="s">
        <v>140</v>
      </c>
      <c r="BW47" s="241"/>
      <c r="BX47" s="239"/>
      <c r="BY47" s="239"/>
      <c r="BZ47" s="239"/>
      <c r="CA47" s="241"/>
      <c r="CB47" s="241"/>
      <c r="CC47" s="241"/>
      <c r="CD47" s="241"/>
      <c r="CE47" s="239"/>
      <c r="CF47" s="239"/>
      <c r="CG47" s="265"/>
      <c r="CH47" s="414">
        <f>'July 1 to 15, 2018'!BI13</f>
        <v>0</v>
      </c>
      <c r="CI47" s="414"/>
      <c r="CJ47" s="414"/>
      <c r="CK47" s="414"/>
      <c r="CL47" s="420"/>
      <c r="CM47" s="230"/>
    </row>
    <row r="48" spans="2:91" ht="12.75" customHeight="1" x14ac:dyDescent="0.2">
      <c r="B48" s="266"/>
      <c r="C48" s="240"/>
      <c r="D48" s="240"/>
      <c r="E48" s="240"/>
      <c r="F48" s="240"/>
      <c r="G48" s="240"/>
      <c r="H48" s="267"/>
      <c r="I48" s="267"/>
      <c r="J48" s="267"/>
      <c r="K48" s="267"/>
      <c r="L48" s="267"/>
      <c r="M48" s="268"/>
      <c r="N48" s="268"/>
      <c r="O48" s="268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3"/>
      <c r="AB48" s="241" t="s">
        <v>141</v>
      </c>
      <c r="AC48" s="241"/>
      <c r="AD48" s="239"/>
      <c r="AE48" s="239"/>
      <c r="AF48" s="239"/>
      <c r="AG48" s="241"/>
      <c r="AH48" s="241"/>
      <c r="AI48" s="241"/>
      <c r="AJ48" s="241"/>
      <c r="AK48" s="239"/>
      <c r="AL48" s="239"/>
      <c r="AM48" s="265"/>
      <c r="AN48" s="414">
        <f>'July 1 to 15, 2018'!BJ12</f>
        <v>0</v>
      </c>
      <c r="AO48" s="414"/>
      <c r="AP48" s="414"/>
      <c r="AQ48" s="414"/>
      <c r="AR48" s="420"/>
      <c r="AS48" s="230"/>
      <c r="AV48" s="266"/>
      <c r="AW48" s="240"/>
      <c r="AX48" s="240"/>
      <c r="AY48" s="240"/>
      <c r="AZ48" s="240"/>
      <c r="BA48" s="240"/>
      <c r="BB48" s="267"/>
      <c r="BC48" s="267"/>
      <c r="BD48" s="267"/>
      <c r="BE48" s="267"/>
      <c r="BF48" s="267"/>
      <c r="BG48" s="268"/>
      <c r="BH48" s="268"/>
      <c r="BI48" s="268"/>
      <c r="BJ48" s="239"/>
      <c r="BK48" s="239"/>
      <c r="BL48" s="239"/>
      <c r="BM48" s="239"/>
      <c r="BN48" s="239"/>
      <c r="BO48" s="239"/>
      <c r="BP48" s="239"/>
      <c r="BQ48" s="239"/>
      <c r="BR48" s="239"/>
      <c r="BS48" s="239"/>
      <c r="BT48" s="239"/>
      <c r="BU48" s="233"/>
      <c r="BV48" s="241" t="s">
        <v>141</v>
      </c>
      <c r="BW48" s="241"/>
      <c r="BX48" s="239"/>
      <c r="BY48" s="239"/>
      <c r="BZ48" s="239"/>
      <c r="CA48" s="241"/>
      <c r="CB48" s="241"/>
      <c r="CC48" s="241"/>
      <c r="CD48" s="241"/>
      <c r="CE48" s="239"/>
      <c r="CF48" s="239"/>
      <c r="CG48" s="265"/>
      <c r="CH48" s="414">
        <f>'July 1 to 15, 2018'!BJ13</f>
        <v>0</v>
      </c>
      <c r="CI48" s="414"/>
      <c r="CJ48" s="414"/>
      <c r="CK48" s="414"/>
      <c r="CL48" s="420"/>
      <c r="CM48" s="230"/>
    </row>
    <row r="49" spans="2:91" ht="12.75" customHeight="1" x14ac:dyDescent="0.2">
      <c r="B49" s="266"/>
      <c r="C49" s="240"/>
      <c r="D49" s="240"/>
      <c r="E49" s="240"/>
      <c r="F49" s="240"/>
      <c r="G49" s="240"/>
      <c r="H49" s="267"/>
      <c r="I49" s="267"/>
      <c r="J49" s="267"/>
      <c r="K49" s="267"/>
      <c r="L49" s="267"/>
      <c r="M49" s="268"/>
      <c r="N49" s="268"/>
      <c r="O49" s="268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3"/>
      <c r="AB49" s="241" t="s">
        <v>142</v>
      </c>
      <c r="AC49" s="241"/>
      <c r="AD49" s="239"/>
      <c r="AE49" s="239"/>
      <c r="AF49" s="239"/>
      <c r="AG49" s="241"/>
      <c r="AH49" s="241"/>
      <c r="AI49" s="241"/>
      <c r="AJ49" s="241"/>
      <c r="AK49" s="239"/>
      <c r="AL49" s="239"/>
      <c r="AM49" s="265"/>
      <c r="AN49" s="414">
        <f>'July 1 to 15, 2018'!BK12</f>
        <v>0</v>
      </c>
      <c r="AO49" s="414"/>
      <c r="AP49" s="414"/>
      <c r="AQ49" s="414"/>
      <c r="AR49" s="420"/>
      <c r="AS49" s="230"/>
      <c r="AV49" s="266"/>
      <c r="AW49" s="240"/>
      <c r="AX49" s="240"/>
      <c r="AY49" s="240"/>
      <c r="AZ49" s="240"/>
      <c r="BA49" s="240"/>
      <c r="BB49" s="267"/>
      <c r="BC49" s="267"/>
      <c r="BD49" s="267"/>
      <c r="BE49" s="267"/>
      <c r="BF49" s="267"/>
      <c r="BG49" s="268"/>
      <c r="BH49" s="268"/>
      <c r="BI49" s="268"/>
      <c r="BJ49" s="239"/>
      <c r="BK49" s="239"/>
      <c r="BL49" s="252"/>
      <c r="BM49" s="252"/>
      <c r="BN49" s="252"/>
      <c r="BO49" s="252"/>
      <c r="BP49" s="252"/>
      <c r="BQ49" s="239"/>
      <c r="BR49" s="239"/>
      <c r="BS49" s="239"/>
      <c r="BT49" s="239"/>
      <c r="BU49" s="233"/>
      <c r="BV49" s="241" t="s">
        <v>142</v>
      </c>
      <c r="BW49" s="241"/>
      <c r="BX49" s="239"/>
      <c r="BY49" s="239"/>
      <c r="BZ49" s="239"/>
      <c r="CA49" s="241"/>
      <c r="CB49" s="241"/>
      <c r="CC49" s="241"/>
      <c r="CD49" s="241"/>
      <c r="CE49" s="239"/>
      <c r="CF49" s="239"/>
      <c r="CG49" s="265"/>
      <c r="CH49" s="414">
        <f>'July 1 to 15, 2018'!BK13</f>
        <v>0</v>
      </c>
      <c r="CI49" s="414"/>
      <c r="CJ49" s="414"/>
      <c r="CK49" s="414"/>
      <c r="CL49" s="420"/>
      <c r="CM49" s="230"/>
    </row>
    <row r="50" spans="2:91" ht="12.75" customHeight="1" x14ac:dyDescent="0.2">
      <c r="B50" s="266"/>
      <c r="C50" s="269" t="s">
        <v>71</v>
      </c>
      <c r="D50" s="270"/>
      <c r="E50" s="270"/>
      <c r="F50" s="270"/>
      <c r="G50" s="270"/>
      <c r="H50" s="271"/>
      <c r="I50" s="271"/>
      <c r="J50" s="271"/>
      <c r="K50" s="271"/>
      <c r="L50" s="417">
        <f>L51+L52</f>
        <v>11</v>
      </c>
      <c r="M50" s="418"/>
      <c r="N50" s="418"/>
      <c r="O50" s="418"/>
      <c r="P50" s="418"/>
      <c r="Q50" s="245"/>
      <c r="R50" s="404"/>
      <c r="S50" s="419"/>
      <c r="T50" s="419"/>
      <c r="U50" s="419"/>
      <c r="V50" s="419"/>
      <c r="W50" s="244"/>
      <c r="X50" s="246"/>
      <c r="Y50" s="239"/>
      <c r="Z50" s="239"/>
      <c r="AA50" s="272"/>
      <c r="AB50" s="273"/>
      <c r="AC50" s="273"/>
      <c r="AD50" s="252"/>
      <c r="AE50" s="252"/>
      <c r="AF50" s="252"/>
      <c r="AG50" s="273"/>
      <c r="AH50" s="273"/>
      <c r="AI50" s="273"/>
      <c r="AJ50" s="273"/>
      <c r="AK50" s="252"/>
      <c r="AL50" s="252"/>
      <c r="AM50" s="253"/>
      <c r="AN50" s="252"/>
      <c r="AO50" s="252"/>
      <c r="AP50" s="252"/>
      <c r="AQ50" s="252"/>
      <c r="AR50" s="254"/>
      <c r="AS50" s="230"/>
      <c r="AV50" s="266"/>
      <c r="AW50" s="269" t="s">
        <v>71</v>
      </c>
      <c r="AX50" s="270"/>
      <c r="AY50" s="270"/>
      <c r="AZ50" s="270"/>
      <c r="BA50" s="270"/>
      <c r="BB50" s="271"/>
      <c r="BC50" s="271"/>
      <c r="BD50" s="271"/>
      <c r="BE50" s="271"/>
      <c r="BF50" s="417">
        <f>BF51+BF52</f>
        <v>11</v>
      </c>
      <c r="BG50" s="418"/>
      <c r="BH50" s="418"/>
      <c r="BI50" s="418"/>
      <c r="BJ50" s="418"/>
      <c r="BK50" s="245"/>
      <c r="BL50" s="239"/>
      <c r="BM50" s="239"/>
      <c r="BN50" s="239"/>
      <c r="BO50" s="239"/>
      <c r="BP50" s="239"/>
      <c r="BQ50" s="244"/>
      <c r="BR50" s="246"/>
      <c r="BS50" s="239"/>
      <c r="BT50" s="239"/>
      <c r="BU50" s="272"/>
      <c r="BV50" s="273"/>
      <c r="BW50" s="273"/>
      <c r="BX50" s="252"/>
      <c r="BY50" s="252"/>
      <c r="BZ50" s="252"/>
      <c r="CA50" s="273"/>
      <c r="CB50" s="273"/>
      <c r="CC50" s="273"/>
      <c r="CD50" s="273"/>
      <c r="CE50" s="252"/>
      <c r="CF50" s="252"/>
      <c r="CG50" s="253"/>
      <c r="CH50" s="252"/>
      <c r="CI50" s="252"/>
      <c r="CJ50" s="252"/>
      <c r="CK50" s="252"/>
      <c r="CL50" s="254"/>
      <c r="CM50" s="230"/>
    </row>
    <row r="51" spans="2:91" ht="12.75" customHeight="1" x14ac:dyDescent="0.2">
      <c r="B51" s="266"/>
      <c r="C51" s="266" t="s">
        <v>174</v>
      </c>
      <c r="D51" s="240"/>
      <c r="E51" s="240"/>
      <c r="F51" s="240"/>
      <c r="G51" s="240"/>
      <c r="H51" s="268"/>
      <c r="I51" s="268"/>
      <c r="J51" s="268"/>
      <c r="K51" s="268"/>
      <c r="L51" s="414">
        <f>'July 1 to 15, 2018'!AM12</f>
        <v>11</v>
      </c>
      <c r="M51" s="415"/>
      <c r="N51" s="415"/>
      <c r="O51" s="415"/>
      <c r="P51" s="239"/>
      <c r="Q51" s="265"/>
      <c r="R51" s="239"/>
      <c r="S51" s="239"/>
      <c r="T51" s="239"/>
      <c r="U51" s="239"/>
      <c r="V51" s="239"/>
      <c r="W51" s="239"/>
      <c r="X51" s="230"/>
      <c r="Y51" s="239"/>
      <c r="Z51" s="239"/>
      <c r="AA51" s="261" t="s">
        <v>143</v>
      </c>
      <c r="AB51" s="262"/>
      <c r="AC51" s="262"/>
      <c r="AD51" s="244"/>
      <c r="AE51" s="244"/>
      <c r="AF51" s="244"/>
      <c r="AG51" s="262"/>
      <c r="AH51" s="262"/>
      <c r="AI51" s="262"/>
      <c r="AJ51" s="262"/>
      <c r="AK51" s="244"/>
      <c r="AL51" s="246"/>
      <c r="AM51" s="245"/>
      <c r="AN51" s="244"/>
      <c r="AO51" s="244"/>
      <c r="AP51" s="244"/>
      <c r="AQ51" s="244"/>
      <c r="AR51" s="246"/>
      <c r="AS51" s="230"/>
      <c r="AV51" s="266"/>
      <c r="AW51" s="266" t="s">
        <v>174</v>
      </c>
      <c r="AX51" s="240"/>
      <c r="AY51" s="240"/>
      <c r="AZ51" s="240"/>
      <c r="BA51" s="240"/>
      <c r="BB51" s="268"/>
      <c r="BC51" s="268"/>
      <c r="BD51" s="268"/>
      <c r="BE51" s="268"/>
      <c r="BF51" s="414">
        <f>'July 1 to 15, 2018'!AM13</f>
        <v>11</v>
      </c>
      <c r="BG51" s="415"/>
      <c r="BH51" s="415"/>
      <c r="BI51" s="415"/>
      <c r="BJ51" s="239"/>
      <c r="BK51" s="265"/>
      <c r="BL51" s="239"/>
      <c r="BM51" s="239"/>
      <c r="BN51" s="239"/>
      <c r="BO51" s="239"/>
      <c r="BP51" s="239"/>
      <c r="BQ51" s="239"/>
      <c r="BR51" s="230"/>
      <c r="BS51" s="239"/>
      <c r="BT51" s="239"/>
      <c r="BU51" s="261" t="s">
        <v>143</v>
      </c>
      <c r="BV51" s="262"/>
      <c r="BW51" s="262"/>
      <c r="BX51" s="244"/>
      <c r="BY51" s="244"/>
      <c r="BZ51" s="244"/>
      <c r="CA51" s="262"/>
      <c r="CB51" s="262"/>
      <c r="CC51" s="262"/>
      <c r="CD51" s="262"/>
      <c r="CE51" s="244"/>
      <c r="CF51" s="246"/>
      <c r="CG51" s="245"/>
      <c r="CH51" s="244"/>
      <c r="CI51" s="244"/>
      <c r="CJ51" s="244"/>
      <c r="CK51" s="244"/>
      <c r="CL51" s="246"/>
      <c r="CM51" s="230"/>
    </row>
    <row r="52" spans="2:91" ht="12.75" customHeight="1" x14ac:dyDescent="0.2">
      <c r="B52" s="266"/>
      <c r="C52" s="274" t="s">
        <v>145</v>
      </c>
      <c r="D52" s="275"/>
      <c r="E52" s="275"/>
      <c r="F52" s="275"/>
      <c r="G52" s="275"/>
      <c r="H52" s="276"/>
      <c r="I52" s="276"/>
      <c r="J52" s="276"/>
      <c r="K52" s="276"/>
      <c r="L52" s="402">
        <f>'July 1 to 15, 2018'!AN48+'July 1 to 15, 2018'!AO12</f>
        <v>0</v>
      </c>
      <c r="M52" s="403"/>
      <c r="N52" s="403"/>
      <c r="O52" s="403"/>
      <c r="P52" s="252"/>
      <c r="Q52" s="253"/>
      <c r="R52" s="252"/>
      <c r="S52" s="252"/>
      <c r="T52" s="252"/>
      <c r="U52" s="252"/>
      <c r="V52" s="252"/>
      <c r="W52" s="252"/>
      <c r="X52" s="254"/>
      <c r="Y52" s="239"/>
      <c r="Z52" s="239"/>
      <c r="AA52" s="233"/>
      <c r="AB52" s="241" t="s">
        <v>144</v>
      </c>
      <c r="AC52" s="241"/>
      <c r="AD52" s="239"/>
      <c r="AE52" s="239"/>
      <c r="AF52" s="239"/>
      <c r="AG52" s="241"/>
      <c r="AH52" s="241"/>
      <c r="AI52" s="241"/>
      <c r="AJ52" s="241"/>
      <c r="AK52" s="239"/>
      <c r="AL52" s="230"/>
      <c r="AM52" s="265"/>
      <c r="AN52" s="414">
        <f>'July 1 to 15, 2018'!BM12</f>
        <v>0</v>
      </c>
      <c r="AO52" s="414"/>
      <c r="AP52" s="414"/>
      <c r="AQ52" s="414"/>
      <c r="AR52" s="420"/>
      <c r="AS52" s="230"/>
      <c r="AV52" s="266"/>
      <c r="AW52" s="274" t="s">
        <v>145</v>
      </c>
      <c r="AX52" s="275"/>
      <c r="AY52" s="275"/>
      <c r="AZ52" s="275"/>
      <c r="BA52" s="275"/>
      <c r="BB52" s="276"/>
      <c r="BC52" s="276"/>
      <c r="BD52" s="276"/>
      <c r="BE52" s="276"/>
      <c r="BF52" s="402">
        <f>'July 1 to 15, 2018'!CH48+'July 1 to 15, 2018'!AO13</f>
        <v>0</v>
      </c>
      <c r="BG52" s="403"/>
      <c r="BH52" s="403"/>
      <c r="BI52" s="403"/>
      <c r="BJ52" s="252"/>
      <c r="BK52" s="253"/>
      <c r="BL52" s="252"/>
      <c r="BM52" s="252"/>
      <c r="BN52" s="252"/>
      <c r="BO52" s="252"/>
      <c r="BP52" s="252"/>
      <c r="BQ52" s="252"/>
      <c r="BR52" s="254"/>
      <c r="BS52" s="239"/>
      <c r="BT52" s="239"/>
      <c r="BU52" s="233"/>
      <c r="BV52" s="241" t="s">
        <v>144</v>
      </c>
      <c r="BW52" s="241"/>
      <c r="BX52" s="239"/>
      <c r="BY52" s="239"/>
      <c r="BZ52" s="239"/>
      <c r="CA52" s="241"/>
      <c r="CB52" s="241"/>
      <c r="CC52" s="241"/>
      <c r="CD52" s="241"/>
      <c r="CE52" s="239"/>
      <c r="CF52" s="230"/>
      <c r="CG52" s="265"/>
      <c r="CH52" s="414">
        <f>'July 1 to 15, 2018'!BM13</f>
        <v>0</v>
      </c>
      <c r="CI52" s="414"/>
      <c r="CJ52" s="414"/>
      <c r="CK52" s="414"/>
      <c r="CL52" s="420"/>
      <c r="CM52" s="230"/>
    </row>
    <row r="53" spans="2:91" ht="12.75" customHeight="1" x14ac:dyDescent="0.2">
      <c r="B53" s="266"/>
      <c r="C53" s="269" t="s">
        <v>73</v>
      </c>
      <c r="D53" s="270"/>
      <c r="E53" s="270"/>
      <c r="F53" s="270"/>
      <c r="G53" s="270"/>
      <c r="H53" s="271"/>
      <c r="I53" s="271"/>
      <c r="J53" s="271"/>
      <c r="K53" s="271"/>
      <c r="L53" s="404">
        <f>L54+L55</f>
        <v>0</v>
      </c>
      <c r="M53" s="419"/>
      <c r="N53" s="419"/>
      <c r="O53" s="419"/>
      <c r="P53" s="419"/>
      <c r="Q53" s="245"/>
      <c r="R53" s="404">
        <f>'July 1 to 15, 2018'!BG12</f>
        <v>0</v>
      </c>
      <c r="S53" s="419"/>
      <c r="T53" s="419"/>
      <c r="U53" s="419"/>
      <c r="V53" s="419"/>
      <c r="W53" s="244"/>
      <c r="X53" s="246"/>
      <c r="Y53" s="239"/>
      <c r="Z53" s="239"/>
      <c r="AA53" s="233"/>
      <c r="AB53" s="241" t="s">
        <v>146</v>
      </c>
      <c r="AC53" s="241"/>
      <c r="AD53" s="239"/>
      <c r="AE53" s="239"/>
      <c r="AF53" s="239"/>
      <c r="AG53" s="241"/>
      <c r="AH53" s="241"/>
      <c r="AI53" s="241"/>
      <c r="AJ53" s="241"/>
      <c r="AK53" s="239"/>
      <c r="AL53" s="230"/>
      <c r="AM53" s="265"/>
      <c r="AN53" s="414">
        <f>'July 1 to 15, 2018'!BO12</f>
        <v>0</v>
      </c>
      <c r="AO53" s="414"/>
      <c r="AP53" s="414"/>
      <c r="AQ53" s="414"/>
      <c r="AR53" s="420"/>
      <c r="AS53" s="230"/>
      <c r="AV53" s="266"/>
      <c r="AW53" s="269" t="s">
        <v>73</v>
      </c>
      <c r="AX53" s="270"/>
      <c r="AY53" s="270"/>
      <c r="AZ53" s="270"/>
      <c r="BA53" s="270"/>
      <c r="BB53" s="271"/>
      <c r="BC53" s="271"/>
      <c r="BD53" s="271"/>
      <c r="BE53" s="271"/>
      <c r="BF53" s="404">
        <f>BF54+BF55</f>
        <v>0</v>
      </c>
      <c r="BG53" s="419"/>
      <c r="BH53" s="419"/>
      <c r="BI53" s="419"/>
      <c r="BJ53" s="419"/>
      <c r="BK53" s="245"/>
      <c r="BL53" s="404">
        <f>'July 1 to 15, 2018'!BG13</f>
        <v>0</v>
      </c>
      <c r="BM53" s="419"/>
      <c r="BN53" s="419"/>
      <c r="BO53" s="419"/>
      <c r="BP53" s="419"/>
      <c r="BQ53" s="244"/>
      <c r="BR53" s="246"/>
      <c r="BS53" s="239"/>
      <c r="BT53" s="239"/>
      <c r="BU53" s="233"/>
      <c r="BV53" s="241" t="s">
        <v>146</v>
      </c>
      <c r="BW53" s="241"/>
      <c r="BX53" s="239"/>
      <c r="BY53" s="239"/>
      <c r="BZ53" s="239"/>
      <c r="CA53" s="241"/>
      <c r="CB53" s="241"/>
      <c r="CC53" s="241"/>
      <c r="CD53" s="241"/>
      <c r="CE53" s="239"/>
      <c r="CF53" s="230"/>
      <c r="CG53" s="265"/>
      <c r="CH53" s="414">
        <f>'July 1 to 15, 2018'!BO13</f>
        <v>0</v>
      </c>
      <c r="CI53" s="414"/>
      <c r="CJ53" s="414"/>
      <c r="CK53" s="414"/>
      <c r="CL53" s="420"/>
      <c r="CM53" s="230"/>
    </row>
    <row r="54" spans="2:91" ht="12.75" customHeight="1" x14ac:dyDescent="0.2">
      <c r="B54" s="266"/>
      <c r="C54" s="266" t="s">
        <v>180</v>
      </c>
      <c r="D54" s="240"/>
      <c r="E54" s="240"/>
      <c r="F54" s="240"/>
      <c r="G54" s="240"/>
      <c r="H54" s="268"/>
      <c r="I54" s="268"/>
      <c r="J54" s="268"/>
      <c r="K54" s="268"/>
      <c r="L54" s="414">
        <f>'July 1 to 15, 2018'!BF12</f>
        <v>0</v>
      </c>
      <c r="M54" s="415"/>
      <c r="N54" s="415"/>
      <c r="O54" s="415"/>
      <c r="P54" s="239"/>
      <c r="Q54" s="265"/>
      <c r="R54" s="239"/>
      <c r="S54" s="239"/>
      <c r="T54" s="239"/>
      <c r="U54" s="239"/>
      <c r="V54" s="239"/>
      <c r="W54" s="239"/>
      <c r="X54" s="230"/>
      <c r="Y54" s="239"/>
      <c r="Z54" s="239"/>
      <c r="AA54" s="233"/>
      <c r="AB54" s="277" t="s">
        <v>883</v>
      </c>
      <c r="AC54" s="241"/>
      <c r="AD54" s="239"/>
      <c r="AE54" s="239"/>
      <c r="AF54" s="239"/>
      <c r="AG54" s="241"/>
      <c r="AH54" s="241"/>
      <c r="AI54" s="241"/>
      <c r="AJ54" s="241"/>
      <c r="AK54" s="239"/>
      <c r="AL54" s="230"/>
      <c r="AM54" s="265"/>
      <c r="AN54" s="414">
        <f>'July 1 to 15, 2018'!BN12</f>
        <v>0</v>
      </c>
      <c r="AO54" s="414"/>
      <c r="AP54" s="414"/>
      <c r="AQ54" s="414"/>
      <c r="AR54" s="420"/>
      <c r="AS54" s="230"/>
      <c r="AV54" s="266"/>
      <c r="AW54" s="266" t="s">
        <v>180</v>
      </c>
      <c r="AX54" s="240"/>
      <c r="AY54" s="240"/>
      <c r="AZ54" s="240"/>
      <c r="BA54" s="240"/>
      <c r="BB54" s="268"/>
      <c r="BC54" s="268"/>
      <c r="BD54" s="268"/>
      <c r="BE54" s="268"/>
      <c r="BF54" s="414">
        <f>'July 1 to 15, 2018'!BF13</f>
        <v>0</v>
      </c>
      <c r="BG54" s="415"/>
      <c r="BH54" s="415"/>
      <c r="BI54" s="415"/>
      <c r="BJ54" s="239"/>
      <c r="BK54" s="265"/>
      <c r="BL54" s="239"/>
      <c r="BM54" s="239"/>
      <c r="BN54" s="239"/>
      <c r="BO54" s="239"/>
      <c r="BP54" s="239"/>
      <c r="BQ54" s="239"/>
      <c r="BR54" s="230"/>
      <c r="BS54" s="239"/>
      <c r="BT54" s="239"/>
      <c r="BU54" s="233"/>
      <c r="BV54" s="277" t="s">
        <v>883</v>
      </c>
      <c r="BW54" s="241"/>
      <c r="BX54" s="239"/>
      <c r="BY54" s="239"/>
      <c r="BZ54" s="239"/>
      <c r="CA54" s="241"/>
      <c r="CB54" s="241"/>
      <c r="CC54" s="241"/>
      <c r="CD54" s="241"/>
      <c r="CE54" s="239"/>
      <c r="CF54" s="230"/>
      <c r="CG54" s="265"/>
      <c r="CH54" s="414">
        <f>'July 1 to 15, 2018'!BN13</f>
        <v>0</v>
      </c>
      <c r="CI54" s="414"/>
      <c r="CJ54" s="414"/>
      <c r="CK54" s="414"/>
      <c r="CL54" s="420"/>
      <c r="CM54" s="230"/>
    </row>
    <row r="55" spans="2:91" ht="12.75" customHeight="1" x14ac:dyDescent="0.2">
      <c r="B55" s="266"/>
      <c r="C55" s="274" t="s">
        <v>179</v>
      </c>
      <c r="D55" s="275"/>
      <c r="E55" s="275"/>
      <c r="F55" s="275"/>
      <c r="G55" s="275"/>
      <c r="H55" s="276"/>
      <c r="I55" s="276"/>
      <c r="J55" s="276"/>
      <c r="K55" s="276"/>
      <c r="L55" s="402">
        <f>'July 1 to 15, 2018'!BE12</f>
        <v>0</v>
      </c>
      <c r="M55" s="403"/>
      <c r="N55" s="403"/>
      <c r="O55" s="403"/>
      <c r="P55" s="252"/>
      <c r="Q55" s="253"/>
      <c r="R55" s="252"/>
      <c r="S55" s="252"/>
      <c r="T55" s="252"/>
      <c r="U55" s="252"/>
      <c r="V55" s="252"/>
      <c r="W55" s="252"/>
      <c r="X55" s="254"/>
      <c r="Y55" s="239"/>
      <c r="Z55" s="239"/>
      <c r="AA55" s="233"/>
      <c r="AB55" s="241"/>
      <c r="AC55" s="241"/>
      <c r="AD55" s="239"/>
      <c r="AE55" s="239"/>
      <c r="AF55" s="239"/>
      <c r="AG55" s="241"/>
      <c r="AH55" s="241"/>
      <c r="AI55" s="241"/>
      <c r="AJ55" s="241"/>
      <c r="AK55" s="239"/>
      <c r="AL55" s="230"/>
      <c r="AM55" s="265"/>
      <c r="AN55" s="239"/>
      <c r="AO55" s="239"/>
      <c r="AP55" s="239"/>
      <c r="AQ55" s="239"/>
      <c r="AR55" s="230"/>
      <c r="AS55" s="230"/>
      <c r="AV55" s="266"/>
      <c r="AW55" s="274" t="s">
        <v>179</v>
      </c>
      <c r="AX55" s="275"/>
      <c r="AY55" s="275"/>
      <c r="AZ55" s="275"/>
      <c r="BA55" s="275"/>
      <c r="BB55" s="276"/>
      <c r="BC55" s="276"/>
      <c r="BD55" s="276"/>
      <c r="BE55" s="276"/>
      <c r="BF55" s="402">
        <f>'July 1 to 15, 2018'!BE13</f>
        <v>0</v>
      </c>
      <c r="BG55" s="403"/>
      <c r="BH55" s="403"/>
      <c r="BI55" s="403"/>
      <c r="BJ55" s="252"/>
      <c r="BK55" s="253"/>
      <c r="BL55" s="252"/>
      <c r="BM55" s="252"/>
      <c r="BN55" s="252"/>
      <c r="BO55" s="252"/>
      <c r="BP55" s="252"/>
      <c r="BQ55" s="252"/>
      <c r="BR55" s="254"/>
      <c r="BS55" s="239"/>
      <c r="BT55" s="239"/>
      <c r="BU55" s="233"/>
      <c r="BV55" s="277"/>
      <c r="BW55" s="241"/>
      <c r="BX55" s="239"/>
      <c r="BY55" s="239"/>
      <c r="BZ55" s="239"/>
      <c r="CA55" s="241"/>
      <c r="CB55" s="241"/>
      <c r="CC55" s="241"/>
      <c r="CD55" s="241"/>
      <c r="CE55" s="239"/>
      <c r="CF55" s="230"/>
      <c r="CG55" s="265"/>
      <c r="CH55" s="239"/>
      <c r="CI55" s="239"/>
      <c r="CJ55" s="239"/>
      <c r="CK55" s="239"/>
      <c r="CL55" s="230"/>
      <c r="CM55" s="230"/>
    </row>
    <row r="56" spans="2:91" ht="12.75" customHeight="1" x14ac:dyDescent="0.2">
      <c r="B56" s="266"/>
      <c r="C56" s="269" t="s">
        <v>147</v>
      </c>
      <c r="D56" s="270"/>
      <c r="E56" s="270"/>
      <c r="F56" s="270"/>
      <c r="G56" s="270"/>
      <c r="H56" s="271"/>
      <c r="I56" s="271"/>
      <c r="J56" s="271"/>
      <c r="K56" s="271"/>
      <c r="L56" s="412">
        <f>L57+L58</f>
        <v>0</v>
      </c>
      <c r="M56" s="413"/>
      <c r="N56" s="413"/>
      <c r="O56" s="413"/>
      <c r="P56" s="413"/>
      <c r="Q56" s="245"/>
      <c r="R56" s="412">
        <f>SUM(Payslip!R57:U60)</f>
        <v>0</v>
      </c>
      <c r="S56" s="413"/>
      <c r="T56" s="413"/>
      <c r="U56" s="413"/>
      <c r="V56" s="413"/>
      <c r="W56" s="244"/>
      <c r="X56" s="246"/>
      <c r="Y56" s="239"/>
      <c r="Z56" s="239"/>
      <c r="AA56" s="233"/>
      <c r="AB56" s="241"/>
      <c r="AC56" s="241"/>
      <c r="AD56" s="239"/>
      <c r="AE56" s="239"/>
      <c r="AF56" s="239"/>
      <c r="AG56" s="241"/>
      <c r="AH56" s="241"/>
      <c r="AI56" s="241"/>
      <c r="AJ56" s="241"/>
      <c r="AK56" s="239"/>
      <c r="AL56" s="230"/>
      <c r="AM56" s="265"/>
      <c r="AN56" s="239"/>
      <c r="AO56" s="239"/>
      <c r="AP56" s="239"/>
      <c r="AQ56" s="239"/>
      <c r="AR56" s="230"/>
      <c r="AS56" s="230"/>
      <c r="AV56" s="266"/>
      <c r="AW56" s="269" t="s">
        <v>147</v>
      </c>
      <c r="AX56" s="270"/>
      <c r="AY56" s="270"/>
      <c r="AZ56" s="270"/>
      <c r="BA56" s="270"/>
      <c r="BB56" s="271"/>
      <c r="BC56" s="271"/>
      <c r="BD56" s="271"/>
      <c r="BE56" s="271"/>
      <c r="BF56" s="412">
        <f>BF57+BF58</f>
        <v>0</v>
      </c>
      <c r="BG56" s="413"/>
      <c r="BH56" s="413"/>
      <c r="BI56" s="413"/>
      <c r="BJ56" s="413"/>
      <c r="BK56" s="245"/>
      <c r="BL56" s="412">
        <f>SUM(Payslip!BL57:BO60)</f>
        <v>0</v>
      </c>
      <c r="BM56" s="413"/>
      <c r="BN56" s="413"/>
      <c r="BO56" s="413"/>
      <c r="BP56" s="413"/>
      <c r="BQ56" s="244"/>
      <c r="BR56" s="246"/>
      <c r="BS56" s="239"/>
      <c r="BT56" s="239"/>
      <c r="BU56" s="233"/>
      <c r="BV56" s="277"/>
      <c r="BW56" s="241"/>
      <c r="BX56" s="239"/>
      <c r="BY56" s="239"/>
      <c r="BZ56" s="239"/>
      <c r="CA56" s="241"/>
      <c r="CB56" s="241"/>
      <c r="CC56" s="241"/>
      <c r="CD56" s="241"/>
      <c r="CE56" s="239"/>
      <c r="CF56" s="230"/>
      <c r="CG56" s="265"/>
      <c r="CH56" s="239"/>
      <c r="CI56" s="239"/>
      <c r="CJ56" s="239"/>
      <c r="CK56" s="239"/>
      <c r="CL56" s="230"/>
      <c r="CM56" s="230"/>
    </row>
    <row r="57" spans="2:91" ht="12.75" customHeight="1" x14ac:dyDescent="0.2">
      <c r="B57" s="266"/>
      <c r="C57" s="266" t="s">
        <v>148</v>
      </c>
      <c r="D57" s="240"/>
      <c r="E57" s="240"/>
      <c r="F57" s="240"/>
      <c r="G57" s="240"/>
      <c r="H57" s="268"/>
      <c r="I57" s="268"/>
      <c r="J57" s="268"/>
      <c r="K57" s="268"/>
      <c r="L57" s="414">
        <f>'July 1 to 15, 2018'!AU12</f>
        <v>0</v>
      </c>
      <c r="M57" s="415"/>
      <c r="N57" s="415"/>
      <c r="O57" s="415"/>
      <c r="P57" s="239"/>
      <c r="Q57" s="265"/>
      <c r="R57" s="414">
        <f>'July 1 to 15, 2018'!AV12</f>
        <v>0</v>
      </c>
      <c r="S57" s="415"/>
      <c r="T57" s="415"/>
      <c r="U57" s="415"/>
      <c r="V57" s="239"/>
      <c r="W57" s="239"/>
      <c r="X57" s="230"/>
      <c r="Y57" s="239"/>
      <c r="Z57" s="239"/>
      <c r="AA57" s="272"/>
      <c r="AB57" s="273"/>
      <c r="AC57" s="273"/>
      <c r="AD57" s="252"/>
      <c r="AE57" s="252"/>
      <c r="AF57" s="252"/>
      <c r="AG57" s="273"/>
      <c r="AH57" s="273"/>
      <c r="AI57" s="273"/>
      <c r="AJ57" s="273"/>
      <c r="AK57" s="252"/>
      <c r="AL57" s="254"/>
      <c r="AM57" s="253"/>
      <c r="AN57" s="252"/>
      <c r="AO57" s="252"/>
      <c r="AP57" s="252"/>
      <c r="AQ57" s="252"/>
      <c r="AR57" s="254"/>
      <c r="AS57" s="230"/>
      <c r="AV57" s="266"/>
      <c r="AW57" s="266" t="s">
        <v>148</v>
      </c>
      <c r="AX57" s="240"/>
      <c r="AY57" s="240"/>
      <c r="AZ57" s="240"/>
      <c r="BA57" s="240"/>
      <c r="BB57" s="268"/>
      <c r="BC57" s="268"/>
      <c r="BD57" s="268"/>
      <c r="BE57" s="268"/>
      <c r="BF57" s="414">
        <f>'July 1 to 15, 2018'!AU13</f>
        <v>0</v>
      </c>
      <c r="BG57" s="415"/>
      <c r="BH57" s="415"/>
      <c r="BI57" s="415"/>
      <c r="BJ57" s="239"/>
      <c r="BK57" s="265"/>
      <c r="BL57" s="414">
        <f>'July 1 to 15, 2018'!AV13</f>
        <v>0</v>
      </c>
      <c r="BM57" s="415"/>
      <c r="BN57" s="415"/>
      <c r="BO57" s="415"/>
      <c r="BP57" s="239"/>
      <c r="BQ57" s="239"/>
      <c r="BR57" s="230"/>
      <c r="BS57" s="239"/>
      <c r="BT57" s="239"/>
      <c r="BU57" s="272"/>
      <c r="BV57" s="273"/>
      <c r="BW57" s="273"/>
      <c r="BX57" s="252"/>
      <c r="BY57" s="252"/>
      <c r="BZ57" s="252"/>
      <c r="CA57" s="273"/>
      <c r="CB57" s="273"/>
      <c r="CC57" s="273"/>
      <c r="CD57" s="273"/>
      <c r="CE57" s="252"/>
      <c r="CF57" s="254"/>
      <c r="CG57" s="253"/>
      <c r="CH57" s="252"/>
      <c r="CI57" s="252"/>
      <c r="CJ57" s="252"/>
      <c r="CK57" s="252"/>
      <c r="CL57" s="254"/>
      <c r="CM57" s="230"/>
    </row>
    <row r="58" spans="2:91" ht="12.75" customHeight="1" x14ac:dyDescent="0.2">
      <c r="B58" s="266"/>
      <c r="C58" s="266" t="s">
        <v>150</v>
      </c>
      <c r="D58" s="240"/>
      <c r="E58" s="240"/>
      <c r="F58" s="240"/>
      <c r="G58" s="240"/>
      <c r="H58" s="268"/>
      <c r="I58" s="268"/>
      <c r="J58" s="268"/>
      <c r="K58" s="268"/>
      <c r="L58" s="414">
        <f>'July 1 to 15, 2018'!AY12</f>
        <v>0</v>
      </c>
      <c r="M58" s="415"/>
      <c r="N58" s="415"/>
      <c r="O58" s="415"/>
      <c r="P58" s="239"/>
      <c r="Q58" s="265"/>
      <c r="R58" s="414">
        <f>'July 1 to 15, 2018'!AZ12</f>
        <v>0</v>
      </c>
      <c r="S58" s="415"/>
      <c r="T58" s="415"/>
      <c r="U58" s="415"/>
      <c r="V58" s="239"/>
      <c r="W58" s="239"/>
      <c r="X58" s="230"/>
      <c r="Y58" s="239"/>
      <c r="Z58" s="239"/>
      <c r="AA58" s="261" t="s">
        <v>83</v>
      </c>
      <c r="AB58" s="262"/>
      <c r="AC58" s="262"/>
      <c r="AD58" s="244"/>
      <c r="AE58" s="244"/>
      <c r="AF58" s="244"/>
      <c r="AG58" s="262"/>
      <c r="AH58" s="262"/>
      <c r="AI58" s="262"/>
      <c r="AJ58" s="262"/>
      <c r="AK58" s="244"/>
      <c r="AL58" s="246"/>
      <c r="AM58" s="245"/>
      <c r="AN58" s="404">
        <f>'July 1 to 15, 2018'!BP12</f>
        <v>0</v>
      </c>
      <c r="AO58" s="404"/>
      <c r="AP58" s="404"/>
      <c r="AQ58" s="404"/>
      <c r="AR58" s="416"/>
      <c r="AS58" s="230"/>
      <c r="AV58" s="266"/>
      <c r="AW58" s="266" t="s">
        <v>150</v>
      </c>
      <c r="AX58" s="240"/>
      <c r="AY58" s="240"/>
      <c r="AZ58" s="240"/>
      <c r="BA58" s="240"/>
      <c r="BB58" s="268"/>
      <c r="BC58" s="268"/>
      <c r="BD58" s="268"/>
      <c r="BE58" s="268"/>
      <c r="BF58" s="414">
        <f>'July 1 to 15, 2018'!AY13</f>
        <v>0</v>
      </c>
      <c r="BG58" s="415"/>
      <c r="BH58" s="415"/>
      <c r="BI58" s="415"/>
      <c r="BJ58" s="239"/>
      <c r="BK58" s="265"/>
      <c r="BL58" s="414">
        <f>'July 1 to 15, 2018'!AZ13</f>
        <v>0</v>
      </c>
      <c r="BM58" s="415"/>
      <c r="BN58" s="415"/>
      <c r="BO58" s="415"/>
      <c r="BP58" s="239"/>
      <c r="BQ58" s="239"/>
      <c r="BR58" s="230"/>
      <c r="BS58" s="239"/>
      <c r="BT58" s="239"/>
      <c r="BU58" s="261" t="s">
        <v>83</v>
      </c>
      <c r="BV58" s="262"/>
      <c r="BW58" s="262"/>
      <c r="BX58" s="244"/>
      <c r="BY58" s="244"/>
      <c r="BZ58" s="244"/>
      <c r="CA58" s="262"/>
      <c r="CB58" s="262"/>
      <c r="CC58" s="262"/>
      <c r="CD58" s="262"/>
      <c r="CE58" s="244"/>
      <c r="CF58" s="246"/>
      <c r="CG58" s="245"/>
      <c r="CH58" s="404">
        <f>'July 1 to 15, 2018'!BP13</f>
        <v>0</v>
      </c>
      <c r="CI58" s="404"/>
      <c r="CJ58" s="404"/>
      <c r="CK58" s="404"/>
      <c r="CL58" s="416"/>
      <c r="CM58" s="230"/>
    </row>
    <row r="59" spans="2:91" ht="12.75" customHeight="1" x14ac:dyDescent="0.2">
      <c r="B59" s="266"/>
      <c r="C59" s="266" t="s">
        <v>151</v>
      </c>
      <c r="D59" s="240"/>
      <c r="E59" s="240"/>
      <c r="F59" s="240"/>
      <c r="G59" s="240"/>
      <c r="H59" s="268"/>
      <c r="I59" s="268"/>
      <c r="J59" s="268"/>
      <c r="K59" s="268"/>
      <c r="L59" s="414">
        <f>'July 1 to 15, 2018'!AW12</f>
        <v>0</v>
      </c>
      <c r="M59" s="415"/>
      <c r="N59" s="415"/>
      <c r="O59" s="415"/>
      <c r="P59" s="239"/>
      <c r="Q59" s="265"/>
      <c r="R59" s="414">
        <f>'July 1 to 15, 2018'!AX12</f>
        <v>0</v>
      </c>
      <c r="S59" s="415"/>
      <c r="T59" s="415"/>
      <c r="U59" s="415"/>
      <c r="V59" s="239"/>
      <c r="W59" s="239"/>
      <c r="X59" s="230"/>
      <c r="Y59" s="239"/>
      <c r="Z59" s="239"/>
      <c r="AA59" s="233"/>
      <c r="AB59" s="241"/>
      <c r="AC59" s="241"/>
      <c r="AD59" s="239"/>
      <c r="AE59" s="239"/>
      <c r="AF59" s="239"/>
      <c r="AG59" s="241"/>
      <c r="AH59" s="241"/>
      <c r="AI59" s="241"/>
      <c r="AJ59" s="241"/>
      <c r="AK59" s="239"/>
      <c r="AL59" s="230"/>
      <c r="AM59" s="265"/>
      <c r="AN59" s="239"/>
      <c r="AO59" s="239"/>
      <c r="AP59" s="239"/>
      <c r="AQ59" s="239"/>
      <c r="AR59" s="230"/>
      <c r="AS59" s="230"/>
      <c r="AV59" s="266"/>
      <c r="AW59" s="266" t="s">
        <v>151</v>
      </c>
      <c r="AX59" s="240"/>
      <c r="AY59" s="240"/>
      <c r="AZ59" s="240"/>
      <c r="BA59" s="240"/>
      <c r="BB59" s="268"/>
      <c r="BC59" s="268"/>
      <c r="BD59" s="268"/>
      <c r="BE59" s="268"/>
      <c r="BF59" s="414">
        <f>'July 1 to 15, 2018'!AW13</f>
        <v>0</v>
      </c>
      <c r="BG59" s="415"/>
      <c r="BH59" s="415"/>
      <c r="BI59" s="415"/>
      <c r="BJ59" s="239"/>
      <c r="BK59" s="265"/>
      <c r="BL59" s="414">
        <f>'July 1 to 15, 2018'!AX13</f>
        <v>0</v>
      </c>
      <c r="BM59" s="415"/>
      <c r="BN59" s="415"/>
      <c r="BO59" s="415"/>
      <c r="BP59" s="239"/>
      <c r="BQ59" s="239"/>
      <c r="BR59" s="230"/>
      <c r="BS59" s="239"/>
      <c r="BT59" s="239"/>
      <c r="BU59" s="233"/>
      <c r="BV59" s="241"/>
      <c r="BW59" s="241"/>
      <c r="BX59" s="239"/>
      <c r="BY59" s="239"/>
      <c r="BZ59" s="239"/>
      <c r="CA59" s="241"/>
      <c r="CB59" s="241"/>
      <c r="CC59" s="241"/>
      <c r="CD59" s="241"/>
      <c r="CE59" s="239"/>
      <c r="CF59" s="230"/>
      <c r="CG59" s="265"/>
      <c r="CH59" s="239"/>
      <c r="CI59" s="239"/>
      <c r="CJ59" s="239"/>
      <c r="CK59" s="239"/>
      <c r="CL59" s="230"/>
      <c r="CM59" s="230"/>
    </row>
    <row r="60" spans="2:91" ht="12.75" customHeight="1" x14ac:dyDescent="0.2">
      <c r="B60" s="266"/>
      <c r="C60" s="274" t="s">
        <v>152</v>
      </c>
      <c r="D60" s="275"/>
      <c r="E60" s="275"/>
      <c r="F60" s="275"/>
      <c r="G60" s="275"/>
      <c r="H60" s="276"/>
      <c r="I60" s="276"/>
      <c r="J60" s="276"/>
      <c r="K60" s="276"/>
      <c r="L60" s="402">
        <f>'July 1 to 15, 2018'!BA12</f>
        <v>0</v>
      </c>
      <c r="M60" s="403"/>
      <c r="N60" s="403"/>
      <c r="O60" s="403"/>
      <c r="P60" s="252"/>
      <c r="Q60" s="253"/>
      <c r="R60" s="402">
        <f>'July 1 to 15, 2018'!BB12</f>
        <v>0</v>
      </c>
      <c r="S60" s="403"/>
      <c r="T60" s="403"/>
      <c r="U60" s="403"/>
      <c r="V60" s="252"/>
      <c r="W60" s="252"/>
      <c r="X60" s="254"/>
      <c r="Y60" s="239"/>
      <c r="Z60" s="239"/>
      <c r="AA60" s="272"/>
      <c r="AB60" s="273"/>
      <c r="AC60" s="273"/>
      <c r="AD60" s="252"/>
      <c r="AE60" s="252"/>
      <c r="AF60" s="252"/>
      <c r="AG60" s="273"/>
      <c r="AH60" s="273"/>
      <c r="AI60" s="273"/>
      <c r="AJ60" s="273"/>
      <c r="AK60" s="252"/>
      <c r="AL60" s="254"/>
      <c r="AM60" s="253"/>
      <c r="AN60" s="252"/>
      <c r="AO60" s="252"/>
      <c r="AP60" s="252"/>
      <c r="AQ60" s="252"/>
      <c r="AR60" s="254"/>
      <c r="AS60" s="230"/>
      <c r="AV60" s="266"/>
      <c r="AW60" s="274" t="s">
        <v>152</v>
      </c>
      <c r="AX60" s="275"/>
      <c r="AY60" s="275"/>
      <c r="AZ60" s="275"/>
      <c r="BA60" s="275"/>
      <c r="BB60" s="276"/>
      <c r="BC60" s="276"/>
      <c r="BD60" s="276"/>
      <c r="BE60" s="276"/>
      <c r="BF60" s="402">
        <f>'July 1 to 15, 2018'!BA13</f>
        <v>0</v>
      </c>
      <c r="BG60" s="403"/>
      <c r="BH60" s="403"/>
      <c r="BI60" s="403"/>
      <c r="BJ60" s="252"/>
      <c r="BK60" s="253"/>
      <c r="BL60" s="402">
        <f>'July 1 to 15, 2018'!BB13</f>
        <v>0</v>
      </c>
      <c r="BM60" s="403"/>
      <c r="BN60" s="403"/>
      <c r="BO60" s="403"/>
      <c r="BP60" s="252"/>
      <c r="BQ60" s="252"/>
      <c r="BR60" s="254"/>
      <c r="BS60" s="239"/>
      <c r="BT60" s="239"/>
      <c r="BU60" s="272"/>
      <c r="BV60" s="273"/>
      <c r="BW60" s="273"/>
      <c r="BX60" s="252"/>
      <c r="BY60" s="252"/>
      <c r="BZ60" s="252"/>
      <c r="CA60" s="273"/>
      <c r="CB60" s="273"/>
      <c r="CC60" s="273"/>
      <c r="CD60" s="273"/>
      <c r="CE60" s="252"/>
      <c r="CF60" s="254"/>
      <c r="CG60" s="253"/>
      <c r="CH60" s="252"/>
      <c r="CI60" s="252"/>
      <c r="CJ60" s="252"/>
      <c r="CK60" s="252"/>
      <c r="CL60" s="254"/>
      <c r="CM60" s="230"/>
    </row>
    <row r="61" spans="2:91" ht="12.75" customHeight="1" x14ac:dyDescent="0.2">
      <c r="B61" s="266"/>
      <c r="C61" s="269" t="s">
        <v>153</v>
      </c>
      <c r="D61" s="270"/>
      <c r="E61" s="270"/>
      <c r="F61" s="270"/>
      <c r="G61" s="270"/>
      <c r="H61" s="271"/>
      <c r="I61" s="271"/>
      <c r="J61" s="271"/>
      <c r="K61" s="271"/>
      <c r="L61" s="271"/>
      <c r="M61" s="271"/>
      <c r="N61" s="271"/>
      <c r="O61" s="271"/>
      <c r="P61" s="271"/>
      <c r="Q61" s="245"/>
      <c r="R61" s="404">
        <f>'July 1 to 15, 2018'!BD12</f>
        <v>0</v>
      </c>
      <c r="S61" s="404"/>
      <c r="T61" s="404"/>
      <c r="U61" s="404"/>
      <c r="V61" s="404"/>
      <c r="W61" s="244"/>
      <c r="X61" s="246"/>
      <c r="Y61" s="239"/>
      <c r="Z61" s="239"/>
      <c r="AA61" s="279" t="s">
        <v>186</v>
      </c>
      <c r="AB61" s="256"/>
      <c r="AC61" s="256"/>
      <c r="AD61" s="257"/>
      <c r="AE61" s="257"/>
      <c r="AF61" s="257"/>
      <c r="AG61" s="256"/>
      <c r="AH61" s="280"/>
      <c r="AI61" s="280"/>
      <c r="AJ61" s="280"/>
      <c r="AK61" s="257"/>
      <c r="AL61" s="257"/>
      <c r="AM61" s="258"/>
      <c r="AN61" s="405">
        <f>AN45+AN47+AN48+AN49+AN52+AN53+AN54+AN58</f>
        <v>0</v>
      </c>
      <c r="AO61" s="405"/>
      <c r="AP61" s="405"/>
      <c r="AQ61" s="405"/>
      <c r="AR61" s="406"/>
      <c r="AS61" s="230"/>
      <c r="AV61" s="266"/>
      <c r="AW61" s="269" t="s">
        <v>153</v>
      </c>
      <c r="AX61" s="270"/>
      <c r="AY61" s="270"/>
      <c r="AZ61" s="270"/>
      <c r="BA61" s="270"/>
      <c r="BB61" s="271"/>
      <c r="BC61" s="271"/>
      <c r="BD61" s="271"/>
      <c r="BE61" s="271"/>
      <c r="BF61" s="271"/>
      <c r="BG61" s="271"/>
      <c r="BH61" s="271"/>
      <c r="BI61" s="271"/>
      <c r="BJ61" s="271"/>
      <c r="BK61" s="245"/>
      <c r="BL61" s="404">
        <f>'July 1 to 15, 2018'!BD13</f>
        <v>0</v>
      </c>
      <c r="BM61" s="404"/>
      <c r="BN61" s="404"/>
      <c r="BO61" s="404"/>
      <c r="BP61" s="404"/>
      <c r="BQ61" s="244"/>
      <c r="BR61" s="246"/>
      <c r="BS61" s="239"/>
      <c r="BT61" s="239"/>
      <c r="BU61" s="279" t="s">
        <v>186</v>
      </c>
      <c r="BV61" s="256"/>
      <c r="BW61" s="256"/>
      <c r="BX61" s="257"/>
      <c r="BY61" s="257"/>
      <c r="BZ61" s="257"/>
      <c r="CA61" s="256"/>
      <c r="CB61" s="280"/>
      <c r="CC61" s="280"/>
      <c r="CD61" s="280"/>
      <c r="CE61" s="257"/>
      <c r="CF61" s="257"/>
      <c r="CG61" s="258"/>
      <c r="CH61" s="405">
        <f>CH45+CH47+CH48+CH49+CH52+CH53+CH54+CH58</f>
        <v>0</v>
      </c>
      <c r="CI61" s="405"/>
      <c r="CJ61" s="405"/>
      <c r="CK61" s="405"/>
      <c r="CL61" s="406"/>
      <c r="CM61" s="230"/>
    </row>
    <row r="62" spans="2:91" ht="12.75" customHeight="1" x14ac:dyDescent="0.2">
      <c r="B62" s="266"/>
      <c r="C62" s="281"/>
      <c r="D62" s="275"/>
      <c r="E62" s="275"/>
      <c r="F62" s="275"/>
      <c r="G62" s="275"/>
      <c r="H62" s="276"/>
      <c r="I62" s="276"/>
      <c r="J62" s="276"/>
      <c r="K62" s="276"/>
      <c r="L62" s="402">
        <f>'July 1 to 15, 2018'!BC12</f>
        <v>0</v>
      </c>
      <c r="M62" s="403"/>
      <c r="N62" s="403"/>
      <c r="O62" s="403"/>
      <c r="P62" s="276"/>
      <c r="Q62" s="253"/>
      <c r="R62" s="252"/>
      <c r="S62" s="252"/>
      <c r="T62" s="252"/>
      <c r="U62" s="252"/>
      <c r="V62" s="252"/>
      <c r="W62" s="252"/>
      <c r="X62" s="254"/>
      <c r="Y62" s="239"/>
      <c r="Z62" s="239"/>
      <c r="AA62" s="189"/>
      <c r="AB62" s="189"/>
      <c r="AC62" s="189"/>
      <c r="AG62" s="189"/>
      <c r="AH62" s="189"/>
      <c r="AI62" s="189"/>
      <c r="AJ62" s="189"/>
      <c r="AK62" s="239"/>
      <c r="AL62" s="239"/>
      <c r="AM62" s="239"/>
      <c r="AN62" s="239"/>
      <c r="AO62" s="239"/>
      <c r="AP62" s="239"/>
      <c r="AQ62" s="239"/>
      <c r="AR62" s="239"/>
      <c r="AS62" s="230"/>
      <c r="AV62" s="266"/>
      <c r="AW62" s="281"/>
      <c r="AX62" s="275"/>
      <c r="AY62" s="275"/>
      <c r="AZ62" s="275"/>
      <c r="BA62" s="275"/>
      <c r="BB62" s="276"/>
      <c r="BC62" s="276"/>
      <c r="BD62" s="276"/>
      <c r="BE62" s="276"/>
      <c r="BF62" s="402">
        <f>'July 1 to 15, 2018'!BC13</f>
        <v>0</v>
      </c>
      <c r="BG62" s="403"/>
      <c r="BH62" s="403"/>
      <c r="BI62" s="403"/>
      <c r="BJ62" s="276"/>
      <c r="BK62" s="253"/>
      <c r="BL62" s="252"/>
      <c r="BM62" s="252"/>
      <c r="BN62" s="252"/>
      <c r="BO62" s="252"/>
      <c r="BP62" s="252"/>
      <c r="BQ62" s="252"/>
      <c r="BR62" s="254"/>
      <c r="BS62" s="239"/>
      <c r="BT62" s="239"/>
      <c r="BU62" s="189"/>
      <c r="BV62" s="189"/>
      <c r="BW62" s="189"/>
      <c r="CA62" s="189"/>
      <c r="CB62" s="189"/>
      <c r="CC62" s="189"/>
      <c r="CD62" s="189"/>
      <c r="CE62" s="239"/>
      <c r="CF62" s="239"/>
      <c r="CG62" s="239"/>
      <c r="CH62" s="239"/>
      <c r="CI62" s="239"/>
      <c r="CJ62" s="239"/>
      <c r="CK62" s="239"/>
      <c r="CL62" s="239"/>
      <c r="CM62" s="230"/>
    </row>
    <row r="63" spans="2:91" ht="12.75" customHeight="1" x14ac:dyDescent="0.2">
      <c r="B63" s="266"/>
      <c r="C63" s="282" t="s">
        <v>154</v>
      </c>
      <c r="D63" s="283"/>
      <c r="E63" s="283"/>
      <c r="F63" s="283"/>
      <c r="G63" s="283"/>
      <c r="H63" s="284"/>
      <c r="I63" s="284"/>
      <c r="J63" s="284"/>
      <c r="K63" s="284"/>
      <c r="L63" s="284"/>
      <c r="M63" s="284"/>
      <c r="N63" s="284"/>
      <c r="O63" s="284"/>
      <c r="P63" s="257"/>
      <c r="Q63" s="258"/>
      <c r="R63" s="405">
        <f>'July 1 to 15, 2018'!AR12</f>
        <v>0</v>
      </c>
      <c r="S63" s="405"/>
      <c r="T63" s="405"/>
      <c r="U63" s="405"/>
      <c r="V63" s="405"/>
      <c r="W63" s="257"/>
      <c r="X63" s="260"/>
      <c r="Y63" s="239"/>
      <c r="Z63" s="239"/>
      <c r="AA63" s="189"/>
      <c r="AB63" s="189"/>
      <c r="AC63" s="189"/>
      <c r="AG63" s="189"/>
      <c r="AH63" s="189"/>
      <c r="AI63" s="189"/>
      <c r="AJ63" s="189"/>
      <c r="AK63" s="239"/>
      <c r="AL63" s="239"/>
      <c r="AM63" s="239"/>
      <c r="AN63" s="239"/>
      <c r="AO63" s="239"/>
      <c r="AP63" s="239"/>
      <c r="AQ63" s="239"/>
      <c r="AR63" s="239"/>
      <c r="AS63" s="230"/>
      <c r="AV63" s="266"/>
      <c r="AW63" s="282" t="s">
        <v>154</v>
      </c>
      <c r="AX63" s="283"/>
      <c r="AY63" s="283"/>
      <c r="AZ63" s="283"/>
      <c r="BA63" s="283"/>
      <c r="BB63" s="284"/>
      <c r="BC63" s="284"/>
      <c r="BD63" s="284"/>
      <c r="BE63" s="284"/>
      <c r="BF63" s="284"/>
      <c r="BG63" s="284"/>
      <c r="BH63" s="284"/>
      <c r="BI63" s="284"/>
      <c r="BJ63" s="257"/>
      <c r="BK63" s="258"/>
      <c r="BL63" s="405">
        <f>'July 1 to 15, 2018'!AR13</f>
        <v>0</v>
      </c>
      <c r="BM63" s="405"/>
      <c r="BN63" s="405"/>
      <c r="BO63" s="405"/>
      <c r="BP63" s="405"/>
      <c r="BQ63" s="257"/>
      <c r="BR63" s="260"/>
      <c r="BS63" s="239"/>
      <c r="BT63" s="239"/>
      <c r="BU63" s="189"/>
      <c r="BV63" s="189"/>
      <c r="BW63" s="189"/>
      <c r="CA63" s="189"/>
      <c r="CB63" s="189"/>
      <c r="CC63" s="189"/>
      <c r="CD63" s="189"/>
      <c r="CE63" s="239"/>
      <c r="CF63" s="239"/>
      <c r="CG63" s="239"/>
      <c r="CH63" s="239"/>
      <c r="CI63" s="239"/>
      <c r="CJ63" s="239"/>
      <c r="CK63" s="239"/>
      <c r="CL63" s="239"/>
      <c r="CM63" s="230"/>
    </row>
    <row r="64" spans="2:91" ht="12.75" customHeight="1" x14ac:dyDescent="0.2">
      <c r="B64" s="266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189"/>
      <c r="AB64" s="189"/>
      <c r="AC64" s="189"/>
      <c r="AG64" s="189"/>
      <c r="AH64" s="189"/>
      <c r="AI64" s="189"/>
      <c r="AJ64" s="189"/>
      <c r="AK64" s="239"/>
      <c r="AL64" s="239"/>
      <c r="AM64" s="239"/>
      <c r="AN64" s="239"/>
      <c r="AO64" s="239"/>
      <c r="AP64" s="239"/>
      <c r="AQ64" s="239"/>
      <c r="AR64" s="239"/>
      <c r="AS64" s="230"/>
      <c r="AV64" s="266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39"/>
      <c r="BH64" s="239"/>
      <c r="BI64" s="239"/>
      <c r="BJ64" s="239"/>
      <c r="BK64" s="239"/>
      <c r="BL64" s="239"/>
      <c r="BM64" s="239"/>
      <c r="BN64" s="239"/>
      <c r="BO64" s="239"/>
      <c r="BP64" s="239"/>
      <c r="BQ64" s="239"/>
      <c r="BR64" s="239"/>
      <c r="BS64" s="239"/>
      <c r="BT64" s="239"/>
      <c r="BU64" s="189"/>
      <c r="BV64" s="189"/>
      <c r="BW64" s="189"/>
      <c r="CA64" s="189"/>
      <c r="CB64" s="189"/>
      <c r="CC64" s="189"/>
      <c r="CD64" s="189"/>
      <c r="CE64" s="239"/>
      <c r="CF64" s="239"/>
      <c r="CG64" s="239"/>
      <c r="CH64" s="239"/>
      <c r="CI64" s="239"/>
      <c r="CJ64" s="239"/>
      <c r="CK64" s="239"/>
      <c r="CL64" s="239"/>
      <c r="CM64" s="230"/>
    </row>
    <row r="65" spans="2:91" ht="12.75" customHeight="1" x14ac:dyDescent="0.25">
      <c r="B65" s="266"/>
      <c r="C65" s="189" t="s">
        <v>155</v>
      </c>
      <c r="D65" s="189"/>
      <c r="E65" s="189"/>
      <c r="F65" s="189"/>
      <c r="G65" s="241"/>
      <c r="I65" s="241"/>
      <c r="J65" s="241"/>
      <c r="K65" s="241"/>
      <c r="L65" s="241"/>
      <c r="M65" s="239"/>
      <c r="N65" s="239"/>
      <c r="O65" s="239"/>
      <c r="P65" s="239"/>
      <c r="Q65" s="239"/>
      <c r="R65" s="407">
        <f>'July 1 to 15, 2018'!BH12</f>
        <v>0</v>
      </c>
      <c r="S65" s="407"/>
      <c r="T65" s="407"/>
      <c r="U65" s="407"/>
      <c r="V65" s="407"/>
      <c r="W65" s="239"/>
      <c r="X65" s="239"/>
      <c r="Y65" s="239"/>
      <c r="Z65" s="239"/>
      <c r="AA65" s="189" t="s">
        <v>187</v>
      </c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39"/>
      <c r="AM65" s="239"/>
      <c r="AN65" s="408">
        <f>'July 1 to 15, 2018'!BS12</f>
        <v>0</v>
      </c>
      <c r="AO65" s="409"/>
      <c r="AP65" s="409"/>
      <c r="AQ65" s="409"/>
      <c r="AR65" s="409"/>
      <c r="AS65" s="230"/>
      <c r="AV65" s="266"/>
      <c r="AW65" s="189" t="s">
        <v>155</v>
      </c>
      <c r="AX65" s="189"/>
      <c r="AY65" s="189"/>
      <c r="AZ65" s="189"/>
      <c r="BA65" s="241"/>
      <c r="BC65" s="241"/>
      <c r="BD65" s="241"/>
      <c r="BE65" s="241"/>
      <c r="BF65" s="241"/>
      <c r="BG65" s="239"/>
      <c r="BH65" s="239"/>
      <c r="BI65" s="239"/>
      <c r="BJ65" s="239"/>
      <c r="BK65" s="239"/>
      <c r="BL65" s="407">
        <f>'July 1 to 15, 2018'!BH13</f>
        <v>0</v>
      </c>
      <c r="BM65" s="407"/>
      <c r="BN65" s="407"/>
      <c r="BO65" s="407"/>
      <c r="BP65" s="407"/>
      <c r="BQ65" s="239"/>
      <c r="BR65" s="239"/>
      <c r="BS65" s="239"/>
      <c r="BT65" s="239"/>
      <c r="BU65" s="189" t="s">
        <v>187</v>
      </c>
      <c r="BV65" s="239"/>
      <c r="BW65" s="239"/>
      <c r="BX65" s="239"/>
      <c r="BY65" s="239"/>
      <c r="BZ65" s="239"/>
      <c r="CA65" s="239"/>
      <c r="CB65" s="239"/>
      <c r="CC65" s="239"/>
      <c r="CD65" s="239"/>
      <c r="CE65" s="239"/>
      <c r="CF65" s="239"/>
      <c r="CG65" s="239"/>
      <c r="CH65" s="408">
        <f>'July 1 to 15, 2018'!BS13</f>
        <v>0</v>
      </c>
      <c r="CI65" s="409"/>
      <c r="CJ65" s="409"/>
      <c r="CK65" s="409"/>
      <c r="CL65" s="409"/>
      <c r="CM65" s="230"/>
    </row>
    <row r="66" spans="2:91" ht="12.75" customHeight="1" x14ac:dyDescent="0.2">
      <c r="B66" s="266"/>
      <c r="C66" s="410" t="s">
        <v>188</v>
      </c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410"/>
      <c r="AA66" s="410"/>
      <c r="AB66" s="410"/>
      <c r="AC66" s="410"/>
      <c r="AD66" s="410"/>
      <c r="AE66" s="410"/>
      <c r="AF66" s="410"/>
      <c r="AG66" s="410"/>
      <c r="AH66" s="410"/>
      <c r="AI66" s="410"/>
      <c r="AJ66" s="410"/>
      <c r="AK66" s="410"/>
      <c r="AL66" s="410"/>
      <c r="AM66" s="410"/>
      <c r="AN66" s="410"/>
      <c r="AO66" s="410"/>
      <c r="AP66" s="410"/>
      <c r="AQ66" s="410"/>
      <c r="AR66" s="410"/>
      <c r="AS66" s="230"/>
      <c r="AV66" s="266"/>
      <c r="AW66" s="410" t="s">
        <v>188</v>
      </c>
      <c r="AX66" s="410"/>
      <c r="AY66" s="410"/>
      <c r="AZ66" s="410"/>
      <c r="BA66" s="410"/>
      <c r="BB66" s="410"/>
      <c r="BC66" s="410"/>
      <c r="BD66" s="410"/>
      <c r="BE66" s="410"/>
      <c r="BF66" s="410"/>
      <c r="BG66" s="410"/>
      <c r="BH66" s="410"/>
      <c r="BI66" s="410"/>
      <c r="BJ66" s="410"/>
      <c r="BK66" s="410"/>
      <c r="BL66" s="410"/>
      <c r="BM66" s="410"/>
      <c r="BN66" s="410"/>
      <c r="BO66" s="410"/>
      <c r="BP66" s="410"/>
      <c r="BQ66" s="410"/>
      <c r="BR66" s="410"/>
      <c r="BS66" s="410"/>
      <c r="BT66" s="410"/>
      <c r="BU66" s="410"/>
      <c r="BV66" s="410"/>
      <c r="BW66" s="410"/>
      <c r="BX66" s="410"/>
      <c r="BY66" s="410"/>
      <c r="BZ66" s="410"/>
      <c r="CA66" s="410"/>
      <c r="CB66" s="410"/>
      <c r="CC66" s="410"/>
      <c r="CD66" s="410"/>
      <c r="CE66" s="410"/>
      <c r="CF66" s="410"/>
      <c r="CG66" s="410"/>
      <c r="CH66" s="410"/>
      <c r="CI66" s="410"/>
      <c r="CJ66" s="410"/>
      <c r="CK66" s="410"/>
      <c r="CL66" s="410"/>
      <c r="CM66" s="230"/>
    </row>
    <row r="67" spans="2:91" ht="12.75" customHeight="1" x14ac:dyDescent="0.2">
      <c r="B67" s="266"/>
      <c r="C67" s="410"/>
      <c r="D67" s="410"/>
      <c r="E67" s="410"/>
      <c r="F67" s="410"/>
      <c r="G67" s="410"/>
      <c r="H67" s="410"/>
      <c r="I67" s="410"/>
      <c r="J67" s="410"/>
      <c r="K67" s="410"/>
      <c r="L67" s="410"/>
      <c r="M67" s="410"/>
      <c r="N67" s="410"/>
      <c r="O67" s="410"/>
      <c r="P67" s="410"/>
      <c r="Q67" s="410"/>
      <c r="R67" s="410"/>
      <c r="S67" s="410"/>
      <c r="T67" s="410"/>
      <c r="U67" s="410"/>
      <c r="V67" s="410"/>
      <c r="W67" s="410"/>
      <c r="X67" s="410"/>
      <c r="Y67" s="410"/>
      <c r="Z67" s="410"/>
      <c r="AA67" s="410"/>
      <c r="AB67" s="410"/>
      <c r="AC67" s="410"/>
      <c r="AD67" s="410"/>
      <c r="AE67" s="410"/>
      <c r="AF67" s="410"/>
      <c r="AG67" s="410"/>
      <c r="AH67" s="410"/>
      <c r="AI67" s="410"/>
      <c r="AJ67" s="410"/>
      <c r="AK67" s="410"/>
      <c r="AL67" s="410"/>
      <c r="AM67" s="410"/>
      <c r="AN67" s="410"/>
      <c r="AO67" s="410"/>
      <c r="AP67" s="410"/>
      <c r="AQ67" s="410"/>
      <c r="AR67" s="410"/>
      <c r="AS67" s="230"/>
      <c r="AV67" s="266"/>
      <c r="AW67" s="410"/>
      <c r="AX67" s="410"/>
      <c r="AY67" s="410"/>
      <c r="AZ67" s="410"/>
      <c r="BA67" s="410"/>
      <c r="BB67" s="410"/>
      <c r="BC67" s="410"/>
      <c r="BD67" s="410"/>
      <c r="BE67" s="410"/>
      <c r="BF67" s="410"/>
      <c r="BG67" s="410"/>
      <c r="BH67" s="410"/>
      <c r="BI67" s="410"/>
      <c r="BJ67" s="410"/>
      <c r="BK67" s="410"/>
      <c r="BL67" s="410"/>
      <c r="BM67" s="410"/>
      <c r="BN67" s="410"/>
      <c r="BO67" s="410"/>
      <c r="BP67" s="410"/>
      <c r="BQ67" s="410"/>
      <c r="BR67" s="410"/>
      <c r="BS67" s="410"/>
      <c r="BT67" s="410"/>
      <c r="BU67" s="410"/>
      <c r="BV67" s="410"/>
      <c r="BW67" s="410"/>
      <c r="BX67" s="410"/>
      <c r="BY67" s="410"/>
      <c r="BZ67" s="410"/>
      <c r="CA67" s="410"/>
      <c r="CB67" s="410"/>
      <c r="CC67" s="410"/>
      <c r="CD67" s="410"/>
      <c r="CE67" s="410"/>
      <c r="CF67" s="410"/>
      <c r="CG67" s="410"/>
      <c r="CH67" s="410"/>
      <c r="CI67" s="410"/>
      <c r="CJ67" s="410"/>
      <c r="CK67" s="410"/>
      <c r="CL67" s="410"/>
      <c r="CM67" s="230"/>
    </row>
    <row r="68" spans="2:91" ht="12.75" customHeight="1" x14ac:dyDescent="0.2">
      <c r="B68" s="233"/>
      <c r="C68" s="410"/>
      <c r="D68" s="410"/>
      <c r="E68" s="410"/>
      <c r="F68" s="410"/>
      <c r="G68" s="410"/>
      <c r="H68" s="410"/>
      <c r="I68" s="410"/>
      <c r="J68" s="410"/>
      <c r="K68" s="410"/>
      <c r="L68" s="410"/>
      <c r="M68" s="410"/>
      <c r="N68" s="410"/>
      <c r="O68" s="410"/>
      <c r="P68" s="410"/>
      <c r="Q68" s="410"/>
      <c r="R68" s="410"/>
      <c r="S68" s="410"/>
      <c r="T68" s="410"/>
      <c r="U68" s="410"/>
      <c r="V68" s="410"/>
      <c r="W68" s="410"/>
      <c r="X68" s="410"/>
      <c r="Y68" s="410"/>
      <c r="Z68" s="410"/>
      <c r="AA68" s="410"/>
      <c r="AB68" s="410"/>
      <c r="AC68" s="410"/>
      <c r="AD68" s="410"/>
      <c r="AE68" s="410"/>
      <c r="AF68" s="410"/>
      <c r="AG68" s="410"/>
      <c r="AH68" s="410"/>
      <c r="AI68" s="410"/>
      <c r="AJ68" s="410"/>
      <c r="AK68" s="410"/>
      <c r="AL68" s="410"/>
      <c r="AM68" s="410"/>
      <c r="AN68" s="410"/>
      <c r="AO68" s="410"/>
      <c r="AP68" s="410"/>
      <c r="AQ68" s="410"/>
      <c r="AR68" s="410"/>
      <c r="AS68" s="230"/>
      <c r="AV68" s="233"/>
      <c r="AW68" s="410"/>
      <c r="AX68" s="410"/>
      <c r="AY68" s="410"/>
      <c r="AZ68" s="410"/>
      <c r="BA68" s="410"/>
      <c r="BB68" s="410"/>
      <c r="BC68" s="410"/>
      <c r="BD68" s="410"/>
      <c r="BE68" s="410"/>
      <c r="BF68" s="410"/>
      <c r="BG68" s="410"/>
      <c r="BH68" s="410"/>
      <c r="BI68" s="410"/>
      <c r="BJ68" s="410"/>
      <c r="BK68" s="410"/>
      <c r="BL68" s="410"/>
      <c r="BM68" s="410"/>
      <c r="BN68" s="410"/>
      <c r="BO68" s="410"/>
      <c r="BP68" s="410"/>
      <c r="BQ68" s="410"/>
      <c r="BR68" s="410"/>
      <c r="BS68" s="410"/>
      <c r="BT68" s="410"/>
      <c r="BU68" s="410"/>
      <c r="BV68" s="410"/>
      <c r="BW68" s="410"/>
      <c r="BX68" s="410"/>
      <c r="BY68" s="410"/>
      <c r="BZ68" s="410"/>
      <c r="CA68" s="410"/>
      <c r="CB68" s="410"/>
      <c r="CC68" s="410"/>
      <c r="CD68" s="410"/>
      <c r="CE68" s="410"/>
      <c r="CF68" s="410"/>
      <c r="CG68" s="410"/>
      <c r="CH68" s="410"/>
      <c r="CI68" s="410"/>
      <c r="CJ68" s="410"/>
      <c r="CK68" s="410"/>
      <c r="CL68" s="410"/>
      <c r="CM68" s="230"/>
    </row>
    <row r="69" spans="2:91" ht="12.75" customHeight="1" x14ac:dyDescent="0.2">
      <c r="B69" s="272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411"/>
      <c r="P69" s="411"/>
      <c r="Q69" s="411"/>
      <c r="R69" s="411"/>
      <c r="S69" s="411"/>
      <c r="T69" s="411"/>
      <c r="U69" s="411"/>
      <c r="V69" s="411"/>
      <c r="W69" s="411"/>
      <c r="X69" s="411"/>
      <c r="Y69" s="411"/>
      <c r="Z69" s="411"/>
      <c r="AA69" s="411"/>
      <c r="AB69" s="411"/>
      <c r="AC69" s="411"/>
      <c r="AD69" s="411"/>
      <c r="AE69" s="411"/>
      <c r="AF69" s="411"/>
      <c r="AG69" s="411"/>
      <c r="AH69" s="411"/>
      <c r="AI69" s="411"/>
      <c r="AJ69" s="411"/>
      <c r="AK69" s="411"/>
      <c r="AL69" s="411"/>
      <c r="AM69" s="411"/>
      <c r="AN69" s="411"/>
      <c r="AO69" s="411"/>
      <c r="AP69" s="411"/>
      <c r="AQ69" s="411"/>
      <c r="AR69" s="411"/>
      <c r="AS69" s="254"/>
      <c r="AV69" s="272"/>
      <c r="AW69" s="411"/>
      <c r="AX69" s="411"/>
      <c r="AY69" s="411"/>
      <c r="AZ69" s="411"/>
      <c r="BA69" s="411"/>
      <c r="BB69" s="411"/>
      <c r="BC69" s="411"/>
      <c r="BD69" s="411"/>
      <c r="BE69" s="411"/>
      <c r="BF69" s="411"/>
      <c r="BG69" s="411"/>
      <c r="BH69" s="411"/>
      <c r="BI69" s="411"/>
      <c r="BJ69" s="411"/>
      <c r="BK69" s="411"/>
      <c r="BL69" s="411"/>
      <c r="BM69" s="411"/>
      <c r="BN69" s="411"/>
      <c r="BO69" s="411"/>
      <c r="BP69" s="411"/>
      <c r="BQ69" s="411"/>
      <c r="BR69" s="411"/>
      <c r="BS69" s="411"/>
      <c r="BT69" s="411"/>
      <c r="BU69" s="411"/>
      <c r="BV69" s="411"/>
      <c r="BW69" s="411"/>
      <c r="BX69" s="411"/>
      <c r="BY69" s="411"/>
      <c r="BZ69" s="411"/>
      <c r="CA69" s="411"/>
      <c r="CB69" s="411"/>
      <c r="CC69" s="411"/>
      <c r="CD69" s="411"/>
      <c r="CE69" s="411"/>
      <c r="CF69" s="411"/>
      <c r="CG69" s="411"/>
      <c r="CH69" s="411"/>
      <c r="CI69" s="411"/>
      <c r="CJ69" s="411"/>
      <c r="CK69" s="411"/>
      <c r="CL69" s="411"/>
      <c r="CM69" s="254"/>
    </row>
    <row r="72" spans="2:91" ht="12.75" customHeight="1" x14ac:dyDescent="0.2">
      <c r="B72" s="226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8"/>
      <c r="AV72" s="226"/>
      <c r="AW72" s="227"/>
      <c r="AX72" s="227"/>
      <c r="AY72" s="227"/>
      <c r="AZ72" s="227"/>
      <c r="BA72" s="227"/>
      <c r="BB72" s="227"/>
      <c r="BC72" s="227"/>
      <c r="BD72" s="227"/>
      <c r="BE72" s="227"/>
      <c r="BF72" s="227"/>
      <c r="BG72" s="227"/>
      <c r="BH72" s="227"/>
      <c r="BI72" s="227"/>
      <c r="BJ72" s="227"/>
      <c r="BK72" s="227"/>
      <c r="BL72" s="227"/>
      <c r="BM72" s="227"/>
      <c r="BN72" s="227"/>
      <c r="BO72" s="227"/>
      <c r="BP72" s="227"/>
      <c r="BQ72" s="227"/>
      <c r="BR72" s="227"/>
      <c r="BS72" s="227"/>
      <c r="BT72" s="227"/>
      <c r="BU72" s="227"/>
      <c r="BV72" s="227"/>
      <c r="BW72" s="227"/>
      <c r="BX72" s="227"/>
      <c r="BY72" s="227"/>
      <c r="BZ72" s="227"/>
      <c r="CA72" s="227"/>
      <c r="CB72" s="227"/>
      <c r="CC72" s="227"/>
      <c r="CD72" s="227"/>
      <c r="CE72" s="227"/>
      <c r="CF72" s="227"/>
      <c r="CG72" s="227"/>
      <c r="CH72" s="227"/>
      <c r="CI72" s="227"/>
      <c r="CJ72" s="227"/>
      <c r="CK72" s="227"/>
      <c r="CL72" s="227"/>
      <c r="CM72" s="228"/>
    </row>
    <row r="73" spans="2:91" ht="12.75" customHeight="1" x14ac:dyDescent="0.2">
      <c r="B73" s="229"/>
      <c r="C73" s="424" t="s">
        <v>168</v>
      </c>
      <c r="D73" s="424"/>
      <c r="E73" s="424"/>
      <c r="F73" s="424"/>
      <c r="G73" s="424"/>
      <c r="H73" s="424"/>
      <c r="I73" s="424"/>
      <c r="J73" s="424"/>
      <c r="K73" s="424"/>
      <c r="L73" s="425">
        <f>'July 1 to 15, 2018'!A14</f>
        <v>5</v>
      </c>
      <c r="M73" s="426"/>
      <c r="N73" s="429">
        <f>'July 1 to 15, 2018'!B14</f>
        <v>0</v>
      </c>
      <c r="O73" s="429"/>
      <c r="P73" s="429"/>
      <c r="Q73" s="429"/>
      <c r="R73" s="429"/>
      <c r="S73" s="429"/>
      <c r="T73" s="429"/>
      <c r="U73" s="429"/>
      <c r="V73" s="429"/>
      <c r="W73" s="429"/>
      <c r="X73" s="430"/>
      <c r="Y73" s="433" t="s">
        <v>190</v>
      </c>
      <c r="Z73" s="434"/>
      <c r="AA73" s="434"/>
      <c r="AB73" s="434"/>
      <c r="AC73" s="434"/>
      <c r="AD73" s="434"/>
      <c r="AE73" s="434"/>
      <c r="AF73" s="434"/>
      <c r="AG73" s="434"/>
      <c r="AH73" s="434"/>
      <c r="AI73" s="435"/>
      <c r="AJ73" s="227"/>
      <c r="AK73" s="227"/>
      <c r="AL73" s="227"/>
      <c r="AM73" s="227"/>
      <c r="AN73" s="227"/>
      <c r="AO73" s="227"/>
      <c r="AP73" s="227"/>
      <c r="AQ73" s="227"/>
      <c r="AR73" s="228"/>
      <c r="AS73" s="230"/>
      <c r="AV73" s="229"/>
      <c r="AW73" s="424" t="s">
        <v>168</v>
      </c>
      <c r="AX73" s="424"/>
      <c r="AY73" s="424"/>
      <c r="AZ73" s="424"/>
      <c r="BA73" s="424"/>
      <c r="BB73" s="424"/>
      <c r="BC73" s="424"/>
      <c r="BD73" s="424"/>
      <c r="BE73" s="424"/>
      <c r="BF73" s="425">
        <f>'July 1 to 15, 2018'!A15</f>
        <v>6</v>
      </c>
      <c r="BG73" s="426"/>
      <c r="BH73" s="429">
        <f>'July 1 to 15, 2018'!B15</f>
        <v>0</v>
      </c>
      <c r="BI73" s="429"/>
      <c r="BJ73" s="429"/>
      <c r="BK73" s="429"/>
      <c r="BL73" s="429"/>
      <c r="BM73" s="429"/>
      <c r="BN73" s="429"/>
      <c r="BO73" s="429"/>
      <c r="BP73" s="429"/>
      <c r="BQ73" s="429"/>
      <c r="BR73" s="430"/>
      <c r="BS73" s="433" t="s">
        <v>190</v>
      </c>
      <c r="BT73" s="434"/>
      <c r="BU73" s="434"/>
      <c r="BV73" s="434"/>
      <c r="BW73" s="434"/>
      <c r="BX73" s="434"/>
      <c r="BY73" s="434"/>
      <c r="BZ73" s="434"/>
      <c r="CA73" s="434"/>
      <c r="CB73" s="434"/>
      <c r="CC73" s="435"/>
      <c r="CD73" s="227"/>
      <c r="CE73" s="227"/>
      <c r="CF73" s="227"/>
      <c r="CG73" s="227"/>
      <c r="CH73" s="227"/>
      <c r="CI73" s="227"/>
      <c r="CJ73" s="227"/>
      <c r="CK73" s="227"/>
      <c r="CL73" s="228"/>
      <c r="CM73" s="230"/>
    </row>
    <row r="74" spans="2:91" ht="12.75" customHeight="1" x14ac:dyDescent="0.2">
      <c r="B74" s="229"/>
      <c r="C74" s="424"/>
      <c r="D74" s="424"/>
      <c r="E74" s="424"/>
      <c r="F74" s="424"/>
      <c r="G74" s="424"/>
      <c r="H74" s="424"/>
      <c r="I74" s="424"/>
      <c r="J74" s="424"/>
      <c r="K74" s="424"/>
      <c r="L74" s="427"/>
      <c r="M74" s="428"/>
      <c r="N74" s="431"/>
      <c r="O74" s="431"/>
      <c r="P74" s="431"/>
      <c r="Q74" s="431"/>
      <c r="R74" s="431"/>
      <c r="S74" s="431"/>
      <c r="T74" s="431"/>
      <c r="U74" s="431"/>
      <c r="V74" s="431"/>
      <c r="W74" s="431"/>
      <c r="X74" s="432"/>
      <c r="Y74" s="436"/>
      <c r="Z74" s="437"/>
      <c r="AA74" s="437"/>
      <c r="AB74" s="437"/>
      <c r="AC74" s="437"/>
      <c r="AD74" s="437"/>
      <c r="AE74" s="437"/>
      <c r="AF74" s="437"/>
      <c r="AG74" s="437"/>
      <c r="AH74" s="437"/>
      <c r="AI74" s="438"/>
      <c r="AJ74" s="231"/>
      <c r="AK74" s="231"/>
      <c r="AL74" s="231"/>
      <c r="AM74" s="231"/>
      <c r="AN74" s="231"/>
      <c r="AO74" s="231"/>
      <c r="AP74" s="231"/>
      <c r="AQ74" s="231"/>
      <c r="AR74" s="232"/>
      <c r="AS74" s="230"/>
      <c r="AV74" s="229"/>
      <c r="AW74" s="424"/>
      <c r="AX74" s="424"/>
      <c r="AY74" s="424"/>
      <c r="AZ74" s="424"/>
      <c r="BA74" s="424"/>
      <c r="BB74" s="424"/>
      <c r="BC74" s="424"/>
      <c r="BD74" s="424"/>
      <c r="BE74" s="424"/>
      <c r="BF74" s="427"/>
      <c r="BG74" s="428"/>
      <c r="BH74" s="431"/>
      <c r="BI74" s="431"/>
      <c r="BJ74" s="431"/>
      <c r="BK74" s="431"/>
      <c r="BL74" s="431"/>
      <c r="BM74" s="431"/>
      <c r="BN74" s="431"/>
      <c r="BO74" s="431"/>
      <c r="BP74" s="431"/>
      <c r="BQ74" s="431"/>
      <c r="BR74" s="432"/>
      <c r="BS74" s="436"/>
      <c r="BT74" s="437"/>
      <c r="BU74" s="437"/>
      <c r="BV74" s="437"/>
      <c r="BW74" s="437"/>
      <c r="BX74" s="437"/>
      <c r="BY74" s="437"/>
      <c r="BZ74" s="437"/>
      <c r="CA74" s="437"/>
      <c r="CB74" s="437"/>
      <c r="CC74" s="438"/>
      <c r="CD74" s="231"/>
      <c r="CE74" s="231"/>
      <c r="CF74" s="231"/>
      <c r="CG74" s="231"/>
      <c r="CH74" s="231"/>
      <c r="CI74" s="231"/>
      <c r="CJ74" s="231"/>
      <c r="CK74" s="231"/>
      <c r="CL74" s="232"/>
      <c r="CM74" s="230"/>
    </row>
    <row r="75" spans="2:91" ht="12.75" customHeight="1" x14ac:dyDescent="0.2">
      <c r="B75" s="229"/>
      <c r="C75" s="439" t="s">
        <v>169</v>
      </c>
      <c r="D75" s="440"/>
      <c r="E75" s="440"/>
      <c r="F75" s="440"/>
      <c r="G75" s="440"/>
      <c r="H75" s="440"/>
      <c r="I75" s="440"/>
      <c r="J75" s="440"/>
      <c r="K75" s="441"/>
      <c r="L75" s="445">
        <f>'July 1 to 15, 2018'!C14</f>
        <v>0</v>
      </c>
      <c r="M75" s="446"/>
      <c r="N75" s="446"/>
      <c r="O75" s="446"/>
      <c r="P75" s="446"/>
      <c r="Q75" s="446"/>
      <c r="R75" s="446"/>
      <c r="S75" s="446"/>
      <c r="T75" s="446"/>
      <c r="U75" s="446"/>
      <c r="V75" s="446"/>
      <c r="W75" s="446"/>
      <c r="X75" s="447"/>
      <c r="Y75" s="436"/>
      <c r="Z75" s="437"/>
      <c r="AA75" s="437"/>
      <c r="AB75" s="437"/>
      <c r="AC75" s="437"/>
      <c r="AD75" s="437"/>
      <c r="AE75" s="437"/>
      <c r="AF75" s="437"/>
      <c r="AG75" s="437"/>
      <c r="AH75" s="437"/>
      <c r="AI75" s="438"/>
      <c r="AJ75" s="231"/>
      <c r="AK75" s="231"/>
      <c r="AL75" s="231"/>
      <c r="AM75" s="231"/>
      <c r="AN75" s="231"/>
      <c r="AO75" s="231"/>
      <c r="AP75" s="231"/>
      <c r="AQ75" s="231"/>
      <c r="AR75" s="232"/>
      <c r="AS75" s="230"/>
      <c r="AV75" s="229"/>
      <c r="AW75" s="439" t="s">
        <v>169</v>
      </c>
      <c r="AX75" s="440"/>
      <c r="AY75" s="440"/>
      <c r="AZ75" s="440"/>
      <c r="BA75" s="440"/>
      <c r="BB75" s="440"/>
      <c r="BC75" s="440"/>
      <c r="BD75" s="440"/>
      <c r="BE75" s="441"/>
      <c r="BF75" s="445">
        <f>'July 1 to 15, 2018'!C15</f>
        <v>0</v>
      </c>
      <c r="BG75" s="446"/>
      <c r="BH75" s="446"/>
      <c r="BI75" s="446"/>
      <c r="BJ75" s="446"/>
      <c r="BK75" s="446"/>
      <c r="BL75" s="446"/>
      <c r="BM75" s="446"/>
      <c r="BN75" s="446"/>
      <c r="BO75" s="446"/>
      <c r="BP75" s="446"/>
      <c r="BQ75" s="446"/>
      <c r="BR75" s="447"/>
      <c r="BS75" s="436"/>
      <c r="BT75" s="437"/>
      <c r="BU75" s="437"/>
      <c r="BV75" s="437"/>
      <c r="BW75" s="437"/>
      <c r="BX75" s="437"/>
      <c r="BY75" s="437"/>
      <c r="BZ75" s="437"/>
      <c r="CA75" s="437"/>
      <c r="CB75" s="437"/>
      <c r="CC75" s="438"/>
      <c r="CD75" s="231"/>
      <c r="CE75" s="231"/>
      <c r="CF75" s="231"/>
      <c r="CG75" s="231"/>
      <c r="CH75" s="231"/>
      <c r="CI75" s="231"/>
      <c r="CJ75" s="231"/>
      <c r="CK75" s="231"/>
      <c r="CL75" s="232"/>
      <c r="CM75" s="230"/>
    </row>
    <row r="76" spans="2:91" ht="12.75" customHeight="1" x14ac:dyDescent="0.2">
      <c r="B76" s="233"/>
      <c r="C76" s="442"/>
      <c r="D76" s="443"/>
      <c r="E76" s="443"/>
      <c r="F76" s="443"/>
      <c r="G76" s="443"/>
      <c r="H76" s="443"/>
      <c r="I76" s="443"/>
      <c r="J76" s="443"/>
      <c r="K76" s="444"/>
      <c r="L76" s="442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3"/>
      <c r="X76" s="444"/>
      <c r="Y76" s="448" t="str">
        <f>'July 1 to 15, 2018'!B6</f>
        <v>December 15, 2018</v>
      </c>
      <c r="Z76" s="449"/>
      <c r="AA76" s="449"/>
      <c r="AB76" s="449"/>
      <c r="AC76" s="449"/>
      <c r="AD76" s="449"/>
      <c r="AE76" s="449"/>
      <c r="AF76" s="449"/>
      <c r="AG76" s="449"/>
      <c r="AH76" s="449"/>
      <c r="AI76" s="450"/>
      <c r="AJ76" s="234"/>
      <c r="AK76" s="234"/>
      <c r="AL76" s="234"/>
      <c r="AM76" s="234"/>
      <c r="AN76" s="234"/>
      <c r="AO76" s="234"/>
      <c r="AP76" s="234"/>
      <c r="AQ76" s="234"/>
      <c r="AR76" s="235"/>
      <c r="AS76" s="230"/>
      <c r="AV76" s="233"/>
      <c r="AW76" s="442"/>
      <c r="AX76" s="443"/>
      <c r="AY76" s="443"/>
      <c r="AZ76" s="443"/>
      <c r="BA76" s="443"/>
      <c r="BB76" s="443"/>
      <c r="BC76" s="443"/>
      <c r="BD76" s="443"/>
      <c r="BE76" s="444"/>
      <c r="BF76" s="442"/>
      <c r="BG76" s="443"/>
      <c r="BH76" s="443"/>
      <c r="BI76" s="443"/>
      <c r="BJ76" s="443"/>
      <c r="BK76" s="443"/>
      <c r="BL76" s="443"/>
      <c r="BM76" s="443"/>
      <c r="BN76" s="443"/>
      <c r="BO76" s="443"/>
      <c r="BP76" s="443"/>
      <c r="BQ76" s="443"/>
      <c r="BR76" s="444"/>
      <c r="BS76" s="448" t="str">
        <f>'July 1 to 15, 2018'!B6</f>
        <v>December 15, 2018</v>
      </c>
      <c r="BT76" s="449"/>
      <c r="BU76" s="449"/>
      <c r="BV76" s="449"/>
      <c r="BW76" s="449"/>
      <c r="BX76" s="449"/>
      <c r="BY76" s="449"/>
      <c r="BZ76" s="449"/>
      <c r="CA76" s="449"/>
      <c r="CB76" s="449"/>
      <c r="CC76" s="450"/>
      <c r="CD76" s="234"/>
      <c r="CE76" s="234"/>
      <c r="CF76" s="234"/>
      <c r="CG76" s="234"/>
      <c r="CH76" s="234"/>
      <c r="CI76" s="234"/>
      <c r="CJ76" s="234"/>
      <c r="CK76" s="234"/>
      <c r="CL76" s="235"/>
      <c r="CM76" s="230"/>
    </row>
    <row r="77" spans="2:91" ht="12.75" customHeight="1" x14ac:dyDescent="0.2">
      <c r="B77" s="236"/>
      <c r="J77" s="237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  <c r="AL77" s="239"/>
      <c r="AM77" s="239"/>
      <c r="AN77" s="239"/>
      <c r="AO77" s="239"/>
      <c r="AP77" s="239"/>
      <c r="AQ77" s="239"/>
      <c r="AR77" s="239"/>
      <c r="AS77" s="230"/>
      <c r="AV77" s="236"/>
      <c r="BD77" s="237"/>
      <c r="BE77" s="238"/>
      <c r="BF77" s="238"/>
      <c r="BG77" s="238"/>
      <c r="BH77" s="238"/>
      <c r="BI77" s="238"/>
      <c r="BJ77" s="238"/>
      <c r="BK77" s="238"/>
      <c r="BL77" s="238"/>
      <c r="BM77" s="238"/>
      <c r="BN77" s="238"/>
      <c r="BO77" s="238"/>
      <c r="BP77" s="238"/>
      <c r="BQ77" s="239"/>
      <c r="BR77" s="239"/>
      <c r="BS77" s="239"/>
      <c r="BT77" s="239"/>
      <c r="BU77" s="239"/>
      <c r="BV77" s="239"/>
      <c r="BW77" s="239"/>
      <c r="BX77" s="239"/>
      <c r="BY77" s="239"/>
      <c r="BZ77" s="239"/>
      <c r="CA77" s="239"/>
      <c r="CB77" s="239"/>
      <c r="CC77" s="239"/>
      <c r="CD77" s="239"/>
      <c r="CE77" s="239"/>
      <c r="CF77" s="239"/>
      <c r="CG77" s="239"/>
      <c r="CH77" s="239"/>
      <c r="CI77" s="239"/>
      <c r="CJ77" s="239"/>
      <c r="CK77" s="239"/>
      <c r="CL77" s="239"/>
      <c r="CM77" s="230"/>
    </row>
    <row r="78" spans="2:91" ht="12.75" customHeight="1" x14ac:dyDescent="0.2">
      <c r="B78" s="233"/>
      <c r="C78" s="240"/>
      <c r="D78" s="241"/>
      <c r="E78" s="241"/>
      <c r="F78" s="241"/>
      <c r="G78" s="241"/>
      <c r="H78" s="241"/>
      <c r="I78" s="241"/>
      <c r="J78" s="241"/>
      <c r="K78" s="241"/>
      <c r="L78" s="241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S78" s="230"/>
      <c r="AV78" s="233"/>
      <c r="AW78" s="240"/>
      <c r="AX78" s="241"/>
      <c r="AY78" s="241"/>
      <c r="AZ78" s="241"/>
      <c r="BA78" s="241"/>
      <c r="BB78" s="241"/>
      <c r="BC78" s="241"/>
      <c r="BD78" s="241"/>
      <c r="BE78" s="241"/>
      <c r="BF78" s="241"/>
      <c r="BG78" s="239"/>
      <c r="BH78" s="239"/>
      <c r="BI78" s="239"/>
      <c r="BJ78" s="239"/>
      <c r="BK78" s="239"/>
      <c r="BL78" s="239"/>
      <c r="BM78" s="239"/>
      <c r="BN78" s="239"/>
      <c r="BO78" s="239"/>
      <c r="BP78" s="239"/>
      <c r="BQ78" s="239"/>
      <c r="BR78" s="239"/>
      <c r="BS78" s="239"/>
      <c r="BT78" s="239"/>
      <c r="CM78" s="230"/>
    </row>
    <row r="79" spans="2:91" ht="12.75" customHeight="1" x14ac:dyDescent="0.2">
      <c r="B79" s="242"/>
      <c r="C79" s="451" t="s">
        <v>170</v>
      </c>
      <c r="D79" s="452"/>
      <c r="E79" s="452"/>
      <c r="F79" s="452"/>
      <c r="G79" s="452"/>
      <c r="H79" s="452"/>
      <c r="I79" s="243"/>
      <c r="J79" s="244"/>
      <c r="K79" s="244"/>
      <c r="L79" s="244"/>
      <c r="M79" s="244"/>
      <c r="N79" s="244"/>
      <c r="O79" s="244"/>
      <c r="P79" s="244"/>
      <c r="Q79" s="245"/>
      <c r="R79" s="404">
        <f>'July 1 to 15, 2018'!AL14</f>
        <v>0</v>
      </c>
      <c r="S79" s="419"/>
      <c r="T79" s="419"/>
      <c r="U79" s="419"/>
      <c r="V79" s="419"/>
      <c r="W79" s="244"/>
      <c r="X79" s="246"/>
      <c r="Y79" s="239"/>
      <c r="Z79" s="239"/>
      <c r="AA79" s="453" t="s">
        <v>191</v>
      </c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5"/>
      <c r="AS79" s="230"/>
      <c r="AV79" s="242"/>
      <c r="AW79" s="451" t="s">
        <v>170</v>
      </c>
      <c r="AX79" s="452"/>
      <c r="AY79" s="452"/>
      <c r="AZ79" s="452"/>
      <c r="BA79" s="452"/>
      <c r="BB79" s="452"/>
      <c r="BC79" s="243"/>
      <c r="BD79" s="244"/>
      <c r="BE79" s="244"/>
      <c r="BF79" s="244"/>
      <c r="BG79" s="244"/>
      <c r="BH79" s="244"/>
      <c r="BI79" s="244"/>
      <c r="BJ79" s="244"/>
      <c r="BK79" s="245"/>
      <c r="BL79" s="404">
        <f>'July 1 to 15, 2018'!AL15</f>
        <v>0</v>
      </c>
      <c r="BM79" s="419"/>
      <c r="BN79" s="419"/>
      <c r="BO79" s="419"/>
      <c r="BP79" s="419"/>
      <c r="BQ79" s="244"/>
      <c r="BR79" s="246"/>
      <c r="BS79" s="239"/>
      <c r="BT79" s="239"/>
      <c r="BU79" s="453" t="s">
        <v>191</v>
      </c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5"/>
      <c r="CM79" s="230"/>
    </row>
    <row r="80" spans="2:91" ht="12.75" customHeight="1" x14ac:dyDescent="0.2">
      <c r="B80" s="247"/>
      <c r="C80" s="248"/>
      <c r="D80" s="249" t="s">
        <v>189</v>
      </c>
      <c r="E80" s="250"/>
      <c r="F80" s="250"/>
      <c r="G80" s="250"/>
      <c r="H80" s="250"/>
      <c r="I80" s="251"/>
      <c r="J80" s="252"/>
      <c r="K80" s="252"/>
      <c r="L80" s="402">
        <f>'July 1 to 15, 2018'!AI14</f>
        <v>0</v>
      </c>
      <c r="M80" s="403"/>
      <c r="N80" s="403"/>
      <c r="O80" s="403"/>
      <c r="P80" s="252"/>
      <c r="Q80" s="253"/>
      <c r="R80" s="252"/>
      <c r="S80" s="252"/>
      <c r="T80" s="252"/>
      <c r="U80" s="252"/>
      <c r="V80" s="252"/>
      <c r="W80" s="252"/>
      <c r="X80" s="254"/>
      <c r="Y80" s="239"/>
      <c r="Z80" s="239"/>
      <c r="AA80" s="255" t="s">
        <v>184</v>
      </c>
      <c r="AB80" s="256"/>
      <c r="AC80" s="256"/>
      <c r="AD80" s="257"/>
      <c r="AE80" s="257"/>
      <c r="AF80" s="257"/>
      <c r="AG80" s="256"/>
      <c r="AH80" s="256"/>
      <c r="AI80" s="256"/>
      <c r="AJ80" s="256"/>
      <c r="AK80" s="257"/>
      <c r="AL80" s="257"/>
      <c r="AM80" s="258"/>
      <c r="AN80" s="405">
        <f>'July 1 to 15, 2018'!BR14</f>
        <v>0</v>
      </c>
      <c r="AO80" s="405"/>
      <c r="AP80" s="405"/>
      <c r="AQ80" s="405"/>
      <c r="AR80" s="406"/>
      <c r="AS80" s="230"/>
      <c r="AV80" s="247"/>
      <c r="AW80" s="248"/>
      <c r="AX80" s="249" t="s">
        <v>189</v>
      </c>
      <c r="AY80" s="250"/>
      <c r="AZ80" s="250"/>
      <c r="BA80" s="250"/>
      <c r="BB80" s="250"/>
      <c r="BC80" s="251"/>
      <c r="BD80" s="252"/>
      <c r="BE80" s="252"/>
      <c r="BF80" s="402">
        <f>'July 1 to 15, 2018'!AI15</f>
        <v>0</v>
      </c>
      <c r="BG80" s="403"/>
      <c r="BH80" s="403"/>
      <c r="BI80" s="403"/>
      <c r="BJ80" s="252"/>
      <c r="BK80" s="253"/>
      <c r="BL80" s="252"/>
      <c r="BM80" s="252"/>
      <c r="BN80" s="252"/>
      <c r="BO80" s="252"/>
      <c r="BP80" s="252"/>
      <c r="BQ80" s="252"/>
      <c r="BR80" s="254"/>
      <c r="BS80" s="239"/>
      <c r="BT80" s="239"/>
      <c r="BU80" s="255" t="s">
        <v>184</v>
      </c>
      <c r="BV80" s="256"/>
      <c r="BW80" s="256"/>
      <c r="BX80" s="257"/>
      <c r="BY80" s="257"/>
      <c r="BZ80" s="257"/>
      <c r="CA80" s="256"/>
      <c r="CB80" s="256"/>
      <c r="CC80" s="256"/>
      <c r="CD80" s="256"/>
      <c r="CE80" s="257"/>
      <c r="CF80" s="257"/>
      <c r="CG80" s="258"/>
      <c r="CH80" s="405">
        <f>'July 1 to 15, 2018'!BR15</f>
        <v>0</v>
      </c>
      <c r="CI80" s="405"/>
      <c r="CJ80" s="405"/>
      <c r="CK80" s="405"/>
      <c r="CL80" s="406"/>
      <c r="CM80" s="230"/>
    </row>
    <row r="81" spans="2:91" ht="12.75" customHeight="1" x14ac:dyDescent="0.2">
      <c r="B81" s="247"/>
      <c r="C81" s="421" t="s">
        <v>171</v>
      </c>
      <c r="D81" s="422"/>
      <c r="E81" s="422"/>
      <c r="F81" s="422"/>
      <c r="G81" s="422"/>
      <c r="H81" s="422"/>
      <c r="I81" s="259"/>
      <c r="J81" s="257"/>
      <c r="K81" s="257"/>
      <c r="L81" s="405">
        <f>'July 1 to 15, 2018'!AS14</f>
        <v>0</v>
      </c>
      <c r="M81" s="423"/>
      <c r="N81" s="423"/>
      <c r="O81" s="423"/>
      <c r="P81" s="257"/>
      <c r="Q81" s="258"/>
      <c r="R81" s="405">
        <f>'July 1 to 15, 2018'!AT14</f>
        <v>0</v>
      </c>
      <c r="S81" s="423"/>
      <c r="T81" s="423"/>
      <c r="U81" s="423"/>
      <c r="V81" s="423"/>
      <c r="W81" s="257"/>
      <c r="X81" s="260"/>
      <c r="Y81" s="239"/>
      <c r="Z81" s="239"/>
      <c r="AA81" s="261" t="s">
        <v>139</v>
      </c>
      <c r="AB81" s="262"/>
      <c r="AC81" s="262"/>
      <c r="AD81" s="244"/>
      <c r="AE81" s="244"/>
      <c r="AF81" s="244"/>
      <c r="AG81" s="262"/>
      <c r="AH81" s="262"/>
      <c r="AI81" s="262"/>
      <c r="AJ81" s="262"/>
      <c r="AK81" s="244"/>
      <c r="AL81" s="244"/>
      <c r="AM81" s="245"/>
      <c r="AN81" s="244"/>
      <c r="AO81" s="244"/>
      <c r="AP81" s="244"/>
      <c r="AQ81" s="244"/>
      <c r="AR81" s="246"/>
      <c r="AS81" s="230"/>
      <c r="AV81" s="247"/>
      <c r="AW81" s="421" t="s">
        <v>171</v>
      </c>
      <c r="AX81" s="422"/>
      <c r="AY81" s="422"/>
      <c r="AZ81" s="422"/>
      <c r="BA81" s="422"/>
      <c r="BB81" s="422"/>
      <c r="BC81" s="259"/>
      <c r="BD81" s="257"/>
      <c r="BE81" s="257"/>
      <c r="BF81" s="405">
        <f>'July 1 to 15, 2018'!AS15</f>
        <v>0</v>
      </c>
      <c r="BG81" s="423"/>
      <c r="BH81" s="423"/>
      <c r="BI81" s="423"/>
      <c r="BJ81" s="257"/>
      <c r="BK81" s="258"/>
      <c r="BL81" s="405">
        <f>'July 1 to 15, 2018'!AT15</f>
        <v>0</v>
      </c>
      <c r="BM81" s="423"/>
      <c r="BN81" s="423"/>
      <c r="BO81" s="423"/>
      <c r="BP81" s="423"/>
      <c r="BQ81" s="257"/>
      <c r="BR81" s="260"/>
      <c r="BS81" s="239"/>
      <c r="BT81" s="239"/>
      <c r="BU81" s="261" t="s">
        <v>139</v>
      </c>
      <c r="BV81" s="262"/>
      <c r="BW81" s="262"/>
      <c r="BX81" s="244"/>
      <c r="BY81" s="244"/>
      <c r="BZ81" s="244"/>
      <c r="CA81" s="262"/>
      <c r="CB81" s="262"/>
      <c r="CC81" s="262"/>
      <c r="CD81" s="262"/>
      <c r="CE81" s="244"/>
      <c r="CF81" s="244"/>
      <c r="CG81" s="245"/>
      <c r="CH81" s="244"/>
      <c r="CI81" s="244"/>
      <c r="CJ81" s="244"/>
      <c r="CK81" s="244"/>
      <c r="CL81" s="246"/>
      <c r="CM81" s="230"/>
    </row>
    <row r="82" spans="2:91" ht="12.75" customHeight="1" x14ac:dyDescent="0.2">
      <c r="B82" s="233"/>
      <c r="C82" s="263" t="s">
        <v>172</v>
      </c>
      <c r="D82" s="264"/>
      <c r="E82" s="264"/>
      <c r="F82" s="264"/>
      <c r="G82" s="264"/>
      <c r="H82" s="264"/>
      <c r="I82" s="264"/>
      <c r="J82" s="257"/>
      <c r="K82" s="257"/>
      <c r="L82" s="257"/>
      <c r="M82" s="257"/>
      <c r="N82" s="257"/>
      <c r="O82" s="257"/>
      <c r="P82" s="257"/>
      <c r="Q82" s="258"/>
      <c r="R82" s="405">
        <f>'July 1 to 15, 2018'!AQ14</f>
        <v>0</v>
      </c>
      <c r="S82" s="405"/>
      <c r="T82" s="405"/>
      <c r="U82" s="405"/>
      <c r="V82" s="405"/>
      <c r="W82" s="257"/>
      <c r="X82" s="260"/>
      <c r="Y82" s="239"/>
      <c r="Z82" s="239"/>
      <c r="AA82" s="233"/>
      <c r="AB82" s="241" t="s">
        <v>140</v>
      </c>
      <c r="AC82" s="241"/>
      <c r="AD82" s="239"/>
      <c r="AE82" s="239"/>
      <c r="AF82" s="239"/>
      <c r="AG82" s="241"/>
      <c r="AH82" s="241"/>
      <c r="AI82" s="241"/>
      <c r="AJ82" s="241"/>
      <c r="AK82" s="239"/>
      <c r="AL82" s="239"/>
      <c r="AM82" s="265"/>
      <c r="AN82" s="414">
        <f>'July 1 to 15, 2018'!BI14</f>
        <v>0</v>
      </c>
      <c r="AO82" s="414"/>
      <c r="AP82" s="414"/>
      <c r="AQ82" s="414"/>
      <c r="AR82" s="420"/>
      <c r="AS82" s="230"/>
      <c r="AV82" s="233"/>
      <c r="AW82" s="263" t="s">
        <v>172</v>
      </c>
      <c r="AX82" s="264"/>
      <c r="AY82" s="264"/>
      <c r="AZ82" s="264"/>
      <c r="BA82" s="264"/>
      <c r="BB82" s="264"/>
      <c r="BC82" s="264"/>
      <c r="BD82" s="257"/>
      <c r="BE82" s="257"/>
      <c r="BF82" s="257"/>
      <c r="BG82" s="257"/>
      <c r="BH82" s="257"/>
      <c r="BI82" s="257"/>
      <c r="BJ82" s="257"/>
      <c r="BK82" s="258"/>
      <c r="BL82" s="405">
        <f>'July 1 to 15, 2018'!AQ15</f>
        <v>0</v>
      </c>
      <c r="BM82" s="405"/>
      <c r="BN82" s="405"/>
      <c r="BO82" s="405"/>
      <c r="BP82" s="405"/>
      <c r="BQ82" s="257"/>
      <c r="BR82" s="260"/>
      <c r="BS82" s="239"/>
      <c r="BT82" s="239"/>
      <c r="BU82" s="233"/>
      <c r="BV82" s="241" t="s">
        <v>140</v>
      </c>
      <c r="BW82" s="241"/>
      <c r="BX82" s="239"/>
      <c r="BY82" s="239"/>
      <c r="BZ82" s="239"/>
      <c r="CA82" s="241"/>
      <c r="CB82" s="241"/>
      <c r="CC82" s="241"/>
      <c r="CD82" s="241"/>
      <c r="CE82" s="239"/>
      <c r="CF82" s="239"/>
      <c r="CG82" s="265"/>
      <c r="CH82" s="414">
        <f>'July 1 to 15, 2018'!BI15</f>
        <v>0</v>
      </c>
      <c r="CI82" s="414"/>
      <c r="CJ82" s="414"/>
      <c r="CK82" s="414"/>
      <c r="CL82" s="420"/>
      <c r="CM82" s="230"/>
    </row>
    <row r="83" spans="2:91" ht="12.75" customHeight="1" x14ac:dyDescent="0.2">
      <c r="B83" s="266"/>
      <c r="C83" s="240"/>
      <c r="D83" s="240"/>
      <c r="E83" s="240"/>
      <c r="F83" s="240"/>
      <c r="G83" s="240"/>
      <c r="H83" s="267"/>
      <c r="I83" s="267"/>
      <c r="J83" s="267"/>
      <c r="K83" s="267"/>
      <c r="L83" s="267"/>
      <c r="M83" s="268"/>
      <c r="N83" s="268"/>
      <c r="O83" s="268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  <c r="AA83" s="233"/>
      <c r="AB83" s="241" t="s">
        <v>141</v>
      </c>
      <c r="AC83" s="241"/>
      <c r="AD83" s="239"/>
      <c r="AE83" s="239"/>
      <c r="AF83" s="239"/>
      <c r="AG83" s="241"/>
      <c r="AH83" s="241"/>
      <c r="AI83" s="241"/>
      <c r="AJ83" s="241"/>
      <c r="AK83" s="239"/>
      <c r="AL83" s="239"/>
      <c r="AM83" s="265"/>
      <c r="AN83" s="414">
        <f>'July 1 to 15, 2018'!BJ14</f>
        <v>0</v>
      </c>
      <c r="AO83" s="414"/>
      <c r="AP83" s="414"/>
      <c r="AQ83" s="414"/>
      <c r="AR83" s="420"/>
      <c r="AS83" s="230"/>
      <c r="AV83" s="266"/>
      <c r="AW83" s="240"/>
      <c r="AX83" s="240"/>
      <c r="AY83" s="240"/>
      <c r="AZ83" s="240"/>
      <c r="BA83" s="240"/>
      <c r="BB83" s="267"/>
      <c r="BC83" s="267"/>
      <c r="BD83" s="267"/>
      <c r="BE83" s="267"/>
      <c r="BF83" s="267"/>
      <c r="BG83" s="268"/>
      <c r="BH83" s="268"/>
      <c r="BI83" s="268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3"/>
      <c r="BV83" s="241" t="s">
        <v>141</v>
      </c>
      <c r="BW83" s="241"/>
      <c r="BX83" s="239"/>
      <c r="BY83" s="239"/>
      <c r="BZ83" s="239"/>
      <c r="CA83" s="241"/>
      <c r="CB83" s="241"/>
      <c r="CC83" s="241"/>
      <c r="CD83" s="241"/>
      <c r="CE83" s="239"/>
      <c r="CF83" s="239"/>
      <c r="CG83" s="265"/>
      <c r="CH83" s="414">
        <f>'July 1 to 15, 2018'!BJ15</f>
        <v>0</v>
      </c>
      <c r="CI83" s="414"/>
      <c r="CJ83" s="414"/>
      <c r="CK83" s="414"/>
      <c r="CL83" s="420"/>
      <c r="CM83" s="230"/>
    </row>
    <row r="84" spans="2:91" ht="12.75" customHeight="1" x14ac:dyDescent="0.2">
      <c r="B84" s="266"/>
      <c r="C84" s="240"/>
      <c r="D84" s="240"/>
      <c r="E84" s="240"/>
      <c r="F84" s="240"/>
      <c r="G84" s="240"/>
      <c r="H84" s="267"/>
      <c r="I84" s="267"/>
      <c r="J84" s="267"/>
      <c r="K84" s="267"/>
      <c r="L84" s="267"/>
      <c r="M84" s="268"/>
      <c r="N84" s="268"/>
      <c r="O84" s="268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  <c r="AA84" s="233"/>
      <c r="AB84" s="241" t="s">
        <v>142</v>
      </c>
      <c r="AC84" s="241"/>
      <c r="AD84" s="239"/>
      <c r="AE84" s="239"/>
      <c r="AF84" s="239"/>
      <c r="AG84" s="241"/>
      <c r="AH84" s="241"/>
      <c r="AI84" s="241"/>
      <c r="AJ84" s="241"/>
      <c r="AK84" s="239"/>
      <c r="AL84" s="239"/>
      <c r="AM84" s="265"/>
      <c r="AN84" s="414">
        <f>'July 1 to 15, 2018'!BK14</f>
        <v>0</v>
      </c>
      <c r="AO84" s="414"/>
      <c r="AP84" s="414"/>
      <c r="AQ84" s="414"/>
      <c r="AR84" s="420"/>
      <c r="AS84" s="230"/>
      <c r="AV84" s="266"/>
      <c r="AW84" s="240"/>
      <c r="AX84" s="240"/>
      <c r="AY84" s="240"/>
      <c r="AZ84" s="240"/>
      <c r="BA84" s="240"/>
      <c r="BB84" s="267"/>
      <c r="BC84" s="267"/>
      <c r="BD84" s="267"/>
      <c r="BE84" s="267"/>
      <c r="BF84" s="267"/>
      <c r="BG84" s="268"/>
      <c r="BH84" s="268"/>
      <c r="BI84" s="268"/>
      <c r="BJ84" s="239"/>
      <c r="BK84" s="239"/>
      <c r="BL84" s="252"/>
      <c r="BM84" s="252"/>
      <c r="BN84" s="252"/>
      <c r="BO84" s="252"/>
      <c r="BP84" s="252"/>
      <c r="BQ84" s="239"/>
      <c r="BR84" s="239"/>
      <c r="BS84" s="239"/>
      <c r="BT84" s="239"/>
      <c r="BU84" s="233"/>
      <c r="BV84" s="241" t="s">
        <v>142</v>
      </c>
      <c r="BW84" s="241"/>
      <c r="BX84" s="239"/>
      <c r="BY84" s="239"/>
      <c r="BZ84" s="239"/>
      <c r="CA84" s="241"/>
      <c r="CB84" s="241"/>
      <c r="CC84" s="241"/>
      <c r="CD84" s="241"/>
      <c r="CE84" s="239"/>
      <c r="CF84" s="239"/>
      <c r="CG84" s="265"/>
      <c r="CH84" s="414">
        <f>'July 1 to 15, 2018'!BK15</f>
        <v>0</v>
      </c>
      <c r="CI84" s="414"/>
      <c r="CJ84" s="414"/>
      <c r="CK84" s="414"/>
      <c r="CL84" s="420"/>
      <c r="CM84" s="230"/>
    </row>
    <row r="85" spans="2:91" ht="12.75" customHeight="1" x14ac:dyDescent="0.2">
      <c r="B85" s="266"/>
      <c r="C85" s="269" t="s">
        <v>71</v>
      </c>
      <c r="D85" s="270"/>
      <c r="E85" s="270"/>
      <c r="F85" s="270"/>
      <c r="G85" s="270"/>
      <c r="H85" s="271"/>
      <c r="I85" s="271"/>
      <c r="J85" s="271"/>
      <c r="K85" s="271"/>
      <c r="L85" s="417">
        <f>L86+L87</f>
        <v>11</v>
      </c>
      <c r="M85" s="418"/>
      <c r="N85" s="418"/>
      <c r="O85" s="418"/>
      <c r="P85" s="418"/>
      <c r="Q85" s="245"/>
      <c r="R85" s="404"/>
      <c r="S85" s="419"/>
      <c r="T85" s="419"/>
      <c r="U85" s="419"/>
      <c r="V85" s="419"/>
      <c r="W85" s="244"/>
      <c r="X85" s="246"/>
      <c r="Y85" s="239"/>
      <c r="Z85" s="239"/>
      <c r="AA85" s="272"/>
      <c r="AB85" s="273"/>
      <c r="AC85" s="273"/>
      <c r="AD85" s="252"/>
      <c r="AE85" s="252"/>
      <c r="AF85" s="252"/>
      <c r="AG85" s="273"/>
      <c r="AH85" s="273"/>
      <c r="AI85" s="273"/>
      <c r="AJ85" s="273"/>
      <c r="AK85" s="252"/>
      <c r="AL85" s="252"/>
      <c r="AM85" s="253"/>
      <c r="AN85" s="252"/>
      <c r="AO85" s="252"/>
      <c r="AP85" s="252"/>
      <c r="AQ85" s="252"/>
      <c r="AR85" s="254"/>
      <c r="AS85" s="230"/>
      <c r="AV85" s="266"/>
      <c r="AW85" s="269" t="s">
        <v>71</v>
      </c>
      <c r="AX85" s="270"/>
      <c r="AY85" s="270"/>
      <c r="AZ85" s="270"/>
      <c r="BA85" s="270"/>
      <c r="BB85" s="271"/>
      <c r="BC85" s="271"/>
      <c r="BD85" s="271"/>
      <c r="BE85" s="271"/>
      <c r="BF85" s="417">
        <f>BF86+BF87</f>
        <v>11</v>
      </c>
      <c r="BG85" s="418"/>
      <c r="BH85" s="418"/>
      <c r="BI85" s="418"/>
      <c r="BJ85" s="418"/>
      <c r="BK85" s="245"/>
      <c r="BL85" s="239"/>
      <c r="BM85" s="239"/>
      <c r="BN85" s="239"/>
      <c r="BO85" s="239"/>
      <c r="BP85" s="239"/>
      <c r="BQ85" s="244"/>
      <c r="BR85" s="246"/>
      <c r="BS85" s="239"/>
      <c r="BT85" s="239"/>
      <c r="BU85" s="272"/>
      <c r="BV85" s="273"/>
      <c r="BW85" s="273"/>
      <c r="BX85" s="252"/>
      <c r="BY85" s="252"/>
      <c r="BZ85" s="252"/>
      <c r="CA85" s="273"/>
      <c r="CB85" s="273"/>
      <c r="CC85" s="273"/>
      <c r="CD85" s="273"/>
      <c r="CE85" s="252"/>
      <c r="CF85" s="252"/>
      <c r="CG85" s="253"/>
      <c r="CH85" s="252"/>
      <c r="CI85" s="252"/>
      <c r="CJ85" s="252"/>
      <c r="CK85" s="252"/>
      <c r="CL85" s="254"/>
      <c r="CM85" s="230"/>
    </row>
    <row r="86" spans="2:91" ht="12.75" customHeight="1" x14ac:dyDescent="0.2">
      <c r="B86" s="266"/>
      <c r="C86" s="266" t="s">
        <v>174</v>
      </c>
      <c r="D86" s="240"/>
      <c r="E86" s="240"/>
      <c r="F86" s="240"/>
      <c r="G86" s="240"/>
      <c r="H86" s="268"/>
      <c r="I86" s="268"/>
      <c r="J86" s="268"/>
      <c r="K86" s="268"/>
      <c r="L86" s="414">
        <f>'July 1 to 15, 2018'!AM14</f>
        <v>11</v>
      </c>
      <c r="M86" s="415"/>
      <c r="N86" s="415"/>
      <c r="O86" s="415"/>
      <c r="P86" s="239"/>
      <c r="Q86" s="265"/>
      <c r="R86" s="239"/>
      <c r="S86" s="239"/>
      <c r="T86" s="239"/>
      <c r="U86" s="239"/>
      <c r="V86" s="239"/>
      <c r="W86" s="239"/>
      <c r="X86" s="230"/>
      <c r="Y86" s="239"/>
      <c r="Z86" s="239"/>
      <c r="AA86" s="261" t="s">
        <v>143</v>
      </c>
      <c r="AB86" s="262"/>
      <c r="AC86" s="262"/>
      <c r="AD86" s="244"/>
      <c r="AE86" s="244"/>
      <c r="AF86" s="244"/>
      <c r="AG86" s="262"/>
      <c r="AH86" s="262"/>
      <c r="AI86" s="262"/>
      <c r="AJ86" s="262"/>
      <c r="AK86" s="244"/>
      <c r="AL86" s="246"/>
      <c r="AM86" s="245"/>
      <c r="AN86" s="244"/>
      <c r="AO86" s="244"/>
      <c r="AP86" s="244"/>
      <c r="AQ86" s="244"/>
      <c r="AR86" s="246"/>
      <c r="AS86" s="230"/>
      <c r="AV86" s="266"/>
      <c r="AW86" s="266" t="s">
        <v>174</v>
      </c>
      <c r="AX86" s="240"/>
      <c r="AY86" s="240"/>
      <c r="AZ86" s="240"/>
      <c r="BA86" s="240"/>
      <c r="BB86" s="268"/>
      <c r="BC86" s="268"/>
      <c r="BD86" s="268"/>
      <c r="BE86" s="268"/>
      <c r="BF86" s="414">
        <f>'July 1 to 15, 2018'!AM15</f>
        <v>11</v>
      </c>
      <c r="BG86" s="415"/>
      <c r="BH86" s="415"/>
      <c r="BI86" s="415"/>
      <c r="BJ86" s="239"/>
      <c r="BK86" s="265"/>
      <c r="BL86" s="239"/>
      <c r="BM86" s="239"/>
      <c r="BN86" s="239"/>
      <c r="BO86" s="239"/>
      <c r="BP86" s="239"/>
      <c r="BQ86" s="239"/>
      <c r="BR86" s="230"/>
      <c r="BS86" s="239"/>
      <c r="BT86" s="239"/>
      <c r="BU86" s="261" t="s">
        <v>143</v>
      </c>
      <c r="BV86" s="262"/>
      <c r="BW86" s="262"/>
      <c r="BX86" s="244"/>
      <c r="BY86" s="244"/>
      <c r="BZ86" s="244"/>
      <c r="CA86" s="262"/>
      <c r="CB86" s="262"/>
      <c r="CC86" s="262"/>
      <c r="CD86" s="262"/>
      <c r="CE86" s="244"/>
      <c r="CF86" s="246"/>
      <c r="CG86" s="245"/>
      <c r="CH86" s="244"/>
      <c r="CI86" s="244"/>
      <c r="CJ86" s="244"/>
      <c r="CK86" s="244"/>
      <c r="CL86" s="246"/>
      <c r="CM86" s="230"/>
    </row>
    <row r="87" spans="2:91" ht="12.75" customHeight="1" x14ac:dyDescent="0.2">
      <c r="B87" s="266"/>
      <c r="C87" s="274" t="s">
        <v>145</v>
      </c>
      <c r="D87" s="275"/>
      <c r="E87" s="275"/>
      <c r="F87" s="275"/>
      <c r="G87" s="275"/>
      <c r="H87" s="276"/>
      <c r="I87" s="276"/>
      <c r="J87" s="276"/>
      <c r="K87" s="276"/>
      <c r="L87" s="402">
        <f>'July 1 to 15, 2018'!AN78+'July 1 to 15, 2018'!AO14</f>
        <v>0</v>
      </c>
      <c r="M87" s="403"/>
      <c r="N87" s="403"/>
      <c r="O87" s="403"/>
      <c r="P87" s="252"/>
      <c r="Q87" s="253"/>
      <c r="R87" s="252"/>
      <c r="S87" s="252"/>
      <c r="T87" s="252"/>
      <c r="U87" s="252"/>
      <c r="V87" s="252"/>
      <c r="W87" s="252"/>
      <c r="X87" s="254"/>
      <c r="Y87" s="239"/>
      <c r="Z87" s="239"/>
      <c r="AA87" s="233"/>
      <c r="AB87" s="241" t="s">
        <v>144</v>
      </c>
      <c r="AC87" s="241"/>
      <c r="AD87" s="239"/>
      <c r="AE87" s="239"/>
      <c r="AF87" s="239"/>
      <c r="AG87" s="241"/>
      <c r="AH87" s="241"/>
      <c r="AI87" s="241"/>
      <c r="AJ87" s="241"/>
      <c r="AK87" s="239"/>
      <c r="AL87" s="230"/>
      <c r="AM87" s="265"/>
      <c r="AN87" s="414">
        <f>'July 1 to 15, 2018'!BM14</f>
        <v>0</v>
      </c>
      <c r="AO87" s="414"/>
      <c r="AP87" s="414"/>
      <c r="AQ87" s="414"/>
      <c r="AR87" s="420"/>
      <c r="AS87" s="230"/>
      <c r="AV87" s="266"/>
      <c r="AW87" s="274" t="s">
        <v>145</v>
      </c>
      <c r="AX87" s="275"/>
      <c r="AY87" s="275"/>
      <c r="AZ87" s="275"/>
      <c r="BA87" s="275"/>
      <c r="BB87" s="276"/>
      <c r="BC87" s="276"/>
      <c r="BD87" s="276"/>
      <c r="BE87" s="276"/>
      <c r="BF87" s="402">
        <f>'July 1 to 15, 2018'!CH78+'July 1 to 15, 2018'!AO15</f>
        <v>0</v>
      </c>
      <c r="BG87" s="403"/>
      <c r="BH87" s="403"/>
      <c r="BI87" s="403"/>
      <c r="BJ87" s="252"/>
      <c r="BK87" s="253"/>
      <c r="BL87" s="252"/>
      <c r="BM87" s="252"/>
      <c r="BN87" s="252"/>
      <c r="BO87" s="252"/>
      <c r="BP87" s="252"/>
      <c r="BQ87" s="252"/>
      <c r="BR87" s="254"/>
      <c r="BS87" s="239"/>
      <c r="BT87" s="239"/>
      <c r="BU87" s="233"/>
      <c r="BV87" s="241" t="s">
        <v>144</v>
      </c>
      <c r="BW87" s="241"/>
      <c r="BX87" s="239"/>
      <c r="BY87" s="239"/>
      <c r="BZ87" s="239"/>
      <c r="CA87" s="241"/>
      <c r="CB87" s="241"/>
      <c r="CC87" s="241"/>
      <c r="CD87" s="241"/>
      <c r="CE87" s="239"/>
      <c r="CF87" s="230"/>
      <c r="CG87" s="265"/>
      <c r="CH87" s="414">
        <f>'July 1 to 15, 2018'!BM15</f>
        <v>0</v>
      </c>
      <c r="CI87" s="414"/>
      <c r="CJ87" s="414"/>
      <c r="CK87" s="414"/>
      <c r="CL87" s="420"/>
      <c r="CM87" s="230"/>
    </row>
    <row r="88" spans="2:91" ht="12.75" customHeight="1" x14ac:dyDescent="0.2">
      <c r="B88" s="266"/>
      <c r="C88" s="269" t="s">
        <v>73</v>
      </c>
      <c r="D88" s="270"/>
      <c r="E88" s="270"/>
      <c r="F88" s="270"/>
      <c r="G88" s="270"/>
      <c r="H88" s="271"/>
      <c r="I88" s="271"/>
      <c r="J88" s="271"/>
      <c r="K88" s="271"/>
      <c r="L88" s="404">
        <f>L89+L90</f>
        <v>0</v>
      </c>
      <c r="M88" s="419"/>
      <c r="N88" s="419"/>
      <c r="O88" s="419"/>
      <c r="P88" s="419"/>
      <c r="Q88" s="245"/>
      <c r="R88" s="404">
        <f>'July 1 to 15, 2018'!BG14</f>
        <v>0</v>
      </c>
      <c r="S88" s="419"/>
      <c r="T88" s="419"/>
      <c r="U88" s="419"/>
      <c r="V88" s="419"/>
      <c r="W88" s="244"/>
      <c r="X88" s="246"/>
      <c r="Y88" s="239"/>
      <c r="Z88" s="239"/>
      <c r="AA88" s="233"/>
      <c r="AB88" s="241" t="s">
        <v>146</v>
      </c>
      <c r="AC88" s="241"/>
      <c r="AD88" s="239"/>
      <c r="AE88" s="239"/>
      <c r="AF88" s="239"/>
      <c r="AG88" s="241"/>
      <c r="AH88" s="241"/>
      <c r="AI88" s="241"/>
      <c r="AJ88" s="241"/>
      <c r="AK88" s="239"/>
      <c r="AL88" s="230"/>
      <c r="AM88" s="265"/>
      <c r="AN88" s="414">
        <f>'July 1 to 15, 2018'!BO14</f>
        <v>0</v>
      </c>
      <c r="AO88" s="414"/>
      <c r="AP88" s="414"/>
      <c r="AQ88" s="414"/>
      <c r="AR88" s="420"/>
      <c r="AS88" s="230"/>
      <c r="AV88" s="266"/>
      <c r="AW88" s="269" t="s">
        <v>73</v>
      </c>
      <c r="AX88" s="270"/>
      <c r="AY88" s="270"/>
      <c r="AZ88" s="270"/>
      <c r="BA88" s="270"/>
      <c r="BB88" s="271"/>
      <c r="BC88" s="271"/>
      <c r="BD88" s="271"/>
      <c r="BE88" s="271"/>
      <c r="BF88" s="404">
        <f>BF89+BF90</f>
        <v>0</v>
      </c>
      <c r="BG88" s="419"/>
      <c r="BH88" s="419"/>
      <c r="BI88" s="419"/>
      <c r="BJ88" s="419"/>
      <c r="BK88" s="245"/>
      <c r="BL88" s="404">
        <f>'July 1 to 15, 2018'!BG15</f>
        <v>0</v>
      </c>
      <c r="BM88" s="419"/>
      <c r="BN88" s="419"/>
      <c r="BO88" s="419"/>
      <c r="BP88" s="419"/>
      <c r="BQ88" s="244"/>
      <c r="BR88" s="246"/>
      <c r="BS88" s="239"/>
      <c r="BT88" s="239"/>
      <c r="BU88" s="233"/>
      <c r="BV88" s="241" t="s">
        <v>146</v>
      </c>
      <c r="BW88" s="241"/>
      <c r="BX88" s="239"/>
      <c r="BY88" s="239"/>
      <c r="BZ88" s="239"/>
      <c r="CA88" s="241"/>
      <c r="CB88" s="241"/>
      <c r="CC88" s="241"/>
      <c r="CD88" s="241"/>
      <c r="CE88" s="239"/>
      <c r="CF88" s="230"/>
      <c r="CG88" s="265"/>
      <c r="CH88" s="414">
        <f>'July 1 to 15, 2018'!BO15</f>
        <v>0</v>
      </c>
      <c r="CI88" s="414"/>
      <c r="CJ88" s="414"/>
      <c r="CK88" s="414"/>
      <c r="CL88" s="420"/>
      <c r="CM88" s="230"/>
    </row>
    <row r="89" spans="2:91" ht="12.75" customHeight="1" x14ac:dyDescent="0.2">
      <c r="B89" s="266"/>
      <c r="C89" s="266" t="s">
        <v>180</v>
      </c>
      <c r="D89" s="240"/>
      <c r="E89" s="240"/>
      <c r="F89" s="240"/>
      <c r="G89" s="240"/>
      <c r="H89" s="268"/>
      <c r="I89" s="268"/>
      <c r="J89" s="268"/>
      <c r="K89" s="268"/>
      <c r="L89" s="414">
        <f>'July 1 to 15, 2018'!BF14</f>
        <v>0</v>
      </c>
      <c r="M89" s="415"/>
      <c r="N89" s="415"/>
      <c r="O89" s="415"/>
      <c r="P89" s="239"/>
      <c r="Q89" s="265"/>
      <c r="R89" s="239"/>
      <c r="S89" s="239"/>
      <c r="T89" s="239"/>
      <c r="U89" s="239"/>
      <c r="V89" s="239"/>
      <c r="W89" s="239"/>
      <c r="X89" s="230"/>
      <c r="Y89" s="239"/>
      <c r="Z89" s="239"/>
      <c r="AA89" s="233"/>
      <c r="AB89" s="277" t="s">
        <v>883</v>
      </c>
      <c r="AC89" s="241"/>
      <c r="AD89" s="239"/>
      <c r="AE89" s="239"/>
      <c r="AF89" s="239"/>
      <c r="AG89" s="241"/>
      <c r="AH89" s="241"/>
      <c r="AI89" s="241"/>
      <c r="AJ89" s="241"/>
      <c r="AK89" s="239"/>
      <c r="AL89" s="230"/>
      <c r="AM89" s="265"/>
      <c r="AN89" s="414">
        <f>'July 1 to 15, 2018'!BN14</f>
        <v>0</v>
      </c>
      <c r="AO89" s="414"/>
      <c r="AP89" s="414"/>
      <c r="AQ89" s="414"/>
      <c r="AR89" s="420"/>
      <c r="AS89" s="230"/>
      <c r="AV89" s="266"/>
      <c r="AW89" s="266" t="s">
        <v>180</v>
      </c>
      <c r="AX89" s="240"/>
      <c r="AY89" s="240"/>
      <c r="AZ89" s="240"/>
      <c r="BA89" s="240"/>
      <c r="BB89" s="268"/>
      <c r="BC89" s="268"/>
      <c r="BD89" s="268"/>
      <c r="BE89" s="268"/>
      <c r="BF89" s="414">
        <f>'July 1 to 15, 2018'!BF15</f>
        <v>0</v>
      </c>
      <c r="BG89" s="415"/>
      <c r="BH89" s="415"/>
      <c r="BI89" s="415"/>
      <c r="BJ89" s="239"/>
      <c r="BK89" s="265"/>
      <c r="BL89" s="239"/>
      <c r="BM89" s="239"/>
      <c r="BN89" s="239"/>
      <c r="BO89" s="239"/>
      <c r="BP89" s="239"/>
      <c r="BQ89" s="239"/>
      <c r="BR89" s="230"/>
      <c r="BS89" s="239"/>
      <c r="BT89" s="239"/>
      <c r="BU89" s="233"/>
      <c r="BV89" s="277" t="s">
        <v>883</v>
      </c>
      <c r="BW89" s="241"/>
      <c r="BX89" s="239"/>
      <c r="BY89" s="239"/>
      <c r="BZ89" s="239"/>
      <c r="CA89" s="241"/>
      <c r="CB89" s="241"/>
      <c r="CC89" s="241"/>
      <c r="CD89" s="241"/>
      <c r="CE89" s="239"/>
      <c r="CF89" s="230"/>
      <c r="CG89" s="265"/>
      <c r="CH89" s="414">
        <f>'July 1 to 15, 2018'!BN15</f>
        <v>0</v>
      </c>
      <c r="CI89" s="414"/>
      <c r="CJ89" s="414"/>
      <c r="CK89" s="414"/>
      <c r="CL89" s="420"/>
      <c r="CM89" s="230"/>
    </row>
    <row r="90" spans="2:91" ht="12.75" customHeight="1" x14ac:dyDescent="0.2">
      <c r="B90" s="266"/>
      <c r="C90" s="274" t="s">
        <v>179</v>
      </c>
      <c r="D90" s="275"/>
      <c r="E90" s="275"/>
      <c r="F90" s="275"/>
      <c r="G90" s="275"/>
      <c r="H90" s="276"/>
      <c r="I90" s="276"/>
      <c r="J90" s="276"/>
      <c r="K90" s="276"/>
      <c r="L90" s="402">
        <f>'July 1 to 15, 2018'!BE14</f>
        <v>0</v>
      </c>
      <c r="M90" s="403"/>
      <c r="N90" s="403"/>
      <c r="O90" s="403"/>
      <c r="P90" s="252"/>
      <c r="Q90" s="253"/>
      <c r="R90" s="252"/>
      <c r="S90" s="252"/>
      <c r="T90" s="252"/>
      <c r="U90" s="252"/>
      <c r="V90" s="252"/>
      <c r="W90" s="252"/>
      <c r="X90" s="254"/>
      <c r="Y90" s="239"/>
      <c r="Z90" s="239"/>
      <c r="AA90" s="233"/>
      <c r="AB90" s="241"/>
      <c r="AC90" s="241"/>
      <c r="AD90" s="239"/>
      <c r="AE90" s="239"/>
      <c r="AF90" s="239"/>
      <c r="AG90" s="241"/>
      <c r="AH90" s="241"/>
      <c r="AI90" s="241"/>
      <c r="AJ90" s="241"/>
      <c r="AK90" s="239"/>
      <c r="AL90" s="230"/>
      <c r="AM90" s="265"/>
      <c r="AN90" s="239"/>
      <c r="AO90" s="239"/>
      <c r="AP90" s="239"/>
      <c r="AQ90" s="239"/>
      <c r="AR90" s="230"/>
      <c r="AS90" s="230"/>
      <c r="AV90" s="266"/>
      <c r="AW90" s="274" t="s">
        <v>179</v>
      </c>
      <c r="AX90" s="275"/>
      <c r="AY90" s="275"/>
      <c r="AZ90" s="275"/>
      <c r="BA90" s="275"/>
      <c r="BB90" s="276"/>
      <c r="BC90" s="276"/>
      <c r="BD90" s="276"/>
      <c r="BE90" s="276"/>
      <c r="BF90" s="402">
        <f>'July 1 to 15, 2018'!BE15</f>
        <v>0</v>
      </c>
      <c r="BG90" s="403"/>
      <c r="BH90" s="403"/>
      <c r="BI90" s="403"/>
      <c r="BJ90" s="252"/>
      <c r="BK90" s="253"/>
      <c r="BL90" s="252"/>
      <c r="BM90" s="252"/>
      <c r="BN90" s="252"/>
      <c r="BO90" s="252"/>
      <c r="BP90" s="252"/>
      <c r="BQ90" s="252"/>
      <c r="BR90" s="254"/>
      <c r="BS90" s="239"/>
      <c r="BT90" s="239"/>
      <c r="BU90" s="233"/>
      <c r="BV90" s="277"/>
      <c r="BW90" s="241"/>
      <c r="BX90" s="239"/>
      <c r="BY90" s="239"/>
      <c r="BZ90" s="239"/>
      <c r="CA90" s="241"/>
      <c r="CB90" s="241"/>
      <c r="CC90" s="241"/>
      <c r="CD90" s="241"/>
      <c r="CE90" s="239"/>
      <c r="CF90" s="230"/>
      <c r="CG90" s="265"/>
      <c r="CH90" s="239"/>
      <c r="CI90" s="239"/>
      <c r="CJ90" s="239"/>
      <c r="CK90" s="239"/>
      <c r="CL90" s="230"/>
      <c r="CM90" s="230"/>
    </row>
    <row r="91" spans="2:91" ht="12.75" customHeight="1" x14ac:dyDescent="0.2">
      <c r="B91" s="266"/>
      <c r="C91" s="269" t="s">
        <v>147</v>
      </c>
      <c r="D91" s="270"/>
      <c r="E91" s="270"/>
      <c r="F91" s="270"/>
      <c r="G91" s="270"/>
      <c r="H91" s="271"/>
      <c r="I91" s="271"/>
      <c r="J91" s="271"/>
      <c r="K91" s="271"/>
      <c r="L91" s="412">
        <f>L92+L93</f>
        <v>0</v>
      </c>
      <c r="M91" s="413"/>
      <c r="N91" s="413"/>
      <c r="O91" s="413"/>
      <c r="P91" s="413"/>
      <c r="Q91" s="245"/>
      <c r="R91" s="412">
        <f>SUM(Payslip!R92:U95)</f>
        <v>0</v>
      </c>
      <c r="S91" s="413"/>
      <c r="T91" s="413"/>
      <c r="U91" s="413"/>
      <c r="V91" s="413"/>
      <c r="W91" s="244"/>
      <c r="X91" s="246"/>
      <c r="Y91" s="239"/>
      <c r="Z91" s="239"/>
      <c r="AA91" s="233"/>
      <c r="AB91" s="241"/>
      <c r="AC91" s="241"/>
      <c r="AD91" s="239"/>
      <c r="AE91" s="239"/>
      <c r="AF91" s="239"/>
      <c r="AG91" s="241"/>
      <c r="AH91" s="241"/>
      <c r="AI91" s="241"/>
      <c r="AJ91" s="241"/>
      <c r="AK91" s="239"/>
      <c r="AL91" s="230"/>
      <c r="AM91" s="265"/>
      <c r="AN91" s="239"/>
      <c r="AO91" s="239"/>
      <c r="AP91" s="239"/>
      <c r="AQ91" s="239"/>
      <c r="AR91" s="230"/>
      <c r="AS91" s="230"/>
      <c r="AV91" s="266"/>
      <c r="AW91" s="269" t="s">
        <v>147</v>
      </c>
      <c r="AX91" s="270"/>
      <c r="AY91" s="270"/>
      <c r="AZ91" s="270"/>
      <c r="BA91" s="270"/>
      <c r="BB91" s="271"/>
      <c r="BC91" s="271"/>
      <c r="BD91" s="271"/>
      <c r="BE91" s="271"/>
      <c r="BF91" s="412">
        <f>BF92+BF93</f>
        <v>0</v>
      </c>
      <c r="BG91" s="413"/>
      <c r="BH91" s="413"/>
      <c r="BI91" s="413"/>
      <c r="BJ91" s="413"/>
      <c r="BK91" s="245"/>
      <c r="BL91" s="412">
        <f>SUM(Payslip!BL92:BO95)</f>
        <v>0</v>
      </c>
      <c r="BM91" s="413"/>
      <c r="BN91" s="413"/>
      <c r="BO91" s="413"/>
      <c r="BP91" s="413"/>
      <c r="BQ91" s="244"/>
      <c r="BR91" s="246"/>
      <c r="BS91" s="239"/>
      <c r="BT91" s="239"/>
      <c r="BU91" s="233"/>
      <c r="BV91" s="277"/>
      <c r="BW91" s="241"/>
      <c r="BX91" s="239"/>
      <c r="BY91" s="239"/>
      <c r="BZ91" s="239"/>
      <c r="CA91" s="241"/>
      <c r="CB91" s="241"/>
      <c r="CC91" s="241"/>
      <c r="CD91" s="241"/>
      <c r="CE91" s="239"/>
      <c r="CF91" s="230"/>
      <c r="CG91" s="265"/>
      <c r="CH91" s="239"/>
      <c r="CI91" s="239"/>
      <c r="CJ91" s="239"/>
      <c r="CK91" s="239"/>
      <c r="CL91" s="230"/>
      <c r="CM91" s="230"/>
    </row>
    <row r="92" spans="2:91" ht="12.75" customHeight="1" x14ac:dyDescent="0.2">
      <c r="B92" s="266"/>
      <c r="C92" s="266" t="s">
        <v>148</v>
      </c>
      <c r="D92" s="240"/>
      <c r="E92" s="240"/>
      <c r="F92" s="240"/>
      <c r="G92" s="240"/>
      <c r="H92" s="268"/>
      <c r="I92" s="268"/>
      <c r="J92" s="268"/>
      <c r="K92" s="268"/>
      <c r="L92" s="414">
        <f>'July 1 to 15, 2018'!AU14</f>
        <v>0</v>
      </c>
      <c r="M92" s="415"/>
      <c r="N92" s="415"/>
      <c r="O92" s="415"/>
      <c r="P92" s="239"/>
      <c r="Q92" s="265"/>
      <c r="R92" s="414">
        <f>'July 1 to 15, 2018'!AV14</f>
        <v>0</v>
      </c>
      <c r="S92" s="415"/>
      <c r="T92" s="415"/>
      <c r="U92" s="415"/>
      <c r="V92" s="239"/>
      <c r="W92" s="239"/>
      <c r="X92" s="230"/>
      <c r="Y92" s="239"/>
      <c r="Z92" s="239"/>
      <c r="AA92" s="272"/>
      <c r="AB92" s="273"/>
      <c r="AC92" s="273"/>
      <c r="AD92" s="252"/>
      <c r="AE92" s="252"/>
      <c r="AF92" s="252"/>
      <c r="AG92" s="273"/>
      <c r="AH92" s="273"/>
      <c r="AI92" s="273"/>
      <c r="AJ92" s="273"/>
      <c r="AK92" s="252"/>
      <c r="AL92" s="254"/>
      <c r="AM92" s="253"/>
      <c r="AN92" s="252"/>
      <c r="AO92" s="252"/>
      <c r="AP92" s="252"/>
      <c r="AQ92" s="252"/>
      <c r="AR92" s="254"/>
      <c r="AS92" s="230"/>
      <c r="AV92" s="266"/>
      <c r="AW92" s="266" t="s">
        <v>148</v>
      </c>
      <c r="AX92" s="240"/>
      <c r="AY92" s="240"/>
      <c r="AZ92" s="240"/>
      <c r="BA92" s="240"/>
      <c r="BB92" s="268"/>
      <c r="BC92" s="268"/>
      <c r="BD92" s="268"/>
      <c r="BE92" s="268"/>
      <c r="BF92" s="414">
        <f>'July 1 to 15, 2018'!AU15</f>
        <v>0</v>
      </c>
      <c r="BG92" s="415"/>
      <c r="BH92" s="415"/>
      <c r="BI92" s="415"/>
      <c r="BJ92" s="239"/>
      <c r="BK92" s="265"/>
      <c r="BL92" s="414">
        <f>'July 1 to 15, 2018'!AV15</f>
        <v>0</v>
      </c>
      <c r="BM92" s="415"/>
      <c r="BN92" s="415"/>
      <c r="BO92" s="415"/>
      <c r="BP92" s="239"/>
      <c r="BQ92" s="239"/>
      <c r="BR92" s="230"/>
      <c r="BS92" s="239"/>
      <c r="BT92" s="239"/>
      <c r="BU92" s="272"/>
      <c r="BV92" s="273"/>
      <c r="BW92" s="273"/>
      <c r="BX92" s="252"/>
      <c r="BY92" s="252"/>
      <c r="BZ92" s="252"/>
      <c r="CA92" s="273"/>
      <c r="CB92" s="273"/>
      <c r="CC92" s="273"/>
      <c r="CD92" s="273"/>
      <c r="CE92" s="252"/>
      <c r="CF92" s="254"/>
      <c r="CG92" s="253"/>
      <c r="CH92" s="252"/>
      <c r="CI92" s="252"/>
      <c r="CJ92" s="252"/>
      <c r="CK92" s="252"/>
      <c r="CL92" s="254"/>
      <c r="CM92" s="230"/>
    </row>
    <row r="93" spans="2:91" ht="12.75" customHeight="1" x14ac:dyDescent="0.2">
      <c r="B93" s="266"/>
      <c r="C93" s="266" t="s">
        <v>150</v>
      </c>
      <c r="D93" s="240"/>
      <c r="E93" s="240"/>
      <c r="F93" s="240"/>
      <c r="G93" s="240"/>
      <c r="H93" s="268"/>
      <c r="I93" s="268"/>
      <c r="J93" s="268"/>
      <c r="K93" s="268"/>
      <c r="L93" s="414">
        <f>'July 1 to 15, 2018'!AY14</f>
        <v>0</v>
      </c>
      <c r="M93" s="415"/>
      <c r="N93" s="415"/>
      <c r="O93" s="415"/>
      <c r="P93" s="239"/>
      <c r="Q93" s="265"/>
      <c r="R93" s="414">
        <f>'July 1 to 15, 2018'!AZ14</f>
        <v>0</v>
      </c>
      <c r="S93" s="415"/>
      <c r="T93" s="415"/>
      <c r="U93" s="415"/>
      <c r="V93" s="239"/>
      <c r="W93" s="239"/>
      <c r="X93" s="230"/>
      <c r="Y93" s="239"/>
      <c r="Z93" s="239"/>
      <c r="AA93" s="261" t="s">
        <v>83</v>
      </c>
      <c r="AB93" s="262"/>
      <c r="AC93" s="262"/>
      <c r="AD93" s="244"/>
      <c r="AE93" s="244"/>
      <c r="AF93" s="244"/>
      <c r="AG93" s="262"/>
      <c r="AH93" s="262"/>
      <c r="AI93" s="262"/>
      <c r="AJ93" s="262"/>
      <c r="AK93" s="244"/>
      <c r="AL93" s="246"/>
      <c r="AM93" s="245"/>
      <c r="AN93" s="404">
        <f>'July 1 to 15, 2018'!BP14</f>
        <v>0</v>
      </c>
      <c r="AO93" s="404"/>
      <c r="AP93" s="404"/>
      <c r="AQ93" s="404"/>
      <c r="AR93" s="416"/>
      <c r="AS93" s="230"/>
      <c r="AV93" s="266"/>
      <c r="AW93" s="266" t="s">
        <v>150</v>
      </c>
      <c r="AX93" s="240"/>
      <c r="AY93" s="240"/>
      <c r="AZ93" s="240"/>
      <c r="BA93" s="240"/>
      <c r="BB93" s="268"/>
      <c r="BC93" s="268"/>
      <c r="BD93" s="268"/>
      <c r="BE93" s="268"/>
      <c r="BF93" s="414">
        <f>'July 1 to 15, 2018'!AY15</f>
        <v>0</v>
      </c>
      <c r="BG93" s="415"/>
      <c r="BH93" s="415"/>
      <c r="BI93" s="415"/>
      <c r="BJ93" s="239"/>
      <c r="BK93" s="265"/>
      <c r="BL93" s="414">
        <f>'July 1 to 15, 2018'!AZ15</f>
        <v>0</v>
      </c>
      <c r="BM93" s="415"/>
      <c r="BN93" s="415"/>
      <c r="BO93" s="415"/>
      <c r="BP93" s="239"/>
      <c r="BQ93" s="239"/>
      <c r="BR93" s="230"/>
      <c r="BS93" s="239"/>
      <c r="BT93" s="239"/>
      <c r="BU93" s="261" t="s">
        <v>83</v>
      </c>
      <c r="BV93" s="262"/>
      <c r="BW93" s="262"/>
      <c r="BX93" s="244"/>
      <c r="BY93" s="244"/>
      <c r="BZ93" s="244"/>
      <c r="CA93" s="262"/>
      <c r="CB93" s="262"/>
      <c r="CC93" s="262"/>
      <c r="CD93" s="262"/>
      <c r="CE93" s="244"/>
      <c r="CF93" s="246"/>
      <c r="CG93" s="245"/>
      <c r="CH93" s="404">
        <f>'July 1 to 15, 2018'!BP15</f>
        <v>0</v>
      </c>
      <c r="CI93" s="404"/>
      <c r="CJ93" s="404"/>
      <c r="CK93" s="404"/>
      <c r="CL93" s="416"/>
      <c r="CM93" s="230"/>
    </row>
    <row r="94" spans="2:91" ht="12.75" customHeight="1" x14ac:dyDescent="0.2">
      <c r="B94" s="266"/>
      <c r="C94" s="266" t="s">
        <v>151</v>
      </c>
      <c r="D94" s="240"/>
      <c r="E94" s="240"/>
      <c r="F94" s="240"/>
      <c r="G94" s="240"/>
      <c r="H94" s="268"/>
      <c r="I94" s="268"/>
      <c r="J94" s="268"/>
      <c r="K94" s="268"/>
      <c r="L94" s="414">
        <f>'July 1 to 15, 2018'!AW14</f>
        <v>0</v>
      </c>
      <c r="M94" s="415"/>
      <c r="N94" s="415"/>
      <c r="O94" s="415"/>
      <c r="P94" s="239"/>
      <c r="Q94" s="265"/>
      <c r="R94" s="414">
        <f>'July 1 to 15, 2018'!AX14</f>
        <v>0</v>
      </c>
      <c r="S94" s="415"/>
      <c r="T94" s="415"/>
      <c r="U94" s="415"/>
      <c r="V94" s="239"/>
      <c r="W94" s="239"/>
      <c r="X94" s="230"/>
      <c r="Y94" s="239"/>
      <c r="Z94" s="239"/>
      <c r="AA94" s="233"/>
      <c r="AB94" s="241"/>
      <c r="AC94" s="241"/>
      <c r="AD94" s="239"/>
      <c r="AE94" s="239"/>
      <c r="AF94" s="239"/>
      <c r="AG94" s="241"/>
      <c r="AH94" s="241"/>
      <c r="AI94" s="241"/>
      <c r="AJ94" s="241"/>
      <c r="AK94" s="239"/>
      <c r="AL94" s="230"/>
      <c r="AM94" s="265"/>
      <c r="AN94" s="239"/>
      <c r="AO94" s="239"/>
      <c r="AP94" s="239"/>
      <c r="AQ94" s="239"/>
      <c r="AR94" s="230"/>
      <c r="AS94" s="230"/>
      <c r="AV94" s="266"/>
      <c r="AW94" s="266" t="s">
        <v>151</v>
      </c>
      <c r="AX94" s="240"/>
      <c r="AY94" s="240"/>
      <c r="AZ94" s="240"/>
      <c r="BA94" s="240"/>
      <c r="BB94" s="268"/>
      <c r="BC94" s="268"/>
      <c r="BD94" s="268"/>
      <c r="BE94" s="268"/>
      <c r="BF94" s="414">
        <f>'July 1 to 15, 2018'!AW15</f>
        <v>0</v>
      </c>
      <c r="BG94" s="415"/>
      <c r="BH94" s="415"/>
      <c r="BI94" s="415"/>
      <c r="BJ94" s="239"/>
      <c r="BK94" s="265"/>
      <c r="BL94" s="414">
        <f>'July 1 to 15, 2018'!AX15</f>
        <v>0</v>
      </c>
      <c r="BM94" s="415"/>
      <c r="BN94" s="415"/>
      <c r="BO94" s="415"/>
      <c r="BP94" s="239"/>
      <c r="BQ94" s="239"/>
      <c r="BR94" s="230"/>
      <c r="BS94" s="239"/>
      <c r="BT94" s="239"/>
      <c r="BU94" s="233"/>
      <c r="BV94" s="241"/>
      <c r="BW94" s="241"/>
      <c r="BX94" s="239"/>
      <c r="BY94" s="239"/>
      <c r="BZ94" s="239"/>
      <c r="CA94" s="241"/>
      <c r="CB94" s="241"/>
      <c r="CC94" s="241"/>
      <c r="CD94" s="241"/>
      <c r="CE94" s="239"/>
      <c r="CF94" s="230"/>
      <c r="CG94" s="265"/>
      <c r="CH94" s="239"/>
      <c r="CI94" s="239"/>
      <c r="CJ94" s="239"/>
      <c r="CK94" s="239"/>
      <c r="CL94" s="230"/>
      <c r="CM94" s="230"/>
    </row>
    <row r="95" spans="2:91" ht="12.75" customHeight="1" x14ac:dyDescent="0.2">
      <c r="B95" s="266"/>
      <c r="C95" s="274" t="s">
        <v>152</v>
      </c>
      <c r="D95" s="275"/>
      <c r="E95" s="275"/>
      <c r="F95" s="275"/>
      <c r="G95" s="275"/>
      <c r="H95" s="276"/>
      <c r="I95" s="276"/>
      <c r="J95" s="276"/>
      <c r="K95" s="276"/>
      <c r="L95" s="402">
        <f>'July 1 to 15, 2018'!BA14</f>
        <v>0</v>
      </c>
      <c r="M95" s="403"/>
      <c r="N95" s="403"/>
      <c r="O95" s="403"/>
      <c r="P95" s="252"/>
      <c r="Q95" s="253"/>
      <c r="R95" s="402">
        <f>'July 1 to 15, 2018'!BB14</f>
        <v>0</v>
      </c>
      <c r="S95" s="403"/>
      <c r="T95" s="403"/>
      <c r="U95" s="403"/>
      <c r="V95" s="252"/>
      <c r="W95" s="252"/>
      <c r="X95" s="254"/>
      <c r="Y95" s="239"/>
      <c r="Z95" s="239"/>
      <c r="AA95" s="272"/>
      <c r="AB95" s="273"/>
      <c r="AC95" s="273"/>
      <c r="AD95" s="252"/>
      <c r="AE95" s="252"/>
      <c r="AF95" s="252"/>
      <c r="AG95" s="273"/>
      <c r="AH95" s="273"/>
      <c r="AI95" s="273"/>
      <c r="AJ95" s="273"/>
      <c r="AK95" s="252"/>
      <c r="AL95" s="254"/>
      <c r="AM95" s="253"/>
      <c r="AN95" s="252"/>
      <c r="AO95" s="252"/>
      <c r="AP95" s="252"/>
      <c r="AQ95" s="252"/>
      <c r="AR95" s="254"/>
      <c r="AS95" s="230"/>
      <c r="AV95" s="266"/>
      <c r="AW95" s="274" t="s">
        <v>152</v>
      </c>
      <c r="AX95" s="275"/>
      <c r="AY95" s="275"/>
      <c r="AZ95" s="275"/>
      <c r="BA95" s="275"/>
      <c r="BB95" s="276"/>
      <c r="BC95" s="276"/>
      <c r="BD95" s="276"/>
      <c r="BE95" s="276"/>
      <c r="BF95" s="402">
        <f>'July 1 to 15, 2018'!BA15</f>
        <v>0</v>
      </c>
      <c r="BG95" s="403"/>
      <c r="BH95" s="403"/>
      <c r="BI95" s="403"/>
      <c r="BJ95" s="252"/>
      <c r="BK95" s="253"/>
      <c r="BL95" s="402">
        <f>'July 1 to 15, 2018'!BB15</f>
        <v>0</v>
      </c>
      <c r="BM95" s="403"/>
      <c r="BN95" s="403"/>
      <c r="BO95" s="403"/>
      <c r="BP95" s="252"/>
      <c r="BQ95" s="252"/>
      <c r="BR95" s="254"/>
      <c r="BS95" s="239"/>
      <c r="BT95" s="239"/>
      <c r="BU95" s="272"/>
      <c r="BV95" s="273"/>
      <c r="BW95" s="273"/>
      <c r="BX95" s="252"/>
      <c r="BY95" s="252"/>
      <c r="BZ95" s="252"/>
      <c r="CA95" s="273"/>
      <c r="CB95" s="273"/>
      <c r="CC95" s="273"/>
      <c r="CD95" s="273"/>
      <c r="CE95" s="252"/>
      <c r="CF95" s="254"/>
      <c r="CG95" s="253"/>
      <c r="CH95" s="252"/>
      <c r="CI95" s="252"/>
      <c r="CJ95" s="252"/>
      <c r="CK95" s="252"/>
      <c r="CL95" s="254"/>
      <c r="CM95" s="230"/>
    </row>
    <row r="96" spans="2:91" ht="12.75" customHeight="1" x14ac:dyDescent="0.2">
      <c r="B96" s="266"/>
      <c r="C96" s="269" t="s">
        <v>153</v>
      </c>
      <c r="D96" s="270"/>
      <c r="E96" s="270"/>
      <c r="F96" s="270"/>
      <c r="G96" s="270"/>
      <c r="H96" s="271"/>
      <c r="I96" s="271"/>
      <c r="J96" s="271"/>
      <c r="K96" s="271"/>
      <c r="L96" s="271"/>
      <c r="M96" s="271"/>
      <c r="N96" s="271"/>
      <c r="O96" s="271"/>
      <c r="P96" s="271"/>
      <c r="Q96" s="245"/>
      <c r="R96" s="404">
        <f>'July 1 to 15, 2018'!BD14</f>
        <v>0</v>
      </c>
      <c r="S96" s="404"/>
      <c r="T96" s="404"/>
      <c r="U96" s="404"/>
      <c r="V96" s="404"/>
      <c r="W96" s="244"/>
      <c r="X96" s="246"/>
      <c r="Y96" s="239"/>
      <c r="Z96" s="239"/>
      <c r="AA96" s="279" t="s">
        <v>186</v>
      </c>
      <c r="AB96" s="256"/>
      <c r="AC96" s="256"/>
      <c r="AD96" s="257"/>
      <c r="AE96" s="257"/>
      <c r="AF96" s="257"/>
      <c r="AG96" s="256"/>
      <c r="AH96" s="280"/>
      <c r="AI96" s="280"/>
      <c r="AJ96" s="280"/>
      <c r="AK96" s="257"/>
      <c r="AL96" s="257"/>
      <c r="AM96" s="258"/>
      <c r="AN96" s="405">
        <f>AN80+AN82+AN83+AN84+AN87+AN88+AN89+AN93</f>
        <v>0</v>
      </c>
      <c r="AO96" s="405"/>
      <c r="AP96" s="405"/>
      <c r="AQ96" s="405"/>
      <c r="AR96" s="406"/>
      <c r="AS96" s="230"/>
      <c r="AV96" s="266"/>
      <c r="AW96" s="269" t="s">
        <v>153</v>
      </c>
      <c r="AX96" s="270"/>
      <c r="AY96" s="270"/>
      <c r="AZ96" s="270"/>
      <c r="BA96" s="270"/>
      <c r="BB96" s="271"/>
      <c r="BC96" s="271"/>
      <c r="BD96" s="271"/>
      <c r="BE96" s="271"/>
      <c r="BF96" s="271"/>
      <c r="BG96" s="271"/>
      <c r="BH96" s="271"/>
      <c r="BI96" s="271"/>
      <c r="BJ96" s="271"/>
      <c r="BK96" s="245"/>
      <c r="BL96" s="404">
        <f>'July 1 to 15, 2018'!BD15</f>
        <v>0</v>
      </c>
      <c r="BM96" s="404"/>
      <c r="BN96" s="404"/>
      <c r="BO96" s="404"/>
      <c r="BP96" s="404"/>
      <c r="BQ96" s="244"/>
      <c r="BR96" s="246"/>
      <c r="BS96" s="239"/>
      <c r="BT96" s="239"/>
      <c r="BU96" s="279" t="s">
        <v>186</v>
      </c>
      <c r="BV96" s="256"/>
      <c r="BW96" s="256"/>
      <c r="BX96" s="257"/>
      <c r="BY96" s="257"/>
      <c r="BZ96" s="257"/>
      <c r="CA96" s="256"/>
      <c r="CB96" s="280"/>
      <c r="CC96" s="280"/>
      <c r="CD96" s="280"/>
      <c r="CE96" s="257"/>
      <c r="CF96" s="257"/>
      <c r="CG96" s="258"/>
      <c r="CH96" s="405">
        <f>CH80+CH82+CH83+CH84+CH87+CH88+CH89+CH93</f>
        <v>0</v>
      </c>
      <c r="CI96" s="405"/>
      <c r="CJ96" s="405"/>
      <c r="CK96" s="405"/>
      <c r="CL96" s="406"/>
      <c r="CM96" s="230"/>
    </row>
    <row r="97" spans="2:91" ht="12.75" customHeight="1" x14ac:dyDescent="0.2">
      <c r="B97" s="266"/>
      <c r="C97" s="281"/>
      <c r="D97" s="275"/>
      <c r="E97" s="275"/>
      <c r="F97" s="275"/>
      <c r="G97" s="275"/>
      <c r="H97" s="276"/>
      <c r="I97" s="276"/>
      <c r="J97" s="276"/>
      <c r="K97" s="276"/>
      <c r="L97" s="402">
        <f>'July 1 to 15, 2018'!BC14</f>
        <v>0</v>
      </c>
      <c r="M97" s="403"/>
      <c r="N97" s="403"/>
      <c r="O97" s="403"/>
      <c r="P97" s="276"/>
      <c r="Q97" s="253"/>
      <c r="R97" s="252"/>
      <c r="S97" s="252"/>
      <c r="T97" s="252"/>
      <c r="U97" s="252"/>
      <c r="V97" s="252"/>
      <c r="W97" s="252"/>
      <c r="X97" s="254"/>
      <c r="Y97" s="239"/>
      <c r="Z97" s="239"/>
      <c r="AA97" s="189"/>
      <c r="AB97" s="189"/>
      <c r="AC97" s="189"/>
      <c r="AG97" s="189"/>
      <c r="AH97" s="189"/>
      <c r="AI97" s="189"/>
      <c r="AJ97" s="189"/>
      <c r="AK97" s="239"/>
      <c r="AL97" s="239"/>
      <c r="AM97" s="239"/>
      <c r="AN97" s="239"/>
      <c r="AO97" s="239"/>
      <c r="AP97" s="239"/>
      <c r="AQ97" s="239"/>
      <c r="AR97" s="239"/>
      <c r="AS97" s="230"/>
      <c r="AV97" s="266"/>
      <c r="AW97" s="281"/>
      <c r="AX97" s="275"/>
      <c r="AY97" s="275"/>
      <c r="AZ97" s="275"/>
      <c r="BA97" s="275"/>
      <c r="BB97" s="276"/>
      <c r="BC97" s="276"/>
      <c r="BD97" s="276"/>
      <c r="BE97" s="276"/>
      <c r="BF97" s="402">
        <f>'July 1 to 15, 2018'!BC15</f>
        <v>0</v>
      </c>
      <c r="BG97" s="403"/>
      <c r="BH97" s="403"/>
      <c r="BI97" s="403"/>
      <c r="BJ97" s="276"/>
      <c r="BK97" s="253"/>
      <c r="BL97" s="252"/>
      <c r="BM97" s="252"/>
      <c r="BN97" s="252"/>
      <c r="BO97" s="252"/>
      <c r="BP97" s="252"/>
      <c r="BQ97" s="252"/>
      <c r="BR97" s="254"/>
      <c r="BS97" s="239"/>
      <c r="BT97" s="239"/>
      <c r="BU97" s="189"/>
      <c r="BV97" s="189"/>
      <c r="BW97" s="189"/>
      <c r="CA97" s="189"/>
      <c r="CB97" s="189"/>
      <c r="CC97" s="189"/>
      <c r="CD97" s="189"/>
      <c r="CE97" s="239"/>
      <c r="CF97" s="239"/>
      <c r="CG97" s="239"/>
      <c r="CH97" s="239"/>
      <c r="CI97" s="239"/>
      <c r="CJ97" s="239"/>
      <c r="CK97" s="239"/>
      <c r="CL97" s="239"/>
      <c r="CM97" s="230"/>
    </row>
    <row r="98" spans="2:91" ht="12.75" customHeight="1" x14ac:dyDescent="0.2">
      <c r="B98" s="266"/>
      <c r="C98" s="282" t="s">
        <v>154</v>
      </c>
      <c r="D98" s="283"/>
      <c r="E98" s="283"/>
      <c r="F98" s="283"/>
      <c r="G98" s="283"/>
      <c r="H98" s="284"/>
      <c r="I98" s="284"/>
      <c r="J98" s="284"/>
      <c r="K98" s="284"/>
      <c r="L98" s="284"/>
      <c r="M98" s="284"/>
      <c r="N98" s="284"/>
      <c r="O98" s="284"/>
      <c r="P98" s="257"/>
      <c r="Q98" s="258"/>
      <c r="R98" s="405">
        <f>'July 1 to 15, 2018'!AR14</f>
        <v>0</v>
      </c>
      <c r="S98" s="405"/>
      <c r="T98" s="405"/>
      <c r="U98" s="405"/>
      <c r="V98" s="405"/>
      <c r="W98" s="257"/>
      <c r="X98" s="260"/>
      <c r="Y98" s="239"/>
      <c r="Z98" s="239"/>
      <c r="AA98" s="189"/>
      <c r="AB98" s="189"/>
      <c r="AC98" s="189"/>
      <c r="AG98" s="189"/>
      <c r="AH98" s="189"/>
      <c r="AI98" s="189"/>
      <c r="AJ98" s="189"/>
      <c r="AK98" s="239"/>
      <c r="AL98" s="239"/>
      <c r="AM98" s="239"/>
      <c r="AN98" s="239"/>
      <c r="AO98" s="239"/>
      <c r="AP98" s="239"/>
      <c r="AQ98" s="239"/>
      <c r="AR98" s="239"/>
      <c r="AS98" s="230"/>
      <c r="AV98" s="266"/>
      <c r="AW98" s="282" t="s">
        <v>154</v>
      </c>
      <c r="AX98" s="283"/>
      <c r="AY98" s="283"/>
      <c r="AZ98" s="283"/>
      <c r="BA98" s="283"/>
      <c r="BB98" s="284"/>
      <c r="BC98" s="284"/>
      <c r="BD98" s="284"/>
      <c r="BE98" s="284"/>
      <c r="BF98" s="284"/>
      <c r="BG98" s="284"/>
      <c r="BH98" s="284"/>
      <c r="BI98" s="284"/>
      <c r="BJ98" s="257"/>
      <c r="BK98" s="258"/>
      <c r="BL98" s="405">
        <f>'July 1 to 15, 2018'!AR15</f>
        <v>0</v>
      </c>
      <c r="BM98" s="405"/>
      <c r="BN98" s="405"/>
      <c r="BO98" s="405"/>
      <c r="BP98" s="405"/>
      <c r="BQ98" s="257"/>
      <c r="BR98" s="260"/>
      <c r="BS98" s="239"/>
      <c r="BT98" s="239"/>
      <c r="BU98" s="189"/>
      <c r="BV98" s="189"/>
      <c r="BW98" s="189"/>
      <c r="CA98" s="189"/>
      <c r="CB98" s="189"/>
      <c r="CC98" s="189"/>
      <c r="CD98" s="189"/>
      <c r="CE98" s="239"/>
      <c r="CF98" s="239"/>
      <c r="CG98" s="239"/>
      <c r="CH98" s="239"/>
      <c r="CI98" s="239"/>
      <c r="CJ98" s="239"/>
      <c r="CK98" s="239"/>
      <c r="CL98" s="239"/>
      <c r="CM98" s="230"/>
    </row>
    <row r="99" spans="2:91" ht="12.75" customHeight="1" x14ac:dyDescent="0.2">
      <c r="B99" s="266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189"/>
      <c r="AB99" s="189"/>
      <c r="AC99" s="189"/>
      <c r="AG99" s="189"/>
      <c r="AH99" s="189"/>
      <c r="AI99" s="189"/>
      <c r="AJ99" s="189"/>
      <c r="AK99" s="239"/>
      <c r="AL99" s="239"/>
      <c r="AM99" s="239"/>
      <c r="AN99" s="239"/>
      <c r="AO99" s="239"/>
      <c r="AP99" s="239"/>
      <c r="AQ99" s="239"/>
      <c r="AR99" s="239"/>
      <c r="AS99" s="230"/>
      <c r="AV99" s="266"/>
      <c r="AW99" s="241"/>
      <c r="AX99" s="241"/>
      <c r="AY99" s="241"/>
      <c r="AZ99" s="241"/>
      <c r="BA99" s="241"/>
      <c r="BB99" s="241"/>
      <c r="BC99" s="241"/>
      <c r="BD99" s="241"/>
      <c r="BE99" s="241"/>
      <c r="BF99" s="241"/>
      <c r="BG99" s="239"/>
      <c r="BH99" s="239"/>
      <c r="BI99" s="239"/>
      <c r="BJ99" s="239"/>
      <c r="BK99" s="239"/>
      <c r="BL99" s="239"/>
      <c r="BM99" s="239"/>
      <c r="BN99" s="239"/>
      <c r="BO99" s="239"/>
      <c r="BP99" s="239"/>
      <c r="BQ99" s="239"/>
      <c r="BR99" s="239"/>
      <c r="BS99" s="239"/>
      <c r="BT99" s="239"/>
      <c r="BU99" s="189"/>
      <c r="BV99" s="189"/>
      <c r="BW99" s="189"/>
      <c r="CA99" s="189"/>
      <c r="CB99" s="189"/>
      <c r="CC99" s="189"/>
      <c r="CD99" s="189"/>
      <c r="CE99" s="239"/>
      <c r="CF99" s="239"/>
      <c r="CG99" s="239"/>
      <c r="CH99" s="239"/>
      <c r="CI99" s="239"/>
      <c r="CJ99" s="239"/>
      <c r="CK99" s="239"/>
      <c r="CL99" s="239"/>
      <c r="CM99" s="230"/>
    </row>
    <row r="100" spans="2:91" ht="12.75" customHeight="1" x14ac:dyDescent="0.25">
      <c r="B100" s="266"/>
      <c r="C100" s="189" t="s">
        <v>155</v>
      </c>
      <c r="D100" s="189"/>
      <c r="E100" s="189"/>
      <c r="F100" s="189"/>
      <c r="G100" s="241"/>
      <c r="I100" s="241"/>
      <c r="J100" s="241"/>
      <c r="K100" s="241"/>
      <c r="L100" s="241"/>
      <c r="M100" s="239"/>
      <c r="N100" s="239"/>
      <c r="O100" s="239"/>
      <c r="P100" s="239"/>
      <c r="Q100" s="239"/>
      <c r="R100" s="407">
        <f>'July 1 to 15, 2018'!BH14</f>
        <v>0</v>
      </c>
      <c r="S100" s="407"/>
      <c r="T100" s="407"/>
      <c r="U100" s="407"/>
      <c r="V100" s="407"/>
      <c r="W100" s="239"/>
      <c r="X100" s="239"/>
      <c r="Y100" s="239"/>
      <c r="Z100" s="239"/>
      <c r="AA100" s="189" t="s">
        <v>187</v>
      </c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  <c r="AL100" s="239"/>
      <c r="AM100" s="239"/>
      <c r="AN100" s="408">
        <f>'July 1 to 15, 2018'!BS14</f>
        <v>0</v>
      </c>
      <c r="AO100" s="409"/>
      <c r="AP100" s="409"/>
      <c r="AQ100" s="409"/>
      <c r="AR100" s="409"/>
      <c r="AS100" s="230"/>
      <c r="AV100" s="266"/>
      <c r="AW100" s="189" t="s">
        <v>155</v>
      </c>
      <c r="AX100" s="189"/>
      <c r="AY100" s="189"/>
      <c r="AZ100" s="189"/>
      <c r="BA100" s="241"/>
      <c r="BC100" s="241"/>
      <c r="BD100" s="241"/>
      <c r="BE100" s="241"/>
      <c r="BF100" s="241"/>
      <c r="BG100" s="239"/>
      <c r="BH100" s="239"/>
      <c r="BI100" s="239"/>
      <c r="BJ100" s="239"/>
      <c r="BK100" s="239"/>
      <c r="BL100" s="407">
        <f>'July 1 to 15, 2018'!BH15</f>
        <v>0</v>
      </c>
      <c r="BM100" s="407"/>
      <c r="BN100" s="407"/>
      <c r="BO100" s="407"/>
      <c r="BP100" s="407"/>
      <c r="BQ100" s="239"/>
      <c r="BR100" s="239"/>
      <c r="BS100" s="239"/>
      <c r="BT100" s="239"/>
      <c r="BU100" s="189" t="s">
        <v>187</v>
      </c>
      <c r="BV100" s="239"/>
      <c r="BW100" s="239"/>
      <c r="BX100" s="239"/>
      <c r="BY100" s="239"/>
      <c r="BZ100" s="239"/>
      <c r="CA100" s="239"/>
      <c r="CB100" s="239"/>
      <c r="CC100" s="239"/>
      <c r="CD100" s="239"/>
      <c r="CE100" s="239"/>
      <c r="CF100" s="239"/>
      <c r="CG100" s="239"/>
      <c r="CH100" s="408">
        <f>'July 1 to 15, 2018'!BS15</f>
        <v>0</v>
      </c>
      <c r="CI100" s="409"/>
      <c r="CJ100" s="409"/>
      <c r="CK100" s="409"/>
      <c r="CL100" s="409"/>
      <c r="CM100" s="230"/>
    </row>
    <row r="101" spans="2:91" ht="12.75" customHeight="1" x14ac:dyDescent="0.2">
      <c r="B101" s="266"/>
      <c r="C101" s="410" t="s">
        <v>188</v>
      </c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0"/>
      <c r="S101" s="410"/>
      <c r="T101" s="410"/>
      <c r="U101" s="410"/>
      <c r="V101" s="410"/>
      <c r="W101" s="410"/>
      <c r="X101" s="410"/>
      <c r="Y101" s="410"/>
      <c r="Z101" s="410"/>
      <c r="AA101" s="410"/>
      <c r="AB101" s="410"/>
      <c r="AC101" s="410"/>
      <c r="AD101" s="410"/>
      <c r="AE101" s="410"/>
      <c r="AF101" s="410"/>
      <c r="AG101" s="410"/>
      <c r="AH101" s="410"/>
      <c r="AI101" s="410"/>
      <c r="AJ101" s="410"/>
      <c r="AK101" s="410"/>
      <c r="AL101" s="410"/>
      <c r="AM101" s="410"/>
      <c r="AN101" s="410"/>
      <c r="AO101" s="410"/>
      <c r="AP101" s="410"/>
      <c r="AQ101" s="410"/>
      <c r="AR101" s="410"/>
      <c r="AS101" s="230"/>
      <c r="AV101" s="266"/>
      <c r="AW101" s="410" t="s">
        <v>188</v>
      </c>
      <c r="AX101" s="410"/>
      <c r="AY101" s="410"/>
      <c r="AZ101" s="410"/>
      <c r="BA101" s="410"/>
      <c r="BB101" s="410"/>
      <c r="BC101" s="410"/>
      <c r="BD101" s="410"/>
      <c r="BE101" s="410"/>
      <c r="BF101" s="410"/>
      <c r="BG101" s="410"/>
      <c r="BH101" s="410"/>
      <c r="BI101" s="410"/>
      <c r="BJ101" s="410"/>
      <c r="BK101" s="410"/>
      <c r="BL101" s="410"/>
      <c r="BM101" s="410"/>
      <c r="BN101" s="410"/>
      <c r="BO101" s="410"/>
      <c r="BP101" s="410"/>
      <c r="BQ101" s="410"/>
      <c r="BR101" s="410"/>
      <c r="BS101" s="410"/>
      <c r="BT101" s="410"/>
      <c r="BU101" s="410"/>
      <c r="BV101" s="410"/>
      <c r="BW101" s="410"/>
      <c r="BX101" s="410"/>
      <c r="BY101" s="410"/>
      <c r="BZ101" s="410"/>
      <c r="CA101" s="410"/>
      <c r="CB101" s="410"/>
      <c r="CC101" s="410"/>
      <c r="CD101" s="410"/>
      <c r="CE101" s="410"/>
      <c r="CF101" s="410"/>
      <c r="CG101" s="410"/>
      <c r="CH101" s="410"/>
      <c r="CI101" s="410"/>
      <c r="CJ101" s="410"/>
      <c r="CK101" s="410"/>
      <c r="CL101" s="410"/>
      <c r="CM101" s="230"/>
    </row>
    <row r="102" spans="2:91" ht="12.75" customHeight="1" x14ac:dyDescent="0.2">
      <c r="B102" s="266"/>
      <c r="C102" s="410"/>
      <c r="D102" s="410"/>
      <c r="E102" s="410"/>
      <c r="F102" s="410"/>
      <c r="G102" s="410"/>
      <c r="H102" s="410"/>
      <c r="I102" s="410"/>
      <c r="J102" s="410"/>
      <c r="K102" s="410"/>
      <c r="L102" s="410"/>
      <c r="M102" s="410"/>
      <c r="N102" s="410"/>
      <c r="O102" s="410"/>
      <c r="P102" s="410"/>
      <c r="Q102" s="410"/>
      <c r="R102" s="410"/>
      <c r="S102" s="410"/>
      <c r="T102" s="410"/>
      <c r="U102" s="410"/>
      <c r="V102" s="410"/>
      <c r="W102" s="410"/>
      <c r="X102" s="410"/>
      <c r="Y102" s="410"/>
      <c r="Z102" s="410"/>
      <c r="AA102" s="410"/>
      <c r="AB102" s="410"/>
      <c r="AC102" s="410"/>
      <c r="AD102" s="410"/>
      <c r="AE102" s="410"/>
      <c r="AF102" s="410"/>
      <c r="AG102" s="410"/>
      <c r="AH102" s="410"/>
      <c r="AI102" s="410"/>
      <c r="AJ102" s="410"/>
      <c r="AK102" s="410"/>
      <c r="AL102" s="410"/>
      <c r="AM102" s="410"/>
      <c r="AN102" s="410"/>
      <c r="AO102" s="410"/>
      <c r="AP102" s="410"/>
      <c r="AQ102" s="410"/>
      <c r="AR102" s="410"/>
      <c r="AS102" s="230"/>
      <c r="AV102" s="266"/>
      <c r="AW102" s="410"/>
      <c r="AX102" s="410"/>
      <c r="AY102" s="410"/>
      <c r="AZ102" s="410"/>
      <c r="BA102" s="410"/>
      <c r="BB102" s="410"/>
      <c r="BC102" s="410"/>
      <c r="BD102" s="410"/>
      <c r="BE102" s="410"/>
      <c r="BF102" s="410"/>
      <c r="BG102" s="410"/>
      <c r="BH102" s="410"/>
      <c r="BI102" s="410"/>
      <c r="BJ102" s="410"/>
      <c r="BK102" s="410"/>
      <c r="BL102" s="410"/>
      <c r="BM102" s="410"/>
      <c r="BN102" s="410"/>
      <c r="BO102" s="410"/>
      <c r="BP102" s="410"/>
      <c r="BQ102" s="410"/>
      <c r="BR102" s="410"/>
      <c r="BS102" s="410"/>
      <c r="BT102" s="410"/>
      <c r="BU102" s="410"/>
      <c r="BV102" s="410"/>
      <c r="BW102" s="410"/>
      <c r="BX102" s="410"/>
      <c r="BY102" s="410"/>
      <c r="BZ102" s="410"/>
      <c r="CA102" s="410"/>
      <c r="CB102" s="410"/>
      <c r="CC102" s="410"/>
      <c r="CD102" s="410"/>
      <c r="CE102" s="410"/>
      <c r="CF102" s="410"/>
      <c r="CG102" s="410"/>
      <c r="CH102" s="410"/>
      <c r="CI102" s="410"/>
      <c r="CJ102" s="410"/>
      <c r="CK102" s="410"/>
      <c r="CL102" s="410"/>
      <c r="CM102" s="230"/>
    </row>
    <row r="103" spans="2:91" ht="12.75" customHeight="1" x14ac:dyDescent="0.2">
      <c r="B103" s="233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410"/>
      <c r="AB103" s="410"/>
      <c r="AC103" s="410"/>
      <c r="AD103" s="410"/>
      <c r="AE103" s="410"/>
      <c r="AF103" s="410"/>
      <c r="AG103" s="410"/>
      <c r="AH103" s="410"/>
      <c r="AI103" s="410"/>
      <c r="AJ103" s="410"/>
      <c r="AK103" s="410"/>
      <c r="AL103" s="410"/>
      <c r="AM103" s="410"/>
      <c r="AN103" s="410"/>
      <c r="AO103" s="410"/>
      <c r="AP103" s="410"/>
      <c r="AQ103" s="410"/>
      <c r="AR103" s="410"/>
      <c r="AS103" s="230"/>
      <c r="AV103" s="233"/>
      <c r="AW103" s="410"/>
      <c r="AX103" s="410"/>
      <c r="AY103" s="410"/>
      <c r="AZ103" s="410"/>
      <c r="BA103" s="410"/>
      <c r="BB103" s="410"/>
      <c r="BC103" s="410"/>
      <c r="BD103" s="410"/>
      <c r="BE103" s="410"/>
      <c r="BF103" s="410"/>
      <c r="BG103" s="410"/>
      <c r="BH103" s="410"/>
      <c r="BI103" s="410"/>
      <c r="BJ103" s="410"/>
      <c r="BK103" s="410"/>
      <c r="BL103" s="410"/>
      <c r="BM103" s="410"/>
      <c r="BN103" s="410"/>
      <c r="BO103" s="410"/>
      <c r="BP103" s="410"/>
      <c r="BQ103" s="410"/>
      <c r="BR103" s="410"/>
      <c r="BS103" s="410"/>
      <c r="BT103" s="410"/>
      <c r="BU103" s="410"/>
      <c r="BV103" s="410"/>
      <c r="BW103" s="410"/>
      <c r="BX103" s="410"/>
      <c r="BY103" s="410"/>
      <c r="BZ103" s="410"/>
      <c r="CA103" s="410"/>
      <c r="CB103" s="410"/>
      <c r="CC103" s="410"/>
      <c r="CD103" s="410"/>
      <c r="CE103" s="410"/>
      <c r="CF103" s="410"/>
      <c r="CG103" s="410"/>
      <c r="CH103" s="410"/>
      <c r="CI103" s="410"/>
      <c r="CJ103" s="410"/>
      <c r="CK103" s="410"/>
      <c r="CL103" s="410"/>
      <c r="CM103" s="230"/>
    </row>
    <row r="104" spans="2:91" ht="12.75" customHeight="1" x14ac:dyDescent="0.2">
      <c r="B104" s="272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411"/>
      <c r="AB104" s="411"/>
      <c r="AC104" s="411"/>
      <c r="AD104" s="411"/>
      <c r="AE104" s="411"/>
      <c r="AF104" s="411"/>
      <c r="AG104" s="411"/>
      <c r="AH104" s="411"/>
      <c r="AI104" s="411"/>
      <c r="AJ104" s="411"/>
      <c r="AK104" s="411"/>
      <c r="AL104" s="411"/>
      <c r="AM104" s="411"/>
      <c r="AN104" s="411"/>
      <c r="AO104" s="411"/>
      <c r="AP104" s="411"/>
      <c r="AQ104" s="411"/>
      <c r="AR104" s="411"/>
      <c r="AS104" s="254"/>
      <c r="AV104" s="272"/>
      <c r="AW104" s="411"/>
      <c r="AX104" s="411"/>
      <c r="AY104" s="411"/>
      <c r="AZ104" s="411"/>
      <c r="BA104" s="411"/>
      <c r="BB104" s="411"/>
      <c r="BC104" s="411"/>
      <c r="BD104" s="411"/>
      <c r="BE104" s="411"/>
      <c r="BF104" s="411"/>
      <c r="BG104" s="411"/>
      <c r="BH104" s="411"/>
      <c r="BI104" s="411"/>
      <c r="BJ104" s="411"/>
      <c r="BK104" s="411"/>
      <c r="BL104" s="411"/>
      <c r="BM104" s="411"/>
      <c r="BN104" s="411"/>
      <c r="BO104" s="411"/>
      <c r="BP104" s="411"/>
      <c r="BQ104" s="411"/>
      <c r="BR104" s="411"/>
      <c r="BS104" s="411"/>
      <c r="BT104" s="411"/>
      <c r="BU104" s="411"/>
      <c r="BV104" s="411"/>
      <c r="BW104" s="411"/>
      <c r="BX104" s="411"/>
      <c r="BY104" s="411"/>
      <c r="BZ104" s="411"/>
      <c r="CA104" s="411"/>
      <c r="CB104" s="411"/>
      <c r="CC104" s="411"/>
      <c r="CD104" s="411"/>
      <c r="CE104" s="411"/>
      <c r="CF104" s="411"/>
      <c r="CG104" s="411"/>
      <c r="CH104" s="411"/>
      <c r="CI104" s="411"/>
      <c r="CJ104" s="411"/>
      <c r="CK104" s="411"/>
      <c r="CL104" s="411"/>
      <c r="CM104" s="254"/>
    </row>
    <row r="107" spans="2:91" ht="12.75" customHeight="1" x14ac:dyDescent="0.2">
      <c r="B107" s="226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8"/>
      <c r="AV107" s="226"/>
      <c r="AW107" s="227"/>
      <c r="AX107" s="227"/>
      <c r="AY107" s="227"/>
      <c r="AZ107" s="227"/>
      <c r="BA107" s="227"/>
      <c r="BB107" s="227"/>
      <c r="BC107" s="227"/>
      <c r="BD107" s="227"/>
      <c r="BE107" s="227"/>
      <c r="BF107" s="227"/>
      <c r="BG107" s="227"/>
      <c r="BH107" s="227"/>
      <c r="BI107" s="227"/>
      <c r="BJ107" s="227"/>
      <c r="BK107" s="227"/>
      <c r="BL107" s="227"/>
      <c r="BM107" s="227"/>
      <c r="BN107" s="227"/>
      <c r="BO107" s="227"/>
      <c r="BP107" s="227"/>
      <c r="BQ107" s="227"/>
      <c r="BR107" s="227"/>
      <c r="BS107" s="227"/>
      <c r="BT107" s="227"/>
      <c r="BU107" s="227"/>
      <c r="BV107" s="227"/>
      <c r="BW107" s="227"/>
      <c r="BX107" s="227"/>
      <c r="BY107" s="227"/>
      <c r="BZ107" s="227"/>
      <c r="CA107" s="227"/>
      <c r="CB107" s="227"/>
      <c r="CC107" s="227"/>
      <c r="CD107" s="227"/>
      <c r="CE107" s="227"/>
      <c r="CF107" s="227"/>
      <c r="CG107" s="227"/>
      <c r="CH107" s="227"/>
      <c r="CI107" s="227"/>
      <c r="CJ107" s="227"/>
      <c r="CK107" s="227"/>
      <c r="CL107" s="227"/>
      <c r="CM107" s="228"/>
    </row>
    <row r="108" spans="2:91" ht="12.75" customHeight="1" x14ac:dyDescent="0.2">
      <c r="B108" s="229"/>
      <c r="C108" s="424" t="s">
        <v>168</v>
      </c>
      <c r="D108" s="424"/>
      <c r="E108" s="424"/>
      <c r="F108" s="424"/>
      <c r="G108" s="424"/>
      <c r="H108" s="424"/>
      <c r="I108" s="424"/>
      <c r="J108" s="424"/>
      <c r="K108" s="424"/>
      <c r="L108" s="425">
        <f>'July 1 to 15, 2018'!A16</f>
        <v>7</v>
      </c>
      <c r="M108" s="426"/>
      <c r="N108" s="429">
        <f>'July 1 to 15, 2018'!B16</f>
        <v>0</v>
      </c>
      <c r="O108" s="429"/>
      <c r="P108" s="429"/>
      <c r="Q108" s="429"/>
      <c r="R108" s="429"/>
      <c r="S108" s="429"/>
      <c r="T108" s="429"/>
      <c r="U108" s="429"/>
      <c r="V108" s="429"/>
      <c r="W108" s="429"/>
      <c r="X108" s="430"/>
      <c r="Y108" s="433" t="s">
        <v>190</v>
      </c>
      <c r="Z108" s="434"/>
      <c r="AA108" s="434"/>
      <c r="AB108" s="434"/>
      <c r="AC108" s="434"/>
      <c r="AD108" s="434"/>
      <c r="AE108" s="434"/>
      <c r="AF108" s="434"/>
      <c r="AG108" s="434"/>
      <c r="AH108" s="434"/>
      <c r="AI108" s="435"/>
      <c r="AJ108" s="227"/>
      <c r="AK108" s="227"/>
      <c r="AL108" s="227"/>
      <c r="AM108" s="227"/>
      <c r="AN108" s="227"/>
      <c r="AO108" s="227"/>
      <c r="AP108" s="227"/>
      <c r="AQ108" s="227"/>
      <c r="AR108" s="228"/>
      <c r="AS108" s="230"/>
      <c r="AV108" s="229"/>
      <c r="AW108" s="424" t="s">
        <v>168</v>
      </c>
      <c r="AX108" s="424"/>
      <c r="AY108" s="424"/>
      <c r="AZ108" s="424"/>
      <c r="BA108" s="424"/>
      <c r="BB108" s="424"/>
      <c r="BC108" s="424"/>
      <c r="BD108" s="424"/>
      <c r="BE108" s="424"/>
      <c r="BF108" s="425">
        <f>'July 1 to 15, 2018'!A17</f>
        <v>8</v>
      </c>
      <c r="BG108" s="426"/>
      <c r="BH108" s="429">
        <f>'July 1 to 15, 2018'!B17</f>
        <v>0</v>
      </c>
      <c r="BI108" s="429"/>
      <c r="BJ108" s="429"/>
      <c r="BK108" s="429"/>
      <c r="BL108" s="429"/>
      <c r="BM108" s="429"/>
      <c r="BN108" s="429"/>
      <c r="BO108" s="429"/>
      <c r="BP108" s="429"/>
      <c r="BQ108" s="429"/>
      <c r="BR108" s="430"/>
      <c r="BS108" s="433" t="s">
        <v>190</v>
      </c>
      <c r="BT108" s="434"/>
      <c r="BU108" s="434"/>
      <c r="BV108" s="434"/>
      <c r="BW108" s="434"/>
      <c r="BX108" s="434"/>
      <c r="BY108" s="434"/>
      <c r="BZ108" s="434"/>
      <c r="CA108" s="434"/>
      <c r="CB108" s="434"/>
      <c r="CC108" s="435"/>
      <c r="CD108" s="227"/>
      <c r="CE108" s="227"/>
      <c r="CF108" s="227"/>
      <c r="CG108" s="227"/>
      <c r="CH108" s="227"/>
      <c r="CI108" s="227"/>
      <c r="CJ108" s="227"/>
      <c r="CK108" s="227"/>
      <c r="CL108" s="228"/>
      <c r="CM108" s="230"/>
    </row>
    <row r="109" spans="2:91" ht="12.75" customHeight="1" x14ac:dyDescent="0.2">
      <c r="B109" s="229"/>
      <c r="C109" s="424"/>
      <c r="D109" s="424"/>
      <c r="E109" s="424"/>
      <c r="F109" s="424"/>
      <c r="G109" s="424"/>
      <c r="H109" s="424"/>
      <c r="I109" s="424"/>
      <c r="J109" s="424"/>
      <c r="K109" s="424"/>
      <c r="L109" s="427"/>
      <c r="M109" s="428"/>
      <c r="N109" s="431"/>
      <c r="O109" s="431"/>
      <c r="P109" s="431"/>
      <c r="Q109" s="431"/>
      <c r="R109" s="431"/>
      <c r="S109" s="431"/>
      <c r="T109" s="431"/>
      <c r="U109" s="431"/>
      <c r="V109" s="431"/>
      <c r="W109" s="431"/>
      <c r="X109" s="432"/>
      <c r="Y109" s="436"/>
      <c r="Z109" s="437"/>
      <c r="AA109" s="437"/>
      <c r="AB109" s="437"/>
      <c r="AC109" s="437"/>
      <c r="AD109" s="437"/>
      <c r="AE109" s="437"/>
      <c r="AF109" s="437"/>
      <c r="AG109" s="437"/>
      <c r="AH109" s="437"/>
      <c r="AI109" s="438"/>
      <c r="AJ109" s="231"/>
      <c r="AK109" s="231"/>
      <c r="AL109" s="231"/>
      <c r="AM109" s="231"/>
      <c r="AN109" s="231"/>
      <c r="AO109" s="231"/>
      <c r="AP109" s="231"/>
      <c r="AQ109" s="231"/>
      <c r="AR109" s="232"/>
      <c r="AS109" s="230"/>
      <c r="AV109" s="229"/>
      <c r="AW109" s="424"/>
      <c r="AX109" s="424"/>
      <c r="AY109" s="424"/>
      <c r="AZ109" s="424"/>
      <c r="BA109" s="424"/>
      <c r="BB109" s="424"/>
      <c r="BC109" s="424"/>
      <c r="BD109" s="424"/>
      <c r="BE109" s="424"/>
      <c r="BF109" s="427"/>
      <c r="BG109" s="428"/>
      <c r="BH109" s="431"/>
      <c r="BI109" s="431"/>
      <c r="BJ109" s="431"/>
      <c r="BK109" s="431"/>
      <c r="BL109" s="431"/>
      <c r="BM109" s="431"/>
      <c r="BN109" s="431"/>
      <c r="BO109" s="431"/>
      <c r="BP109" s="431"/>
      <c r="BQ109" s="431"/>
      <c r="BR109" s="432"/>
      <c r="BS109" s="436"/>
      <c r="BT109" s="437"/>
      <c r="BU109" s="437"/>
      <c r="BV109" s="437"/>
      <c r="BW109" s="437"/>
      <c r="BX109" s="437"/>
      <c r="BY109" s="437"/>
      <c r="BZ109" s="437"/>
      <c r="CA109" s="437"/>
      <c r="CB109" s="437"/>
      <c r="CC109" s="438"/>
      <c r="CD109" s="231"/>
      <c r="CE109" s="231"/>
      <c r="CF109" s="231"/>
      <c r="CG109" s="231"/>
      <c r="CH109" s="231"/>
      <c r="CI109" s="231"/>
      <c r="CJ109" s="231"/>
      <c r="CK109" s="231"/>
      <c r="CL109" s="232"/>
      <c r="CM109" s="230"/>
    </row>
    <row r="110" spans="2:91" ht="12.75" customHeight="1" x14ac:dyDescent="0.2">
      <c r="B110" s="229"/>
      <c r="C110" s="439" t="s">
        <v>169</v>
      </c>
      <c r="D110" s="440"/>
      <c r="E110" s="440"/>
      <c r="F110" s="440"/>
      <c r="G110" s="440"/>
      <c r="H110" s="440"/>
      <c r="I110" s="440"/>
      <c r="J110" s="440"/>
      <c r="K110" s="441"/>
      <c r="L110" s="445">
        <f>'July 1 to 15, 2018'!C16</f>
        <v>0</v>
      </c>
      <c r="M110" s="446"/>
      <c r="N110" s="446"/>
      <c r="O110" s="446"/>
      <c r="P110" s="446"/>
      <c r="Q110" s="446"/>
      <c r="R110" s="446"/>
      <c r="S110" s="446"/>
      <c r="T110" s="446"/>
      <c r="U110" s="446"/>
      <c r="V110" s="446"/>
      <c r="W110" s="446"/>
      <c r="X110" s="447"/>
      <c r="Y110" s="436"/>
      <c r="Z110" s="437"/>
      <c r="AA110" s="437"/>
      <c r="AB110" s="437"/>
      <c r="AC110" s="437"/>
      <c r="AD110" s="437"/>
      <c r="AE110" s="437"/>
      <c r="AF110" s="437"/>
      <c r="AG110" s="437"/>
      <c r="AH110" s="437"/>
      <c r="AI110" s="438"/>
      <c r="AJ110" s="231"/>
      <c r="AK110" s="231"/>
      <c r="AL110" s="231"/>
      <c r="AM110" s="231"/>
      <c r="AN110" s="231"/>
      <c r="AO110" s="231"/>
      <c r="AP110" s="231"/>
      <c r="AQ110" s="231"/>
      <c r="AR110" s="232"/>
      <c r="AS110" s="230"/>
      <c r="AV110" s="229"/>
      <c r="AW110" s="439" t="s">
        <v>169</v>
      </c>
      <c r="AX110" s="440"/>
      <c r="AY110" s="440"/>
      <c r="AZ110" s="440"/>
      <c r="BA110" s="440"/>
      <c r="BB110" s="440"/>
      <c r="BC110" s="440"/>
      <c r="BD110" s="440"/>
      <c r="BE110" s="441"/>
      <c r="BF110" s="445">
        <f>'July 1 to 15, 2018'!C17</f>
        <v>0</v>
      </c>
      <c r="BG110" s="446"/>
      <c r="BH110" s="446"/>
      <c r="BI110" s="446"/>
      <c r="BJ110" s="446"/>
      <c r="BK110" s="446"/>
      <c r="BL110" s="446"/>
      <c r="BM110" s="446"/>
      <c r="BN110" s="446"/>
      <c r="BO110" s="446"/>
      <c r="BP110" s="446"/>
      <c r="BQ110" s="446"/>
      <c r="BR110" s="447"/>
      <c r="BS110" s="436"/>
      <c r="BT110" s="437"/>
      <c r="BU110" s="437"/>
      <c r="BV110" s="437"/>
      <c r="BW110" s="437"/>
      <c r="BX110" s="437"/>
      <c r="BY110" s="437"/>
      <c r="BZ110" s="437"/>
      <c r="CA110" s="437"/>
      <c r="CB110" s="437"/>
      <c r="CC110" s="438"/>
      <c r="CD110" s="231"/>
      <c r="CE110" s="231"/>
      <c r="CF110" s="231"/>
      <c r="CG110" s="231"/>
      <c r="CH110" s="231"/>
      <c r="CI110" s="231"/>
      <c r="CJ110" s="231"/>
      <c r="CK110" s="231"/>
      <c r="CL110" s="232"/>
      <c r="CM110" s="230"/>
    </row>
    <row r="111" spans="2:91" ht="12.75" customHeight="1" x14ac:dyDescent="0.2">
      <c r="B111" s="233"/>
      <c r="C111" s="442"/>
      <c r="D111" s="443"/>
      <c r="E111" s="443"/>
      <c r="F111" s="443"/>
      <c r="G111" s="443"/>
      <c r="H111" s="443"/>
      <c r="I111" s="443"/>
      <c r="J111" s="443"/>
      <c r="K111" s="444"/>
      <c r="L111" s="442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3"/>
      <c r="X111" s="444"/>
      <c r="Y111" s="448" t="str">
        <f>'July 1 to 15, 2018'!B6</f>
        <v>December 15, 2018</v>
      </c>
      <c r="Z111" s="449"/>
      <c r="AA111" s="449"/>
      <c r="AB111" s="449"/>
      <c r="AC111" s="449"/>
      <c r="AD111" s="449"/>
      <c r="AE111" s="449"/>
      <c r="AF111" s="449"/>
      <c r="AG111" s="449"/>
      <c r="AH111" s="449"/>
      <c r="AI111" s="450"/>
      <c r="AJ111" s="234"/>
      <c r="AK111" s="234"/>
      <c r="AL111" s="234"/>
      <c r="AM111" s="234"/>
      <c r="AN111" s="234"/>
      <c r="AO111" s="234"/>
      <c r="AP111" s="234"/>
      <c r="AQ111" s="234"/>
      <c r="AR111" s="235"/>
      <c r="AS111" s="230"/>
      <c r="AV111" s="233"/>
      <c r="AW111" s="442"/>
      <c r="AX111" s="443"/>
      <c r="AY111" s="443"/>
      <c r="AZ111" s="443"/>
      <c r="BA111" s="443"/>
      <c r="BB111" s="443"/>
      <c r="BC111" s="443"/>
      <c r="BD111" s="443"/>
      <c r="BE111" s="444"/>
      <c r="BF111" s="442"/>
      <c r="BG111" s="443"/>
      <c r="BH111" s="443"/>
      <c r="BI111" s="443"/>
      <c r="BJ111" s="443"/>
      <c r="BK111" s="443"/>
      <c r="BL111" s="443"/>
      <c r="BM111" s="443"/>
      <c r="BN111" s="443"/>
      <c r="BO111" s="443"/>
      <c r="BP111" s="443"/>
      <c r="BQ111" s="443"/>
      <c r="BR111" s="444"/>
      <c r="BS111" s="448" t="str">
        <f>'July 1 to 15, 2018'!B6</f>
        <v>December 15, 2018</v>
      </c>
      <c r="BT111" s="449"/>
      <c r="BU111" s="449"/>
      <c r="BV111" s="449"/>
      <c r="BW111" s="449"/>
      <c r="BX111" s="449"/>
      <c r="BY111" s="449"/>
      <c r="BZ111" s="449"/>
      <c r="CA111" s="449"/>
      <c r="CB111" s="449"/>
      <c r="CC111" s="450"/>
      <c r="CD111" s="234"/>
      <c r="CE111" s="234"/>
      <c r="CF111" s="234"/>
      <c r="CG111" s="234"/>
      <c r="CH111" s="234"/>
      <c r="CI111" s="234"/>
      <c r="CJ111" s="234"/>
      <c r="CK111" s="234"/>
      <c r="CL111" s="235"/>
      <c r="CM111" s="230"/>
    </row>
    <row r="112" spans="2:91" ht="12.75" customHeight="1" x14ac:dyDescent="0.2">
      <c r="B112" s="236"/>
      <c r="J112" s="237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  <c r="AL112" s="239"/>
      <c r="AM112" s="239"/>
      <c r="AN112" s="239"/>
      <c r="AO112" s="239"/>
      <c r="AP112" s="239"/>
      <c r="AQ112" s="239"/>
      <c r="AR112" s="239"/>
      <c r="AS112" s="230"/>
      <c r="AV112" s="236"/>
      <c r="BD112" s="237"/>
      <c r="BE112" s="238"/>
      <c r="BF112" s="238"/>
      <c r="BG112" s="238"/>
      <c r="BH112" s="238"/>
      <c r="BI112" s="238"/>
      <c r="BJ112" s="238"/>
      <c r="BK112" s="238"/>
      <c r="BL112" s="238"/>
      <c r="BM112" s="238"/>
      <c r="BN112" s="238"/>
      <c r="BO112" s="238"/>
      <c r="BP112" s="238"/>
      <c r="BQ112" s="239"/>
      <c r="BR112" s="239"/>
      <c r="BS112" s="239"/>
      <c r="BT112" s="239"/>
      <c r="BU112" s="239"/>
      <c r="BV112" s="239"/>
      <c r="BW112" s="239"/>
      <c r="BX112" s="239"/>
      <c r="BY112" s="239"/>
      <c r="BZ112" s="239"/>
      <c r="CA112" s="239"/>
      <c r="CB112" s="239"/>
      <c r="CC112" s="239"/>
      <c r="CD112" s="239"/>
      <c r="CE112" s="239"/>
      <c r="CF112" s="239"/>
      <c r="CG112" s="239"/>
      <c r="CH112" s="239"/>
      <c r="CI112" s="239"/>
      <c r="CJ112" s="239"/>
      <c r="CK112" s="239"/>
      <c r="CL112" s="239"/>
      <c r="CM112" s="230"/>
    </row>
    <row r="113" spans="2:91" ht="12.75" customHeight="1" x14ac:dyDescent="0.2">
      <c r="B113" s="233"/>
      <c r="C113" s="240"/>
      <c r="D113" s="241"/>
      <c r="E113" s="241"/>
      <c r="F113" s="241"/>
      <c r="G113" s="241"/>
      <c r="H113" s="241"/>
      <c r="I113" s="241"/>
      <c r="J113" s="241"/>
      <c r="K113" s="241"/>
      <c r="L113" s="241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  <c r="AS113" s="230"/>
      <c r="AV113" s="233"/>
      <c r="AW113" s="240"/>
      <c r="AX113" s="241"/>
      <c r="AY113" s="241"/>
      <c r="AZ113" s="241"/>
      <c r="BA113" s="241"/>
      <c r="BB113" s="241"/>
      <c r="BC113" s="241"/>
      <c r="BD113" s="241"/>
      <c r="BE113" s="241"/>
      <c r="BF113" s="241"/>
      <c r="BG113" s="239"/>
      <c r="BH113" s="239"/>
      <c r="BI113" s="239"/>
      <c r="BJ113" s="239"/>
      <c r="BK113" s="239"/>
      <c r="BL113" s="239"/>
      <c r="BM113" s="239"/>
      <c r="BN113" s="239"/>
      <c r="BO113" s="239"/>
      <c r="BP113" s="239"/>
      <c r="BQ113" s="239"/>
      <c r="BR113" s="239"/>
      <c r="BS113" s="239"/>
      <c r="BT113" s="239"/>
      <c r="CM113" s="230"/>
    </row>
    <row r="114" spans="2:91" ht="12.75" customHeight="1" x14ac:dyDescent="0.2">
      <c r="B114" s="242"/>
      <c r="C114" s="451" t="s">
        <v>170</v>
      </c>
      <c r="D114" s="452"/>
      <c r="E114" s="452"/>
      <c r="F114" s="452"/>
      <c r="G114" s="452"/>
      <c r="H114" s="452"/>
      <c r="I114" s="243"/>
      <c r="J114" s="244"/>
      <c r="K114" s="244"/>
      <c r="L114" s="244"/>
      <c r="M114" s="244"/>
      <c r="N114" s="244"/>
      <c r="O114" s="244"/>
      <c r="P114" s="244"/>
      <c r="Q114" s="245"/>
      <c r="R114" s="404">
        <f>'July 1 to 15, 2018'!AL16</f>
        <v>0</v>
      </c>
      <c r="S114" s="419"/>
      <c r="T114" s="419"/>
      <c r="U114" s="419"/>
      <c r="V114" s="419"/>
      <c r="W114" s="244"/>
      <c r="X114" s="246"/>
      <c r="Y114" s="239"/>
      <c r="Z114" s="239"/>
      <c r="AA114" s="453" t="s">
        <v>191</v>
      </c>
      <c r="AB114" s="454"/>
      <c r="AC114" s="454"/>
      <c r="AD114" s="454"/>
      <c r="AE114" s="454"/>
      <c r="AF114" s="454"/>
      <c r="AG114" s="454"/>
      <c r="AH114" s="454"/>
      <c r="AI114" s="454"/>
      <c r="AJ114" s="454"/>
      <c r="AK114" s="454"/>
      <c r="AL114" s="454"/>
      <c r="AM114" s="454"/>
      <c r="AN114" s="454"/>
      <c r="AO114" s="454"/>
      <c r="AP114" s="454"/>
      <c r="AQ114" s="454"/>
      <c r="AR114" s="455"/>
      <c r="AS114" s="230"/>
      <c r="AV114" s="242"/>
      <c r="AW114" s="451" t="s">
        <v>170</v>
      </c>
      <c r="AX114" s="452"/>
      <c r="AY114" s="452"/>
      <c r="AZ114" s="452"/>
      <c r="BA114" s="452"/>
      <c r="BB114" s="452"/>
      <c r="BC114" s="243"/>
      <c r="BD114" s="244"/>
      <c r="BE114" s="244"/>
      <c r="BF114" s="244"/>
      <c r="BG114" s="244"/>
      <c r="BH114" s="244"/>
      <c r="BI114" s="244"/>
      <c r="BJ114" s="244"/>
      <c r="BK114" s="245"/>
      <c r="BL114" s="404">
        <f>'July 1 to 15, 2018'!AL17</f>
        <v>0</v>
      </c>
      <c r="BM114" s="419"/>
      <c r="BN114" s="419"/>
      <c r="BO114" s="419"/>
      <c r="BP114" s="419"/>
      <c r="BQ114" s="244"/>
      <c r="BR114" s="246"/>
      <c r="BS114" s="239"/>
      <c r="BT114" s="239"/>
      <c r="BU114" s="453" t="s">
        <v>191</v>
      </c>
      <c r="BV114" s="454"/>
      <c r="BW114" s="454"/>
      <c r="BX114" s="454"/>
      <c r="BY114" s="454"/>
      <c r="BZ114" s="454"/>
      <c r="CA114" s="454"/>
      <c r="CB114" s="454"/>
      <c r="CC114" s="454"/>
      <c r="CD114" s="454"/>
      <c r="CE114" s="454"/>
      <c r="CF114" s="454"/>
      <c r="CG114" s="454"/>
      <c r="CH114" s="454"/>
      <c r="CI114" s="454"/>
      <c r="CJ114" s="454"/>
      <c r="CK114" s="454"/>
      <c r="CL114" s="455"/>
      <c r="CM114" s="230"/>
    </row>
    <row r="115" spans="2:91" ht="12.75" customHeight="1" x14ac:dyDescent="0.2">
      <c r="B115" s="247"/>
      <c r="C115" s="248"/>
      <c r="D115" s="249" t="s">
        <v>189</v>
      </c>
      <c r="E115" s="250"/>
      <c r="F115" s="250"/>
      <c r="G115" s="250"/>
      <c r="H115" s="250"/>
      <c r="I115" s="251"/>
      <c r="J115" s="252"/>
      <c r="K115" s="252"/>
      <c r="L115" s="402">
        <f>'July 1 to 15, 2018'!AI16</f>
        <v>0</v>
      </c>
      <c r="M115" s="403"/>
      <c r="N115" s="403"/>
      <c r="O115" s="403"/>
      <c r="P115" s="252"/>
      <c r="Q115" s="253"/>
      <c r="R115" s="252"/>
      <c r="S115" s="252"/>
      <c r="T115" s="252"/>
      <c r="U115" s="252"/>
      <c r="V115" s="252"/>
      <c r="W115" s="252"/>
      <c r="X115" s="254"/>
      <c r="Y115" s="239"/>
      <c r="Z115" s="239"/>
      <c r="AA115" s="255" t="s">
        <v>184</v>
      </c>
      <c r="AB115" s="256"/>
      <c r="AC115" s="256"/>
      <c r="AD115" s="257"/>
      <c r="AE115" s="257"/>
      <c r="AF115" s="257"/>
      <c r="AG115" s="256"/>
      <c r="AH115" s="256"/>
      <c r="AI115" s="256"/>
      <c r="AJ115" s="256"/>
      <c r="AK115" s="257"/>
      <c r="AL115" s="257"/>
      <c r="AM115" s="258"/>
      <c r="AN115" s="405">
        <f>'July 1 to 15, 2018'!BR16</f>
        <v>0</v>
      </c>
      <c r="AO115" s="405"/>
      <c r="AP115" s="405"/>
      <c r="AQ115" s="405"/>
      <c r="AR115" s="406"/>
      <c r="AS115" s="230"/>
      <c r="AV115" s="247"/>
      <c r="AW115" s="248"/>
      <c r="AX115" s="249" t="s">
        <v>189</v>
      </c>
      <c r="AY115" s="250"/>
      <c r="AZ115" s="250"/>
      <c r="BA115" s="250"/>
      <c r="BB115" s="250"/>
      <c r="BC115" s="251"/>
      <c r="BD115" s="252"/>
      <c r="BE115" s="252"/>
      <c r="BF115" s="402">
        <f>'July 1 to 15, 2018'!AI17</f>
        <v>0</v>
      </c>
      <c r="BG115" s="403"/>
      <c r="BH115" s="403"/>
      <c r="BI115" s="403"/>
      <c r="BJ115" s="252"/>
      <c r="BK115" s="253"/>
      <c r="BL115" s="252"/>
      <c r="BM115" s="252"/>
      <c r="BN115" s="252"/>
      <c r="BO115" s="252"/>
      <c r="BP115" s="252"/>
      <c r="BQ115" s="252"/>
      <c r="BR115" s="254"/>
      <c r="BS115" s="239"/>
      <c r="BT115" s="239"/>
      <c r="BU115" s="255" t="s">
        <v>184</v>
      </c>
      <c r="BV115" s="256"/>
      <c r="BW115" s="256"/>
      <c r="BX115" s="257"/>
      <c r="BY115" s="257"/>
      <c r="BZ115" s="257"/>
      <c r="CA115" s="256"/>
      <c r="CB115" s="256"/>
      <c r="CC115" s="256"/>
      <c r="CD115" s="256"/>
      <c r="CE115" s="257"/>
      <c r="CF115" s="257"/>
      <c r="CG115" s="258"/>
      <c r="CH115" s="405">
        <f>'July 1 to 15, 2018'!BR17</f>
        <v>0</v>
      </c>
      <c r="CI115" s="405"/>
      <c r="CJ115" s="405"/>
      <c r="CK115" s="405"/>
      <c r="CL115" s="406"/>
      <c r="CM115" s="230"/>
    </row>
    <row r="116" spans="2:91" ht="12.75" customHeight="1" x14ac:dyDescent="0.2">
      <c r="B116" s="247"/>
      <c r="C116" s="421" t="s">
        <v>171</v>
      </c>
      <c r="D116" s="422"/>
      <c r="E116" s="422"/>
      <c r="F116" s="422"/>
      <c r="G116" s="422"/>
      <c r="H116" s="422"/>
      <c r="I116" s="259"/>
      <c r="J116" s="257"/>
      <c r="K116" s="257"/>
      <c r="L116" s="405">
        <f>'July 1 to 15, 2018'!AS16</f>
        <v>0</v>
      </c>
      <c r="M116" s="423"/>
      <c r="N116" s="423"/>
      <c r="O116" s="423"/>
      <c r="P116" s="257"/>
      <c r="Q116" s="258"/>
      <c r="R116" s="405">
        <f>'July 1 to 15, 2018'!AT16</f>
        <v>0</v>
      </c>
      <c r="S116" s="423"/>
      <c r="T116" s="423"/>
      <c r="U116" s="423"/>
      <c r="V116" s="423"/>
      <c r="W116" s="257"/>
      <c r="X116" s="260"/>
      <c r="Y116" s="239"/>
      <c r="Z116" s="239"/>
      <c r="AA116" s="261" t="s">
        <v>139</v>
      </c>
      <c r="AB116" s="262"/>
      <c r="AC116" s="262"/>
      <c r="AD116" s="244"/>
      <c r="AE116" s="244"/>
      <c r="AF116" s="244"/>
      <c r="AG116" s="262"/>
      <c r="AH116" s="262"/>
      <c r="AI116" s="262"/>
      <c r="AJ116" s="262"/>
      <c r="AK116" s="244"/>
      <c r="AL116" s="244"/>
      <c r="AM116" s="245"/>
      <c r="AN116" s="244"/>
      <c r="AO116" s="244"/>
      <c r="AP116" s="244"/>
      <c r="AQ116" s="244"/>
      <c r="AR116" s="246"/>
      <c r="AS116" s="230"/>
      <c r="AV116" s="247"/>
      <c r="AW116" s="421" t="s">
        <v>171</v>
      </c>
      <c r="AX116" s="422"/>
      <c r="AY116" s="422"/>
      <c r="AZ116" s="422"/>
      <c r="BA116" s="422"/>
      <c r="BB116" s="422"/>
      <c r="BC116" s="259"/>
      <c r="BD116" s="257"/>
      <c r="BE116" s="257"/>
      <c r="BF116" s="405">
        <f>'July 1 to 15, 2018'!AS17</f>
        <v>0</v>
      </c>
      <c r="BG116" s="423"/>
      <c r="BH116" s="423"/>
      <c r="BI116" s="423"/>
      <c r="BJ116" s="257"/>
      <c r="BK116" s="258"/>
      <c r="BL116" s="405">
        <f>'July 1 to 15, 2018'!AT17</f>
        <v>0</v>
      </c>
      <c r="BM116" s="423"/>
      <c r="BN116" s="423"/>
      <c r="BO116" s="423"/>
      <c r="BP116" s="423"/>
      <c r="BQ116" s="257"/>
      <c r="BR116" s="260"/>
      <c r="BS116" s="239"/>
      <c r="BT116" s="239"/>
      <c r="BU116" s="261" t="s">
        <v>139</v>
      </c>
      <c r="BV116" s="262"/>
      <c r="BW116" s="262"/>
      <c r="BX116" s="244"/>
      <c r="BY116" s="244"/>
      <c r="BZ116" s="244"/>
      <c r="CA116" s="262"/>
      <c r="CB116" s="262"/>
      <c r="CC116" s="262"/>
      <c r="CD116" s="262"/>
      <c r="CE116" s="244"/>
      <c r="CF116" s="244"/>
      <c r="CG116" s="245"/>
      <c r="CH116" s="244"/>
      <c r="CI116" s="244"/>
      <c r="CJ116" s="244"/>
      <c r="CK116" s="244"/>
      <c r="CL116" s="246"/>
      <c r="CM116" s="230"/>
    </row>
    <row r="117" spans="2:91" ht="12.75" customHeight="1" x14ac:dyDescent="0.2">
      <c r="B117" s="233"/>
      <c r="C117" s="263" t="s">
        <v>172</v>
      </c>
      <c r="D117" s="264"/>
      <c r="E117" s="264"/>
      <c r="F117" s="264"/>
      <c r="G117" s="264"/>
      <c r="H117" s="264"/>
      <c r="I117" s="264"/>
      <c r="J117" s="257"/>
      <c r="K117" s="257"/>
      <c r="L117" s="257"/>
      <c r="M117" s="257"/>
      <c r="N117" s="257"/>
      <c r="O117" s="257"/>
      <c r="P117" s="257"/>
      <c r="Q117" s="258"/>
      <c r="R117" s="405">
        <f>'July 1 to 15, 2018'!AQ16</f>
        <v>0</v>
      </c>
      <c r="S117" s="405"/>
      <c r="T117" s="405"/>
      <c r="U117" s="405"/>
      <c r="V117" s="405"/>
      <c r="W117" s="257"/>
      <c r="X117" s="260"/>
      <c r="Y117" s="239"/>
      <c r="Z117" s="239"/>
      <c r="AA117" s="233"/>
      <c r="AB117" s="241" t="s">
        <v>140</v>
      </c>
      <c r="AC117" s="241"/>
      <c r="AD117" s="239"/>
      <c r="AE117" s="239"/>
      <c r="AF117" s="239"/>
      <c r="AG117" s="241"/>
      <c r="AH117" s="241"/>
      <c r="AI117" s="241"/>
      <c r="AJ117" s="241"/>
      <c r="AK117" s="239"/>
      <c r="AL117" s="239"/>
      <c r="AM117" s="265"/>
      <c r="AN117" s="414">
        <f>'July 1 to 15, 2018'!BI16</f>
        <v>0</v>
      </c>
      <c r="AO117" s="414"/>
      <c r="AP117" s="414"/>
      <c r="AQ117" s="414"/>
      <c r="AR117" s="420"/>
      <c r="AS117" s="230"/>
      <c r="AV117" s="233"/>
      <c r="AW117" s="263" t="s">
        <v>172</v>
      </c>
      <c r="AX117" s="264"/>
      <c r="AY117" s="264"/>
      <c r="AZ117" s="264"/>
      <c r="BA117" s="264"/>
      <c r="BB117" s="264"/>
      <c r="BC117" s="264"/>
      <c r="BD117" s="257"/>
      <c r="BE117" s="257"/>
      <c r="BF117" s="257"/>
      <c r="BG117" s="257"/>
      <c r="BH117" s="257"/>
      <c r="BI117" s="257"/>
      <c r="BJ117" s="257"/>
      <c r="BK117" s="258"/>
      <c r="BL117" s="405">
        <f>'July 1 to 15, 2018'!AQ17</f>
        <v>0</v>
      </c>
      <c r="BM117" s="405"/>
      <c r="BN117" s="405"/>
      <c r="BO117" s="405"/>
      <c r="BP117" s="405"/>
      <c r="BQ117" s="257"/>
      <c r="BR117" s="260"/>
      <c r="BS117" s="239"/>
      <c r="BT117" s="239"/>
      <c r="BU117" s="233"/>
      <c r="BV117" s="241" t="s">
        <v>140</v>
      </c>
      <c r="BW117" s="241"/>
      <c r="BX117" s="239"/>
      <c r="BY117" s="239"/>
      <c r="BZ117" s="239"/>
      <c r="CA117" s="241"/>
      <c r="CB117" s="241"/>
      <c r="CC117" s="241"/>
      <c r="CD117" s="241"/>
      <c r="CE117" s="239"/>
      <c r="CF117" s="239"/>
      <c r="CG117" s="265"/>
      <c r="CH117" s="414">
        <f>'July 1 to 15, 2018'!BI17</f>
        <v>0</v>
      </c>
      <c r="CI117" s="414"/>
      <c r="CJ117" s="414"/>
      <c r="CK117" s="414"/>
      <c r="CL117" s="420"/>
      <c r="CM117" s="230"/>
    </row>
    <row r="118" spans="2:91" ht="12.75" customHeight="1" x14ac:dyDescent="0.2">
      <c r="B118" s="266"/>
      <c r="C118" s="240"/>
      <c r="D118" s="240"/>
      <c r="E118" s="240"/>
      <c r="F118" s="240"/>
      <c r="G118" s="240"/>
      <c r="H118" s="267"/>
      <c r="I118" s="267"/>
      <c r="J118" s="267"/>
      <c r="K118" s="267"/>
      <c r="L118" s="267"/>
      <c r="M118" s="268"/>
      <c r="N118" s="268"/>
      <c r="O118" s="268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3"/>
      <c r="AB118" s="241" t="s">
        <v>141</v>
      </c>
      <c r="AC118" s="241"/>
      <c r="AD118" s="239"/>
      <c r="AE118" s="239"/>
      <c r="AF118" s="239"/>
      <c r="AG118" s="241"/>
      <c r="AH118" s="241"/>
      <c r="AI118" s="241"/>
      <c r="AJ118" s="241"/>
      <c r="AK118" s="239"/>
      <c r="AL118" s="239"/>
      <c r="AM118" s="265"/>
      <c r="AN118" s="414">
        <f>'July 1 to 15, 2018'!BJ16</f>
        <v>0</v>
      </c>
      <c r="AO118" s="414"/>
      <c r="AP118" s="414"/>
      <c r="AQ118" s="414"/>
      <c r="AR118" s="420"/>
      <c r="AS118" s="230"/>
      <c r="AV118" s="266"/>
      <c r="AW118" s="240"/>
      <c r="AX118" s="240"/>
      <c r="AY118" s="240"/>
      <c r="AZ118" s="240"/>
      <c r="BA118" s="240"/>
      <c r="BB118" s="267"/>
      <c r="BC118" s="267"/>
      <c r="BD118" s="267"/>
      <c r="BE118" s="267"/>
      <c r="BF118" s="267"/>
      <c r="BG118" s="268"/>
      <c r="BH118" s="268"/>
      <c r="BI118" s="268"/>
      <c r="BJ118" s="239"/>
      <c r="BK118" s="239"/>
      <c r="BL118" s="239"/>
      <c r="BM118" s="239"/>
      <c r="BN118" s="239"/>
      <c r="BO118" s="239"/>
      <c r="BP118" s="239"/>
      <c r="BQ118" s="239"/>
      <c r="BR118" s="239"/>
      <c r="BS118" s="239"/>
      <c r="BT118" s="239"/>
      <c r="BU118" s="233"/>
      <c r="BV118" s="241" t="s">
        <v>141</v>
      </c>
      <c r="BW118" s="241"/>
      <c r="BX118" s="239"/>
      <c r="BY118" s="239"/>
      <c r="BZ118" s="239"/>
      <c r="CA118" s="241"/>
      <c r="CB118" s="241"/>
      <c r="CC118" s="241"/>
      <c r="CD118" s="241"/>
      <c r="CE118" s="239"/>
      <c r="CF118" s="239"/>
      <c r="CG118" s="265"/>
      <c r="CH118" s="414">
        <f>'July 1 to 15, 2018'!BJ17</f>
        <v>0</v>
      </c>
      <c r="CI118" s="414"/>
      <c r="CJ118" s="414"/>
      <c r="CK118" s="414"/>
      <c r="CL118" s="420"/>
      <c r="CM118" s="230"/>
    </row>
    <row r="119" spans="2:91" ht="12.75" customHeight="1" x14ac:dyDescent="0.2">
      <c r="B119" s="266"/>
      <c r="C119" s="240"/>
      <c r="D119" s="240"/>
      <c r="E119" s="240"/>
      <c r="F119" s="240"/>
      <c r="G119" s="240"/>
      <c r="H119" s="267"/>
      <c r="I119" s="267"/>
      <c r="J119" s="267"/>
      <c r="K119" s="267"/>
      <c r="L119" s="267"/>
      <c r="M119" s="268"/>
      <c r="N119" s="268"/>
      <c r="O119" s="268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3"/>
      <c r="AB119" s="241" t="s">
        <v>142</v>
      </c>
      <c r="AC119" s="241"/>
      <c r="AD119" s="239"/>
      <c r="AE119" s="239"/>
      <c r="AF119" s="239"/>
      <c r="AG119" s="241"/>
      <c r="AH119" s="241"/>
      <c r="AI119" s="241"/>
      <c r="AJ119" s="241"/>
      <c r="AK119" s="239"/>
      <c r="AL119" s="239"/>
      <c r="AM119" s="265"/>
      <c r="AN119" s="414">
        <f>'July 1 to 15, 2018'!BK16</f>
        <v>0</v>
      </c>
      <c r="AO119" s="414"/>
      <c r="AP119" s="414"/>
      <c r="AQ119" s="414"/>
      <c r="AR119" s="420"/>
      <c r="AS119" s="230"/>
      <c r="AV119" s="266"/>
      <c r="AW119" s="240"/>
      <c r="AX119" s="240"/>
      <c r="AY119" s="240"/>
      <c r="AZ119" s="240"/>
      <c r="BA119" s="240"/>
      <c r="BB119" s="267"/>
      <c r="BC119" s="267"/>
      <c r="BD119" s="267"/>
      <c r="BE119" s="267"/>
      <c r="BF119" s="267"/>
      <c r="BG119" s="268"/>
      <c r="BH119" s="268"/>
      <c r="BI119" s="268"/>
      <c r="BJ119" s="239"/>
      <c r="BK119" s="239"/>
      <c r="BL119" s="252"/>
      <c r="BM119" s="252"/>
      <c r="BN119" s="252"/>
      <c r="BO119" s="252"/>
      <c r="BP119" s="252"/>
      <c r="BQ119" s="239"/>
      <c r="BR119" s="239"/>
      <c r="BS119" s="239"/>
      <c r="BT119" s="239"/>
      <c r="BU119" s="233"/>
      <c r="BV119" s="241" t="s">
        <v>142</v>
      </c>
      <c r="BW119" s="241"/>
      <c r="BX119" s="239"/>
      <c r="BY119" s="239"/>
      <c r="BZ119" s="239"/>
      <c r="CA119" s="241"/>
      <c r="CB119" s="241"/>
      <c r="CC119" s="241"/>
      <c r="CD119" s="241"/>
      <c r="CE119" s="239"/>
      <c r="CF119" s="239"/>
      <c r="CG119" s="265"/>
      <c r="CH119" s="414">
        <f>'July 1 to 15, 2018'!BK17</f>
        <v>0</v>
      </c>
      <c r="CI119" s="414"/>
      <c r="CJ119" s="414"/>
      <c r="CK119" s="414"/>
      <c r="CL119" s="420"/>
      <c r="CM119" s="230"/>
    </row>
    <row r="120" spans="2:91" ht="12.75" customHeight="1" x14ac:dyDescent="0.2">
      <c r="B120" s="266"/>
      <c r="C120" s="269" t="s">
        <v>71</v>
      </c>
      <c r="D120" s="270"/>
      <c r="E120" s="270"/>
      <c r="F120" s="270"/>
      <c r="G120" s="270"/>
      <c r="H120" s="271"/>
      <c r="I120" s="271"/>
      <c r="J120" s="271"/>
      <c r="K120" s="271"/>
      <c r="L120" s="417">
        <f>L121+L122</f>
        <v>11</v>
      </c>
      <c r="M120" s="418"/>
      <c r="N120" s="418"/>
      <c r="O120" s="418"/>
      <c r="P120" s="418"/>
      <c r="Q120" s="245"/>
      <c r="R120" s="404"/>
      <c r="S120" s="419"/>
      <c r="T120" s="419"/>
      <c r="U120" s="419"/>
      <c r="V120" s="419"/>
      <c r="W120" s="244"/>
      <c r="X120" s="246"/>
      <c r="Y120" s="239"/>
      <c r="Z120" s="239"/>
      <c r="AA120" s="272"/>
      <c r="AB120" s="273"/>
      <c r="AC120" s="273"/>
      <c r="AD120" s="252"/>
      <c r="AE120" s="252"/>
      <c r="AF120" s="252"/>
      <c r="AG120" s="273"/>
      <c r="AH120" s="273"/>
      <c r="AI120" s="273"/>
      <c r="AJ120" s="273"/>
      <c r="AK120" s="252"/>
      <c r="AL120" s="252"/>
      <c r="AM120" s="253"/>
      <c r="AN120" s="252"/>
      <c r="AO120" s="252"/>
      <c r="AP120" s="252"/>
      <c r="AQ120" s="252"/>
      <c r="AR120" s="254"/>
      <c r="AS120" s="230"/>
      <c r="AV120" s="266"/>
      <c r="AW120" s="269" t="s">
        <v>71</v>
      </c>
      <c r="AX120" s="270"/>
      <c r="AY120" s="270"/>
      <c r="AZ120" s="270"/>
      <c r="BA120" s="270"/>
      <c r="BB120" s="271"/>
      <c r="BC120" s="271"/>
      <c r="BD120" s="271"/>
      <c r="BE120" s="271"/>
      <c r="BF120" s="417">
        <f>BF121+BF122</f>
        <v>11</v>
      </c>
      <c r="BG120" s="418"/>
      <c r="BH120" s="418"/>
      <c r="BI120" s="418"/>
      <c r="BJ120" s="418"/>
      <c r="BK120" s="245"/>
      <c r="BL120" s="239"/>
      <c r="BM120" s="239"/>
      <c r="BN120" s="239"/>
      <c r="BO120" s="239"/>
      <c r="BP120" s="239"/>
      <c r="BQ120" s="244"/>
      <c r="BR120" s="246"/>
      <c r="BS120" s="239"/>
      <c r="BT120" s="239"/>
      <c r="BU120" s="272"/>
      <c r="BV120" s="273"/>
      <c r="BW120" s="273"/>
      <c r="BX120" s="252"/>
      <c r="BY120" s="252"/>
      <c r="BZ120" s="252"/>
      <c r="CA120" s="273"/>
      <c r="CB120" s="273"/>
      <c r="CC120" s="273"/>
      <c r="CD120" s="273"/>
      <c r="CE120" s="252"/>
      <c r="CF120" s="252"/>
      <c r="CG120" s="253"/>
      <c r="CH120" s="252"/>
      <c r="CI120" s="252"/>
      <c r="CJ120" s="252"/>
      <c r="CK120" s="252"/>
      <c r="CL120" s="254"/>
      <c r="CM120" s="230"/>
    </row>
    <row r="121" spans="2:91" ht="12.75" customHeight="1" x14ac:dyDescent="0.2">
      <c r="B121" s="266"/>
      <c r="C121" s="266" t="s">
        <v>174</v>
      </c>
      <c r="D121" s="240"/>
      <c r="E121" s="240"/>
      <c r="F121" s="240"/>
      <c r="G121" s="240"/>
      <c r="H121" s="268"/>
      <c r="I121" s="268"/>
      <c r="J121" s="268"/>
      <c r="K121" s="268"/>
      <c r="L121" s="414">
        <f>'July 1 to 15, 2018'!AM16</f>
        <v>11</v>
      </c>
      <c r="M121" s="415"/>
      <c r="N121" s="415"/>
      <c r="O121" s="415"/>
      <c r="P121" s="239"/>
      <c r="Q121" s="265"/>
      <c r="R121" s="239"/>
      <c r="S121" s="239"/>
      <c r="T121" s="239"/>
      <c r="U121" s="239"/>
      <c r="V121" s="239"/>
      <c r="W121" s="239"/>
      <c r="X121" s="230"/>
      <c r="Y121" s="239"/>
      <c r="Z121" s="239"/>
      <c r="AA121" s="261" t="s">
        <v>143</v>
      </c>
      <c r="AB121" s="262"/>
      <c r="AC121" s="262"/>
      <c r="AD121" s="244"/>
      <c r="AE121" s="244"/>
      <c r="AF121" s="244"/>
      <c r="AG121" s="262"/>
      <c r="AH121" s="262"/>
      <c r="AI121" s="262"/>
      <c r="AJ121" s="262"/>
      <c r="AK121" s="244"/>
      <c r="AL121" s="246"/>
      <c r="AM121" s="245"/>
      <c r="AN121" s="244"/>
      <c r="AO121" s="244"/>
      <c r="AP121" s="244"/>
      <c r="AQ121" s="244"/>
      <c r="AR121" s="246"/>
      <c r="AS121" s="230"/>
      <c r="AV121" s="266"/>
      <c r="AW121" s="266" t="s">
        <v>174</v>
      </c>
      <c r="AX121" s="240"/>
      <c r="AY121" s="240"/>
      <c r="AZ121" s="240"/>
      <c r="BA121" s="240"/>
      <c r="BB121" s="268"/>
      <c r="BC121" s="268"/>
      <c r="BD121" s="268"/>
      <c r="BE121" s="268"/>
      <c r="BF121" s="414">
        <f>'July 1 to 15, 2018'!AM17</f>
        <v>11</v>
      </c>
      <c r="BG121" s="415"/>
      <c r="BH121" s="415"/>
      <c r="BI121" s="415"/>
      <c r="BJ121" s="239"/>
      <c r="BK121" s="265"/>
      <c r="BL121" s="239"/>
      <c r="BM121" s="239"/>
      <c r="BN121" s="239"/>
      <c r="BO121" s="239"/>
      <c r="BP121" s="239"/>
      <c r="BQ121" s="239"/>
      <c r="BR121" s="230"/>
      <c r="BS121" s="239"/>
      <c r="BT121" s="239"/>
      <c r="BU121" s="261" t="s">
        <v>143</v>
      </c>
      <c r="BV121" s="262"/>
      <c r="BW121" s="262"/>
      <c r="BX121" s="244"/>
      <c r="BY121" s="244"/>
      <c r="BZ121" s="244"/>
      <c r="CA121" s="262"/>
      <c r="CB121" s="262"/>
      <c r="CC121" s="262"/>
      <c r="CD121" s="262"/>
      <c r="CE121" s="244"/>
      <c r="CF121" s="246"/>
      <c r="CG121" s="245"/>
      <c r="CH121" s="244"/>
      <c r="CI121" s="244"/>
      <c r="CJ121" s="244"/>
      <c r="CK121" s="244"/>
      <c r="CL121" s="246"/>
      <c r="CM121" s="230"/>
    </row>
    <row r="122" spans="2:91" ht="12.75" customHeight="1" x14ac:dyDescent="0.2">
      <c r="B122" s="266"/>
      <c r="C122" s="274" t="s">
        <v>145</v>
      </c>
      <c r="D122" s="275"/>
      <c r="E122" s="275"/>
      <c r="F122" s="275"/>
      <c r="G122" s="275"/>
      <c r="H122" s="276"/>
      <c r="I122" s="276"/>
      <c r="J122" s="276"/>
      <c r="K122" s="276"/>
      <c r="L122" s="402">
        <f>'July 1 to 15, 2018'!AN113+'July 1 to 15, 2018'!AO16</f>
        <v>0</v>
      </c>
      <c r="M122" s="403"/>
      <c r="N122" s="403"/>
      <c r="O122" s="403"/>
      <c r="P122" s="252"/>
      <c r="Q122" s="253"/>
      <c r="R122" s="252"/>
      <c r="S122" s="252"/>
      <c r="T122" s="252"/>
      <c r="U122" s="252"/>
      <c r="V122" s="252"/>
      <c r="W122" s="252"/>
      <c r="X122" s="254"/>
      <c r="Y122" s="239"/>
      <c r="Z122" s="239"/>
      <c r="AA122" s="233"/>
      <c r="AB122" s="241" t="s">
        <v>144</v>
      </c>
      <c r="AC122" s="241"/>
      <c r="AD122" s="239"/>
      <c r="AE122" s="239"/>
      <c r="AF122" s="239"/>
      <c r="AG122" s="241"/>
      <c r="AH122" s="241"/>
      <c r="AI122" s="241"/>
      <c r="AJ122" s="241"/>
      <c r="AK122" s="239"/>
      <c r="AL122" s="230"/>
      <c r="AM122" s="265"/>
      <c r="AN122" s="414">
        <f>'July 1 to 15, 2018'!BM16</f>
        <v>0</v>
      </c>
      <c r="AO122" s="414"/>
      <c r="AP122" s="414"/>
      <c r="AQ122" s="414"/>
      <c r="AR122" s="420"/>
      <c r="AS122" s="230"/>
      <c r="AV122" s="266"/>
      <c r="AW122" s="274" t="s">
        <v>145</v>
      </c>
      <c r="AX122" s="275"/>
      <c r="AY122" s="275"/>
      <c r="AZ122" s="275"/>
      <c r="BA122" s="275"/>
      <c r="BB122" s="276"/>
      <c r="BC122" s="276"/>
      <c r="BD122" s="276"/>
      <c r="BE122" s="276"/>
      <c r="BF122" s="402">
        <f>'July 1 to 15, 2018'!CH113+'July 1 to 15, 2018'!AO17</f>
        <v>0</v>
      </c>
      <c r="BG122" s="403"/>
      <c r="BH122" s="403"/>
      <c r="BI122" s="403"/>
      <c r="BJ122" s="252"/>
      <c r="BK122" s="253"/>
      <c r="BL122" s="252"/>
      <c r="BM122" s="252"/>
      <c r="BN122" s="252"/>
      <c r="BO122" s="252"/>
      <c r="BP122" s="252"/>
      <c r="BQ122" s="252"/>
      <c r="BR122" s="254"/>
      <c r="BS122" s="239"/>
      <c r="BT122" s="239"/>
      <c r="BU122" s="233"/>
      <c r="BV122" s="241" t="s">
        <v>144</v>
      </c>
      <c r="BW122" s="241"/>
      <c r="BX122" s="239"/>
      <c r="BY122" s="239"/>
      <c r="BZ122" s="239"/>
      <c r="CA122" s="241"/>
      <c r="CB122" s="241"/>
      <c r="CC122" s="241"/>
      <c r="CD122" s="241"/>
      <c r="CE122" s="239"/>
      <c r="CF122" s="230"/>
      <c r="CG122" s="265"/>
      <c r="CH122" s="414">
        <f>'July 1 to 15, 2018'!BM17</f>
        <v>0</v>
      </c>
      <c r="CI122" s="414"/>
      <c r="CJ122" s="414"/>
      <c r="CK122" s="414"/>
      <c r="CL122" s="420"/>
      <c r="CM122" s="230"/>
    </row>
    <row r="123" spans="2:91" ht="12.75" customHeight="1" x14ac:dyDescent="0.2">
      <c r="B123" s="266"/>
      <c r="C123" s="269" t="s">
        <v>73</v>
      </c>
      <c r="D123" s="270"/>
      <c r="E123" s="270"/>
      <c r="F123" s="270"/>
      <c r="G123" s="270"/>
      <c r="H123" s="271"/>
      <c r="I123" s="271"/>
      <c r="J123" s="271"/>
      <c r="K123" s="271"/>
      <c r="L123" s="404">
        <f>L124+L125</f>
        <v>0</v>
      </c>
      <c r="M123" s="419"/>
      <c r="N123" s="419"/>
      <c r="O123" s="419"/>
      <c r="P123" s="419"/>
      <c r="Q123" s="245"/>
      <c r="R123" s="404">
        <f>'July 1 to 15, 2018'!BG16</f>
        <v>0</v>
      </c>
      <c r="S123" s="419"/>
      <c r="T123" s="419"/>
      <c r="U123" s="419"/>
      <c r="V123" s="419"/>
      <c r="W123" s="244"/>
      <c r="X123" s="246"/>
      <c r="Y123" s="239"/>
      <c r="Z123" s="239"/>
      <c r="AA123" s="233"/>
      <c r="AB123" s="241" t="s">
        <v>146</v>
      </c>
      <c r="AC123" s="241"/>
      <c r="AD123" s="239"/>
      <c r="AE123" s="239"/>
      <c r="AF123" s="239"/>
      <c r="AG123" s="241"/>
      <c r="AH123" s="241"/>
      <c r="AI123" s="241"/>
      <c r="AJ123" s="241"/>
      <c r="AK123" s="239"/>
      <c r="AL123" s="230"/>
      <c r="AM123" s="265"/>
      <c r="AN123" s="414">
        <f>'July 1 to 15, 2018'!BO16</f>
        <v>0</v>
      </c>
      <c r="AO123" s="414"/>
      <c r="AP123" s="414"/>
      <c r="AQ123" s="414"/>
      <c r="AR123" s="420"/>
      <c r="AS123" s="230"/>
      <c r="AV123" s="266"/>
      <c r="AW123" s="269" t="s">
        <v>73</v>
      </c>
      <c r="AX123" s="270"/>
      <c r="AY123" s="270"/>
      <c r="AZ123" s="270"/>
      <c r="BA123" s="270"/>
      <c r="BB123" s="271"/>
      <c r="BC123" s="271"/>
      <c r="BD123" s="271"/>
      <c r="BE123" s="271"/>
      <c r="BF123" s="404">
        <f>BF124+BF125</f>
        <v>0</v>
      </c>
      <c r="BG123" s="419"/>
      <c r="BH123" s="419"/>
      <c r="BI123" s="419"/>
      <c r="BJ123" s="419"/>
      <c r="BK123" s="245"/>
      <c r="BL123" s="404">
        <f>'July 1 to 15, 2018'!BG17</f>
        <v>0</v>
      </c>
      <c r="BM123" s="419"/>
      <c r="BN123" s="419"/>
      <c r="BO123" s="419"/>
      <c r="BP123" s="419"/>
      <c r="BQ123" s="244"/>
      <c r="BR123" s="246"/>
      <c r="BS123" s="239"/>
      <c r="BT123" s="239"/>
      <c r="BU123" s="233"/>
      <c r="BV123" s="241" t="s">
        <v>146</v>
      </c>
      <c r="BW123" s="241"/>
      <c r="BX123" s="239"/>
      <c r="BY123" s="239"/>
      <c r="BZ123" s="239"/>
      <c r="CA123" s="241"/>
      <c r="CB123" s="241"/>
      <c r="CC123" s="241"/>
      <c r="CD123" s="241"/>
      <c r="CE123" s="239"/>
      <c r="CF123" s="230"/>
      <c r="CG123" s="265"/>
      <c r="CH123" s="414">
        <f>'July 1 to 15, 2018'!BO17</f>
        <v>0</v>
      </c>
      <c r="CI123" s="414"/>
      <c r="CJ123" s="414"/>
      <c r="CK123" s="414"/>
      <c r="CL123" s="420"/>
      <c r="CM123" s="230"/>
    </row>
    <row r="124" spans="2:91" ht="12.75" customHeight="1" x14ac:dyDescent="0.2">
      <c r="B124" s="266"/>
      <c r="C124" s="266" t="s">
        <v>180</v>
      </c>
      <c r="D124" s="240"/>
      <c r="E124" s="240"/>
      <c r="F124" s="240"/>
      <c r="G124" s="240"/>
      <c r="H124" s="268"/>
      <c r="I124" s="268"/>
      <c r="J124" s="268"/>
      <c r="K124" s="268"/>
      <c r="L124" s="414">
        <f>'July 1 to 15, 2018'!BF16</f>
        <v>0</v>
      </c>
      <c r="M124" s="415"/>
      <c r="N124" s="415"/>
      <c r="O124" s="415"/>
      <c r="P124" s="239"/>
      <c r="Q124" s="265"/>
      <c r="R124" s="239"/>
      <c r="S124" s="239"/>
      <c r="T124" s="239"/>
      <c r="U124" s="239"/>
      <c r="V124" s="239"/>
      <c r="W124" s="239"/>
      <c r="X124" s="230"/>
      <c r="Y124" s="239"/>
      <c r="Z124" s="239"/>
      <c r="AA124" s="233"/>
      <c r="AB124" s="277" t="s">
        <v>883</v>
      </c>
      <c r="AC124" s="241"/>
      <c r="AD124" s="239"/>
      <c r="AE124" s="239"/>
      <c r="AF124" s="239"/>
      <c r="AG124" s="241"/>
      <c r="AH124" s="241"/>
      <c r="AI124" s="241"/>
      <c r="AJ124" s="241"/>
      <c r="AK124" s="239"/>
      <c r="AL124" s="230"/>
      <c r="AM124" s="265"/>
      <c r="AN124" s="414">
        <f>'July 1 to 15, 2018'!BN16</f>
        <v>0</v>
      </c>
      <c r="AO124" s="414"/>
      <c r="AP124" s="414"/>
      <c r="AQ124" s="414"/>
      <c r="AR124" s="420"/>
      <c r="AS124" s="230"/>
      <c r="AV124" s="266"/>
      <c r="AW124" s="266" t="s">
        <v>180</v>
      </c>
      <c r="AX124" s="240"/>
      <c r="AY124" s="240"/>
      <c r="AZ124" s="240"/>
      <c r="BA124" s="240"/>
      <c r="BB124" s="268"/>
      <c r="BC124" s="268"/>
      <c r="BD124" s="268"/>
      <c r="BE124" s="268"/>
      <c r="BF124" s="414">
        <f>'July 1 to 15, 2018'!BF17</f>
        <v>0</v>
      </c>
      <c r="BG124" s="415"/>
      <c r="BH124" s="415"/>
      <c r="BI124" s="415"/>
      <c r="BJ124" s="239"/>
      <c r="BK124" s="265"/>
      <c r="BL124" s="239"/>
      <c r="BM124" s="239"/>
      <c r="BN124" s="239"/>
      <c r="BO124" s="239"/>
      <c r="BP124" s="239"/>
      <c r="BQ124" s="239"/>
      <c r="BR124" s="230"/>
      <c r="BS124" s="239"/>
      <c r="BT124" s="239"/>
      <c r="BU124" s="233"/>
      <c r="BV124" s="277" t="s">
        <v>883</v>
      </c>
      <c r="BW124" s="241"/>
      <c r="BX124" s="239"/>
      <c r="BY124" s="239"/>
      <c r="BZ124" s="239"/>
      <c r="CA124" s="241"/>
      <c r="CB124" s="241"/>
      <c r="CC124" s="241"/>
      <c r="CD124" s="241"/>
      <c r="CE124" s="239"/>
      <c r="CF124" s="230"/>
      <c r="CG124" s="265"/>
      <c r="CH124" s="414">
        <f>'July 1 to 15, 2018'!BN17</f>
        <v>0</v>
      </c>
      <c r="CI124" s="414"/>
      <c r="CJ124" s="414"/>
      <c r="CK124" s="414"/>
      <c r="CL124" s="420"/>
      <c r="CM124" s="230"/>
    </row>
    <row r="125" spans="2:91" ht="12.75" customHeight="1" x14ac:dyDescent="0.2">
      <c r="B125" s="266"/>
      <c r="C125" s="274" t="s">
        <v>179</v>
      </c>
      <c r="D125" s="275"/>
      <c r="E125" s="275"/>
      <c r="F125" s="275"/>
      <c r="G125" s="275"/>
      <c r="H125" s="276"/>
      <c r="I125" s="276"/>
      <c r="J125" s="276"/>
      <c r="K125" s="276"/>
      <c r="L125" s="402">
        <f>'July 1 to 15, 2018'!BE16</f>
        <v>0</v>
      </c>
      <c r="M125" s="403"/>
      <c r="N125" s="403"/>
      <c r="O125" s="403"/>
      <c r="P125" s="252"/>
      <c r="Q125" s="253"/>
      <c r="R125" s="252"/>
      <c r="S125" s="252"/>
      <c r="T125" s="252"/>
      <c r="U125" s="252"/>
      <c r="V125" s="252"/>
      <c r="W125" s="252"/>
      <c r="X125" s="254"/>
      <c r="Y125" s="239"/>
      <c r="Z125" s="239"/>
      <c r="AA125" s="233"/>
      <c r="AB125" s="241"/>
      <c r="AC125" s="241"/>
      <c r="AD125" s="239"/>
      <c r="AE125" s="239"/>
      <c r="AF125" s="239"/>
      <c r="AG125" s="241"/>
      <c r="AH125" s="241"/>
      <c r="AI125" s="241"/>
      <c r="AJ125" s="241"/>
      <c r="AK125" s="239"/>
      <c r="AL125" s="230"/>
      <c r="AM125" s="265"/>
      <c r="AN125" s="239"/>
      <c r="AO125" s="239"/>
      <c r="AP125" s="239"/>
      <c r="AQ125" s="239"/>
      <c r="AR125" s="230"/>
      <c r="AS125" s="230"/>
      <c r="AV125" s="266"/>
      <c r="AW125" s="274" t="s">
        <v>179</v>
      </c>
      <c r="AX125" s="275"/>
      <c r="AY125" s="275"/>
      <c r="AZ125" s="275"/>
      <c r="BA125" s="275"/>
      <c r="BB125" s="276"/>
      <c r="BC125" s="276"/>
      <c r="BD125" s="276"/>
      <c r="BE125" s="276"/>
      <c r="BF125" s="402">
        <f>'July 1 to 15, 2018'!BE17</f>
        <v>0</v>
      </c>
      <c r="BG125" s="403"/>
      <c r="BH125" s="403"/>
      <c r="BI125" s="403"/>
      <c r="BJ125" s="252"/>
      <c r="BK125" s="253"/>
      <c r="BL125" s="252"/>
      <c r="BM125" s="252"/>
      <c r="BN125" s="252"/>
      <c r="BO125" s="252"/>
      <c r="BP125" s="252"/>
      <c r="BQ125" s="252"/>
      <c r="BR125" s="254"/>
      <c r="BS125" s="239"/>
      <c r="BT125" s="239"/>
      <c r="BU125" s="233"/>
      <c r="BV125" s="277"/>
      <c r="BW125" s="241"/>
      <c r="BX125" s="239"/>
      <c r="BY125" s="239"/>
      <c r="BZ125" s="239"/>
      <c r="CA125" s="241"/>
      <c r="CB125" s="241"/>
      <c r="CC125" s="241"/>
      <c r="CD125" s="241"/>
      <c r="CE125" s="239"/>
      <c r="CF125" s="230"/>
      <c r="CG125" s="265"/>
      <c r="CH125" s="239"/>
      <c r="CI125" s="239"/>
      <c r="CJ125" s="239"/>
      <c r="CK125" s="239"/>
      <c r="CL125" s="230"/>
      <c r="CM125" s="230"/>
    </row>
    <row r="126" spans="2:91" ht="12.75" customHeight="1" x14ac:dyDescent="0.2">
      <c r="B126" s="266"/>
      <c r="C126" s="269" t="s">
        <v>147</v>
      </c>
      <c r="D126" s="270"/>
      <c r="E126" s="270"/>
      <c r="F126" s="270"/>
      <c r="G126" s="270"/>
      <c r="H126" s="271"/>
      <c r="I126" s="271"/>
      <c r="J126" s="271"/>
      <c r="K126" s="271"/>
      <c r="L126" s="412">
        <f>L127+L128</f>
        <v>0</v>
      </c>
      <c r="M126" s="413"/>
      <c r="N126" s="413"/>
      <c r="O126" s="413"/>
      <c r="P126" s="413"/>
      <c r="Q126" s="245"/>
      <c r="R126" s="412">
        <f>SUM(Payslip!R127:U130)</f>
        <v>0</v>
      </c>
      <c r="S126" s="413"/>
      <c r="T126" s="413"/>
      <c r="U126" s="413"/>
      <c r="V126" s="413"/>
      <c r="W126" s="244"/>
      <c r="X126" s="246"/>
      <c r="Y126" s="239"/>
      <c r="Z126" s="239"/>
      <c r="AA126" s="233"/>
      <c r="AB126" s="241"/>
      <c r="AC126" s="241"/>
      <c r="AD126" s="239"/>
      <c r="AE126" s="239"/>
      <c r="AF126" s="239"/>
      <c r="AG126" s="241"/>
      <c r="AH126" s="241"/>
      <c r="AI126" s="241"/>
      <c r="AJ126" s="241"/>
      <c r="AK126" s="239"/>
      <c r="AL126" s="230"/>
      <c r="AM126" s="265"/>
      <c r="AN126" s="239"/>
      <c r="AO126" s="239"/>
      <c r="AP126" s="239"/>
      <c r="AQ126" s="239"/>
      <c r="AR126" s="230"/>
      <c r="AS126" s="230"/>
      <c r="AV126" s="266"/>
      <c r="AW126" s="269" t="s">
        <v>147</v>
      </c>
      <c r="AX126" s="270"/>
      <c r="AY126" s="270"/>
      <c r="AZ126" s="270"/>
      <c r="BA126" s="270"/>
      <c r="BB126" s="271"/>
      <c r="BC126" s="271"/>
      <c r="BD126" s="271"/>
      <c r="BE126" s="271"/>
      <c r="BF126" s="412">
        <f>BF127+BF128</f>
        <v>0</v>
      </c>
      <c r="BG126" s="413"/>
      <c r="BH126" s="413"/>
      <c r="BI126" s="413"/>
      <c r="BJ126" s="413"/>
      <c r="BK126" s="245"/>
      <c r="BL126" s="412">
        <f>SUM(Payslip!BL127:BO130)</f>
        <v>0</v>
      </c>
      <c r="BM126" s="413"/>
      <c r="BN126" s="413"/>
      <c r="BO126" s="413"/>
      <c r="BP126" s="413"/>
      <c r="BQ126" s="244"/>
      <c r="BR126" s="246"/>
      <c r="BS126" s="239"/>
      <c r="BT126" s="239"/>
      <c r="BU126" s="233"/>
      <c r="BV126" s="277"/>
      <c r="BW126" s="241"/>
      <c r="BX126" s="239"/>
      <c r="BY126" s="239"/>
      <c r="BZ126" s="239"/>
      <c r="CA126" s="241"/>
      <c r="CB126" s="241"/>
      <c r="CC126" s="241"/>
      <c r="CD126" s="241"/>
      <c r="CE126" s="239"/>
      <c r="CF126" s="230"/>
      <c r="CG126" s="265"/>
      <c r="CH126" s="239"/>
      <c r="CI126" s="239"/>
      <c r="CJ126" s="239"/>
      <c r="CK126" s="239"/>
      <c r="CL126" s="230"/>
      <c r="CM126" s="230"/>
    </row>
    <row r="127" spans="2:91" ht="12.75" customHeight="1" x14ac:dyDescent="0.2">
      <c r="B127" s="266"/>
      <c r="C127" s="266" t="s">
        <v>148</v>
      </c>
      <c r="D127" s="240"/>
      <c r="E127" s="240"/>
      <c r="F127" s="240"/>
      <c r="G127" s="240"/>
      <c r="H127" s="268"/>
      <c r="I127" s="268"/>
      <c r="J127" s="268"/>
      <c r="K127" s="268"/>
      <c r="L127" s="414">
        <f>'July 1 to 15, 2018'!AU16</f>
        <v>0</v>
      </c>
      <c r="M127" s="415"/>
      <c r="N127" s="415"/>
      <c r="O127" s="415"/>
      <c r="P127" s="239"/>
      <c r="Q127" s="265"/>
      <c r="R127" s="414">
        <f>'July 1 to 15, 2018'!AV16</f>
        <v>0</v>
      </c>
      <c r="S127" s="415"/>
      <c r="T127" s="415"/>
      <c r="U127" s="415"/>
      <c r="V127" s="239"/>
      <c r="W127" s="239"/>
      <c r="X127" s="230"/>
      <c r="Y127" s="239"/>
      <c r="Z127" s="239"/>
      <c r="AA127" s="272"/>
      <c r="AB127" s="273"/>
      <c r="AC127" s="273"/>
      <c r="AD127" s="252"/>
      <c r="AE127" s="252"/>
      <c r="AF127" s="252"/>
      <c r="AG127" s="273"/>
      <c r="AH127" s="273"/>
      <c r="AI127" s="273"/>
      <c r="AJ127" s="273"/>
      <c r="AK127" s="252"/>
      <c r="AL127" s="254"/>
      <c r="AM127" s="253"/>
      <c r="AN127" s="252"/>
      <c r="AO127" s="252"/>
      <c r="AP127" s="252"/>
      <c r="AQ127" s="252"/>
      <c r="AR127" s="254"/>
      <c r="AS127" s="230"/>
      <c r="AV127" s="266"/>
      <c r="AW127" s="266" t="s">
        <v>148</v>
      </c>
      <c r="AX127" s="240"/>
      <c r="AY127" s="240"/>
      <c r="AZ127" s="240"/>
      <c r="BA127" s="240"/>
      <c r="BB127" s="268"/>
      <c r="BC127" s="268"/>
      <c r="BD127" s="268"/>
      <c r="BE127" s="268"/>
      <c r="BF127" s="414">
        <f>'July 1 to 15, 2018'!AU17</f>
        <v>0</v>
      </c>
      <c r="BG127" s="415"/>
      <c r="BH127" s="415"/>
      <c r="BI127" s="415"/>
      <c r="BJ127" s="239"/>
      <c r="BK127" s="265"/>
      <c r="BL127" s="414">
        <f>'July 1 to 15, 2018'!AV17</f>
        <v>0</v>
      </c>
      <c r="BM127" s="415"/>
      <c r="BN127" s="415"/>
      <c r="BO127" s="415"/>
      <c r="BP127" s="239"/>
      <c r="BQ127" s="239"/>
      <c r="BR127" s="230"/>
      <c r="BS127" s="239"/>
      <c r="BT127" s="239"/>
      <c r="BU127" s="272"/>
      <c r="BV127" s="273"/>
      <c r="BW127" s="273"/>
      <c r="BX127" s="252"/>
      <c r="BY127" s="252"/>
      <c r="BZ127" s="252"/>
      <c r="CA127" s="273"/>
      <c r="CB127" s="273"/>
      <c r="CC127" s="273"/>
      <c r="CD127" s="273"/>
      <c r="CE127" s="252"/>
      <c r="CF127" s="254"/>
      <c r="CG127" s="253"/>
      <c r="CH127" s="252"/>
      <c r="CI127" s="252"/>
      <c r="CJ127" s="252"/>
      <c r="CK127" s="252"/>
      <c r="CL127" s="254"/>
      <c r="CM127" s="230"/>
    </row>
    <row r="128" spans="2:91" ht="12.75" customHeight="1" x14ac:dyDescent="0.2">
      <c r="B128" s="266"/>
      <c r="C128" s="266" t="s">
        <v>150</v>
      </c>
      <c r="D128" s="240"/>
      <c r="E128" s="240"/>
      <c r="F128" s="240"/>
      <c r="G128" s="240"/>
      <c r="H128" s="268"/>
      <c r="I128" s="268"/>
      <c r="J128" s="268"/>
      <c r="K128" s="268"/>
      <c r="L128" s="414">
        <f>'July 1 to 15, 2018'!AY16</f>
        <v>0</v>
      </c>
      <c r="M128" s="415"/>
      <c r="N128" s="415"/>
      <c r="O128" s="415"/>
      <c r="P128" s="239"/>
      <c r="Q128" s="265"/>
      <c r="R128" s="414">
        <f>'July 1 to 15, 2018'!AZ16</f>
        <v>0</v>
      </c>
      <c r="S128" s="415"/>
      <c r="T128" s="415"/>
      <c r="U128" s="415"/>
      <c r="V128" s="239"/>
      <c r="W128" s="239"/>
      <c r="X128" s="230"/>
      <c r="Y128" s="239"/>
      <c r="Z128" s="239"/>
      <c r="AA128" s="261" t="s">
        <v>83</v>
      </c>
      <c r="AB128" s="262"/>
      <c r="AC128" s="262"/>
      <c r="AD128" s="244"/>
      <c r="AE128" s="244"/>
      <c r="AF128" s="244"/>
      <c r="AG128" s="262"/>
      <c r="AH128" s="262"/>
      <c r="AI128" s="262"/>
      <c r="AJ128" s="262"/>
      <c r="AK128" s="244"/>
      <c r="AL128" s="246"/>
      <c r="AM128" s="245"/>
      <c r="AN128" s="404">
        <f>'July 1 to 15, 2018'!BP16</f>
        <v>0</v>
      </c>
      <c r="AO128" s="404"/>
      <c r="AP128" s="404"/>
      <c r="AQ128" s="404"/>
      <c r="AR128" s="416"/>
      <c r="AS128" s="230"/>
      <c r="AV128" s="266"/>
      <c r="AW128" s="266" t="s">
        <v>150</v>
      </c>
      <c r="AX128" s="240"/>
      <c r="AY128" s="240"/>
      <c r="AZ128" s="240"/>
      <c r="BA128" s="240"/>
      <c r="BB128" s="268"/>
      <c r="BC128" s="268"/>
      <c r="BD128" s="268"/>
      <c r="BE128" s="268"/>
      <c r="BF128" s="414">
        <f>'July 1 to 15, 2018'!AY17</f>
        <v>0</v>
      </c>
      <c r="BG128" s="415"/>
      <c r="BH128" s="415"/>
      <c r="BI128" s="415"/>
      <c r="BJ128" s="239"/>
      <c r="BK128" s="265"/>
      <c r="BL128" s="414">
        <f>'July 1 to 15, 2018'!AZ17</f>
        <v>0</v>
      </c>
      <c r="BM128" s="415"/>
      <c r="BN128" s="415"/>
      <c r="BO128" s="415"/>
      <c r="BP128" s="239"/>
      <c r="BQ128" s="239"/>
      <c r="BR128" s="230"/>
      <c r="BS128" s="239"/>
      <c r="BT128" s="239"/>
      <c r="BU128" s="261" t="s">
        <v>83</v>
      </c>
      <c r="BV128" s="262"/>
      <c r="BW128" s="262"/>
      <c r="BX128" s="244"/>
      <c r="BY128" s="244"/>
      <c r="BZ128" s="244"/>
      <c r="CA128" s="262"/>
      <c r="CB128" s="262"/>
      <c r="CC128" s="262"/>
      <c r="CD128" s="262"/>
      <c r="CE128" s="244"/>
      <c r="CF128" s="246"/>
      <c r="CG128" s="245"/>
      <c r="CH128" s="404">
        <f>'July 1 to 15, 2018'!BP17</f>
        <v>0</v>
      </c>
      <c r="CI128" s="404"/>
      <c r="CJ128" s="404"/>
      <c r="CK128" s="404"/>
      <c r="CL128" s="416"/>
      <c r="CM128" s="230"/>
    </row>
    <row r="129" spans="2:91" ht="12.75" customHeight="1" x14ac:dyDescent="0.2">
      <c r="B129" s="266"/>
      <c r="C129" s="266" t="s">
        <v>151</v>
      </c>
      <c r="D129" s="240"/>
      <c r="E129" s="240"/>
      <c r="F129" s="240"/>
      <c r="G129" s="240"/>
      <c r="H129" s="268"/>
      <c r="I129" s="268"/>
      <c r="J129" s="268"/>
      <c r="K129" s="268"/>
      <c r="L129" s="414">
        <f>'July 1 to 15, 2018'!AW16</f>
        <v>0</v>
      </c>
      <c r="M129" s="415"/>
      <c r="N129" s="415"/>
      <c r="O129" s="415"/>
      <c r="P129" s="239"/>
      <c r="Q129" s="265"/>
      <c r="R129" s="414">
        <f>'July 1 to 15, 2018'!AX16</f>
        <v>0</v>
      </c>
      <c r="S129" s="415"/>
      <c r="T129" s="415"/>
      <c r="U129" s="415"/>
      <c r="V129" s="239"/>
      <c r="W129" s="239"/>
      <c r="X129" s="230"/>
      <c r="Y129" s="239"/>
      <c r="Z129" s="239"/>
      <c r="AA129" s="233"/>
      <c r="AB129" s="241"/>
      <c r="AC129" s="241"/>
      <c r="AD129" s="239"/>
      <c r="AE129" s="239"/>
      <c r="AF129" s="239"/>
      <c r="AG129" s="241"/>
      <c r="AH129" s="241"/>
      <c r="AI129" s="241"/>
      <c r="AJ129" s="241"/>
      <c r="AK129" s="239"/>
      <c r="AL129" s="230"/>
      <c r="AM129" s="265"/>
      <c r="AN129" s="239"/>
      <c r="AO129" s="239"/>
      <c r="AP129" s="239"/>
      <c r="AQ129" s="239"/>
      <c r="AR129" s="230"/>
      <c r="AS129" s="230"/>
      <c r="AV129" s="266"/>
      <c r="AW129" s="266" t="s">
        <v>151</v>
      </c>
      <c r="AX129" s="240"/>
      <c r="AY129" s="240"/>
      <c r="AZ129" s="240"/>
      <c r="BA129" s="240"/>
      <c r="BB129" s="268"/>
      <c r="BC129" s="268"/>
      <c r="BD129" s="268"/>
      <c r="BE129" s="268"/>
      <c r="BF129" s="414">
        <f>'July 1 to 15, 2018'!AW17</f>
        <v>0</v>
      </c>
      <c r="BG129" s="415"/>
      <c r="BH129" s="415"/>
      <c r="BI129" s="415"/>
      <c r="BJ129" s="239"/>
      <c r="BK129" s="265"/>
      <c r="BL129" s="414">
        <f>'July 1 to 15, 2018'!AX17</f>
        <v>0</v>
      </c>
      <c r="BM129" s="415"/>
      <c r="BN129" s="415"/>
      <c r="BO129" s="415"/>
      <c r="BP129" s="239"/>
      <c r="BQ129" s="239"/>
      <c r="BR129" s="230"/>
      <c r="BS129" s="239"/>
      <c r="BT129" s="239"/>
      <c r="BU129" s="233"/>
      <c r="BV129" s="241"/>
      <c r="BW129" s="241"/>
      <c r="BX129" s="239"/>
      <c r="BY129" s="239"/>
      <c r="BZ129" s="239"/>
      <c r="CA129" s="241"/>
      <c r="CB129" s="241"/>
      <c r="CC129" s="241"/>
      <c r="CD129" s="241"/>
      <c r="CE129" s="239"/>
      <c r="CF129" s="230"/>
      <c r="CG129" s="265"/>
      <c r="CH129" s="239"/>
      <c r="CI129" s="239"/>
      <c r="CJ129" s="239"/>
      <c r="CK129" s="239"/>
      <c r="CL129" s="230"/>
      <c r="CM129" s="230"/>
    </row>
    <row r="130" spans="2:91" ht="12.75" customHeight="1" x14ac:dyDescent="0.2">
      <c r="B130" s="266"/>
      <c r="C130" s="274" t="s">
        <v>152</v>
      </c>
      <c r="D130" s="275"/>
      <c r="E130" s="275"/>
      <c r="F130" s="275"/>
      <c r="G130" s="275"/>
      <c r="H130" s="276"/>
      <c r="I130" s="276"/>
      <c r="J130" s="276"/>
      <c r="K130" s="276"/>
      <c r="L130" s="402">
        <f>'July 1 to 15, 2018'!BA16</f>
        <v>0</v>
      </c>
      <c r="M130" s="403"/>
      <c r="N130" s="403"/>
      <c r="O130" s="403"/>
      <c r="P130" s="252"/>
      <c r="Q130" s="253"/>
      <c r="R130" s="402">
        <f>'July 1 to 15, 2018'!BB16</f>
        <v>0</v>
      </c>
      <c r="S130" s="403"/>
      <c r="T130" s="403"/>
      <c r="U130" s="403"/>
      <c r="V130" s="252"/>
      <c r="W130" s="252"/>
      <c r="X130" s="254"/>
      <c r="Y130" s="239"/>
      <c r="Z130" s="239"/>
      <c r="AA130" s="272"/>
      <c r="AB130" s="273"/>
      <c r="AC130" s="273"/>
      <c r="AD130" s="252"/>
      <c r="AE130" s="252"/>
      <c r="AF130" s="252"/>
      <c r="AG130" s="273"/>
      <c r="AH130" s="273"/>
      <c r="AI130" s="273"/>
      <c r="AJ130" s="273"/>
      <c r="AK130" s="252"/>
      <c r="AL130" s="254"/>
      <c r="AM130" s="253"/>
      <c r="AN130" s="252"/>
      <c r="AO130" s="252"/>
      <c r="AP130" s="252"/>
      <c r="AQ130" s="252"/>
      <c r="AR130" s="254"/>
      <c r="AS130" s="230"/>
      <c r="AV130" s="266"/>
      <c r="AW130" s="274" t="s">
        <v>152</v>
      </c>
      <c r="AX130" s="275"/>
      <c r="AY130" s="275"/>
      <c r="AZ130" s="275"/>
      <c r="BA130" s="275"/>
      <c r="BB130" s="276"/>
      <c r="BC130" s="276"/>
      <c r="BD130" s="276"/>
      <c r="BE130" s="276"/>
      <c r="BF130" s="402">
        <f>'July 1 to 15, 2018'!BA17</f>
        <v>0</v>
      </c>
      <c r="BG130" s="403"/>
      <c r="BH130" s="403"/>
      <c r="BI130" s="403"/>
      <c r="BJ130" s="252"/>
      <c r="BK130" s="253"/>
      <c r="BL130" s="402">
        <f>'July 1 to 15, 2018'!BB17</f>
        <v>0</v>
      </c>
      <c r="BM130" s="403"/>
      <c r="BN130" s="403"/>
      <c r="BO130" s="403"/>
      <c r="BP130" s="252"/>
      <c r="BQ130" s="252"/>
      <c r="BR130" s="254"/>
      <c r="BS130" s="239"/>
      <c r="BT130" s="239"/>
      <c r="BU130" s="272"/>
      <c r="BV130" s="273"/>
      <c r="BW130" s="273"/>
      <c r="BX130" s="252"/>
      <c r="BY130" s="252"/>
      <c r="BZ130" s="252"/>
      <c r="CA130" s="273"/>
      <c r="CB130" s="273"/>
      <c r="CC130" s="273"/>
      <c r="CD130" s="273"/>
      <c r="CE130" s="252"/>
      <c r="CF130" s="254"/>
      <c r="CG130" s="253"/>
      <c r="CH130" s="252"/>
      <c r="CI130" s="252"/>
      <c r="CJ130" s="252"/>
      <c r="CK130" s="252"/>
      <c r="CL130" s="254"/>
      <c r="CM130" s="230"/>
    </row>
    <row r="131" spans="2:91" ht="12.75" customHeight="1" x14ac:dyDescent="0.2">
      <c r="B131" s="266"/>
      <c r="C131" s="269" t="s">
        <v>153</v>
      </c>
      <c r="D131" s="270"/>
      <c r="E131" s="270"/>
      <c r="F131" s="270"/>
      <c r="G131" s="270"/>
      <c r="H131" s="271"/>
      <c r="I131" s="271"/>
      <c r="J131" s="271"/>
      <c r="K131" s="271"/>
      <c r="L131" s="271"/>
      <c r="M131" s="271"/>
      <c r="N131" s="271"/>
      <c r="O131" s="271"/>
      <c r="P131" s="271"/>
      <c r="Q131" s="245"/>
      <c r="R131" s="404">
        <f>'July 1 to 15, 2018'!BD16</f>
        <v>0</v>
      </c>
      <c r="S131" s="404"/>
      <c r="T131" s="404"/>
      <c r="U131" s="404"/>
      <c r="V131" s="404"/>
      <c r="W131" s="244"/>
      <c r="X131" s="246"/>
      <c r="Y131" s="239"/>
      <c r="Z131" s="239"/>
      <c r="AA131" s="279" t="s">
        <v>186</v>
      </c>
      <c r="AB131" s="256"/>
      <c r="AC131" s="256"/>
      <c r="AD131" s="257"/>
      <c r="AE131" s="257"/>
      <c r="AF131" s="257"/>
      <c r="AG131" s="256"/>
      <c r="AH131" s="280"/>
      <c r="AI131" s="280"/>
      <c r="AJ131" s="280"/>
      <c r="AK131" s="257"/>
      <c r="AL131" s="257"/>
      <c r="AM131" s="258"/>
      <c r="AN131" s="405">
        <f>AN115+AN117+AN118+AN119+AN122+AN123+AN124+AN128</f>
        <v>0</v>
      </c>
      <c r="AO131" s="405"/>
      <c r="AP131" s="405"/>
      <c r="AQ131" s="405"/>
      <c r="AR131" s="406"/>
      <c r="AS131" s="230"/>
      <c r="AV131" s="266"/>
      <c r="AW131" s="269" t="s">
        <v>153</v>
      </c>
      <c r="AX131" s="270"/>
      <c r="AY131" s="270"/>
      <c r="AZ131" s="270"/>
      <c r="BA131" s="270"/>
      <c r="BB131" s="271"/>
      <c r="BC131" s="271"/>
      <c r="BD131" s="271"/>
      <c r="BE131" s="271"/>
      <c r="BF131" s="271"/>
      <c r="BG131" s="271"/>
      <c r="BH131" s="271"/>
      <c r="BI131" s="271"/>
      <c r="BJ131" s="271"/>
      <c r="BK131" s="245"/>
      <c r="BL131" s="404">
        <f>'July 1 to 15, 2018'!BD17</f>
        <v>0</v>
      </c>
      <c r="BM131" s="404"/>
      <c r="BN131" s="404"/>
      <c r="BO131" s="404"/>
      <c r="BP131" s="404"/>
      <c r="BQ131" s="244"/>
      <c r="BR131" s="246"/>
      <c r="BS131" s="239"/>
      <c r="BT131" s="239"/>
      <c r="BU131" s="279" t="s">
        <v>186</v>
      </c>
      <c r="BV131" s="256"/>
      <c r="BW131" s="256"/>
      <c r="BX131" s="257"/>
      <c r="BY131" s="257"/>
      <c r="BZ131" s="257"/>
      <c r="CA131" s="256"/>
      <c r="CB131" s="280"/>
      <c r="CC131" s="280"/>
      <c r="CD131" s="280"/>
      <c r="CE131" s="257"/>
      <c r="CF131" s="257"/>
      <c r="CG131" s="258"/>
      <c r="CH131" s="405">
        <f>CH115+CH117+CH118+CH119+CH122+CH123+CH124+CH128</f>
        <v>0</v>
      </c>
      <c r="CI131" s="405"/>
      <c r="CJ131" s="405"/>
      <c r="CK131" s="405"/>
      <c r="CL131" s="406"/>
      <c r="CM131" s="230"/>
    </row>
    <row r="132" spans="2:91" ht="12.75" customHeight="1" x14ac:dyDescent="0.2">
      <c r="B132" s="266"/>
      <c r="C132" s="281"/>
      <c r="D132" s="275"/>
      <c r="E132" s="275"/>
      <c r="F132" s="275"/>
      <c r="G132" s="275"/>
      <c r="H132" s="276"/>
      <c r="I132" s="276"/>
      <c r="J132" s="276"/>
      <c r="K132" s="276"/>
      <c r="L132" s="402">
        <f>'July 1 to 15, 2018'!BC16</f>
        <v>0</v>
      </c>
      <c r="M132" s="403"/>
      <c r="N132" s="403"/>
      <c r="O132" s="403"/>
      <c r="P132" s="276"/>
      <c r="Q132" s="253"/>
      <c r="R132" s="252"/>
      <c r="S132" s="252"/>
      <c r="T132" s="252"/>
      <c r="U132" s="252"/>
      <c r="V132" s="252"/>
      <c r="W132" s="252"/>
      <c r="X132" s="254"/>
      <c r="Y132" s="239"/>
      <c r="Z132" s="239"/>
      <c r="AA132" s="189"/>
      <c r="AB132" s="189"/>
      <c r="AC132" s="189"/>
      <c r="AG132" s="189"/>
      <c r="AH132" s="189"/>
      <c r="AI132" s="189"/>
      <c r="AJ132" s="189"/>
      <c r="AK132" s="239"/>
      <c r="AL132" s="239"/>
      <c r="AM132" s="239"/>
      <c r="AN132" s="239"/>
      <c r="AO132" s="239"/>
      <c r="AP132" s="239"/>
      <c r="AQ132" s="239"/>
      <c r="AR132" s="239"/>
      <c r="AS132" s="230"/>
      <c r="AV132" s="266"/>
      <c r="AW132" s="281"/>
      <c r="AX132" s="275"/>
      <c r="AY132" s="275"/>
      <c r="AZ132" s="275"/>
      <c r="BA132" s="275"/>
      <c r="BB132" s="276"/>
      <c r="BC132" s="276"/>
      <c r="BD132" s="276"/>
      <c r="BE132" s="276"/>
      <c r="BF132" s="402">
        <f>'July 1 to 15, 2018'!BC17</f>
        <v>0</v>
      </c>
      <c r="BG132" s="403"/>
      <c r="BH132" s="403"/>
      <c r="BI132" s="403"/>
      <c r="BJ132" s="276"/>
      <c r="BK132" s="253"/>
      <c r="BL132" s="252"/>
      <c r="BM132" s="252"/>
      <c r="BN132" s="252"/>
      <c r="BO132" s="252"/>
      <c r="BP132" s="252"/>
      <c r="BQ132" s="252"/>
      <c r="BR132" s="254"/>
      <c r="BS132" s="239"/>
      <c r="BT132" s="239"/>
      <c r="BU132" s="189"/>
      <c r="BV132" s="189"/>
      <c r="BW132" s="189"/>
      <c r="CA132" s="189"/>
      <c r="CB132" s="189"/>
      <c r="CC132" s="189"/>
      <c r="CD132" s="189"/>
      <c r="CE132" s="239"/>
      <c r="CF132" s="239"/>
      <c r="CG132" s="239"/>
      <c r="CH132" s="239"/>
      <c r="CI132" s="239"/>
      <c r="CJ132" s="239"/>
      <c r="CK132" s="239"/>
      <c r="CL132" s="239"/>
      <c r="CM132" s="230"/>
    </row>
    <row r="133" spans="2:91" ht="12.75" customHeight="1" x14ac:dyDescent="0.2">
      <c r="B133" s="266"/>
      <c r="C133" s="282" t="s">
        <v>154</v>
      </c>
      <c r="D133" s="283"/>
      <c r="E133" s="283"/>
      <c r="F133" s="283"/>
      <c r="G133" s="283"/>
      <c r="H133" s="284"/>
      <c r="I133" s="284"/>
      <c r="J133" s="284"/>
      <c r="K133" s="284"/>
      <c r="L133" s="284"/>
      <c r="M133" s="284"/>
      <c r="N133" s="284"/>
      <c r="O133" s="284"/>
      <c r="P133" s="257"/>
      <c r="Q133" s="258"/>
      <c r="R133" s="405">
        <f>'July 1 to 15, 2018'!AR16</f>
        <v>0</v>
      </c>
      <c r="S133" s="405"/>
      <c r="T133" s="405"/>
      <c r="U133" s="405"/>
      <c r="V133" s="405"/>
      <c r="W133" s="257"/>
      <c r="X133" s="260"/>
      <c r="Y133" s="239"/>
      <c r="Z133" s="239"/>
      <c r="AA133" s="189"/>
      <c r="AB133" s="189"/>
      <c r="AC133" s="189"/>
      <c r="AG133" s="189"/>
      <c r="AH133" s="189"/>
      <c r="AI133" s="189"/>
      <c r="AJ133" s="189"/>
      <c r="AK133" s="239"/>
      <c r="AL133" s="239"/>
      <c r="AM133" s="239"/>
      <c r="AN133" s="239"/>
      <c r="AO133" s="239"/>
      <c r="AP133" s="239"/>
      <c r="AQ133" s="239"/>
      <c r="AR133" s="239"/>
      <c r="AS133" s="230"/>
      <c r="AV133" s="266"/>
      <c r="AW133" s="282" t="s">
        <v>154</v>
      </c>
      <c r="AX133" s="283"/>
      <c r="AY133" s="283"/>
      <c r="AZ133" s="283"/>
      <c r="BA133" s="283"/>
      <c r="BB133" s="284"/>
      <c r="BC133" s="284"/>
      <c r="BD133" s="284"/>
      <c r="BE133" s="284"/>
      <c r="BF133" s="284"/>
      <c r="BG133" s="284"/>
      <c r="BH133" s="284"/>
      <c r="BI133" s="284"/>
      <c r="BJ133" s="257"/>
      <c r="BK133" s="258"/>
      <c r="BL133" s="405">
        <f>'July 1 to 15, 2018'!AR17</f>
        <v>0</v>
      </c>
      <c r="BM133" s="405"/>
      <c r="BN133" s="405"/>
      <c r="BO133" s="405"/>
      <c r="BP133" s="405"/>
      <c r="BQ133" s="257"/>
      <c r="BR133" s="260"/>
      <c r="BS133" s="239"/>
      <c r="BT133" s="239"/>
      <c r="BU133" s="189"/>
      <c r="BV133" s="189"/>
      <c r="BW133" s="189"/>
      <c r="CA133" s="189"/>
      <c r="CB133" s="189"/>
      <c r="CC133" s="189"/>
      <c r="CD133" s="189"/>
      <c r="CE133" s="239"/>
      <c r="CF133" s="239"/>
      <c r="CG133" s="239"/>
      <c r="CH133" s="239"/>
      <c r="CI133" s="239"/>
      <c r="CJ133" s="239"/>
      <c r="CK133" s="239"/>
      <c r="CL133" s="239"/>
      <c r="CM133" s="230"/>
    </row>
    <row r="134" spans="2:91" ht="12.75" customHeight="1" x14ac:dyDescent="0.2">
      <c r="B134" s="266"/>
      <c r="C134" s="241"/>
      <c r="D134" s="241"/>
      <c r="E134" s="241"/>
      <c r="F134" s="241"/>
      <c r="G134" s="241"/>
      <c r="H134" s="241"/>
      <c r="I134" s="241"/>
      <c r="J134" s="241"/>
      <c r="K134" s="241"/>
      <c r="L134" s="241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  <c r="AA134" s="189"/>
      <c r="AB134" s="189"/>
      <c r="AC134" s="189"/>
      <c r="AG134" s="189"/>
      <c r="AH134" s="189"/>
      <c r="AI134" s="189"/>
      <c r="AJ134" s="189"/>
      <c r="AK134" s="239"/>
      <c r="AL134" s="239"/>
      <c r="AM134" s="239"/>
      <c r="AN134" s="239"/>
      <c r="AO134" s="239"/>
      <c r="AP134" s="239"/>
      <c r="AQ134" s="239"/>
      <c r="AR134" s="239"/>
      <c r="AS134" s="230"/>
      <c r="AV134" s="266"/>
      <c r="AW134" s="241"/>
      <c r="AX134" s="241"/>
      <c r="AY134" s="241"/>
      <c r="AZ134" s="241"/>
      <c r="BA134" s="241"/>
      <c r="BB134" s="241"/>
      <c r="BC134" s="241"/>
      <c r="BD134" s="241"/>
      <c r="BE134" s="241"/>
      <c r="BF134" s="241"/>
      <c r="BG134" s="239"/>
      <c r="BH134" s="239"/>
      <c r="BI134" s="239"/>
      <c r="BJ134" s="239"/>
      <c r="BK134" s="239"/>
      <c r="BL134" s="239"/>
      <c r="BM134" s="239"/>
      <c r="BN134" s="239"/>
      <c r="BO134" s="239"/>
      <c r="BP134" s="239"/>
      <c r="BQ134" s="239"/>
      <c r="BR134" s="239"/>
      <c r="BS134" s="239"/>
      <c r="BT134" s="239"/>
      <c r="BU134" s="189"/>
      <c r="BV134" s="189"/>
      <c r="BW134" s="189"/>
      <c r="CA134" s="189"/>
      <c r="CB134" s="189"/>
      <c r="CC134" s="189"/>
      <c r="CD134" s="189"/>
      <c r="CE134" s="239"/>
      <c r="CF134" s="239"/>
      <c r="CG134" s="239"/>
      <c r="CH134" s="239"/>
      <c r="CI134" s="239"/>
      <c r="CJ134" s="239"/>
      <c r="CK134" s="239"/>
      <c r="CL134" s="239"/>
      <c r="CM134" s="230"/>
    </row>
    <row r="135" spans="2:91" ht="12.75" customHeight="1" x14ac:dyDescent="0.25">
      <c r="B135" s="266"/>
      <c r="C135" s="189" t="s">
        <v>155</v>
      </c>
      <c r="D135" s="189"/>
      <c r="E135" s="189"/>
      <c r="F135" s="189"/>
      <c r="G135" s="241"/>
      <c r="I135" s="241"/>
      <c r="J135" s="241"/>
      <c r="K135" s="241"/>
      <c r="L135" s="241"/>
      <c r="M135" s="239"/>
      <c r="N135" s="239"/>
      <c r="O135" s="239"/>
      <c r="P135" s="239"/>
      <c r="Q135" s="239"/>
      <c r="R135" s="407">
        <f>'July 1 to 15, 2018'!BH16</f>
        <v>0</v>
      </c>
      <c r="S135" s="407"/>
      <c r="T135" s="407"/>
      <c r="U135" s="407"/>
      <c r="V135" s="407"/>
      <c r="W135" s="239"/>
      <c r="X135" s="239"/>
      <c r="Y135" s="239"/>
      <c r="Z135" s="239"/>
      <c r="AA135" s="189" t="s">
        <v>187</v>
      </c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  <c r="AL135" s="239"/>
      <c r="AM135" s="239"/>
      <c r="AN135" s="408">
        <f>'July 1 to 15, 2018'!BS16</f>
        <v>0</v>
      </c>
      <c r="AO135" s="409"/>
      <c r="AP135" s="409"/>
      <c r="AQ135" s="409"/>
      <c r="AR135" s="409"/>
      <c r="AS135" s="230"/>
      <c r="AV135" s="266"/>
      <c r="AW135" s="189" t="s">
        <v>155</v>
      </c>
      <c r="AX135" s="189"/>
      <c r="AY135" s="189"/>
      <c r="AZ135" s="189"/>
      <c r="BA135" s="241"/>
      <c r="BC135" s="241"/>
      <c r="BD135" s="241"/>
      <c r="BE135" s="241"/>
      <c r="BF135" s="241"/>
      <c r="BG135" s="239"/>
      <c r="BH135" s="239"/>
      <c r="BI135" s="239"/>
      <c r="BJ135" s="239"/>
      <c r="BK135" s="239"/>
      <c r="BL135" s="407">
        <f>'July 1 to 15, 2018'!BH17</f>
        <v>0</v>
      </c>
      <c r="BM135" s="407"/>
      <c r="BN135" s="407"/>
      <c r="BO135" s="407"/>
      <c r="BP135" s="407"/>
      <c r="BQ135" s="239"/>
      <c r="BR135" s="239"/>
      <c r="BS135" s="239"/>
      <c r="BT135" s="239"/>
      <c r="BU135" s="189" t="s">
        <v>187</v>
      </c>
      <c r="BV135" s="239"/>
      <c r="BW135" s="239"/>
      <c r="BX135" s="239"/>
      <c r="BY135" s="239"/>
      <c r="BZ135" s="239"/>
      <c r="CA135" s="239"/>
      <c r="CB135" s="239"/>
      <c r="CC135" s="239"/>
      <c r="CD135" s="239"/>
      <c r="CE135" s="239"/>
      <c r="CF135" s="239"/>
      <c r="CG135" s="239"/>
      <c r="CH135" s="408">
        <f>'July 1 to 15, 2018'!BS17</f>
        <v>0</v>
      </c>
      <c r="CI135" s="409"/>
      <c r="CJ135" s="409"/>
      <c r="CK135" s="409"/>
      <c r="CL135" s="409"/>
      <c r="CM135" s="230"/>
    </row>
    <row r="136" spans="2:91" ht="12.75" customHeight="1" x14ac:dyDescent="0.2">
      <c r="B136" s="266"/>
      <c r="C136" s="410" t="s">
        <v>188</v>
      </c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410"/>
      <c r="AB136" s="410"/>
      <c r="AC136" s="410"/>
      <c r="AD136" s="410"/>
      <c r="AE136" s="410"/>
      <c r="AF136" s="410"/>
      <c r="AG136" s="410"/>
      <c r="AH136" s="410"/>
      <c r="AI136" s="410"/>
      <c r="AJ136" s="410"/>
      <c r="AK136" s="410"/>
      <c r="AL136" s="410"/>
      <c r="AM136" s="410"/>
      <c r="AN136" s="410"/>
      <c r="AO136" s="410"/>
      <c r="AP136" s="410"/>
      <c r="AQ136" s="410"/>
      <c r="AR136" s="410"/>
      <c r="AS136" s="230"/>
      <c r="AV136" s="266"/>
      <c r="AW136" s="410" t="s">
        <v>188</v>
      </c>
      <c r="AX136" s="410"/>
      <c r="AY136" s="410"/>
      <c r="AZ136" s="410"/>
      <c r="BA136" s="410"/>
      <c r="BB136" s="410"/>
      <c r="BC136" s="410"/>
      <c r="BD136" s="410"/>
      <c r="BE136" s="410"/>
      <c r="BF136" s="410"/>
      <c r="BG136" s="410"/>
      <c r="BH136" s="410"/>
      <c r="BI136" s="410"/>
      <c r="BJ136" s="410"/>
      <c r="BK136" s="410"/>
      <c r="BL136" s="410"/>
      <c r="BM136" s="410"/>
      <c r="BN136" s="410"/>
      <c r="BO136" s="410"/>
      <c r="BP136" s="410"/>
      <c r="BQ136" s="410"/>
      <c r="BR136" s="410"/>
      <c r="BS136" s="410"/>
      <c r="BT136" s="410"/>
      <c r="BU136" s="410"/>
      <c r="BV136" s="410"/>
      <c r="BW136" s="410"/>
      <c r="BX136" s="410"/>
      <c r="BY136" s="410"/>
      <c r="BZ136" s="410"/>
      <c r="CA136" s="410"/>
      <c r="CB136" s="410"/>
      <c r="CC136" s="410"/>
      <c r="CD136" s="410"/>
      <c r="CE136" s="410"/>
      <c r="CF136" s="410"/>
      <c r="CG136" s="410"/>
      <c r="CH136" s="410"/>
      <c r="CI136" s="410"/>
      <c r="CJ136" s="410"/>
      <c r="CK136" s="410"/>
      <c r="CL136" s="410"/>
      <c r="CM136" s="230"/>
    </row>
    <row r="137" spans="2:91" ht="12.75" customHeight="1" x14ac:dyDescent="0.2">
      <c r="B137" s="266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0"/>
      <c r="N137" s="410"/>
      <c r="O137" s="410"/>
      <c r="P137" s="410"/>
      <c r="Q137" s="410"/>
      <c r="R137" s="410"/>
      <c r="S137" s="410"/>
      <c r="T137" s="410"/>
      <c r="U137" s="410"/>
      <c r="V137" s="410"/>
      <c r="W137" s="410"/>
      <c r="X137" s="410"/>
      <c r="Y137" s="410"/>
      <c r="Z137" s="410"/>
      <c r="AA137" s="410"/>
      <c r="AB137" s="410"/>
      <c r="AC137" s="410"/>
      <c r="AD137" s="410"/>
      <c r="AE137" s="410"/>
      <c r="AF137" s="410"/>
      <c r="AG137" s="410"/>
      <c r="AH137" s="410"/>
      <c r="AI137" s="410"/>
      <c r="AJ137" s="410"/>
      <c r="AK137" s="410"/>
      <c r="AL137" s="410"/>
      <c r="AM137" s="410"/>
      <c r="AN137" s="410"/>
      <c r="AO137" s="410"/>
      <c r="AP137" s="410"/>
      <c r="AQ137" s="410"/>
      <c r="AR137" s="410"/>
      <c r="AS137" s="230"/>
      <c r="AV137" s="266"/>
      <c r="AW137" s="410"/>
      <c r="AX137" s="410"/>
      <c r="AY137" s="410"/>
      <c r="AZ137" s="410"/>
      <c r="BA137" s="410"/>
      <c r="BB137" s="410"/>
      <c r="BC137" s="410"/>
      <c r="BD137" s="410"/>
      <c r="BE137" s="410"/>
      <c r="BF137" s="410"/>
      <c r="BG137" s="410"/>
      <c r="BH137" s="410"/>
      <c r="BI137" s="410"/>
      <c r="BJ137" s="410"/>
      <c r="BK137" s="410"/>
      <c r="BL137" s="410"/>
      <c r="BM137" s="410"/>
      <c r="BN137" s="410"/>
      <c r="BO137" s="410"/>
      <c r="BP137" s="410"/>
      <c r="BQ137" s="410"/>
      <c r="BR137" s="410"/>
      <c r="BS137" s="410"/>
      <c r="BT137" s="410"/>
      <c r="BU137" s="410"/>
      <c r="BV137" s="410"/>
      <c r="BW137" s="410"/>
      <c r="BX137" s="410"/>
      <c r="BY137" s="410"/>
      <c r="BZ137" s="410"/>
      <c r="CA137" s="410"/>
      <c r="CB137" s="410"/>
      <c r="CC137" s="410"/>
      <c r="CD137" s="410"/>
      <c r="CE137" s="410"/>
      <c r="CF137" s="410"/>
      <c r="CG137" s="410"/>
      <c r="CH137" s="410"/>
      <c r="CI137" s="410"/>
      <c r="CJ137" s="410"/>
      <c r="CK137" s="410"/>
      <c r="CL137" s="410"/>
      <c r="CM137" s="230"/>
    </row>
    <row r="138" spans="2:91" ht="12.75" customHeight="1" x14ac:dyDescent="0.2">
      <c r="B138" s="233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  <c r="AA138" s="410"/>
      <c r="AB138" s="410"/>
      <c r="AC138" s="410"/>
      <c r="AD138" s="410"/>
      <c r="AE138" s="410"/>
      <c r="AF138" s="410"/>
      <c r="AG138" s="410"/>
      <c r="AH138" s="410"/>
      <c r="AI138" s="410"/>
      <c r="AJ138" s="410"/>
      <c r="AK138" s="410"/>
      <c r="AL138" s="410"/>
      <c r="AM138" s="410"/>
      <c r="AN138" s="410"/>
      <c r="AO138" s="410"/>
      <c r="AP138" s="410"/>
      <c r="AQ138" s="410"/>
      <c r="AR138" s="410"/>
      <c r="AS138" s="230"/>
      <c r="AV138" s="233"/>
      <c r="AW138" s="410"/>
      <c r="AX138" s="410"/>
      <c r="AY138" s="410"/>
      <c r="AZ138" s="410"/>
      <c r="BA138" s="410"/>
      <c r="BB138" s="410"/>
      <c r="BC138" s="410"/>
      <c r="BD138" s="410"/>
      <c r="BE138" s="410"/>
      <c r="BF138" s="410"/>
      <c r="BG138" s="410"/>
      <c r="BH138" s="410"/>
      <c r="BI138" s="410"/>
      <c r="BJ138" s="410"/>
      <c r="BK138" s="410"/>
      <c r="BL138" s="410"/>
      <c r="BM138" s="410"/>
      <c r="BN138" s="410"/>
      <c r="BO138" s="410"/>
      <c r="BP138" s="410"/>
      <c r="BQ138" s="410"/>
      <c r="BR138" s="410"/>
      <c r="BS138" s="410"/>
      <c r="BT138" s="410"/>
      <c r="BU138" s="410"/>
      <c r="BV138" s="410"/>
      <c r="BW138" s="410"/>
      <c r="BX138" s="410"/>
      <c r="BY138" s="410"/>
      <c r="BZ138" s="410"/>
      <c r="CA138" s="410"/>
      <c r="CB138" s="410"/>
      <c r="CC138" s="410"/>
      <c r="CD138" s="410"/>
      <c r="CE138" s="410"/>
      <c r="CF138" s="410"/>
      <c r="CG138" s="410"/>
      <c r="CH138" s="410"/>
      <c r="CI138" s="410"/>
      <c r="CJ138" s="410"/>
      <c r="CK138" s="410"/>
      <c r="CL138" s="410"/>
      <c r="CM138" s="230"/>
    </row>
    <row r="139" spans="2:91" ht="12.75" customHeight="1" x14ac:dyDescent="0.2">
      <c r="B139" s="272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411"/>
      <c r="AB139" s="411"/>
      <c r="AC139" s="411"/>
      <c r="AD139" s="411"/>
      <c r="AE139" s="411"/>
      <c r="AF139" s="411"/>
      <c r="AG139" s="411"/>
      <c r="AH139" s="411"/>
      <c r="AI139" s="411"/>
      <c r="AJ139" s="411"/>
      <c r="AK139" s="411"/>
      <c r="AL139" s="411"/>
      <c r="AM139" s="411"/>
      <c r="AN139" s="411"/>
      <c r="AO139" s="411"/>
      <c r="AP139" s="411"/>
      <c r="AQ139" s="411"/>
      <c r="AR139" s="411"/>
      <c r="AS139" s="254"/>
      <c r="AV139" s="272"/>
      <c r="AW139" s="411"/>
      <c r="AX139" s="411"/>
      <c r="AY139" s="411"/>
      <c r="AZ139" s="411"/>
      <c r="BA139" s="411"/>
      <c r="BB139" s="411"/>
      <c r="BC139" s="411"/>
      <c r="BD139" s="411"/>
      <c r="BE139" s="411"/>
      <c r="BF139" s="411"/>
      <c r="BG139" s="411"/>
      <c r="BH139" s="411"/>
      <c r="BI139" s="411"/>
      <c r="BJ139" s="411"/>
      <c r="BK139" s="411"/>
      <c r="BL139" s="411"/>
      <c r="BM139" s="411"/>
      <c r="BN139" s="411"/>
      <c r="BO139" s="411"/>
      <c r="BP139" s="411"/>
      <c r="BQ139" s="411"/>
      <c r="BR139" s="411"/>
      <c r="BS139" s="411"/>
      <c r="BT139" s="411"/>
      <c r="BU139" s="411"/>
      <c r="BV139" s="411"/>
      <c r="BW139" s="411"/>
      <c r="BX139" s="411"/>
      <c r="BY139" s="411"/>
      <c r="BZ139" s="411"/>
      <c r="CA139" s="411"/>
      <c r="CB139" s="411"/>
      <c r="CC139" s="411"/>
      <c r="CD139" s="411"/>
      <c r="CE139" s="411"/>
      <c r="CF139" s="411"/>
      <c r="CG139" s="411"/>
      <c r="CH139" s="411"/>
      <c r="CI139" s="411"/>
      <c r="CJ139" s="411"/>
      <c r="CK139" s="411"/>
      <c r="CL139" s="411"/>
      <c r="CM139" s="254"/>
    </row>
    <row r="142" spans="2:91" ht="12.75" customHeight="1" x14ac:dyDescent="0.2">
      <c r="B142" s="226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27"/>
      <c r="AC142" s="227"/>
      <c r="AD142" s="227"/>
      <c r="AE142" s="227"/>
      <c r="AF142" s="227"/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8"/>
      <c r="AV142" s="226"/>
      <c r="AW142" s="227"/>
      <c r="AX142" s="227"/>
      <c r="AY142" s="227"/>
      <c r="AZ142" s="227"/>
      <c r="BA142" s="227"/>
      <c r="BB142" s="227"/>
      <c r="BC142" s="227"/>
      <c r="BD142" s="227"/>
      <c r="BE142" s="227"/>
      <c r="BF142" s="227"/>
      <c r="BG142" s="227"/>
      <c r="BH142" s="227"/>
      <c r="BI142" s="227"/>
      <c r="BJ142" s="227"/>
      <c r="BK142" s="227"/>
      <c r="BL142" s="227"/>
      <c r="BM142" s="227"/>
      <c r="BN142" s="227"/>
      <c r="BO142" s="227"/>
      <c r="BP142" s="227"/>
      <c r="BQ142" s="227"/>
      <c r="BR142" s="227"/>
      <c r="BS142" s="227"/>
      <c r="BT142" s="227"/>
      <c r="BU142" s="227"/>
      <c r="BV142" s="227"/>
      <c r="BW142" s="227"/>
      <c r="BX142" s="227"/>
      <c r="BY142" s="227"/>
      <c r="BZ142" s="227"/>
      <c r="CA142" s="227"/>
      <c r="CB142" s="227"/>
      <c r="CC142" s="227"/>
      <c r="CD142" s="227"/>
      <c r="CE142" s="227"/>
      <c r="CF142" s="227"/>
      <c r="CG142" s="227"/>
      <c r="CH142" s="227"/>
      <c r="CI142" s="227"/>
      <c r="CJ142" s="227"/>
      <c r="CK142" s="227"/>
      <c r="CL142" s="227"/>
      <c r="CM142" s="228"/>
    </row>
    <row r="143" spans="2:91" ht="12.75" customHeight="1" x14ac:dyDescent="0.2">
      <c r="B143" s="229"/>
      <c r="C143" s="424" t="s">
        <v>168</v>
      </c>
      <c r="D143" s="424"/>
      <c r="E143" s="424"/>
      <c r="F143" s="424"/>
      <c r="G143" s="424"/>
      <c r="H143" s="424"/>
      <c r="I143" s="424"/>
      <c r="J143" s="424"/>
      <c r="K143" s="424"/>
      <c r="L143" s="425">
        <f>'July 1 to 15, 2018'!A18</f>
        <v>9</v>
      </c>
      <c r="M143" s="426"/>
      <c r="N143" s="429">
        <f>'July 1 to 15, 2018'!B18</f>
        <v>0</v>
      </c>
      <c r="O143" s="429"/>
      <c r="P143" s="429"/>
      <c r="Q143" s="429"/>
      <c r="R143" s="429"/>
      <c r="S143" s="429"/>
      <c r="T143" s="429"/>
      <c r="U143" s="429"/>
      <c r="V143" s="429"/>
      <c r="W143" s="429"/>
      <c r="X143" s="430"/>
      <c r="Y143" s="433" t="s">
        <v>190</v>
      </c>
      <c r="Z143" s="434"/>
      <c r="AA143" s="434"/>
      <c r="AB143" s="434"/>
      <c r="AC143" s="434"/>
      <c r="AD143" s="434"/>
      <c r="AE143" s="434"/>
      <c r="AF143" s="434"/>
      <c r="AG143" s="434"/>
      <c r="AH143" s="434"/>
      <c r="AI143" s="435"/>
      <c r="AJ143" s="227"/>
      <c r="AK143" s="227"/>
      <c r="AL143" s="227"/>
      <c r="AM143" s="227"/>
      <c r="AN143" s="227"/>
      <c r="AO143" s="227"/>
      <c r="AP143" s="227"/>
      <c r="AQ143" s="227"/>
      <c r="AR143" s="228"/>
      <c r="AS143" s="230"/>
      <c r="AV143" s="229"/>
      <c r="AW143" s="424" t="s">
        <v>168</v>
      </c>
      <c r="AX143" s="424"/>
      <c r="AY143" s="424"/>
      <c r="AZ143" s="424"/>
      <c r="BA143" s="424"/>
      <c r="BB143" s="424"/>
      <c r="BC143" s="424"/>
      <c r="BD143" s="424"/>
      <c r="BE143" s="424"/>
      <c r="BF143" s="425">
        <f>'July 1 to 15, 2018'!A19</f>
        <v>10</v>
      </c>
      <c r="BG143" s="426"/>
      <c r="BH143" s="429">
        <f>'July 1 to 15, 2018'!B19</f>
        <v>0</v>
      </c>
      <c r="BI143" s="429"/>
      <c r="BJ143" s="429"/>
      <c r="BK143" s="429"/>
      <c r="BL143" s="429"/>
      <c r="BM143" s="429"/>
      <c r="BN143" s="429"/>
      <c r="BO143" s="429"/>
      <c r="BP143" s="429"/>
      <c r="BQ143" s="429"/>
      <c r="BR143" s="430"/>
      <c r="BS143" s="433" t="s">
        <v>190</v>
      </c>
      <c r="BT143" s="434"/>
      <c r="BU143" s="434"/>
      <c r="BV143" s="434"/>
      <c r="BW143" s="434"/>
      <c r="BX143" s="434"/>
      <c r="BY143" s="434"/>
      <c r="BZ143" s="434"/>
      <c r="CA143" s="434"/>
      <c r="CB143" s="434"/>
      <c r="CC143" s="435"/>
      <c r="CD143" s="227"/>
      <c r="CE143" s="227"/>
      <c r="CF143" s="227"/>
      <c r="CG143" s="227"/>
      <c r="CH143" s="227"/>
      <c r="CI143" s="227"/>
      <c r="CJ143" s="227"/>
      <c r="CK143" s="227"/>
      <c r="CL143" s="228"/>
      <c r="CM143" s="230"/>
    </row>
    <row r="144" spans="2:91" ht="12.75" customHeight="1" x14ac:dyDescent="0.2">
      <c r="B144" s="229"/>
      <c r="C144" s="424"/>
      <c r="D144" s="424"/>
      <c r="E144" s="424"/>
      <c r="F144" s="424"/>
      <c r="G144" s="424"/>
      <c r="H144" s="424"/>
      <c r="I144" s="424"/>
      <c r="J144" s="424"/>
      <c r="K144" s="424"/>
      <c r="L144" s="427"/>
      <c r="M144" s="428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2"/>
      <c r="Y144" s="436"/>
      <c r="Z144" s="437"/>
      <c r="AA144" s="437"/>
      <c r="AB144" s="437"/>
      <c r="AC144" s="437"/>
      <c r="AD144" s="437"/>
      <c r="AE144" s="437"/>
      <c r="AF144" s="437"/>
      <c r="AG144" s="437"/>
      <c r="AH144" s="437"/>
      <c r="AI144" s="438"/>
      <c r="AJ144" s="231"/>
      <c r="AK144" s="231"/>
      <c r="AL144" s="231"/>
      <c r="AM144" s="231"/>
      <c r="AN144" s="231"/>
      <c r="AO144" s="231"/>
      <c r="AP144" s="231"/>
      <c r="AQ144" s="231"/>
      <c r="AR144" s="232"/>
      <c r="AS144" s="230"/>
      <c r="AV144" s="229"/>
      <c r="AW144" s="424"/>
      <c r="AX144" s="424"/>
      <c r="AY144" s="424"/>
      <c r="AZ144" s="424"/>
      <c r="BA144" s="424"/>
      <c r="BB144" s="424"/>
      <c r="BC144" s="424"/>
      <c r="BD144" s="424"/>
      <c r="BE144" s="424"/>
      <c r="BF144" s="427"/>
      <c r="BG144" s="428"/>
      <c r="BH144" s="431"/>
      <c r="BI144" s="431"/>
      <c r="BJ144" s="431"/>
      <c r="BK144" s="431"/>
      <c r="BL144" s="431"/>
      <c r="BM144" s="431"/>
      <c r="BN144" s="431"/>
      <c r="BO144" s="431"/>
      <c r="BP144" s="431"/>
      <c r="BQ144" s="431"/>
      <c r="BR144" s="432"/>
      <c r="BS144" s="436"/>
      <c r="BT144" s="437"/>
      <c r="BU144" s="437"/>
      <c r="BV144" s="437"/>
      <c r="BW144" s="437"/>
      <c r="BX144" s="437"/>
      <c r="BY144" s="437"/>
      <c r="BZ144" s="437"/>
      <c r="CA144" s="437"/>
      <c r="CB144" s="437"/>
      <c r="CC144" s="438"/>
      <c r="CD144" s="231"/>
      <c r="CE144" s="231"/>
      <c r="CF144" s="231"/>
      <c r="CG144" s="231"/>
      <c r="CH144" s="231"/>
      <c r="CI144" s="231"/>
      <c r="CJ144" s="231"/>
      <c r="CK144" s="231"/>
      <c r="CL144" s="232"/>
      <c r="CM144" s="230"/>
    </row>
    <row r="145" spans="2:91" ht="12.75" customHeight="1" x14ac:dyDescent="0.2">
      <c r="B145" s="229"/>
      <c r="C145" s="439" t="s">
        <v>169</v>
      </c>
      <c r="D145" s="440"/>
      <c r="E145" s="440"/>
      <c r="F145" s="440"/>
      <c r="G145" s="440"/>
      <c r="H145" s="440"/>
      <c r="I145" s="440"/>
      <c r="J145" s="440"/>
      <c r="K145" s="441"/>
      <c r="L145" s="445">
        <f>'July 1 to 15, 2018'!C18</f>
        <v>0</v>
      </c>
      <c r="M145" s="446"/>
      <c r="N145" s="446"/>
      <c r="O145" s="446"/>
      <c r="P145" s="446"/>
      <c r="Q145" s="446"/>
      <c r="R145" s="446"/>
      <c r="S145" s="446"/>
      <c r="T145" s="446"/>
      <c r="U145" s="446"/>
      <c r="V145" s="446"/>
      <c r="W145" s="446"/>
      <c r="X145" s="447"/>
      <c r="Y145" s="436"/>
      <c r="Z145" s="437"/>
      <c r="AA145" s="437"/>
      <c r="AB145" s="437"/>
      <c r="AC145" s="437"/>
      <c r="AD145" s="437"/>
      <c r="AE145" s="437"/>
      <c r="AF145" s="437"/>
      <c r="AG145" s="437"/>
      <c r="AH145" s="437"/>
      <c r="AI145" s="438"/>
      <c r="AJ145" s="231"/>
      <c r="AK145" s="231"/>
      <c r="AL145" s="231"/>
      <c r="AM145" s="231"/>
      <c r="AN145" s="231"/>
      <c r="AO145" s="231"/>
      <c r="AP145" s="231"/>
      <c r="AQ145" s="231"/>
      <c r="AR145" s="232"/>
      <c r="AS145" s="230"/>
      <c r="AV145" s="229"/>
      <c r="AW145" s="439" t="s">
        <v>169</v>
      </c>
      <c r="AX145" s="440"/>
      <c r="AY145" s="440"/>
      <c r="AZ145" s="440"/>
      <c r="BA145" s="440"/>
      <c r="BB145" s="440"/>
      <c r="BC145" s="440"/>
      <c r="BD145" s="440"/>
      <c r="BE145" s="441"/>
      <c r="BF145" s="445">
        <f>'July 1 to 15, 2018'!C19</f>
        <v>0</v>
      </c>
      <c r="BG145" s="446"/>
      <c r="BH145" s="446"/>
      <c r="BI145" s="446"/>
      <c r="BJ145" s="446"/>
      <c r="BK145" s="446"/>
      <c r="BL145" s="446"/>
      <c r="BM145" s="446"/>
      <c r="BN145" s="446"/>
      <c r="BO145" s="446"/>
      <c r="BP145" s="446"/>
      <c r="BQ145" s="446"/>
      <c r="BR145" s="447"/>
      <c r="BS145" s="436"/>
      <c r="BT145" s="437"/>
      <c r="BU145" s="437"/>
      <c r="BV145" s="437"/>
      <c r="BW145" s="437"/>
      <c r="BX145" s="437"/>
      <c r="BY145" s="437"/>
      <c r="BZ145" s="437"/>
      <c r="CA145" s="437"/>
      <c r="CB145" s="437"/>
      <c r="CC145" s="438"/>
      <c r="CD145" s="231"/>
      <c r="CE145" s="231"/>
      <c r="CF145" s="231"/>
      <c r="CG145" s="231"/>
      <c r="CH145" s="231"/>
      <c r="CI145" s="231"/>
      <c r="CJ145" s="231"/>
      <c r="CK145" s="231"/>
      <c r="CL145" s="232"/>
      <c r="CM145" s="230"/>
    </row>
    <row r="146" spans="2:91" ht="12.75" customHeight="1" x14ac:dyDescent="0.2">
      <c r="B146" s="233"/>
      <c r="C146" s="442"/>
      <c r="D146" s="443"/>
      <c r="E146" s="443"/>
      <c r="F146" s="443"/>
      <c r="G146" s="443"/>
      <c r="H146" s="443"/>
      <c r="I146" s="443"/>
      <c r="J146" s="443"/>
      <c r="K146" s="444"/>
      <c r="L146" s="442"/>
      <c r="M146" s="443"/>
      <c r="N146" s="443"/>
      <c r="O146" s="443"/>
      <c r="P146" s="443"/>
      <c r="Q146" s="443"/>
      <c r="R146" s="443"/>
      <c r="S146" s="443"/>
      <c r="T146" s="443"/>
      <c r="U146" s="443"/>
      <c r="V146" s="443"/>
      <c r="W146" s="443"/>
      <c r="X146" s="444"/>
      <c r="Y146" s="448" t="str">
        <f>'July 1 to 15, 2018'!B6</f>
        <v>December 15, 2018</v>
      </c>
      <c r="Z146" s="449"/>
      <c r="AA146" s="449"/>
      <c r="AB146" s="449"/>
      <c r="AC146" s="449"/>
      <c r="AD146" s="449"/>
      <c r="AE146" s="449"/>
      <c r="AF146" s="449"/>
      <c r="AG146" s="449"/>
      <c r="AH146" s="449"/>
      <c r="AI146" s="450"/>
      <c r="AJ146" s="234"/>
      <c r="AK146" s="234"/>
      <c r="AL146" s="234"/>
      <c r="AM146" s="234"/>
      <c r="AN146" s="234"/>
      <c r="AO146" s="234"/>
      <c r="AP146" s="234"/>
      <c r="AQ146" s="234"/>
      <c r="AR146" s="235"/>
      <c r="AS146" s="230"/>
      <c r="AV146" s="233"/>
      <c r="AW146" s="442"/>
      <c r="AX146" s="443"/>
      <c r="AY146" s="443"/>
      <c r="AZ146" s="443"/>
      <c r="BA146" s="443"/>
      <c r="BB146" s="443"/>
      <c r="BC146" s="443"/>
      <c r="BD146" s="443"/>
      <c r="BE146" s="444"/>
      <c r="BF146" s="442"/>
      <c r="BG146" s="443"/>
      <c r="BH146" s="443"/>
      <c r="BI146" s="443"/>
      <c r="BJ146" s="443"/>
      <c r="BK146" s="443"/>
      <c r="BL146" s="443"/>
      <c r="BM146" s="443"/>
      <c r="BN146" s="443"/>
      <c r="BO146" s="443"/>
      <c r="BP146" s="443"/>
      <c r="BQ146" s="443"/>
      <c r="BR146" s="444"/>
      <c r="BS146" s="448" t="str">
        <f>'July 1 to 15, 2018'!B6</f>
        <v>December 15, 2018</v>
      </c>
      <c r="BT146" s="449"/>
      <c r="BU146" s="449"/>
      <c r="BV146" s="449"/>
      <c r="BW146" s="449"/>
      <c r="BX146" s="449"/>
      <c r="BY146" s="449"/>
      <c r="BZ146" s="449"/>
      <c r="CA146" s="449"/>
      <c r="CB146" s="449"/>
      <c r="CC146" s="450"/>
      <c r="CD146" s="234"/>
      <c r="CE146" s="234"/>
      <c r="CF146" s="234"/>
      <c r="CG146" s="234"/>
      <c r="CH146" s="234"/>
      <c r="CI146" s="234"/>
      <c r="CJ146" s="234"/>
      <c r="CK146" s="234"/>
      <c r="CL146" s="235"/>
      <c r="CM146" s="230"/>
    </row>
    <row r="147" spans="2:91" ht="12.75" customHeight="1" x14ac:dyDescent="0.2">
      <c r="B147" s="236"/>
      <c r="J147" s="237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9"/>
      <c r="X147" s="239"/>
      <c r="Y147" s="239"/>
      <c r="Z147" s="239"/>
      <c r="AA147" s="239"/>
      <c r="AB147" s="239"/>
      <c r="AC147" s="239"/>
      <c r="AD147" s="239"/>
      <c r="AE147" s="239"/>
      <c r="AF147" s="239"/>
      <c r="AG147" s="239"/>
      <c r="AH147" s="239"/>
      <c r="AI147" s="239"/>
      <c r="AJ147" s="239"/>
      <c r="AK147" s="239"/>
      <c r="AL147" s="239"/>
      <c r="AM147" s="239"/>
      <c r="AN147" s="239"/>
      <c r="AO147" s="239"/>
      <c r="AP147" s="239"/>
      <c r="AQ147" s="239"/>
      <c r="AR147" s="239"/>
      <c r="AS147" s="230"/>
      <c r="AV147" s="236"/>
      <c r="BD147" s="237"/>
      <c r="BE147" s="238"/>
      <c r="BF147" s="238"/>
      <c r="BG147" s="238"/>
      <c r="BH147" s="238"/>
      <c r="BI147" s="238"/>
      <c r="BJ147" s="238"/>
      <c r="BK147" s="238"/>
      <c r="BL147" s="238"/>
      <c r="BM147" s="238"/>
      <c r="BN147" s="238"/>
      <c r="BO147" s="238"/>
      <c r="BP147" s="238"/>
      <c r="BQ147" s="239"/>
      <c r="BR147" s="239"/>
      <c r="BS147" s="239"/>
      <c r="BT147" s="239"/>
      <c r="BU147" s="239"/>
      <c r="BV147" s="239"/>
      <c r="BW147" s="239"/>
      <c r="BX147" s="239"/>
      <c r="BY147" s="239"/>
      <c r="BZ147" s="239"/>
      <c r="CA147" s="239"/>
      <c r="CB147" s="239"/>
      <c r="CC147" s="239"/>
      <c r="CD147" s="239"/>
      <c r="CE147" s="239"/>
      <c r="CF147" s="239"/>
      <c r="CG147" s="239"/>
      <c r="CH147" s="239"/>
      <c r="CI147" s="239"/>
      <c r="CJ147" s="239"/>
      <c r="CK147" s="239"/>
      <c r="CL147" s="239"/>
      <c r="CM147" s="230"/>
    </row>
    <row r="148" spans="2:91" ht="12.75" customHeight="1" x14ac:dyDescent="0.2">
      <c r="B148" s="233"/>
      <c r="C148" s="240"/>
      <c r="D148" s="241"/>
      <c r="E148" s="241"/>
      <c r="F148" s="241"/>
      <c r="G148" s="241"/>
      <c r="H148" s="241"/>
      <c r="I148" s="241"/>
      <c r="J148" s="241"/>
      <c r="K148" s="241"/>
      <c r="L148" s="241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S148" s="230"/>
      <c r="AV148" s="233"/>
      <c r="AW148" s="240"/>
      <c r="AX148" s="241"/>
      <c r="AY148" s="241"/>
      <c r="AZ148" s="241"/>
      <c r="BA148" s="241"/>
      <c r="BB148" s="241"/>
      <c r="BC148" s="241"/>
      <c r="BD148" s="241"/>
      <c r="BE148" s="241"/>
      <c r="BF148" s="241"/>
      <c r="BG148" s="239"/>
      <c r="BH148" s="239"/>
      <c r="BI148" s="239"/>
      <c r="BJ148" s="239"/>
      <c r="BK148" s="239"/>
      <c r="BL148" s="239"/>
      <c r="BM148" s="239"/>
      <c r="BN148" s="239"/>
      <c r="BO148" s="239"/>
      <c r="BP148" s="239"/>
      <c r="BQ148" s="239"/>
      <c r="BR148" s="239"/>
      <c r="BS148" s="239"/>
      <c r="BT148" s="239"/>
      <c r="CM148" s="230"/>
    </row>
    <row r="149" spans="2:91" ht="12.75" customHeight="1" x14ac:dyDescent="0.2">
      <c r="B149" s="242"/>
      <c r="C149" s="451" t="s">
        <v>170</v>
      </c>
      <c r="D149" s="452"/>
      <c r="E149" s="452"/>
      <c r="F149" s="452"/>
      <c r="G149" s="452"/>
      <c r="H149" s="452"/>
      <c r="I149" s="243"/>
      <c r="J149" s="244"/>
      <c r="K149" s="244"/>
      <c r="L149" s="244"/>
      <c r="M149" s="244"/>
      <c r="N149" s="244"/>
      <c r="O149" s="244"/>
      <c r="P149" s="244"/>
      <c r="Q149" s="245"/>
      <c r="R149" s="404">
        <f>'July 1 to 15, 2018'!AL18</f>
        <v>0</v>
      </c>
      <c r="S149" s="419"/>
      <c r="T149" s="419"/>
      <c r="U149" s="419"/>
      <c r="V149" s="419"/>
      <c r="W149" s="244"/>
      <c r="X149" s="246"/>
      <c r="Y149" s="239"/>
      <c r="Z149" s="239"/>
      <c r="AA149" s="453" t="s">
        <v>191</v>
      </c>
      <c r="AB149" s="454"/>
      <c r="AC149" s="454"/>
      <c r="AD149" s="454"/>
      <c r="AE149" s="454"/>
      <c r="AF149" s="454"/>
      <c r="AG149" s="454"/>
      <c r="AH149" s="454"/>
      <c r="AI149" s="454"/>
      <c r="AJ149" s="454"/>
      <c r="AK149" s="454"/>
      <c r="AL149" s="454"/>
      <c r="AM149" s="454"/>
      <c r="AN149" s="454"/>
      <c r="AO149" s="454"/>
      <c r="AP149" s="454"/>
      <c r="AQ149" s="454"/>
      <c r="AR149" s="455"/>
      <c r="AS149" s="230"/>
      <c r="AV149" s="242"/>
      <c r="AW149" s="451" t="s">
        <v>170</v>
      </c>
      <c r="AX149" s="452"/>
      <c r="AY149" s="452"/>
      <c r="AZ149" s="452"/>
      <c r="BA149" s="452"/>
      <c r="BB149" s="452"/>
      <c r="BC149" s="243"/>
      <c r="BD149" s="244"/>
      <c r="BE149" s="244"/>
      <c r="BF149" s="244"/>
      <c r="BG149" s="244"/>
      <c r="BH149" s="244"/>
      <c r="BI149" s="244"/>
      <c r="BJ149" s="244"/>
      <c r="BK149" s="245"/>
      <c r="BL149" s="404">
        <f>'July 1 to 15, 2018'!AL19</f>
        <v>0</v>
      </c>
      <c r="BM149" s="419"/>
      <c r="BN149" s="419"/>
      <c r="BO149" s="419"/>
      <c r="BP149" s="419"/>
      <c r="BQ149" s="244"/>
      <c r="BR149" s="246"/>
      <c r="BS149" s="239"/>
      <c r="BT149" s="239"/>
      <c r="BU149" s="453" t="s">
        <v>191</v>
      </c>
      <c r="BV149" s="454"/>
      <c r="BW149" s="454"/>
      <c r="BX149" s="454"/>
      <c r="BY149" s="454"/>
      <c r="BZ149" s="454"/>
      <c r="CA149" s="454"/>
      <c r="CB149" s="454"/>
      <c r="CC149" s="454"/>
      <c r="CD149" s="454"/>
      <c r="CE149" s="454"/>
      <c r="CF149" s="454"/>
      <c r="CG149" s="454"/>
      <c r="CH149" s="454"/>
      <c r="CI149" s="454"/>
      <c r="CJ149" s="454"/>
      <c r="CK149" s="454"/>
      <c r="CL149" s="455"/>
      <c r="CM149" s="230"/>
    </row>
    <row r="150" spans="2:91" ht="12.75" customHeight="1" x14ac:dyDescent="0.2">
      <c r="B150" s="247"/>
      <c r="C150" s="248"/>
      <c r="D150" s="249" t="s">
        <v>189</v>
      </c>
      <c r="E150" s="250"/>
      <c r="F150" s="250"/>
      <c r="G150" s="250"/>
      <c r="H150" s="250"/>
      <c r="I150" s="251"/>
      <c r="J150" s="252"/>
      <c r="K150" s="252"/>
      <c r="L150" s="402">
        <f>'July 1 to 15, 2018'!AI18</f>
        <v>0</v>
      </c>
      <c r="M150" s="403"/>
      <c r="N150" s="403"/>
      <c r="O150" s="403"/>
      <c r="P150" s="252"/>
      <c r="Q150" s="253"/>
      <c r="R150" s="252"/>
      <c r="S150" s="252"/>
      <c r="T150" s="252"/>
      <c r="U150" s="252"/>
      <c r="V150" s="252"/>
      <c r="W150" s="252"/>
      <c r="X150" s="254"/>
      <c r="Y150" s="239"/>
      <c r="Z150" s="239"/>
      <c r="AA150" s="255" t="s">
        <v>184</v>
      </c>
      <c r="AB150" s="256"/>
      <c r="AC150" s="256"/>
      <c r="AD150" s="257"/>
      <c r="AE150" s="257"/>
      <c r="AF150" s="257"/>
      <c r="AG150" s="256"/>
      <c r="AH150" s="256"/>
      <c r="AI150" s="256"/>
      <c r="AJ150" s="256"/>
      <c r="AK150" s="257"/>
      <c r="AL150" s="257"/>
      <c r="AM150" s="258"/>
      <c r="AN150" s="405">
        <f>'July 1 to 15, 2018'!BR18</f>
        <v>0</v>
      </c>
      <c r="AO150" s="405"/>
      <c r="AP150" s="405"/>
      <c r="AQ150" s="405"/>
      <c r="AR150" s="406"/>
      <c r="AS150" s="230"/>
      <c r="AV150" s="247"/>
      <c r="AW150" s="248"/>
      <c r="AX150" s="249" t="s">
        <v>189</v>
      </c>
      <c r="AY150" s="250"/>
      <c r="AZ150" s="250"/>
      <c r="BA150" s="250"/>
      <c r="BB150" s="250"/>
      <c r="BC150" s="251"/>
      <c r="BD150" s="252"/>
      <c r="BE150" s="252"/>
      <c r="BF150" s="402">
        <f>'July 1 to 15, 2018'!AI19</f>
        <v>0</v>
      </c>
      <c r="BG150" s="403"/>
      <c r="BH150" s="403"/>
      <c r="BI150" s="403"/>
      <c r="BJ150" s="252"/>
      <c r="BK150" s="253"/>
      <c r="BL150" s="252"/>
      <c r="BM150" s="252"/>
      <c r="BN150" s="252"/>
      <c r="BO150" s="252"/>
      <c r="BP150" s="252"/>
      <c r="BQ150" s="252"/>
      <c r="BR150" s="254"/>
      <c r="BS150" s="239"/>
      <c r="BT150" s="239"/>
      <c r="BU150" s="255" t="s">
        <v>184</v>
      </c>
      <c r="BV150" s="256"/>
      <c r="BW150" s="256"/>
      <c r="BX150" s="257"/>
      <c r="BY150" s="257"/>
      <c r="BZ150" s="257"/>
      <c r="CA150" s="256"/>
      <c r="CB150" s="256"/>
      <c r="CC150" s="256"/>
      <c r="CD150" s="256"/>
      <c r="CE150" s="257"/>
      <c r="CF150" s="257"/>
      <c r="CG150" s="258"/>
      <c r="CH150" s="405">
        <f>'July 1 to 15, 2018'!BR19</f>
        <v>0</v>
      </c>
      <c r="CI150" s="405"/>
      <c r="CJ150" s="405"/>
      <c r="CK150" s="405"/>
      <c r="CL150" s="406"/>
      <c r="CM150" s="230"/>
    </row>
    <row r="151" spans="2:91" ht="12.75" customHeight="1" x14ac:dyDescent="0.2">
      <c r="B151" s="247"/>
      <c r="C151" s="421" t="s">
        <v>171</v>
      </c>
      <c r="D151" s="422"/>
      <c r="E151" s="422"/>
      <c r="F151" s="422"/>
      <c r="G151" s="422"/>
      <c r="H151" s="422"/>
      <c r="I151" s="259"/>
      <c r="J151" s="257"/>
      <c r="K151" s="257"/>
      <c r="L151" s="405">
        <f>'July 1 to 15, 2018'!AS18</f>
        <v>0</v>
      </c>
      <c r="M151" s="423"/>
      <c r="N151" s="423"/>
      <c r="O151" s="423"/>
      <c r="P151" s="257"/>
      <c r="Q151" s="258"/>
      <c r="R151" s="405">
        <f>'July 1 to 15, 2018'!AT18</f>
        <v>0</v>
      </c>
      <c r="S151" s="423"/>
      <c r="T151" s="423"/>
      <c r="U151" s="423"/>
      <c r="V151" s="423"/>
      <c r="W151" s="257"/>
      <c r="X151" s="260"/>
      <c r="Y151" s="239"/>
      <c r="Z151" s="239"/>
      <c r="AA151" s="261" t="s">
        <v>139</v>
      </c>
      <c r="AB151" s="262"/>
      <c r="AC151" s="262"/>
      <c r="AD151" s="244"/>
      <c r="AE151" s="244"/>
      <c r="AF151" s="244"/>
      <c r="AG151" s="262"/>
      <c r="AH151" s="262"/>
      <c r="AI151" s="262"/>
      <c r="AJ151" s="262"/>
      <c r="AK151" s="244"/>
      <c r="AL151" s="244"/>
      <c r="AM151" s="245"/>
      <c r="AN151" s="244"/>
      <c r="AO151" s="244"/>
      <c r="AP151" s="244"/>
      <c r="AQ151" s="244"/>
      <c r="AR151" s="246"/>
      <c r="AS151" s="230"/>
      <c r="AV151" s="247"/>
      <c r="AW151" s="421" t="s">
        <v>171</v>
      </c>
      <c r="AX151" s="422"/>
      <c r="AY151" s="422"/>
      <c r="AZ151" s="422"/>
      <c r="BA151" s="422"/>
      <c r="BB151" s="422"/>
      <c r="BC151" s="259"/>
      <c r="BD151" s="257"/>
      <c r="BE151" s="257"/>
      <c r="BF151" s="405">
        <f>'July 1 to 15, 2018'!AS19</f>
        <v>0</v>
      </c>
      <c r="BG151" s="423"/>
      <c r="BH151" s="423"/>
      <c r="BI151" s="423"/>
      <c r="BJ151" s="257"/>
      <c r="BK151" s="258"/>
      <c r="BL151" s="405">
        <f>'July 1 to 15, 2018'!AT19</f>
        <v>0</v>
      </c>
      <c r="BM151" s="423"/>
      <c r="BN151" s="423"/>
      <c r="BO151" s="423"/>
      <c r="BP151" s="423"/>
      <c r="BQ151" s="257"/>
      <c r="BR151" s="260"/>
      <c r="BS151" s="239"/>
      <c r="BT151" s="239"/>
      <c r="BU151" s="261" t="s">
        <v>139</v>
      </c>
      <c r="BV151" s="262"/>
      <c r="BW151" s="262"/>
      <c r="BX151" s="244"/>
      <c r="BY151" s="244"/>
      <c r="BZ151" s="244"/>
      <c r="CA151" s="262"/>
      <c r="CB151" s="262"/>
      <c r="CC151" s="262"/>
      <c r="CD151" s="262"/>
      <c r="CE151" s="244"/>
      <c r="CF151" s="244"/>
      <c r="CG151" s="245"/>
      <c r="CH151" s="244"/>
      <c r="CI151" s="244"/>
      <c r="CJ151" s="244"/>
      <c r="CK151" s="244"/>
      <c r="CL151" s="246"/>
      <c r="CM151" s="230"/>
    </row>
    <row r="152" spans="2:91" ht="12.75" customHeight="1" x14ac:dyDescent="0.2">
      <c r="B152" s="233"/>
      <c r="C152" s="263" t="s">
        <v>172</v>
      </c>
      <c r="D152" s="264"/>
      <c r="E152" s="264"/>
      <c r="F152" s="264"/>
      <c r="G152" s="264"/>
      <c r="H152" s="264"/>
      <c r="I152" s="264"/>
      <c r="J152" s="257"/>
      <c r="K152" s="257"/>
      <c r="L152" s="257"/>
      <c r="M152" s="257"/>
      <c r="N152" s="257"/>
      <c r="O152" s="257"/>
      <c r="P152" s="257"/>
      <c r="Q152" s="258"/>
      <c r="R152" s="405">
        <f>'July 1 to 15, 2018'!AQ18</f>
        <v>0</v>
      </c>
      <c r="S152" s="405"/>
      <c r="T152" s="405"/>
      <c r="U152" s="405"/>
      <c r="V152" s="405"/>
      <c r="W152" s="257"/>
      <c r="X152" s="260"/>
      <c r="Y152" s="239"/>
      <c r="Z152" s="239"/>
      <c r="AA152" s="233"/>
      <c r="AB152" s="241" t="s">
        <v>140</v>
      </c>
      <c r="AC152" s="241"/>
      <c r="AD152" s="239"/>
      <c r="AE152" s="239"/>
      <c r="AF152" s="239"/>
      <c r="AG152" s="241"/>
      <c r="AH152" s="241"/>
      <c r="AI152" s="241"/>
      <c r="AJ152" s="241"/>
      <c r="AK152" s="239"/>
      <c r="AL152" s="239"/>
      <c r="AM152" s="265"/>
      <c r="AN152" s="414">
        <f>'July 1 to 15, 2018'!BI18</f>
        <v>0</v>
      </c>
      <c r="AO152" s="414"/>
      <c r="AP152" s="414"/>
      <c r="AQ152" s="414"/>
      <c r="AR152" s="420"/>
      <c r="AS152" s="230"/>
      <c r="AV152" s="233"/>
      <c r="AW152" s="263" t="s">
        <v>172</v>
      </c>
      <c r="AX152" s="264"/>
      <c r="AY152" s="264"/>
      <c r="AZ152" s="264"/>
      <c r="BA152" s="264"/>
      <c r="BB152" s="264"/>
      <c r="BC152" s="264"/>
      <c r="BD152" s="257"/>
      <c r="BE152" s="257"/>
      <c r="BF152" s="257"/>
      <c r="BG152" s="257"/>
      <c r="BH152" s="257"/>
      <c r="BI152" s="257"/>
      <c r="BJ152" s="257"/>
      <c r="BK152" s="258"/>
      <c r="BL152" s="405">
        <f>'July 1 to 15, 2018'!AQ19</f>
        <v>0</v>
      </c>
      <c r="BM152" s="405"/>
      <c r="BN152" s="405"/>
      <c r="BO152" s="405"/>
      <c r="BP152" s="405"/>
      <c r="BQ152" s="257"/>
      <c r="BR152" s="260"/>
      <c r="BS152" s="239"/>
      <c r="BT152" s="239"/>
      <c r="BU152" s="233"/>
      <c r="BV152" s="241" t="s">
        <v>140</v>
      </c>
      <c r="BW152" s="241"/>
      <c r="BX152" s="239"/>
      <c r="BY152" s="239"/>
      <c r="BZ152" s="239"/>
      <c r="CA152" s="241"/>
      <c r="CB152" s="241"/>
      <c r="CC152" s="241"/>
      <c r="CD152" s="241"/>
      <c r="CE152" s="239"/>
      <c r="CF152" s="239"/>
      <c r="CG152" s="265"/>
      <c r="CH152" s="414">
        <f>'July 1 to 15, 2018'!BI19</f>
        <v>0</v>
      </c>
      <c r="CI152" s="414"/>
      <c r="CJ152" s="414"/>
      <c r="CK152" s="414"/>
      <c r="CL152" s="420"/>
      <c r="CM152" s="230"/>
    </row>
    <row r="153" spans="2:91" ht="12.75" customHeight="1" x14ac:dyDescent="0.2">
      <c r="B153" s="266"/>
      <c r="C153" s="240"/>
      <c r="D153" s="240"/>
      <c r="E153" s="240"/>
      <c r="F153" s="240"/>
      <c r="G153" s="240"/>
      <c r="H153" s="267"/>
      <c r="I153" s="267"/>
      <c r="J153" s="267"/>
      <c r="K153" s="267"/>
      <c r="L153" s="267"/>
      <c r="M153" s="268"/>
      <c r="N153" s="268"/>
      <c r="O153" s="268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3"/>
      <c r="AB153" s="241" t="s">
        <v>141</v>
      </c>
      <c r="AC153" s="241"/>
      <c r="AD153" s="239"/>
      <c r="AE153" s="239"/>
      <c r="AF153" s="239"/>
      <c r="AG153" s="241"/>
      <c r="AH153" s="241"/>
      <c r="AI153" s="241"/>
      <c r="AJ153" s="241"/>
      <c r="AK153" s="239"/>
      <c r="AL153" s="239"/>
      <c r="AM153" s="265"/>
      <c r="AN153" s="414">
        <f>'July 1 to 15, 2018'!BJ18</f>
        <v>0</v>
      </c>
      <c r="AO153" s="414"/>
      <c r="AP153" s="414"/>
      <c r="AQ153" s="414"/>
      <c r="AR153" s="420"/>
      <c r="AS153" s="230"/>
      <c r="AV153" s="266"/>
      <c r="AW153" s="240"/>
      <c r="AX153" s="240"/>
      <c r="AY153" s="240"/>
      <c r="AZ153" s="240"/>
      <c r="BA153" s="240"/>
      <c r="BB153" s="267"/>
      <c r="BC153" s="267"/>
      <c r="BD153" s="267"/>
      <c r="BE153" s="267"/>
      <c r="BF153" s="267"/>
      <c r="BG153" s="268"/>
      <c r="BH153" s="268"/>
      <c r="BI153" s="268"/>
      <c r="BJ153" s="239"/>
      <c r="BK153" s="239"/>
      <c r="BL153" s="239"/>
      <c r="BM153" s="239"/>
      <c r="BN153" s="239"/>
      <c r="BO153" s="239"/>
      <c r="BP153" s="239"/>
      <c r="BQ153" s="239"/>
      <c r="BR153" s="239"/>
      <c r="BS153" s="239"/>
      <c r="BT153" s="239"/>
      <c r="BU153" s="233"/>
      <c r="BV153" s="241" t="s">
        <v>141</v>
      </c>
      <c r="BW153" s="241"/>
      <c r="BX153" s="239"/>
      <c r="BY153" s="239"/>
      <c r="BZ153" s="239"/>
      <c r="CA153" s="241"/>
      <c r="CB153" s="241"/>
      <c r="CC153" s="241"/>
      <c r="CD153" s="241"/>
      <c r="CE153" s="239"/>
      <c r="CF153" s="239"/>
      <c r="CG153" s="265"/>
      <c r="CH153" s="414">
        <f>'July 1 to 15, 2018'!BJ19</f>
        <v>0</v>
      </c>
      <c r="CI153" s="414"/>
      <c r="CJ153" s="414"/>
      <c r="CK153" s="414"/>
      <c r="CL153" s="420"/>
      <c r="CM153" s="230"/>
    </row>
    <row r="154" spans="2:91" ht="12.75" customHeight="1" x14ac:dyDescent="0.2">
      <c r="B154" s="266"/>
      <c r="C154" s="240"/>
      <c r="D154" s="240"/>
      <c r="E154" s="240"/>
      <c r="F154" s="240"/>
      <c r="G154" s="240"/>
      <c r="H154" s="267"/>
      <c r="I154" s="267"/>
      <c r="J154" s="267"/>
      <c r="K154" s="267"/>
      <c r="L154" s="267"/>
      <c r="M154" s="268"/>
      <c r="N154" s="268"/>
      <c r="O154" s="268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3"/>
      <c r="AB154" s="241" t="s">
        <v>142</v>
      </c>
      <c r="AC154" s="241"/>
      <c r="AD154" s="239"/>
      <c r="AE154" s="239"/>
      <c r="AF154" s="239"/>
      <c r="AG154" s="241"/>
      <c r="AH154" s="241"/>
      <c r="AI154" s="241"/>
      <c r="AJ154" s="241"/>
      <c r="AK154" s="239"/>
      <c r="AL154" s="239"/>
      <c r="AM154" s="265"/>
      <c r="AN154" s="414">
        <f>'July 1 to 15, 2018'!BK18</f>
        <v>0</v>
      </c>
      <c r="AO154" s="414"/>
      <c r="AP154" s="414"/>
      <c r="AQ154" s="414"/>
      <c r="AR154" s="420"/>
      <c r="AS154" s="230"/>
      <c r="AV154" s="266"/>
      <c r="AW154" s="240"/>
      <c r="AX154" s="240"/>
      <c r="AY154" s="240"/>
      <c r="AZ154" s="240"/>
      <c r="BA154" s="240"/>
      <c r="BB154" s="267"/>
      <c r="BC154" s="267"/>
      <c r="BD154" s="267"/>
      <c r="BE154" s="267"/>
      <c r="BF154" s="267"/>
      <c r="BG154" s="268"/>
      <c r="BH154" s="268"/>
      <c r="BI154" s="268"/>
      <c r="BJ154" s="239"/>
      <c r="BK154" s="239"/>
      <c r="BL154" s="252"/>
      <c r="BM154" s="252"/>
      <c r="BN154" s="252"/>
      <c r="BO154" s="252"/>
      <c r="BP154" s="252"/>
      <c r="BQ154" s="239"/>
      <c r="BR154" s="239"/>
      <c r="BS154" s="239"/>
      <c r="BT154" s="239"/>
      <c r="BU154" s="233"/>
      <c r="BV154" s="241" t="s">
        <v>142</v>
      </c>
      <c r="BW154" s="241"/>
      <c r="BX154" s="239"/>
      <c r="BY154" s="239"/>
      <c r="BZ154" s="239"/>
      <c r="CA154" s="241"/>
      <c r="CB154" s="241"/>
      <c r="CC154" s="241"/>
      <c r="CD154" s="241"/>
      <c r="CE154" s="239"/>
      <c r="CF154" s="239"/>
      <c r="CG154" s="265"/>
      <c r="CH154" s="414">
        <f>'July 1 to 15, 2018'!BK19</f>
        <v>0</v>
      </c>
      <c r="CI154" s="414"/>
      <c r="CJ154" s="414"/>
      <c r="CK154" s="414"/>
      <c r="CL154" s="420"/>
      <c r="CM154" s="230"/>
    </row>
    <row r="155" spans="2:91" ht="12.75" customHeight="1" x14ac:dyDescent="0.2">
      <c r="B155" s="266"/>
      <c r="C155" s="269" t="s">
        <v>71</v>
      </c>
      <c r="D155" s="270"/>
      <c r="E155" s="270"/>
      <c r="F155" s="270"/>
      <c r="G155" s="270"/>
      <c r="H155" s="271"/>
      <c r="I155" s="271"/>
      <c r="J155" s="271"/>
      <c r="K155" s="271"/>
      <c r="L155" s="417">
        <f>L156+L157</f>
        <v>11</v>
      </c>
      <c r="M155" s="418"/>
      <c r="N155" s="418"/>
      <c r="O155" s="418"/>
      <c r="P155" s="418"/>
      <c r="Q155" s="245"/>
      <c r="R155" s="404"/>
      <c r="S155" s="419"/>
      <c r="T155" s="419"/>
      <c r="U155" s="419"/>
      <c r="V155" s="419"/>
      <c r="W155" s="244"/>
      <c r="X155" s="246"/>
      <c r="Y155" s="239"/>
      <c r="Z155" s="239"/>
      <c r="AA155" s="272"/>
      <c r="AB155" s="273"/>
      <c r="AC155" s="273"/>
      <c r="AD155" s="252"/>
      <c r="AE155" s="252"/>
      <c r="AF155" s="252"/>
      <c r="AG155" s="273"/>
      <c r="AH155" s="273"/>
      <c r="AI155" s="273"/>
      <c r="AJ155" s="273"/>
      <c r="AK155" s="252"/>
      <c r="AL155" s="252"/>
      <c r="AM155" s="253"/>
      <c r="AN155" s="252"/>
      <c r="AO155" s="252"/>
      <c r="AP155" s="252"/>
      <c r="AQ155" s="252"/>
      <c r="AR155" s="254"/>
      <c r="AS155" s="230"/>
      <c r="AV155" s="266"/>
      <c r="AW155" s="269" t="s">
        <v>71</v>
      </c>
      <c r="AX155" s="270"/>
      <c r="AY155" s="270"/>
      <c r="AZ155" s="270"/>
      <c r="BA155" s="270"/>
      <c r="BB155" s="271"/>
      <c r="BC155" s="271"/>
      <c r="BD155" s="271"/>
      <c r="BE155" s="271"/>
      <c r="BF155" s="417">
        <f>BF156+BF157</f>
        <v>11</v>
      </c>
      <c r="BG155" s="418"/>
      <c r="BH155" s="418"/>
      <c r="BI155" s="418"/>
      <c r="BJ155" s="418"/>
      <c r="BK155" s="245"/>
      <c r="BL155" s="239"/>
      <c r="BM155" s="239"/>
      <c r="BN155" s="239"/>
      <c r="BO155" s="239"/>
      <c r="BP155" s="239"/>
      <c r="BQ155" s="244"/>
      <c r="BR155" s="246"/>
      <c r="BS155" s="239"/>
      <c r="BT155" s="239"/>
      <c r="BU155" s="272"/>
      <c r="BV155" s="273"/>
      <c r="BW155" s="273"/>
      <c r="BX155" s="252"/>
      <c r="BY155" s="252"/>
      <c r="BZ155" s="252"/>
      <c r="CA155" s="273"/>
      <c r="CB155" s="273"/>
      <c r="CC155" s="273"/>
      <c r="CD155" s="273"/>
      <c r="CE155" s="252"/>
      <c r="CF155" s="252"/>
      <c r="CG155" s="253"/>
      <c r="CH155" s="252"/>
      <c r="CI155" s="252"/>
      <c r="CJ155" s="252"/>
      <c r="CK155" s="252"/>
      <c r="CL155" s="254"/>
      <c r="CM155" s="230"/>
    </row>
    <row r="156" spans="2:91" ht="12.75" customHeight="1" x14ac:dyDescent="0.2">
      <c r="B156" s="266"/>
      <c r="C156" s="266" t="s">
        <v>174</v>
      </c>
      <c r="D156" s="240"/>
      <c r="E156" s="240"/>
      <c r="F156" s="240"/>
      <c r="G156" s="240"/>
      <c r="H156" s="268"/>
      <c r="I156" s="268"/>
      <c r="J156" s="268"/>
      <c r="K156" s="268"/>
      <c r="L156" s="414">
        <f>'July 1 to 15, 2018'!AM18</f>
        <v>11</v>
      </c>
      <c r="M156" s="415"/>
      <c r="N156" s="415"/>
      <c r="O156" s="415"/>
      <c r="P156" s="239"/>
      <c r="Q156" s="265"/>
      <c r="R156" s="239"/>
      <c r="S156" s="239"/>
      <c r="T156" s="239"/>
      <c r="U156" s="239"/>
      <c r="V156" s="239"/>
      <c r="W156" s="239"/>
      <c r="X156" s="230"/>
      <c r="Y156" s="239"/>
      <c r="Z156" s="239"/>
      <c r="AA156" s="261" t="s">
        <v>143</v>
      </c>
      <c r="AB156" s="262"/>
      <c r="AC156" s="262"/>
      <c r="AD156" s="244"/>
      <c r="AE156" s="244"/>
      <c r="AF156" s="244"/>
      <c r="AG156" s="262"/>
      <c r="AH156" s="262"/>
      <c r="AI156" s="262"/>
      <c r="AJ156" s="262"/>
      <c r="AK156" s="244"/>
      <c r="AL156" s="246"/>
      <c r="AM156" s="245"/>
      <c r="AN156" s="244"/>
      <c r="AO156" s="244"/>
      <c r="AP156" s="244"/>
      <c r="AQ156" s="244"/>
      <c r="AR156" s="246"/>
      <c r="AS156" s="230"/>
      <c r="AV156" s="266"/>
      <c r="AW156" s="266" t="s">
        <v>174</v>
      </c>
      <c r="AX156" s="240"/>
      <c r="AY156" s="240"/>
      <c r="AZ156" s="240"/>
      <c r="BA156" s="240"/>
      <c r="BB156" s="268"/>
      <c r="BC156" s="268"/>
      <c r="BD156" s="268"/>
      <c r="BE156" s="268"/>
      <c r="BF156" s="414">
        <f>'July 1 to 15, 2018'!AM19</f>
        <v>11</v>
      </c>
      <c r="BG156" s="415"/>
      <c r="BH156" s="415"/>
      <c r="BI156" s="415"/>
      <c r="BJ156" s="239"/>
      <c r="BK156" s="265"/>
      <c r="BL156" s="239"/>
      <c r="BM156" s="239"/>
      <c r="BN156" s="239"/>
      <c r="BO156" s="239"/>
      <c r="BP156" s="239"/>
      <c r="BQ156" s="239"/>
      <c r="BR156" s="230"/>
      <c r="BS156" s="239"/>
      <c r="BT156" s="239"/>
      <c r="BU156" s="261" t="s">
        <v>143</v>
      </c>
      <c r="BV156" s="262"/>
      <c r="BW156" s="262"/>
      <c r="BX156" s="244"/>
      <c r="BY156" s="244"/>
      <c r="BZ156" s="244"/>
      <c r="CA156" s="262"/>
      <c r="CB156" s="262"/>
      <c r="CC156" s="262"/>
      <c r="CD156" s="262"/>
      <c r="CE156" s="244"/>
      <c r="CF156" s="246"/>
      <c r="CG156" s="245"/>
      <c r="CH156" s="244"/>
      <c r="CI156" s="244"/>
      <c r="CJ156" s="244"/>
      <c r="CK156" s="244"/>
      <c r="CL156" s="246"/>
      <c r="CM156" s="230"/>
    </row>
    <row r="157" spans="2:91" ht="12.75" customHeight="1" x14ac:dyDescent="0.2">
      <c r="B157" s="266"/>
      <c r="C157" s="274" t="s">
        <v>145</v>
      </c>
      <c r="D157" s="275"/>
      <c r="E157" s="275"/>
      <c r="F157" s="275"/>
      <c r="G157" s="275"/>
      <c r="H157" s="276"/>
      <c r="I157" s="276"/>
      <c r="J157" s="276"/>
      <c r="K157" s="276"/>
      <c r="L157" s="402">
        <f>'July 1 to 15, 2018'!AN148+'July 1 to 15, 2018'!AO18</f>
        <v>0</v>
      </c>
      <c r="M157" s="403"/>
      <c r="N157" s="403"/>
      <c r="O157" s="403"/>
      <c r="P157" s="252"/>
      <c r="Q157" s="253"/>
      <c r="R157" s="252"/>
      <c r="S157" s="252"/>
      <c r="T157" s="252"/>
      <c r="U157" s="252"/>
      <c r="V157" s="252"/>
      <c r="W157" s="252"/>
      <c r="X157" s="254"/>
      <c r="Y157" s="239"/>
      <c r="Z157" s="239"/>
      <c r="AA157" s="233"/>
      <c r="AB157" s="241" t="s">
        <v>144</v>
      </c>
      <c r="AC157" s="241"/>
      <c r="AD157" s="239"/>
      <c r="AE157" s="239"/>
      <c r="AF157" s="239"/>
      <c r="AG157" s="241"/>
      <c r="AH157" s="241"/>
      <c r="AI157" s="241"/>
      <c r="AJ157" s="241"/>
      <c r="AK157" s="239"/>
      <c r="AL157" s="230"/>
      <c r="AM157" s="265"/>
      <c r="AN157" s="414">
        <f>'July 1 to 15, 2018'!BM18</f>
        <v>0</v>
      </c>
      <c r="AO157" s="414"/>
      <c r="AP157" s="414"/>
      <c r="AQ157" s="414"/>
      <c r="AR157" s="420"/>
      <c r="AS157" s="230"/>
      <c r="AV157" s="266"/>
      <c r="AW157" s="274" t="s">
        <v>145</v>
      </c>
      <c r="AX157" s="275"/>
      <c r="AY157" s="275"/>
      <c r="AZ157" s="275"/>
      <c r="BA157" s="275"/>
      <c r="BB157" s="276"/>
      <c r="BC157" s="276"/>
      <c r="BD157" s="276"/>
      <c r="BE157" s="276"/>
      <c r="BF157" s="402">
        <f>'July 1 to 15, 2018'!CH148+'July 1 to 15, 2018'!AO19</f>
        <v>0</v>
      </c>
      <c r="BG157" s="403"/>
      <c r="BH157" s="403"/>
      <c r="BI157" s="403"/>
      <c r="BJ157" s="252"/>
      <c r="BK157" s="253"/>
      <c r="BL157" s="252"/>
      <c r="BM157" s="252"/>
      <c r="BN157" s="252"/>
      <c r="BO157" s="252"/>
      <c r="BP157" s="252"/>
      <c r="BQ157" s="252"/>
      <c r="BR157" s="254"/>
      <c r="BS157" s="239"/>
      <c r="BT157" s="239"/>
      <c r="BU157" s="233"/>
      <c r="BV157" s="241" t="s">
        <v>144</v>
      </c>
      <c r="BW157" s="241"/>
      <c r="BX157" s="239"/>
      <c r="BY157" s="239"/>
      <c r="BZ157" s="239"/>
      <c r="CA157" s="241"/>
      <c r="CB157" s="241"/>
      <c r="CC157" s="241"/>
      <c r="CD157" s="241"/>
      <c r="CE157" s="239"/>
      <c r="CF157" s="230"/>
      <c r="CG157" s="265"/>
      <c r="CH157" s="414">
        <f>'July 1 to 15, 2018'!BM19</f>
        <v>0</v>
      </c>
      <c r="CI157" s="414"/>
      <c r="CJ157" s="414"/>
      <c r="CK157" s="414"/>
      <c r="CL157" s="420"/>
      <c r="CM157" s="230"/>
    </row>
    <row r="158" spans="2:91" ht="12.75" customHeight="1" x14ac:dyDescent="0.2">
      <c r="B158" s="266"/>
      <c r="C158" s="269" t="s">
        <v>73</v>
      </c>
      <c r="D158" s="270"/>
      <c r="E158" s="270"/>
      <c r="F158" s="270"/>
      <c r="G158" s="270"/>
      <c r="H158" s="271"/>
      <c r="I158" s="271"/>
      <c r="J158" s="271"/>
      <c r="K158" s="271"/>
      <c r="L158" s="404">
        <f>L159+L160</f>
        <v>0</v>
      </c>
      <c r="M158" s="419"/>
      <c r="N158" s="419"/>
      <c r="O158" s="419"/>
      <c r="P158" s="419"/>
      <c r="Q158" s="245"/>
      <c r="R158" s="404">
        <f>'July 1 to 15, 2018'!BG18</f>
        <v>0</v>
      </c>
      <c r="S158" s="419"/>
      <c r="T158" s="419"/>
      <c r="U158" s="419"/>
      <c r="V158" s="419"/>
      <c r="W158" s="244"/>
      <c r="X158" s="246"/>
      <c r="Y158" s="239"/>
      <c r="Z158" s="239"/>
      <c r="AA158" s="233"/>
      <c r="AB158" s="241" t="s">
        <v>146</v>
      </c>
      <c r="AC158" s="241"/>
      <c r="AD158" s="239"/>
      <c r="AE158" s="239"/>
      <c r="AF158" s="239"/>
      <c r="AG158" s="241"/>
      <c r="AH158" s="241"/>
      <c r="AI158" s="241"/>
      <c r="AJ158" s="241"/>
      <c r="AK158" s="239"/>
      <c r="AL158" s="230"/>
      <c r="AM158" s="265"/>
      <c r="AN158" s="414">
        <f>'July 1 to 15, 2018'!BO18</f>
        <v>0</v>
      </c>
      <c r="AO158" s="414"/>
      <c r="AP158" s="414"/>
      <c r="AQ158" s="414"/>
      <c r="AR158" s="420"/>
      <c r="AS158" s="230"/>
      <c r="AV158" s="266"/>
      <c r="AW158" s="269" t="s">
        <v>73</v>
      </c>
      <c r="AX158" s="270"/>
      <c r="AY158" s="270"/>
      <c r="AZ158" s="270"/>
      <c r="BA158" s="270"/>
      <c r="BB158" s="271"/>
      <c r="BC158" s="271"/>
      <c r="BD158" s="271"/>
      <c r="BE158" s="271"/>
      <c r="BF158" s="404">
        <f>BF159+BF160</f>
        <v>0</v>
      </c>
      <c r="BG158" s="419"/>
      <c r="BH158" s="419"/>
      <c r="BI158" s="419"/>
      <c r="BJ158" s="419"/>
      <c r="BK158" s="245"/>
      <c r="BL158" s="404">
        <f>'July 1 to 15, 2018'!BG19</f>
        <v>0</v>
      </c>
      <c r="BM158" s="419"/>
      <c r="BN158" s="419"/>
      <c r="BO158" s="419"/>
      <c r="BP158" s="419"/>
      <c r="BQ158" s="244"/>
      <c r="BR158" s="246"/>
      <c r="BS158" s="239"/>
      <c r="BT158" s="239"/>
      <c r="BU158" s="233"/>
      <c r="BV158" s="241" t="s">
        <v>146</v>
      </c>
      <c r="BW158" s="241"/>
      <c r="BX158" s="239"/>
      <c r="BY158" s="239"/>
      <c r="BZ158" s="239"/>
      <c r="CA158" s="241"/>
      <c r="CB158" s="241"/>
      <c r="CC158" s="241"/>
      <c r="CD158" s="241"/>
      <c r="CE158" s="239"/>
      <c r="CF158" s="230"/>
      <c r="CG158" s="265"/>
      <c r="CH158" s="414">
        <f>'July 1 to 15, 2018'!BO19</f>
        <v>0</v>
      </c>
      <c r="CI158" s="414"/>
      <c r="CJ158" s="414"/>
      <c r="CK158" s="414"/>
      <c r="CL158" s="420"/>
      <c r="CM158" s="230"/>
    </row>
    <row r="159" spans="2:91" ht="12.75" customHeight="1" x14ac:dyDescent="0.2">
      <c r="B159" s="266"/>
      <c r="C159" s="266" t="s">
        <v>180</v>
      </c>
      <c r="D159" s="240"/>
      <c r="E159" s="240"/>
      <c r="F159" s="240"/>
      <c r="G159" s="240"/>
      <c r="H159" s="268"/>
      <c r="I159" s="268"/>
      <c r="J159" s="268"/>
      <c r="K159" s="268"/>
      <c r="L159" s="414">
        <f>'July 1 to 15, 2018'!BF18</f>
        <v>0</v>
      </c>
      <c r="M159" s="415"/>
      <c r="N159" s="415"/>
      <c r="O159" s="415"/>
      <c r="P159" s="239"/>
      <c r="Q159" s="265"/>
      <c r="R159" s="239"/>
      <c r="S159" s="239"/>
      <c r="T159" s="239"/>
      <c r="U159" s="239"/>
      <c r="V159" s="239"/>
      <c r="W159" s="239"/>
      <c r="X159" s="230"/>
      <c r="Y159" s="239"/>
      <c r="Z159" s="239"/>
      <c r="AA159" s="233"/>
      <c r="AB159" s="277" t="s">
        <v>883</v>
      </c>
      <c r="AC159" s="241"/>
      <c r="AD159" s="239"/>
      <c r="AE159" s="239"/>
      <c r="AF159" s="239"/>
      <c r="AG159" s="241"/>
      <c r="AH159" s="241"/>
      <c r="AI159" s="241"/>
      <c r="AJ159" s="241"/>
      <c r="AK159" s="239"/>
      <c r="AL159" s="230"/>
      <c r="AM159" s="265"/>
      <c r="AN159" s="414">
        <f>'July 1 to 15, 2018'!BN18</f>
        <v>0</v>
      </c>
      <c r="AO159" s="414"/>
      <c r="AP159" s="414"/>
      <c r="AQ159" s="414"/>
      <c r="AR159" s="420"/>
      <c r="AS159" s="230"/>
      <c r="AV159" s="266"/>
      <c r="AW159" s="266" t="s">
        <v>180</v>
      </c>
      <c r="AX159" s="240"/>
      <c r="AY159" s="240"/>
      <c r="AZ159" s="240"/>
      <c r="BA159" s="240"/>
      <c r="BB159" s="268"/>
      <c r="BC159" s="268"/>
      <c r="BD159" s="268"/>
      <c r="BE159" s="268"/>
      <c r="BF159" s="414">
        <f>'July 1 to 15, 2018'!BF19</f>
        <v>0</v>
      </c>
      <c r="BG159" s="415"/>
      <c r="BH159" s="415"/>
      <c r="BI159" s="415"/>
      <c r="BJ159" s="239"/>
      <c r="BK159" s="265"/>
      <c r="BL159" s="239"/>
      <c r="BM159" s="239"/>
      <c r="BN159" s="239"/>
      <c r="BO159" s="239"/>
      <c r="BP159" s="239"/>
      <c r="BQ159" s="239"/>
      <c r="BR159" s="230"/>
      <c r="BS159" s="239"/>
      <c r="BT159" s="239"/>
      <c r="BU159" s="233"/>
      <c r="BV159" s="277" t="s">
        <v>883</v>
      </c>
      <c r="BW159" s="241"/>
      <c r="BX159" s="239"/>
      <c r="BY159" s="239"/>
      <c r="BZ159" s="239"/>
      <c r="CA159" s="241"/>
      <c r="CB159" s="241"/>
      <c r="CC159" s="241"/>
      <c r="CD159" s="241"/>
      <c r="CE159" s="239"/>
      <c r="CF159" s="230"/>
      <c r="CG159" s="265"/>
      <c r="CH159" s="414">
        <f>'July 1 to 15, 2018'!BN19</f>
        <v>0</v>
      </c>
      <c r="CI159" s="414"/>
      <c r="CJ159" s="414"/>
      <c r="CK159" s="414"/>
      <c r="CL159" s="420"/>
      <c r="CM159" s="230"/>
    </row>
    <row r="160" spans="2:91" ht="12.75" customHeight="1" x14ac:dyDescent="0.2">
      <c r="B160" s="266"/>
      <c r="C160" s="274" t="s">
        <v>179</v>
      </c>
      <c r="D160" s="275"/>
      <c r="E160" s="275"/>
      <c r="F160" s="275"/>
      <c r="G160" s="275"/>
      <c r="H160" s="276"/>
      <c r="I160" s="276"/>
      <c r="J160" s="276"/>
      <c r="K160" s="276"/>
      <c r="L160" s="402">
        <f>'July 1 to 15, 2018'!BE18</f>
        <v>0</v>
      </c>
      <c r="M160" s="403"/>
      <c r="N160" s="403"/>
      <c r="O160" s="403"/>
      <c r="P160" s="252"/>
      <c r="Q160" s="253"/>
      <c r="R160" s="252"/>
      <c r="S160" s="252"/>
      <c r="T160" s="252"/>
      <c r="U160" s="252"/>
      <c r="V160" s="252"/>
      <c r="W160" s="252"/>
      <c r="X160" s="254"/>
      <c r="Y160" s="239"/>
      <c r="Z160" s="239"/>
      <c r="AA160" s="233"/>
      <c r="AB160" s="241"/>
      <c r="AC160" s="241"/>
      <c r="AD160" s="239"/>
      <c r="AE160" s="239"/>
      <c r="AF160" s="239"/>
      <c r="AG160" s="241"/>
      <c r="AH160" s="241"/>
      <c r="AI160" s="241"/>
      <c r="AJ160" s="241"/>
      <c r="AK160" s="239"/>
      <c r="AL160" s="230"/>
      <c r="AM160" s="265"/>
      <c r="AN160" s="239"/>
      <c r="AO160" s="239"/>
      <c r="AP160" s="239"/>
      <c r="AQ160" s="239"/>
      <c r="AR160" s="230"/>
      <c r="AS160" s="230"/>
      <c r="AV160" s="266"/>
      <c r="AW160" s="274" t="s">
        <v>179</v>
      </c>
      <c r="AX160" s="275"/>
      <c r="AY160" s="275"/>
      <c r="AZ160" s="275"/>
      <c r="BA160" s="275"/>
      <c r="BB160" s="276"/>
      <c r="BC160" s="276"/>
      <c r="BD160" s="276"/>
      <c r="BE160" s="276"/>
      <c r="BF160" s="402">
        <f>'July 1 to 15, 2018'!BE19</f>
        <v>0</v>
      </c>
      <c r="BG160" s="403"/>
      <c r="BH160" s="403"/>
      <c r="BI160" s="403"/>
      <c r="BJ160" s="252"/>
      <c r="BK160" s="253"/>
      <c r="BL160" s="252"/>
      <c r="BM160" s="252"/>
      <c r="BN160" s="252"/>
      <c r="BO160" s="252"/>
      <c r="BP160" s="252"/>
      <c r="BQ160" s="252"/>
      <c r="BR160" s="254"/>
      <c r="BS160" s="239"/>
      <c r="BT160" s="239"/>
      <c r="BU160" s="233"/>
      <c r="BV160" s="277"/>
      <c r="BW160" s="241"/>
      <c r="BX160" s="239"/>
      <c r="BY160" s="239"/>
      <c r="BZ160" s="239"/>
      <c r="CA160" s="241"/>
      <c r="CB160" s="241"/>
      <c r="CC160" s="241"/>
      <c r="CD160" s="241"/>
      <c r="CE160" s="239"/>
      <c r="CF160" s="230"/>
      <c r="CG160" s="265"/>
      <c r="CH160" s="239"/>
      <c r="CI160" s="239"/>
      <c r="CJ160" s="239"/>
      <c r="CK160" s="239"/>
      <c r="CL160" s="230"/>
      <c r="CM160" s="230"/>
    </row>
    <row r="161" spans="2:91" ht="12.75" customHeight="1" x14ac:dyDescent="0.2">
      <c r="B161" s="266"/>
      <c r="C161" s="269" t="s">
        <v>147</v>
      </c>
      <c r="D161" s="270"/>
      <c r="E161" s="270"/>
      <c r="F161" s="270"/>
      <c r="G161" s="270"/>
      <c r="H161" s="271"/>
      <c r="I161" s="271"/>
      <c r="J161" s="271"/>
      <c r="K161" s="271"/>
      <c r="L161" s="412">
        <f>L162+L163</f>
        <v>0</v>
      </c>
      <c r="M161" s="413"/>
      <c r="N161" s="413"/>
      <c r="O161" s="413"/>
      <c r="P161" s="413"/>
      <c r="Q161" s="245"/>
      <c r="R161" s="412">
        <f>SUM(Payslip!R162:U165)</f>
        <v>0</v>
      </c>
      <c r="S161" s="413"/>
      <c r="T161" s="413"/>
      <c r="U161" s="413"/>
      <c r="V161" s="413"/>
      <c r="W161" s="244"/>
      <c r="X161" s="246"/>
      <c r="Y161" s="239"/>
      <c r="Z161" s="239"/>
      <c r="AA161" s="233"/>
      <c r="AB161" s="241"/>
      <c r="AC161" s="241"/>
      <c r="AD161" s="239"/>
      <c r="AE161" s="239"/>
      <c r="AF161" s="239"/>
      <c r="AG161" s="241"/>
      <c r="AH161" s="241"/>
      <c r="AI161" s="241"/>
      <c r="AJ161" s="241"/>
      <c r="AK161" s="239"/>
      <c r="AL161" s="230"/>
      <c r="AM161" s="265"/>
      <c r="AN161" s="239"/>
      <c r="AO161" s="239"/>
      <c r="AP161" s="239"/>
      <c r="AQ161" s="239"/>
      <c r="AR161" s="230"/>
      <c r="AS161" s="230"/>
      <c r="AV161" s="266"/>
      <c r="AW161" s="269" t="s">
        <v>147</v>
      </c>
      <c r="AX161" s="270"/>
      <c r="AY161" s="270"/>
      <c r="AZ161" s="270"/>
      <c r="BA161" s="270"/>
      <c r="BB161" s="271"/>
      <c r="BC161" s="271"/>
      <c r="BD161" s="271"/>
      <c r="BE161" s="271"/>
      <c r="BF161" s="412">
        <f>BF162+BF163</f>
        <v>0</v>
      </c>
      <c r="BG161" s="413"/>
      <c r="BH161" s="413"/>
      <c r="BI161" s="413"/>
      <c r="BJ161" s="413"/>
      <c r="BK161" s="245"/>
      <c r="BL161" s="412">
        <f>SUM(Payslip!BL162:BO165)</f>
        <v>0</v>
      </c>
      <c r="BM161" s="413"/>
      <c r="BN161" s="413"/>
      <c r="BO161" s="413"/>
      <c r="BP161" s="413"/>
      <c r="BQ161" s="244"/>
      <c r="BR161" s="246"/>
      <c r="BS161" s="239"/>
      <c r="BT161" s="239"/>
      <c r="BU161" s="233"/>
      <c r="BV161" s="277"/>
      <c r="BW161" s="241"/>
      <c r="BX161" s="239"/>
      <c r="BY161" s="239"/>
      <c r="BZ161" s="239"/>
      <c r="CA161" s="241"/>
      <c r="CB161" s="241"/>
      <c r="CC161" s="241"/>
      <c r="CD161" s="241"/>
      <c r="CE161" s="239"/>
      <c r="CF161" s="230"/>
      <c r="CG161" s="265"/>
      <c r="CH161" s="239"/>
      <c r="CI161" s="239"/>
      <c r="CJ161" s="239"/>
      <c r="CK161" s="239"/>
      <c r="CL161" s="230"/>
      <c r="CM161" s="230"/>
    </row>
    <row r="162" spans="2:91" ht="12.75" customHeight="1" x14ac:dyDescent="0.2">
      <c r="B162" s="266"/>
      <c r="C162" s="266" t="s">
        <v>148</v>
      </c>
      <c r="D162" s="240"/>
      <c r="E162" s="240"/>
      <c r="F162" s="240"/>
      <c r="G162" s="240"/>
      <c r="H162" s="268"/>
      <c r="I162" s="268"/>
      <c r="J162" s="268"/>
      <c r="K162" s="268"/>
      <c r="L162" s="414">
        <f>'July 1 to 15, 2018'!AU18</f>
        <v>0</v>
      </c>
      <c r="M162" s="415"/>
      <c r="N162" s="415"/>
      <c r="O162" s="415"/>
      <c r="P162" s="239"/>
      <c r="Q162" s="265"/>
      <c r="R162" s="414">
        <f>'July 1 to 15, 2018'!AV18</f>
        <v>0</v>
      </c>
      <c r="S162" s="415"/>
      <c r="T162" s="415"/>
      <c r="U162" s="415"/>
      <c r="V162" s="239"/>
      <c r="W162" s="239"/>
      <c r="X162" s="230"/>
      <c r="Y162" s="239"/>
      <c r="Z162" s="239"/>
      <c r="AA162" s="272"/>
      <c r="AB162" s="273"/>
      <c r="AC162" s="273"/>
      <c r="AD162" s="252"/>
      <c r="AE162" s="252"/>
      <c r="AF162" s="252"/>
      <c r="AG162" s="273"/>
      <c r="AH162" s="273"/>
      <c r="AI162" s="273"/>
      <c r="AJ162" s="273"/>
      <c r="AK162" s="252"/>
      <c r="AL162" s="254"/>
      <c r="AM162" s="253"/>
      <c r="AN162" s="252"/>
      <c r="AO162" s="252"/>
      <c r="AP162" s="252"/>
      <c r="AQ162" s="252"/>
      <c r="AR162" s="254"/>
      <c r="AS162" s="230"/>
      <c r="AV162" s="266"/>
      <c r="AW162" s="266" t="s">
        <v>148</v>
      </c>
      <c r="AX162" s="240"/>
      <c r="AY162" s="240"/>
      <c r="AZ162" s="240"/>
      <c r="BA162" s="240"/>
      <c r="BB162" s="268"/>
      <c r="BC162" s="268"/>
      <c r="BD162" s="268"/>
      <c r="BE162" s="268"/>
      <c r="BF162" s="414">
        <f>'July 1 to 15, 2018'!AU19</f>
        <v>0</v>
      </c>
      <c r="BG162" s="415"/>
      <c r="BH162" s="415"/>
      <c r="BI162" s="415"/>
      <c r="BJ162" s="239"/>
      <c r="BK162" s="265"/>
      <c r="BL162" s="414">
        <f>'July 1 to 15, 2018'!AV19</f>
        <v>0</v>
      </c>
      <c r="BM162" s="415"/>
      <c r="BN162" s="415"/>
      <c r="BO162" s="415"/>
      <c r="BP162" s="239"/>
      <c r="BQ162" s="239"/>
      <c r="BR162" s="230"/>
      <c r="BS162" s="239"/>
      <c r="BT162" s="239"/>
      <c r="BU162" s="272"/>
      <c r="BV162" s="273"/>
      <c r="BW162" s="273"/>
      <c r="BX162" s="252"/>
      <c r="BY162" s="252"/>
      <c r="BZ162" s="252"/>
      <c r="CA162" s="273"/>
      <c r="CB162" s="273"/>
      <c r="CC162" s="273"/>
      <c r="CD162" s="273"/>
      <c r="CE162" s="252"/>
      <c r="CF162" s="254"/>
      <c r="CG162" s="253"/>
      <c r="CH162" s="252"/>
      <c r="CI162" s="252"/>
      <c r="CJ162" s="252"/>
      <c r="CK162" s="252"/>
      <c r="CL162" s="254"/>
      <c r="CM162" s="230"/>
    </row>
    <row r="163" spans="2:91" ht="12.75" customHeight="1" x14ac:dyDescent="0.2">
      <c r="B163" s="266"/>
      <c r="C163" s="266" t="s">
        <v>150</v>
      </c>
      <c r="D163" s="240"/>
      <c r="E163" s="240"/>
      <c r="F163" s="240"/>
      <c r="G163" s="240"/>
      <c r="H163" s="268"/>
      <c r="I163" s="268"/>
      <c r="J163" s="268"/>
      <c r="K163" s="268"/>
      <c r="L163" s="414">
        <f>'July 1 to 15, 2018'!AY18</f>
        <v>0</v>
      </c>
      <c r="M163" s="415"/>
      <c r="N163" s="415"/>
      <c r="O163" s="415"/>
      <c r="P163" s="239"/>
      <c r="Q163" s="265"/>
      <c r="R163" s="414">
        <f>'July 1 to 15, 2018'!AZ18</f>
        <v>0</v>
      </c>
      <c r="S163" s="415"/>
      <c r="T163" s="415"/>
      <c r="U163" s="415"/>
      <c r="V163" s="239"/>
      <c r="W163" s="239"/>
      <c r="X163" s="230"/>
      <c r="Y163" s="239"/>
      <c r="Z163" s="239"/>
      <c r="AA163" s="261" t="s">
        <v>83</v>
      </c>
      <c r="AB163" s="262"/>
      <c r="AC163" s="262"/>
      <c r="AD163" s="244"/>
      <c r="AE163" s="244"/>
      <c r="AF163" s="244"/>
      <c r="AG163" s="262"/>
      <c r="AH163" s="262"/>
      <c r="AI163" s="262"/>
      <c r="AJ163" s="262"/>
      <c r="AK163" s="244"/>
      <c r="AL163" s="246"/>
      <c r="AM163" s="245"/>
      <c r="AN163" s="404">
        <f>'July 1 to 15, 2018'!BP18</f>
        <v>0</v>
      </c>
      <c r="AO163" s="404"/>
      <c r="AP163" s="404"/>
      <c r="AQ163" s="404"/>
      <c r="AR163" s="416"/>
      <c r="AS163" s="230"/>
      <c r="AV163" s="266"/>
      <c r="AW163" s="266" t="s">
        <v>150</v>
      </c>
      <c r="AX163" s="240"/>
      <c r="AY163" s="240"/>
      <c r="AZ163" s="240"/>
      <c r="BA163" s="240"/>
      <c r="BB163" s="268"/>
      <c r="BC163" s="268"/>
      <c r="BD163" s="268"/>
      <c r="BE163" s="268"/>
      <c r="BF163" s="414">
        <f>'July 1 to 15, 2018'!AY19</f>
        <v>0</v>
      </c>
      <c r="BG163" s="415"/>
      <c r="BH163" s="415"/>
      <c r="BI163" s="415"/>
      <c r="BJ163" s="239"/>
      <c r="BK163" s="265"/>
      <c r="BL163" s="414">
        <f>'July 1 to 15, 2018'!AZ19</f>
        <v>0</v>
      </c>
      <c r="BM163" s="415"/>
      <c r="BN163" s="415"/>
      <c r="BO163" s="415"/>
      <c r="BP163" s="239"/>
      <c r="BQ163" s="239"/>
      <c r="BR163" s="230"/>
      <c r="BS163" s="239"/>
      <c r="BT163" s="239"/>
      <c r="BU163" s="261" t="s">
        <v>83</v>
      </c>
      <c r="BV163" s="262"/>
      <c r="BW163" s="262"/>
      <c r="BX163" s="244"/>
      <c r="BY163" s="244"/>
      <c r="BZ163" s="244"/>
      <c r="CA163" s="262"/>
      <c r="CB163" s="262"/>
      <c r="CC163" s="262"/>
      <c r="CD163" s="262"/>
      <c r="CE163" s="244"/>
      <c r="CF163" s="246"/>
      <c r="CG163" s="245"/>
      <c r="CH163" s="404">
        <f>'July 1 to 15, 2018'!BP19</f>
        <v>0</v>
      </c>
      <c r="CI163" s="404"/>
      <c r="CJ163" s="404"/>
      <c r="CK163" s="404"/>
      <c r="CL163" s="416"/>
      <c r="CM163" s="230"/>
    </row>
    <row r="164" spans="2:91" ht="12.75" customHeight="1" x14ac:dyDescent="0.2">
      <c r="B164" s="266"/>
      <c r="C164" s="266" t="s">
        <v>151</v>
      </c>
      <c r="D164" s="240"/>
      <c r="E164" s="240"/>
      <c r="F164" s="240"/>
      <c r="G164" s="240"/>
      <c r="H164" s="268"/>
      <c r="I164" s="268"/>
      <c r="J164" s="268"/>
      <c r="K164" s="268"/>
      <c r="L164" s="414">
        <f>'July 1 to 15, 2018'!AW18</f>
        <v>0</v>
      </c>
      <c r="M164" s="415"/>
      <c r="N164" s="415"/>
      <c r="O164" s="415"/>
      <c r="P164" s="239"/>
      <c r="Q164" s="265"/>
      <c r="R164" s="414">
        <f>'July 1 to 15, 2018'!AX18</f>
        <v>0</v>
      </c>
      <c r="S164" s="415"/>
      <c r="T164" s="415"/>
      <c r="U164" s="415"/>
      <c r="V164" s="239"/>
      <c r="W164" s="239"/>
      <c r="X164" s="230"/>
      <c r="Y164" s="239"/>
      <c r="Z164" s="239"/>
      <c r="AA164" s="233"/>
      <c r="AB164" s="241"/>
      <c r="AC164" s="241"/>
      <c r="AD164" s="239"/>
      <c r="AE164" s="239"/>
      <c r="AF164" s="239"/>
      <c r="AG164" s="241"/>
      <c r="AH164" s="241"/>
      <c r="AI164" s="241"/>
      <c r="AJ164" s="241"/>
      <c r="AK164" s="239"/>
      <c r="AL164" s="230"/>
      <c r="AM164" s="265"/>
      <c r="AN164" s="239"/>
      <c r="AO164" s="239"/>
      <c r="AP164" s="239"/>
      <c r="AQ164" s="239"/>
      <c r="AR164" s="230"/>
      <c r="AS164" s="230"/>
      <c r="AV164" s="266"/>
      <c r="AW164" s="266" t="s">
        <v>151</v>
      </c>
      <c r="AX164" s="240"/>
      <c r="AY164" s="240"/>
      <c r="AZ164" s="240"/>
      <c r="BA164" s="240"/>
      <c r="BB164" s="268"/>
      <c r="BC164" s="268"/>
      <c r="BD164" s="268"/>
      <c r="BE164" s="268"/>
      <c r="BF164" s="414">
        <f>'July 1 to 15, 2018'!AW19</f>
        <v>0</v>
      </c>
      <c r="BG164" s="415"/>
      <c r="BH164" s="415"/>
      <c r="BI164" s="415"/>
      <c r="BJ164" s="239"/>
      <c r="BK164" s="265"/>
      <c r="BL164" s="414">
        <f>'July 1 to 15, 2018'!AX19</f>
        <v>0</v>
      </c>
      <c r="BM164" s="415"/>
      <c r="BN164" s="415"/>
      <c r="BO164" s="415"/>
      <c r="BP164" s="239"/>
      <c r="BQ164" s="239"/>
      <c r="BR164" s="230"/>
      <c r="BS164" s="239"/>
      <c r="BT164" s="239"/>
      <c r="BU164" s="233"/>
      <c r="BV164" s="241"/>
      <c r="BW164" s="241"/>
      <c r="BX164" s="239"/>
      <c r="BY164" s="239"/>
      <c r="BZ164" s="239"/>
      <c r="CA164" s="241"/>
      <c r="CB164" s="241"/>
      <c r="CC164" s="241"/>
      <c r="CD164" s="241"/>
      <c r="CE164" s="239"/>
      <c r="CF164" s="230"/>
      <c r="CG164" s="265"/>
      <c r="CH164" s="239"/>
      <c r="CI164" s="239"/>
      <c r="CJ164" s="239"/>
      <c r="CK164" s="239"/>
      <c r="CL164" s="230"/>
      <c r="CM164" s="230"/>
    </row>
    <row r="165" spans="2:91" ht="12.75" customHeight="1" x14ac:dyDescent="0.2">
      <c r="B165" s="266"/>
      <c r="C165" s="274" t="s">
        <v>152</v>
      </c>
      <c r="D165" s="275"/>
      <c r="E165" s="275"/>
      <c r="F165" s="275"/>
      <c r="G165" s="275"/>
      <c r="H165" s="276"/>
      <c r="I165" s="276"/>
      <c r="J165" s="276"/>
      <c r="K165" s="276"/>
      <c r="L165" s="402">
        <f>'July 1 to 15, 2018'!BA18</f>
        <v>0</v>
      </c>
      <c r="M165" s="403"/>
      <c r="N165" s="403"/>
      <c r="O165" s="403"/>
      <c r="P165" s="252"/>
      <c r="Q165" s="253"/>
      <c r="R165" s="402">
        <f>'July 1 to 15, 2018'!BB18</f>
        <v>0</v>
      </c>
      <c r="S165" s="403"/>
      <c r="T165" s="403"/>
      <c r="U165" s="403"/>
      <c r="V165" s="252"/>
      <c r="W165" s="252"/>
      <c r="X165" s="254"/>
      <c r="Y165" s="239"/>
      <c r="Z165" s="239"/>
      <c r="AA165" s="272"/>
      <c r="AB165" s="273"/>
      <c r="AC165" s="273"/>
      <c r="AD165" s="252"/>
      <c r="AE165" s="252"/>
      <c r="AF165" s="252"/>
      <c r="AG165" s="273"/>
      <c r="AH165" s="273"/>
      <c r="AI165" s="273"/>
      <c r="AJ165" s="273"/>
      <c r="AK165" s="252"/>
      <c r="AL165" s="254"/>
      <c r="AM165" s="253"/>
      <c r="AN165" s="252"/>
      <c r="AO165" s="252"/>
      <c r="AP165" s="252"/>
      <c r="AQ165" s="252"/>
      <c r="AR165" s="254"/>
      <c r="AS165" s="230"/>
      <c r="AV165" s="266"/>
      <c r="AW165" s="274" t="s">
        <v>152</v>
      </c>
      <c r="AX165" s="275"/>
      <c r="AY165" s="275"/>
      <c r="AZ165" s="275"/>
      <c r="BA165" s="275"/>
      <c r="BB165" s="276"/>
      <c r="BC165" s="276"/>
      <c r="BD165" s="276"/>
      <c r="BE165" s="276"/>
      <c r="BF165" s="402">
        <f>'July 1 to 15, 2018'!BA19</f>
        <v>0</v>
      </c>
      <c r="BG165" s="403"/>
      <c r="BH165" s="403"/>
      <c r="BI165" s="403"/>
      <c r="BJ165" s="252"/>
      <c r="BK165" s="253"/>
      <c r="BL165" s="402">
        <f>'July 1 to 15, 2018'!BB19</f>
        <v>0</v>
      </c>
      <c r="BM165" s="403"/>
      <c r="BN165" s="403"/>
      <c r="BO165" s="403"/>
      <c r="BP165" s="252"/>
      <c r="BQ165" s="252"/>
      <c r="BR165" s="254"/>
      <c r="BS165" s="239"/>
      <c r="BT165" s="239"/>
      <c r="BU165" s="272"/>
      <c r="BV165" s="273"/>
      <c r="BW165" s="273"/>
      <c r="BX165" s="252"/>
      <c r="BY165" s="252"/>
      <c r="BZ165" s="252"/>
      <c r="CA165" s="273"/>
      <c r="CB165" s="273"/>
      <c r="CC165" s="273"/>
      <c r="CD165" s="273"/>
      <c r="CE165" s="252"/>
      <c r="CF165" s="254"/>
      <c r="CG165" s="253"/>
      <c r="CH165" s="252"/>
      <c r="CI165" s="252"/>
      <c r="CJ165" s="252"/>
      <c r="CK165" s="252"/>
      <c r="CL165" s="254"/>
      <c r="CM165" s="230"/>
    </row>
    <row r="166" spans="2:91" ht="12.75" customHeight="1" x14ac:dyDescent="0.2">
      <c r="B166" s="266"/>
      <c r="C166" s="269" t="s">
        <v>153</v>
      </c>
      <c r="D166" s="270"/>
      <c r="E166" s="270"/>
      <c r="F166" s="270"/>
      <c r="G166" s="270"/>
      <c r="H166" s="271"/>
      <c r="I166" s="271"/>
      <c r="J166" s="271"/>
      <c r="K166" s="271"/>
      <c r="L166" s="271"/>
      <c r="M166" s="271"/>
      <c r="N166" s="271"/>
      <c r="O166" s="271"/>
      <c r="P166" s="271"/>
      <c r="Q166" s="245"/>
      <c r="R166" s="404">
        <f>'July 1 to 15, 2018'!BD18</f>
        <v>0</v>
      </c>
      <c r="S166" s="404"/>
      <c r="T166" s="404"/>
      <c r="U166" s="404"/>
      <c r="V166" s="404"/>
      <c r="W166" s="244"/>
      <c r="X166" s="246"/>
      <c r="Y166" s="239"/>
      <c r="Z166" s="239"/>
      <c r="AA166" s="279" t="s">
        <v>186</v>
      </c>
      <c r="AB166" s="256"/>
      <c r="AC166" s="256"/>
      <c r="AD166" s="257"/>
      <c r="AE166" s="257"/>
      <c r="AF166" s="257"/>
      <c r="AG166" s="256"/>
      <c r="AH166" s="280"/>
      <c r="AI166" s="280"/>
      <c r="AJ166" s="280"/>
      <c r="AK166" s="257"/>
      <c r="AL166" s="257"/>
      <c r="AM166" s="258"/>
      <c r="AN166" s="405">
        <f>AN150+AN152+AN153+AN154+AN157+AN158+AN159+AN163</f>
        <v>0</v>
      </c>
      <c r="AO166" s="405"/>
      <c r="AP166" s="405"/>
      <c r="AQ166" s="405"/>
      <c r="AR166" s="406"/>
      <c r="AS166" s="230"/>
      <c r="AV166" s="266"/>
      <c r="AW166" s="269" t="s">
        <v>153</v>
      </c>
      <c r="AX166" s="270"/>
      <c r="AY166" s="270"/>
      <c r="AZ166" s="270"/>
      <c r="BA166" s="270"/>
      <c r="BB166" s="271"/>
      <c r="BC166" s="271"/>
      <c r="BD166" s="271"/>
      <c r="BE166" s="271"/>
      <c r="BF166" s="271"/>
      <c r="BG166" s="271"/>
      <c r="BH166" s="271"/>
      <c r="BI166" s="271"/>
      <c r="BJ166" s="271"/>
      <c r="BK166" s="245"/>
      <c r="BL166" s="404">
        <f>'July 1 to 15, 2018'!BD19</f>
        <v>0</v>
      </c>
      <c r="BM166" s="404"/>
      <c r="BN166" s="404"/>
      <c r="BO166" s="404"/>
      <c r="BP166" s="404"/>
      <c r="BQ166" s="244"/>
      <c r="BR166" s="246"/>
      <c r="BS166" s="239"/>
      <c r="BT166" s="239"/>
      <c r="BU166" s="279" t="s">
        <v>186</v>
      </c>
      <c r="BV166" s="256"/>
      <c r="BW166" s="256"/>
      <c r="BX166" s="257"/>
      <c r="BY166" s="257"/>
      <c r="BZ166" s="257"/>
      <c r="CA166" s="256"/>
      <c r="CB166" s="280"/>
      <c r="CC166" s="280"/>
      <c r="CD166" s="280"/>
      <c r="CE166" s="257"/>
      <c r="CF166" s="257"/>
      <c r="CG166" s="258"/>
      <c r="CH166" s="405">
        <f>CH150+CH152+CH153+CH154+CH157+CH158+CH159+CH163</f>
        <v>0</v>
      </c>
      <c r="CI166" s="405"/>
      <c r="CJ166" s="405"/>
      <c r="CK166" s="405"/>
      <c r="CL166" s="406"/>
      <c r="CM166" s="230"/>
    </row>
    <row r="167" spans="2:91" ht="12.75" customHeight="1" x14ac:dyDescent="0.2">
      <c r="B167" s="266"/>
      <c r="C167" s="281"/>
      <c r="D167" s="275"/>
      <c r="E167" s="275"/>
      <c r="F167" s="275"/>
      <c r="G167" s="275"/>
      <c r="H167" s="276"/>
      <c r="I167" s="276"/>
      <c r="J167" s="276"/>
      <c r="K167" s="276"/>
      <c r="L167" s="402">
        <f>'July 1 to 15, 2018'!BC18</f>
        <v>0</v>
      </c>
      <c r="M167" s="403"/>
      <c r="N167" s="403"/>
      <c r="O167" s="403"/>
      <c r="P167" s="276"/>
      <c r="Q167" s="253"/>
      <c r="R167" s="252"/>
      <c r="S167" s="252"/>
      <c r="T167" s="252"/>
      <c r="U167" s="252"/>
      <c r="V167" s="252"/>
      <c r="W167" s="252"/>
      <c r="X167" s="254"/>
      <c r="Y167" s="239"/>
      <c r="Z167" s="239"/>
      <c r="AA167" s="189"/>
      <c r="AB167" s="189"/>
      <c r="AC167" s="189"/>
      <c r="AG167" s="189"/>
      <c r="AH167" s="189"/>
      <c r="AI167" s="189"/>
      <c r="AJ167" s="189"/>
      <c r="AK167" s="239"/>
      <c r="AL167" s="239"/>
      <c r="AM167" s="239"/>
      <c r="AN167" s="239"/>
      <c r="AO167" s="239"/>
      <c r="AP167" s="239"/>
      <c r="AQ167" s="239"/>
      <c r="AR167" s="239"/>
      <c r="AS167" s="230"/>
      <c r="AV167" s="266"/>
      <c r="AW167" s="281"/>
      <c r="AX167" s="275"/>
      <c r="AY167" s="275"/>
      <c r="AZ167" s="275"/>
      <c r="BA167" s="275"/>
      <c r="BB167" s="276"/>
      <c r="BC167" s="276"/>
      <c r="BD167" s="276"/>
      <c r="BE167" s="276"/>
      <c r="BF167" s="402">
        <f>'July 1 to 15, 2018'!BC19</f>
        <v>0</v>
      </c>
      <c r="BG167" s="403"/>
      <c r="BH167" s="403"/>
      <c r="BI167" s="403"/>
      <c r="BJ167" s="276"/>
      <c r="BK167" s="253"/>
      <c r="BL167" s="252"/>
      <c r="BM167" s="252"/>
      <c r="BN167" s="252"/>
      <c r="BO167" s="252"/>
      <c r="BP167" s="252"/>
      <c r="BQ167" s="252"/>
      <c r="BR167" s="254"/>
      <c r="BS167" s="239"/>
      <c r="BT167" s="239"/>
      <c r="BU167" s="189"/>
      <c r="BV167" s="189"/>
      <c r="BW167" s="189"/>
      <c r="CA167" s="189"/>
      <c r="CB167" s="189"/>
      <c r="CC167" s="189"/>
      <c r="CD167" s="189"/>
      <c r="CE167" s="239"/>
      <c r="CF167" s="239"/>
      <c r="CG167" s="239"/>
      <c r="CH167" s="239"/>
      <c r="CI167" s="239"/>
      <c r="CJ167" s="239"/>
      <c r="CK167" s="239"/>
      <c r="CL167" s="239"/>
      <c r="CM167" s="230"/>
    </row>
    <row r="168" spans="2:91" ht="12.75" customHeight="1" x14ac:dyDescent="0.2">
      <c r="B168" s="266"/>
      <c r="C168" s="282" t="s">
        <v>154</v>
      </c>
      <c r="D168" s="283"/>
      <c r="E168" s="283"/>
      <c r="F168" s="283"/>
      <c r="G168" s="283"/>
      <c r="H168" s="284"/>
      <c r="I168" s="284"/>
      <c r="J168" s="284"/>
      <c r="K168" s="284"/>
      <c r="L168" s="284"/>
      <c r="M168" s="284"/>
      <c r="N168" s="284"/>
      <c r="O168" s="284"/>
      <c r="P168" s="257"/>
      <c r="Q168" s="258"/>
      <c r="R168" s="405">
        <f>'July 1 to 15, 2018'!AR18</f>
        <v>0</v>
      </c>
      <c r="S168" s="405"/>
      <c r="T168" s="405"/>
      <c r="U168" s="405"/>
      <c r="V168" s="405"/>
      <c r="W168" s="257"/>
      <c r="X168" s="260"/>
      <c r="Y168" s="239"/>
      <c r="Z168" s="239"/>
      <c r="AA168" s="189"/>
      <c r="AB168" s="189"/>
      <c r="AC168" s="189"/>
      <c r="AG168" s="189"/>
      <c r="AH168" s="189"/>
      <c r="AI168" s="189"/>
      <c r="AJ168" s="189"/>
      <c r="AK168" s="239"/>
      <c r="AL168" s="239"/>
      <c r="AM168" s="239"/>
      <c r="AN168" s="239"/>
      <c r="AO168" s="239"/>
      <c r="AP168" s="239"/>
      <c r="AQ168" s="239"/>
      <c r="AR168" s="239"/>
      <c r="AS168" s="230"/>
      <c r="AV168" s="266"/>
      <c r="AW168" s="282" t="s">
        <v>154</v>
      </c>
      <c r="AX168" s="283"/>
      <c r="AY168" s="283"/>
      <c r="AZ168" s="283"/>
      <c r="BA168" s="283"/>
      <c r="BB168" s="284"/>
      <c r="BC168" s="284"/>
      <c r="BD168" s="284"/>
      <c r="BE168" s="284"/>
      <c r="BF168" s="284"/>
      <c r="BG168" s="284"/>
      <c r="BH168" s="284"/>
      <c r="BI168" s="284"/>
      <c r="BJ168" s="257"/>
      <c r="BK168" s="258"/>
      <c r="BL168" s="405">
        <f>'July 1 to 15, 2018'!AR19</f>
        <v>0</v>
      </c>
      <c r="BM168" s="405"/>
      <c r="BN168" s="405"/>
      <c r="BO168" s="405"/>
      <c r="BP168" s="405"/>
      <c r="BQ168" s="257"/>
      <c r="BR168" s="260"/>
      <c r="BS168" s="239"/>
      <c r="BT168" s="239"/>
      <c r="BU168" s="189"/>
      <c r="BV168" s="189"/>
      <c r="BW168" s="189"/>
      <c r="CA168" s="189"/>
      <c r="CB168" s="189"/>
      <c r="CC168" s="189"/>
      <c r="CD168" s="189"/>
      <c r="CE168" s="239"/>
      <c r="CF168" s="239"/>
      <c r="CG168" s="239"/>
      <c r="CH168" s="239"/>
      <c r="CI168" s="239"/>
      <c r="CJ168" s="239"/>
      <c r="CK168" s="239"/>
      <c r="CL168" s="239"/>
      <c r="CM168" s="230"/>
    </row>
    <row r="169" spans="2:91" ht="12.75" customHeight="1" x14ac:dyDescent="0.2">
      <c r="B169" s="266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189"/>
      <c r="AB169" s="189"/>
      <c r="AC169" s="189"/>
      <c r="AG169" s="189"/>
      <c r="AH169" s="189"/>
      <c r="AI169" s="189"/>
      <c r="AJ169" s="189"/>
      <c r="AK169" s="239"/>
      <c r="AL169" s="239"/>
      <c r="AM169" s="239"/>
      <c r="AN169" s="239"/>
      <c r="AO169" s="239"/>
      <c r="AP169" s="239"/>
      <c r="AQ169" s="239"/>
      <c r="AR169" s="239"/>
      <c r="AS169" s="230"/>
      <c r="AV169" s="266"/>
      <c r="AW169" s="241"/>
      <c r="AX169" s="241"/>
      <c r="AY169" s="241"/>
      <c r="AZ169" s="241"/>
      <c r="BA169" s="241"/>
      <c r="BB169" s="241"/>
      <c r="BC169" s="241"/>
      <c r="BD169" s="241"/>
      <c r="BE169" s="241"/>
      <c r="BF169" s="241"/>
      <c r="BG169" s="239"/>
      <c r="BH169" s="239"/>
      <c r="BI169" s="239"/>
      <c r="BJ169" s="239"/>
      <c r="BK169" s="239"/>
      <c r="BL169" s="239"/>
      <c r="BM169" s="239"/>
      <c r="BN169" s="239"/>
      <c r="BO169" s="239"/>
      <c r="BP169" s="239"/>
      <c r="BQ169" s="239"/>
      <c r="BR169" s="239"/>
      <c r="BS169" s="239"/>
      <c r="BT169" s="239"/>
      <c r="BU169" s="189"/>
      <c r="BV169" s="189"/>
      <c r="BW169" s="189"/>
      <c r="CA169" s="189"/>
      <c r="CB169" s="189"/>
      <c r="CC169" s="189"/>
      <c r="CD169" s="189"/>
      <c r="CE169" s="239"/>
      <c r="CF169" s="239"/>
      <c r="CG169" s="239"/>
      <c r="CH169" s="239"/>
      <c r="CI169" s="239"/>
      <c r="CJ169" s="239"/>
      <c r="CK169" s="239"/>
      <c r="CL169" s="239"/>
      <c r="CM169" s="230"/>
    </row>
    <row r="170" spans="2:91" ht="12.75" customHeight="1" x14ac:dyDescent="0.25">
      <c r="B170" s="266"/>
      <c r="C170" s="189" t="s">
        <v>155</v>
      </c>
      <c r="D170" s="189"/>
      <c r="E170" s="189"/>
      <c r="F170" s="189"/>
      <c r="G170" s="241"/>
      <c r="I170" s="241"/>
      <c r="J170" s="241"/>
      <c r="K170" s="241"/>
      <c r="L170" s="241"/>
      <c r="M170" s="239"/>
      <c r="N170" s="239"/>
      <c r="O170" s="239"/>
      <c r="P170" s="239"/>
      <c r="Q170" s="239"/>
      <c r="R170" s="407">
        <f>'July 1 to 15, 2018'!BH18</f>
        <v>0</v>
      </c>
      <c r="S170" s="407"/>
      <c r="T170" s="407"/>
      <c r="U170" s="407"/>
      <c r="V170" s="407"/>
      <c r="W170" s="239"/>
      <c r="X170" s="239"/>
      <c r="Y170" s="239"/>
      <c r="Z170" s="239"/>
      <c r="AA170" s="189" t="s">
        <v>187</v>
      </c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408">
        <f>'July 1 to 15, 2018'!BS18</f>
        <v>0</v>
      </c>
      <c r="AO170" s="409"/>
      <c r="AP170" s="409"/>
      <c r="AQ170" s="409"/>
      <c r="AR170" s="409"/>
      <c r="AS170" s="230"/>
      <c r="AV170" s="266"/>
      <c r="AW170" s="189" t="s">
        <v>155</v>
      </c>
      <c r="AX170" s="189"/>
      <c r="AY170" s="189"/>
      <c r="AZ170" s="189"/>
      <c r="BA170" s="241"/>
      <c r="BC170" s="241"/>
      <c r="BD170" s="241"/>
      <c r="BE170" s="241"/>
      <c r="BF170" s="241"/>
      <c r="BG170" s="239"/>
      <c r="BH170" s="239"/>
      <c r="BI170" s="239"/>
      <c r="BJ170" s="239"/>
      <c r="BK170" s="239"/>
      <c r="BL170" s="407">
        <f>'July 1 to 15, 2018'!BH19</f>
        <v>0</v>
      </c>
      <c r="BM170" s="407"/>
      <c r="BN170" s="407"/>
      <c r="BO170" s="407"/>
      <c r="BP170" s="407"/>
      <c r="BQ170" s="239"/>
      <c r="BR170" s="239"/>
      <c r="BS170" s="239"/>
      <c r="BT170" s="239"/>
      <c r="BU170" s="189" t="s">
        <v>187</v>
      </c>
      <c r="BV170" s="239"/>
      <c r="BW170" s="239"/>
      <c r="BX170" s="239"/>
      <c r="BY170" s="239"/>
      <c r="BZ170" s="239"/>
      <c r="CA170" s="239"/>
      <c r="CB170" s="239"/>
      <c r="CC170" s="239"/>
      <c r="CD170" s="239"/>
      <c r="CE170" s="239"/>
      <c r="CF170" s="239"/>
      <c r="CG170" s="239"/>
      <c r="CH170" s="408">
        <f>'July 1 to 15, 2018'!BS19</f>
        <v>0</v>
      </c>
      <c r="CI170" s="409"/>
      <c r="CJ170" s="409"/>
      <c r="CK170" s="409"/>
      <c r="CL170" s="409"/>
      <c r="CM170" s="230"/>
    </row>
    <row r="171" spans="2:91" ht="12.75" customHeight="1" x14ac:dyDescent="0.2">
      <c r="B171" s="266"/>
      <c r="C171" s="410" t="s">
        <v>188</v>
      </c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410"/>
      <c r="AA171" s="410"/>
      <c r="AB171" s="410"/>
      <c r="AC171" s="410"/>
      <c r="AD171" s="410"/>
      <c r="AE171" s="410"/>
      <c r="AF171" s="410"/>
      <c r="AG171" s="410"/>
      <c r="AH171" s="410"/>
      <c r="AI171" s="410"/>
      <c r="AJ171" s="410"/>
      <c r="AK171" s="410"/>
      <c r="AL171" s="410"/>
      <c r="AM171" s="410"/>
      <c r="AN171" s="410"/>
      <c r="AO171" s="410"/>
      <c r="AP171" s="410"/>
      <c r="AQ171" s="410"/>
      <c r="AR171" s="410"/>
      <c r="AS171" s="230"/>
      <c r="AV171" s="266"/>
      <c r="AW171" s="410" t="s">
        <v>188</v>
      </c>
      <c r="AX171" s="410"/>
      <c r="AY171" s="410"/>
      <c r="AZ171" s="410"/>
      <c r="BA171" s="410"/>
      <c r="BB171" s="410"/>
      <c r="BC171" s="410"/>
      <c r="BD171" s="410"/>
      <c r="BE171" s="410"/>
      <c r="BF171" s="410"/>
      <c r="BG171" s="410"/>
      <c r="BH171" s="410"/>
      <c r="BI171" s="410"/>
      <c r="BJ171" s="410"/>
      <c r="BK171" s="410"/>
      <c r="BL171" s="410"/>
      <c r="BM171" s="410"/>
      <c r="BN171" s="410"/>
      <c r="BO171" s="410"/>
      <c r="BP171" s="410"/>
      <c r="BQ171" s="410"/>
      <c r="BR171" s="410"/>
      <c r="BS171" s="410"/>
      <c r="BT171" s="410"/>
      <c r="BU171" s="410"/>
      <c r="BV171" s="410"/>
      <c r="BW171" s="410"/>
      <c r="BX171" s="410"/>
      <c r="BY171" s="410"/>
      <c r="BZ171" s="410"/>
      <c r="CA171" s="410"/>
      <c r="CB171" s="410"/>
      <c r="CC171" s="410"/>
      <c r="CD171" s="410"/>
      <c r="CE171" s="410"/>
      <c r="CF171" s="410"/>
      <c r="CG171" s="410"/>
      <c r="CH171" s="410"/>
      <c r="CI171" s="410"/>
      <c r="CJ171" s="410"/>
      <c r="CK171" s="410"/>
      <c r="CL171" s="410"/>
      <c r="CM171" s="230"/>
    </row>
    <row r="172" spans="2:91" ht="12.75" customHeight="1" x14ac:dyDescent="0.2">
      <c r="B172" s="266"/>
      <c r="C172" s="410"/>
      <c r="D172" s="410"/>
      <c r="E172" s="410"/>
      <c r="F172" s="410"/>
      <c r="G172" s="410"/>
      <c r="H172" s="410"/>
      <c r="I172" s="410"/>
      <c r="J172" s="410"/>
      <c r="K172" s="410"/>
      <c r="L172" s="410"/>
      <c r="M172" s="410"/>
      <c r="N172" s="410"/>
      <c r="O172" s="410"/>
      <c r="P172" s="410"/>
      <c r="Q172" s="410"/>
      <c r="R172" s="410"/>
      <c r="S172" s="410"/>
      <c r="T172" s="410"/>
      <c r="U172" s="410"/>
      <c r="V172" s="410"/>
      <c r="W172" s="410"/>
      <c r="X172" s="410"/>
      <c r="Y172" s="410"/>
      <c r="Z172" s="410"/>
      <c r="AA172" s="410"/>
      <c r="AB172" s="410"/>
      <c r="AC172" s="410"/>
      <c r="AD172" s="410"/>
      <c r="AE172" s="410"/>
      <c r="AF172" s="410"/>
      <c r="AG172" s="410"/>
      <c r="AH172" s="410"/>
      <c r="AI172" s="410"/>
      <c r="AJ172" s="410"/>
      <c r="AK172" s="410"/>
      <c r="AL172" s="410"/>
      <c r="AM172" s="410"/>
      <c r="AN172" s="410"/>
      <c r="AO172" s="410"/>
      <c r="AP172" s="410"/>
      <c r="AQ172" s="410"/>
      <c r="AR172" s="410"/>
      <c r="AS172" s="230"/>
      <c r="AV172" s="266"/>
      <c r="AW172" s="410"/>
      <c r="AX172" s="410"/>
      <c r="AY172" s="410"/>
      <c r="AZ172" s="410"/>
      <c r="BA172" s="410"/>
      <c r="BB172" s="410"/>
      <c r="BC172" s="410"/>
      <c r="BD172" s="410"/>
      <c r="BE172" s="410"/>
      <c r="BF172" s="410"/>
      <c r="BG172" s="410"/>
      <c r="BH172" s="410"/>
      <c r="BI172" s="410"/>
      <c r="BJ172" s="410"/>
      <c r="BK172" s="410"/>
      <c r="BL172" s="410"/>
      <c r="BM172" s="410"/>
      <c r="BN172" s="410"/>
      <c r="BO172" s="410"/>
      <c r="BP172" s="410"/>
      <c r="BQ172" s="410"/>
      <c r="BR172" s="410"/>
      <c r="BS172" s="410"/>
      <c r="BT172" s="410"/>
      <c r="BU172" s="410"/>
      <c r="BV172" s="410"/>
      <c r="BW172" s="410"/>
      <c r="BX172" s="410"/>
      <c r="BY172" s="410"/>
      <c r="BZ172" s="410"/>
      <c r="CA172" s="410"/>
      <c r="CB172" s="410"/>
      <c r="CC172" s="410"/>
      <c r="CD172" s="410"/>
      <c r="CE172" s="410"/>
      <c r="CF172" s="410"/>
      <c r="CG172" s="410"/>
      <c r="CH172" s="410"/>
      <c r="CI172" s="410"/>
      <c r="CJ172" s="410"/>
      <c r="CK172" s="410"/>
      <c r="CL172" s="410"/>
      <c r="CM172" s="230"/>
    </row>
    <row r="173" spans="2:91" ht="12.75" customHeight="1" x14ac:dyDescent="0.2">
      <c r="B173" s="233"/>
      <c r="C173" s="410"/>
      <c r="D173" s="410"/>
      <c r="E173" s="410"/>
      <c r="F173" s="410"/>
      <c r="G173" s="410"/>
      <c r="H173" s="410"/>
      <c r="I173" s="410"/>
      <c r="J173" s="410"/>
      <c r="K173" s="410"/>
      <c r="L173" s="410"/>
      <c r="M173" s="410"/>
      <c r="N173" s="410"/>
      <c r="O173" s="410"/>
      <c r="P173" s="410"/>
      <c r="Q173" s="410"/>
      <c r="R173" s="410"/>
      <c r="S173" s="410"/>
      <c r="T173" s="410"/>
      <c r="U173" s="410"/>
      <c r="V173" s="410"/>
      <c r="W173" s="410"/>
      <c r="X173" s="410"/>
      <c r="Y173" s="410"/>
      <c r="Z173" s="410"/>
      <c r="AA173" s="410"/>
      <c r="AB173" s="410"/>
      <c r="AC173" s="410"/>
      <c r="AD173" s="410"/>
      <c r="AE173" s="410"/>
      <c r="AF173" s="410"/>
      <c r="AG173" s="410"/>
      <c r="AH173" s="410"/>
      <c r="AI173" s="410"/>
      <c r="AJ173" s="410"/>
      <c r="AK173" s="410"/>
      <c r="AL173" s="410"/>
      <c r="AM173" s="410"/>
      <c r="AN173" s="410"/>
      <c r="AO173" s="410"/>
      <c r="AP173" s="410"/>
      <c r="AQ173" s="410"/>
      <c r="AR173" s="410"/>
      <c r="AS173" s="230"/>
      <c r="AV173" s="233"/>
      <c r="AW173" s="410"/>
      <c r="AX173" s="410"/>
      <c r="AY173" s="410"/>
      <c r="AZ173" s="410"/>
      <c r="BA173" s="410"/>
      <c r="BB173" s="410"/>
      <c r="BC173" s="410"/>
      <c r="BD173" s="410"/>
      <c r="BE173" s="410"/>
      <c r="BF173" s="410"/>
      <c r="BG173" s="410"/>
      <c r="BH173" s="410"/>
      <c r="BI173" s="410"/>
      <c r="BJ173" s="410"/>
      <c r="BK173" s="410"/>
      <c r="BL173" s="410"/>
      <c r="BM173" s="410"/>
      <c r="BN173" s="410"/>
      <c r="BO173" s="410"/>
      <c r="BP173" s="410"/>
      <c r="BQ173" s="410"/>
      <c r="BR173" s="410"/>
      <c r="BS173" s="410"/>
      <c r="BT173" s="410"/>
      <c r="BU173" s="410"/>
      <c r="BV173" s="410"/>
      <c r="BW173" s="410"/>
      <c r="BX173" s="410"/>
      <c r="BY173" s="410"/>
      <c r="BZ173" s="410"/>
      <c r="CA173" s="410"/>
      <c r="CB173" s="410"/>
      <c r="CC173" s="410"/>
      <c r="CD173" s="410"/>
      <c r="CE173" s="410"/>
      <c r="CF173" s="410"/>
      <c r="CG173" s="410"/>
      <c r="CH173" s="410"/>
      <c r="CI173" s="410"/>
      <c r="CJ173" s="410"/>
      <c r="CK173" s="410"/>
      <c r="CL173" s="410"/>
      <c r="CM173" s="230"/>
    </row>
    <row r="174" spans="2:91" ht="12.75" customHeight="1" x14ac:dyDescent="0.2">
      <c r="B174" s="272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11"/>
      <c r="AC174" s="411"/>
      <c r="AD174" s="411"/>
      <c r="AE174" s="411"/>
      <c r="AF174" s="411"/>
      <c r="AG174" s="411"/>
      <c r="AH174" s="411"/>
      <c r="AI174" s="411"/>
      <c r="AJ174" s="411"/>
      <c r="AK174" s="411"/>
      <c r="AL174" s="411"/>
      <c r="AM174" s="411"/>
      <c r="AN174" s="411"/>
      <c r="AO174" s="411"/>
      <c r="AP174" s="411"/>
      <c r="AQ174" s="411"/>
      <c r="AR174" s="411"/>
      <c r="AS174" s="254"/>
      <c r="AV174" s="272"/>
      <c r="AW174" s="411"/>
      <c r="AX174" s="411"/>
      <c r="AY174" s="411"/>
      <c r="AZ174" s="411"/>
      <c r="BA174" s="411"/>
      <c r="BB174" s="411"/>
      <c r="BC174" s="411"/>
      <c r="BD174" s="411"/>
      <c r="BE174" s="411"/>
      <c r="BF174" s="411"/>
      <c r="BG174" s="411"/>
      <c r="BH174" s="411"/>
      <c r="BI174" s="411"/>
      <c r="BJ174" s="411"/>
      <c r="BK174" s="411"/>
      <c r="BL174" s="411"/>
      <c r="BM174" s="411"/>
      <c r="BN174" s="411"/>
      <c r="BO174" s="411"/>
      <c r="BP174" s="411"/>
      <c r="BQ174" s="411"/>
      <c r="BR174" s="411"/>
      <c r="BS174" s="411"/>
      <c r="BT174" s="411"/>
      <c r="BU174" s="411"/>
      <c r="BV174" s="411"/>
      <c r="BW174" s="411"/>
      <c r="BX174" s="411"/>
      <c r="BY174" s="411"/>
      <c r="BZ174" s="411"/>
      <c r="CA174" s="411"/>
      <c r="CB174" s="411"/>
      <c r="CC174" s="411"/>
      <c r="CD174" s="411"/>
      <c r="CE174" s="411"/>
      <c r="CF174" s="411"/>
      <c r="CG174" s="411"/>
      <c r="CH174" s="411"/>
      <c r="CI174" s="411"/>
      <c r="CJ174" s="411"/>
      <c r="CK174" s="411"/>
      <c r="CL174" s="411"/>
      <c r="CM174" s="254"/>
    </row>
    <row r="177" spans="2:91" ht="12.75" customHeight="1" x14ac:dyDescent="0.2">
      <c r="B177" s="226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  <c r="AD177" s="227"/>
      <c r="AE177" s="227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8"/>
      <c r="AV177" s="226"/>
      <c r="AW177" s="227"/>
      <c r="AX177" s="227"/>
      <c r="AY177" s="227"/>
      <c r="AZ177" s="227"/>
      <c r="BA177" s="227"/>
      <c r="BB177" s="227"/>
      <c r="BC177" s="227"/>
      <c r="BD177" s="227"/>
      <c r="BE177" s="227"/>
      <c r="BF177" s="227"/>
      <c r="BG177" s="227"/>
      <c r="BH177" s="227"/>
      <c r="BI177" s="227"/>
      <c r="BJ177" s="227"/>
      <c r="BK177" s="227"/>
      <c r="BL177" s="227"/>
      <c r="BM177" s="227"/>
      <c r="BN177" s="227"/>
      <c r="BO177" s="227"/>
      <c r="BP177" s="227"/>
      <c r="BQ177" s="227"/>
      <c r="BR177" s="227"/>
      <c r="BS177" s="227"/>
      <c r="BT177" s="227"/>
      <c r="BU177" s="227"/>
      <c r="BV177" s="227"/>
      <c r="BW177" s="227"/>
      <c r="BX177" s="227"/>
      <c r="BY177" s="227"/>
      <c r="BZ177" s="227"/>
      <c r="CA177" s="227"/>
      <c r="CB177" s="227"/>
      <c r="CC177" s="227"/>
      <c r="CD177" s="227"/>
      <c r="CE177" s="227"/>
      <c r="CF177" s="227"/>
      <c r="CG177" s="227"/>
      <c r="CH177" s="227"/>
      <c r="CI177" s="227"/>
      <c r="CJ177" s="227"/>
      <c r="CK177" s="227"/>
      <c r="CL177" s="227"/>
      <c r="CM177" s="228"/>
    </row>
    <row r="178" spans="2:91" ht="12.75" customHeight="1" x14ac:dyDescent="0.2">
      <c r="B178" s="229"/>
      <c r="C178" s="424" t="s">
        <v>168</v>
      </c>
      <c r="D178" s="424"/>
      <c r="E178" s="424"/>
      <c r="F178" s="424"/>
      <c r="G178" s="424"/>
      <c r="H178" s="424"/>
      <c r="I178" s="424"/>
      <c r="J178" s="424"/>
      <c r="K178" s="424"/>
      <c r="L178" s="425">
        <f>'July 1 to 15, 2018'!A20</f>
        <v>11</v>
      </c>
      <c r="M178" s="426"/>
      <c r="N178" s="429">
        <f>'July 1 to 15, 2018'!B20</f>
        <v>0</v>
      </c>
      <c r="O178" s="429"/>
      <c r="P178" s="429"/>
      <c r="Q178" s="429"/>
      <c r="R178" s="429"/>
      <c r="S178" s="429"/>
      <c r="T178" s="429"/>
      <c r="U178" s="429"/>
      <c r="V178" s="429"/>
      <c r="W178" s="429"/>
      <c r="X178" s="430"/>
      <c r="Y178" s="433" t="s">
        <v>190</v>
      </c>
      <c r="Z178" s="434"/>
      <c r="AA178" s="434"/>
      <c r="AB178" s="434"/>
      <c r="AC178" s="434"/>
      <c r="AD178" s="434"/>
      <c r="AE178" s="434"/>
      <c r="AF178" s="434"/>
      <c r="AG178" s="434"/>
      <c r="AH178" s="434"/>
      <c r="AI178" s="435"/>
      <c r="AJ178" s="227"/>
      <c r="AK178" s="227"/>
      <c r="AL178" s="227"/>
      <c r="AM178" s="227"/>
      <c r="AN178" s="227"/>
      <c r="AO178" s="227"/>
      <c r="AP178" s="227"/>
      <c r="AQ178" s="227"/>
      <c r="AR178" s="228"/>
      <c r="AS178" s="230"/>
      <c r="AV178" s="229"/>
      <c r="AW178" s="424" t="s">
        <v>168</v>
      </c>
      <c r="AX178" s="424"/>
      <c r="AY178" s="424"/>
      <c r="AZ178" s="424"/>
      <c r="BA178" s="424"/>
      <c r="BB178" s="424"/>
      <c r="BC178" s="424"/>
      <c r="BD178" s="424"/>
      <c r="BE178" s="424"/>
      <c r="BF178" s="425">
        <f>'July 1 to 15, 2018'!A21</f>
        <v>12</v>
      </c>
      <c r="BG178" s="426"/>
      <c r="BH178" s="429">
        <f>'July 1 to 15, 2018'!B21</f>
        <v>0</v>
      </c>
      <c r="BI178" s="429"/>
      <c r="BJ178" s="429"/>
      <c r="BK178" s="429"/>
      <c r="BL178" s="429"/>
      <c r="BM178" s="429"/>
      <c r="BN178" s="429"/>
      <c r="BO178" s="429"/>
      <c r="BP178" s="429"/>
      <c r="BQ178" s="429"/>
      <c r="BR178" s="430"/>
      <c r="BS178" s="433" t="s">
        <v>190</v>
      </c>
      <c r="BT178" s="434"/>
      <c r="BU178" s="434"/>
      <c r="BV178" s="434"/>
      <c r="BW178" s="434"/>
      <c r="BX178" s="434"/>
      <c r="BY178" s="434"/>
      <c r="BZ178" s="434"/>
      <c r="CA178" s="434"/>
      <c r="CB178" s="434"/>
      <c r="CC178" s="435"/>
      <c r="CD178" s="227"/>
      <c r="CE178" s="227"/>
      <c r="CF178" s="227"/>
      <c r="CG178" s="227"/>
      <c r="CH178" s="227"/>
      <c r="CI178" s="227"/>
      <c r="CJ178" s="227"/>
      <c r="CK178" s="227"/>
      <c r="CL178" s="228"/>
      <c r="CM178" s="230"/>
    </row>
    <row r="179" spans="2:91" ht="12.75" customHeight="1" x14ac:dyDescent="0.2">
      <c r="B179" s="229"/>
      <c r="C179" s="424"/>
      <c r="D179" s="424"/>
      <c r="E179" s="424"/>
      <c r="F179" s="424"/>
      <c r="G179" s="424"/>
      <c r="H179" s="424"/>
      <c r="I179" s="424"/>
      <c r="J179" s="424"/>
      <c r="K179" s="424"/>
      <c r="L179" s="427"/>
      <c r="M179" s="428"/>
      <c r="N179" s="431"/>
      <c r="O179" s="431"/>
      <c r="P179" s="431"/>
      <c r="Q179" s="431"/>
      <c r="R179" s="431"/>
      <c r="S179" s="431"/>
      <c r="T179" s="431"/>
      <c r="U179" s="431"/>
      <c r="V179" s="431"/>
      <c r="W179" s="431"/>
      <c r="X179" s="432"/>
      <c r="Y179" s="436"/>
      <c r="Z179" s="437"/>
      <c r="AA179" s="437"/>
      <c r="AB179" s="437"/>
      <c r="AC179" s="437"/>
      <c r="AD179" s="437"/>
      <c r="AE179" s="437"/>
      <c r="AF179" s="437"/>
      <c r="AG179" s="437"/>
      <c r="AH179" s="437"/>
      <c r="AI179" s="438"/>
      <c r="AJ179" s="231"/>
      <c r="AK179" s="231"/>
      <c r="AL179" s="231"/>
      <c r="AM179" s="231"/>
      <c r="AN179" s="231"/>
      <c r="AO179" s="231"/>
      <c r="AP179" s="231"/>
      <c r="AQ179" s="231"/>
      <c r="AR179" s="232"/>
      <c r="AS179" s="230"/>
      <c r="AV179" s="229"/>
      <c r="AW179" s="424"/>
      <c r="AX179" s="424"/>
      <c r="AY179" s="424"/>
      <c r="AZ179" s="424"/>
      <c r="BA179" s="424"/>
      <c r="BB179" s="424"/>
      <c r="BC179" s="424"/>
      <c r="BD179" s="424"/>
      <c r="BE179" s="424"/>
      <c r="BF179" s="427"/>
      <c r="BG179" s="428"/>
      <c r="BH179" s="431"/>
      <c r="BI179" s="431"/>
      <c r="BJ179" s="431"/>
      <c r="BK179" s="431"/>
      <c r="BL179" s="431"/>
      <c r="BM179" s="431"/>
      <c r="BN179" s="431"/>
      <c r="BO179" s="431"/>
      <c r="BP179" s="431"/>
      <c r="BQ179" s="431"/>
      <c r="BR179" s="432"/>
      <c r="BS179" s="436"/>
      <c r="BT179" s="437"/>
      <c r="BU179" s="437"/>
      <c r="BV179" s="437"/>
      <c r="BW179" s="437"/>
      <c r="BX179" s="437"/>
      <c r="BY179" s="437"/>
      <c r="BZ179" s="437"/>
      <c r="CA179" s="437"/>
      <c r="CB179" s="437"/>
      <c r="CC179" s="438"/>
      <c r="CD179" s="231"/>
      <c r="CE179" s="231"/>
      <c r="CF179" s="231"/>
      <c r="CG179" s="231"/>
      <c r="CH179" s="231"/>
      <c r="CI179" s="231"/>
      <c r="CJ179" s="231"/>
      <c r="CK179" s="231"/>
      <c r="CL179" s="232"/>
      <c r="CM179" s="230"/>
    </row>
    <row r="180" spans="2:91" ht="12.75" customHeight="1" x14ac:dyDescent="0.2">
      <c r="B180" s="229"/>
      <c r="C180" s="439" t="s">
        <v>169</v>
      </c>
      <c r="D180" s="440"/>
      <c r="E180" s="440"/>
      <c r="F180" s="440"/>
      <c r="G180" s="440"/>
      <c r="H180" s="440"/>
      <c r="I180" s="440"/>
      <c r="J180" s="440"/>
      <c r="K180" s="441"/>
      <c r="L180" s="445">
        <f>'July 1 to 15, 2018'!C20</f>
        <v>0</v>
      </c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7"/>
      <c r="Y180" s="436"/>
      <c r="Z180" s="437"/>
      <c r="AA180" s="437"/>
      <c r="AB180" s="437"/>
      <c r="AC180" s="437"/>
      <c r="AD180" s="437"/>
      <c r="AE180" s="437"/>
      <c r="AF180" s="437"/>
      <c r="AG180" s="437"/>
      <c r="AH180" s="437"/>
      <c r="AI180" s="438"/>
      <c r="AJ180" s="231"/>
      <c r="AK180" s="231"/>
      <c r="AL180" s="231"/>
      <c r="AM180" s="231"/>
      <c r="AN180" s="231"/>
      <c r="AO180" s="231"/>
      <c r="AP180" s="231"/>
      <c r="AQ180" s="231"/>
      <c r="AR180" s="232"/>
      <c r="AS180" s="230"/>
      <c r="AV180" s="229"/>
      <c r="AW180" s="439" t="s">
        <v>169</v>
      </c>
      <c r="AX180" s="440"/>
      <c r="AY180" s="440"/>
      <c r="AZ180" s="440"/>
      <c r="BA180" s="440"/>
      <c r="BB180" s="440"/>
      <c r="BC180" s="440"/>
      <c r="BD180" s="440"/>
      <c r="BE180" s="441"/>
      <c r="BF180" s="445">
        <f>'July 1 to 15, 2018'!C21</f>
        <v>0</v>
      </c>
      <c r="BG180" s="446"/>
      <c r="BH180" s="446"/>
      <c r="BI180" s="446"/>
      <c r="BJ180" s="446"/>
      <c r="BK180" s="446"/>
      <c r="BL180" s="446"/>
      <c r="BM180" s="446"/>
      <c r="BN180" s="446"/>
      <c r="BO180" s="446"/>
      <c r="BP180" s="446"/>
      <c r="BQ180" s="446"/>
      <c r="BR180" s="447"/>
      <c r="BS180" s="436"/>
      <c r="BT180" s="437"/>
      <c r="BU180" s="437"/>
      <c r="BV180" s="437"/>
      <c r="BW180" s="437"/>
      <c r="BX180" s="437"/>
      <c r="BY180" s="437"/>
      <c r="BZ180" s="437"/>
      <c r="CA180" s="437"/>
      <c r="CB180" s="437"/>
      <c r="CC180" s="438"/>
      <c r="CD180" s="231"/>
      <c r="CE180" s="231"/>
      <c r="CF180" s="231"/>
      <c r="CG180" s="231"/>
      <c r="CH180" s="231"/>
      <c r="CI180" s="231"/>
      <c r="CJ180" s="231"/>
      <c r="CK180" s="231"/>
      <c r="CL180" s="232"/>
      <c r="CM180" s="230"/>
    </row>
    <row r="181" spans="2:91" ht="12.75" customHeight="1" x14ac:dyDescent="0.2">
      <c r="B181" s="233"/>
      <c r="C181" s="442"/>
      <c r="D181" s="443"/>
      <c r="E181" s="443"/>
      <c r="F181" s="443"/>
      <c r="G181" s="443"/>
      <c r="H181" s="443"/>
      <c r="I181" s="443"/>
      <c r="J181" s="443"/>
      <c r="K181" s="444"/>
      <c r="L181" s="442"/>
      <c r="M181" s="443"/>
      <c r="N181" s="443"/>
      <c r="O181" s="443"/>
      <c r="P181" s="443"/>
      <c r="Q181" s="443"/>
      <c r="R181" s="443"/>
      <c r="S181" s="443"/>
      <c r="T181" s="443"/>
      <c r="U181" s="443"/>
      <c r="V181" s="443"/>
      <c r="W181" s="443"/>
      <c r="X181" s="444"/>
      <c r="Y181" s="448" t="str">
        <f>'July 1 to 15, 2018'!B6</f>
        <v>December 15, 2018</v>
      </c>
      <c r="Z181" s="449"/>
      <c r="AA181" s="449"/>
      <c r="AB181" s="449"/>
      <c r="AC181" s="449"/>
      <c r="AD181" s="449"/>
      <c r="AE181" s="449"/>
      <c r="AF181" s="449"/>
      <c r="AG181" s="449"/>
      <c r="AH181" s="449"/>
      <c r="AI181" s="450"/>
      <c r="AJ181" s="234"/>
      <c r="AK181" s="234"/>
      <c r="AL181" s="234"/>
      <c r="AM181" s="234"/>
      <c r="AN181" s="234"/>
      <c r="AO181" s="234"/>
      <c r="AP181" s="234"/>
      <c r="AQ181" s="234"/>
      <c r="AR181" s="235"/>
      <c r="AS181" s="230"/>
      <c r="AV181" s="233"/>
      <c r="AW181" s="442"/>
      <c r="AX181" s="443"/>
      <c r="AY181" s="443"/>
      <c r="AZ181" s="443"/>
      <c r="BA181" s="443"/>
      <c r="BB181" s="443"/>
      <c r="BC181" s="443"/>
      <c r="BD181" s="443"/>
      <c r="BE181" s="444"/>
      <c r="BF181" s="442"/>
      <c r="BG181" s="443"/>
      <c r="BH181" s="443"/>
      <c r="BI181" s="443"/>
      <c r="BJ181" s="443"/>
      <c r="BK181" s="443"/>
      <c r="BL181" s="443"/>
      <c r="BM181" s="443"/>
      <c r="BN181" s="443"/>
      <c r="BO181" s="443"/>
      <c r="BP181" s="443"/>
      <c r="BQ181" s="443"/>
      <c r="BR181" s="444"/>
      <c r="BS181" s="448" t="str">
        <f>'July 1 to 15, 2018'!B6</f>
        <v>December 15, 2018</v>
      </c>
      <c r="BT181" s="449"/>
      <c r="BU181" s="449"/>
      <c r="BV181" s="449"/>
      <c r="BW181" s="449"/>
      <c r="BX181" s="449"/>
      <c r="BY181" s="449"/>
      <c r="BZ181" s="449"/>
      <c r="CA181" s="449"/>
      <c r="CB181" s="449"/>
      <c r="CC181" s="450"/>
      <c r="CD181" s="234"/>
      <c r="CE181" s="234"/>
      <c r="CF181" s="234"/>
      <c r="CG181" s="234"/>
      <c r="CH181" s="234"/>
      <c r="CI181" s="234"/>
      <c r="CJ181" s="234"/>
      <c r="CK181" s="234"/>
      <c r="CL181" s="235"/>
      <c r="CM181" s="230"/>
    </row>
    <row r="182" spans="2:91" ht="12.75" customHeight="1" x14ac:dyDescent="0.2">
      <c r="B182" s="236"/>
      <c r="J182" s="237"/>
      <c r="K182" s="238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9"/>
      <c r="X182" s="239"/>
      <c r="Y182" s="239"/>
      <c r="Z182" s="239"/>
      <c r="AA182" s="239"/>
      <c r="AB182" s="239"/>
      <c r="AC182" s="239"/>
      <c r="AD182" s="239"/>
      <c r="AE182" s="239"/>
      <c r="AF182" s="239"/>
      <c r="AG182" s="239"/>
      <c r="AH182" s="239"/>
      <c r="AI182" s="239"/>
      <c r="AJ182" s="239"/>
      <c r="AK182" s="239"/>
      <c r="AL182" s="239"/>
      <c r="AM182" s="239"/>
      <c r="AN182" s="239"/>
      <c r="AO182" s="239"/>
      <c r="AP182" s="239"/>
      <c r="AQ182" s="239"/>
      <c r="AR182" s="239"/>
      <c r="AS182" s="230"/>
      <c r="AV182" s="236"/>
      <c r="BD182" s="237"/>
      <c r="BE182" s="238"/>
      <c r="BF182" s="238"/>
      <c r="BG182" s="238"/>
      <c r="BH182" s="238"/>
      <c r="BI182" s="238"/>
      <c r="BJ182" s="238"/>
      <c r="BK182" s="238"/>
      <c r="BL182" s="238"/>
      <c r="BM182" s="238"/>
      <c r="BN182" s="238"/>
      <c r="BO182" s="238"/>
      <c r="BP182" s="238"/>
      <c r="BQ182" s="239"/>
      <c r="BR182" s="239"/>
      <c r="BS182" s="239"/>
      <c r="BT182" s="239"/>
      <c r="BU182" s="239"/>
      <c r="BV182" s="239"/>
      <c r="BW182" s="239"/>
      <c r="BX182" s="239"/>
      <c r="BY182" s="239"/>
      <c r="BZ182" s="239"/>
      <c r="CA182" s="239"/>
      <c r="CB182" s="239"/>
      <c r="CC182" s="239"/>
      <c r="CD182" s="239"/>
      <c r="CE182" s="239"/>
      <c r="CF182" s="239"/>
      <c r="CG182" s="239"/>
      <c r="CH182" s="239"/>
      <c r="CI182" s="239"/>
      <c r="CJ182" s="239"/>
      <c r="CK182" s="239"/>
      <c r="CL182" s="239"/>
      <c r="CM182" s="230"/>
    </row>
    <row r="183" spans="2:91" ht="12.75" customHeight="1" x14ac:dyDescent="0.2">
      <c r="B183" s="233"/>
      <c r="C183" s="240"/>
      <c r="D183" s="241"/>
      <c r="E183" s="241"/>
      <c r="F183" s="241"/>
      <c r="G183" s="241"/>
      <c r="H183" s="241"/>
      <c r="I183" s="241"/>
      <c r="J183" s="241"/>
      <c r="K183" s="241"/>
      <c r="L183" s="241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S183" s="230"/>
      <c r="AV183" s="233"/>
      <c r="AW183" s="240"/>
      <c r="AX183" s="241"/>
      <c r="AY183" s="241"/>
      <c r="AZ183" s="241"/>
      <c r="BA183" s="241"/>
      <c r="BB183" s="241"/>
      <c r="BC183" s="241"/>
      <c r="BD183" s="241"/>
      <c r="BE183" s="241"/>
      <c r="BF183" s="241"/>
      <c r="BG183" s="239"/>
      <c r="BH183" s="239"/>
      <c r="BI183" s="239"/>
      <c r="BJ183" s="239"/>
      <c r="BK183" s="239"/>
      <c r="BL183" s="239"/>
      <c r="BM183" s="239"/>
      <c r="BN183" s="239"/>
      <c r="BO183" s="239"/>
      <c r="BP183" s="239"/>
      <c r="BQ183" s="239"/>
      <c r="BR183" s="239"/>
      <c r="BS183" s="239"/>
      <c r="BT183" s="239"/>
      <c r="CM183" s="230"/>
    </row>
    <row r="184" spans="2:91" ht="12.75" customHeight="1" x14ac:dyDescent="0.2">
      <c r="B184" s="242"/>
      <c r="C184" s="451" t="s">
        <v>170</v>
      </c>
      <c r="D184" s="452"/>
      <c r="E184" s="452"/>
      <c r="F184" s="452"/>
      <c r="G184" s="452"/>
      <c r="H184" s="452"/>
      <c r="I184" s="243"/>
      <c r="J184" s="244"/>
      <c r="K184" s="244"/>
      <c r="L184" s="244"/>
      <c r="M184" s="244"/>
      <c r="N184" s="244"/>
      <c r="O184" s="244"/>
      <c r="P184" s="244"/>
      <c r="Q184" s="245"/>
      <c r="R184" s="404">
        <f>'July 1 to 15, 2018'!AL20</f>
        <v>0</v>
      </c>
      <c r="S184" s="419"/>
      <c r="T184" s="419"/>
      <c r="U184" s="419"/>
      <c r="V184" s="419"/>
      <c r="W184" s="244"/>
      <c r="X184" s="246"/>
      <c r="Y184" s="239"/>
      <c r="Z184" s="239"/>
      <c r="AA184" s="453" t="s">
        <v>191</v>
      </c>
      <c r="AB184" s="454"/>
      <c r="AC184" s="454"/>
      <c r="AD184" s="454"/>
      <c r="AE184" s="454"/>
      <c r="AF184" s="454"/>
      <c r="AG184" s="454"/>
      <c r="AH184" s="454"/>
      <c r="AI184" s="454"/>
      <c r="AJ184" s="454"/>
      <c r="AK184" s="454"/>
      <c r="AL184" s="454"/>
      <c r="AM184" s="454"/>
      <c r="AN184" s="454"/>
      <c r="AO184" s="454"/>
      <c r="AP184" s="454"/>
      <c r="AQ184" s="454"/>
      <c r="AR184" s="455"/>
      <c r="AS184" s="230"/>
      <c r="AV184" s="242"/>
      <c r="AW184" s="451" t="s">
        <v>170</v>
      </c>
      <c r="AX184" s="452"/>
      <c r="AY184" s="452"/>
      <c r="AZ184" s="452"/>
      <c r="BA184" s="452"/>
      <c r="BB184" s="452"/>
      <c r="BC184" s="243"/>
      <c r="BD184" s="244"/>
      <c r="BE184" s="244"/>
      <c r="BF184" s="244"/>
      <c r="BG184" s="244"/>
      <c r="BH184" s="244"/>
      <c r="BI184" s="244"/>
      <c r="BJ184" s="244"/>
      <c r="BK184" s="245"/>
      <c r="BL184" s="404">
        <f>'July 1 to 15, 2018'!AL21</f>
        <v>0</v>
      </c>
      <c r="BM184" s="419"/>
      <c r="BN184" s="419"/>
      <c r="BO184" s="419"/>
      <c r="BP184" s="419"/>
      <c r="BQ184" s="244"/>
      <c r="BR184" s="246"/>
      <c r="BS184" s="239"/>
      <c r="BT184" s="239"/>
      <c r="BU184" s="453" t="s">
        <v>191</v>
      </c>
      <c r="BV184" s="454"/>
      <c r="BW184" s="454"/>
      <c r="BX184" s="454"/>
      <c r="BY184" s="454"/>
      <c r="BZ184" s="454"/>
      <c r="CA184" s="454"/>
      <c r="CB184" s="454"/>
      <c r="CC184" s="454"/>
      <c r="CD184" s="454"/>
      <c r="CE184" s="454"/>
      <c r="CF184" s="454"/>
      <c r="CG184" s="454"/>
      <c r="CH184" s="454"/>
      <c r="CI184" s="454"/>
      <c r="CJ184" s="454"/>
      <c r="CK184" s="454"/>
      <c r="CL184" s="455"/>
      <c r="CM184" s="230"/>
    </row>
    <row r="185" spans="2:91" ht="12.75" customHeight="1" x14ac:dyDescent="0.2">
      <c r="B185" s="247"/>
      <c r="C185" s="248"/>
      <c r="D185" s="249" t="s">
        <v>189</v>
      </c>
      <c r="E185" s="250"/>
      <c r="F185" s="250"/>
      <c r="G185" s="250"/>
      <c r="H185" s="250"/>
      <c r="I185" s="251"/>
      <c r="J185" s="252"/>
      <c r="K185" s="252"/>
      <c r="L185" s="402">
        <f>'July 1 to 15, 2018'!AI20</f>
        <v>0</v>
      </c>
      <c r="M185" s="403"/>
      <c r="N185" s="403"/>
      <c r="O185" s="403"/>
      <c r="P185" s="252"/>
      <c r="Q185" s="253"/>
      <c r="R185" s="252"/>
      <c r="S185" s="252"/>
      <c r="T185" s="252"/>
      <c r="U185" s="252"/>
      <c r="V185" s="252"/>
      <c r="W185" s="252"/>
      <c r="X185" s="254"/>
      <c r="Y185" s="239"/>
      <c r="Z185" s="239"/>
      <c r="AA185" s="255" t="s">
        <v>184</v>
      </c>
      <c r="AB185" s="256"/>
      <c r="AC185" s="256"/>
      <c r="AD185" s="257"/>
      <c r="AE185" s="257"/>
      <c r="AF185" s="257"/>
      <c r="AG185" s="256"/>
      <c r="AH185" s="256"/>
      <c r="AI185" s="256"/>
      <c r="AJ185" s="256"/>
      <c r="AK185" s="257"/>
      <c r="AL185" s="257"/>
      <c r="AM185" s="258"/>
      <c r="AN185" s="405">
        <f>'July 1 to 15, 2018'!BR20</f>
        <v>0</v>
      </c>
      <c r="AO185" s="405"/>
      <c r="AP185" s="405"/>
      <c r="AQ185" s="405"/>
      <c r="AR185" s="406"/>
      <c r="AS185" s="230"/>
      <c r="AV185" s="247"/>
      <c r="AW185" s="248"/>
      <c r="AX185" s="249" t="s">
        <v>189</v>
      </c>
      <c r="AY185" s="250"/>
      <c r="AZ185" s="250"/>
      <c r="BA185" s="250"/>
      <c r="BB185" s="250"/>
      <c r="BC185" s="251"/>
      <c r="BD185" s="252"/>
      <c r="BE185" s="252"/>
      <c r="BF185" s="402">
        <f>'July 1 to 15, 2018'!AI21</f>
        <v>0</v>
      </c>
      <c r="BG185" s="403"/>
      <c r="BH185" s="403"/>
      <c r="BI185" s="403"/>
      <c r="BJ185" s="252"/>
      <c r="BK185" s="253"/>
      <c r="BL185" s="252"/>
      <c r="BM185" s="252"/>
      <c r="BN185" s="252"/>
      <c r="BO185" s="252"/>
      <c r="BP185" s="252"/>
      <c r="BQ185" s="252"/>
      <c r="BR185" s="254"/>
      <c r="BS185" s="239"/>
      <c r="BT185" s="239"/>
      <c r="BU185" s="255" t="s">
        <v>184</v>
      </c>
      <c r="BV185" s="256"/>
      <c r="BW185" s="256"/>
      <c r="BX185" s="257"/>
      <c r="BY185" s="257"/>
      <c r="BZ185" s="257"/>
      <c r="CA185" s="256"/>
      <c r="CB185" s="256"/>
      <c r="CC185" s="256"/>
      <c r="CD185" s="256"/>
      <c r="CE185" s="257"/>
      <c r="CF185" s="257"/>
      <c r="CG185" s="258"/>
      <c r="CH185" s="405">
        <f>'July 1 to 15, 2018'!BR21</f>
        <v>0</v>
      </c>
      <c r="CI185" s="405"/>
      <c r="CJ185" s="405"/>
      <c r="CK185" s="405"/>
      <c r="CL185" s="406"/>
      <c r="CM185" s="230"/>
    </row>
    <row r="186" spans="2:91" ht="12.75" customHeight="1" x14ac:dyDescent="0.2">
      <c r="B186" s="247"/>
      <c r="C186" s="421" t="s">
        <v>171</v>
      </c>
      <c r="D186" s="422"/>
      <c r="E186" s="422"/>
      <c r="F186" s="422"/>
      <c r="G186" s="422"/>
      <c r="H186" s="422"/>
      <c r="I186" s="259"/>
      <c r="J186" s="257"/>
      <c r="K186" s="257"/>
      <c r="L186" s="405">
        <f>'July 1 to 15, 2018'!AS20</f>
        <v>0</v>
      </c>
      <c r="M186" s="423"/>
      <c r="N186" s="423"/>
      <c r="O186" s="423"/>
      <c r="P186" s="257"/>
      <c r="Q186" s="258"/>
      <c r="R186" s="405">
        <f>'July 1 to 15, 2018'!AT20</f>
        <v>0</v>
      </c>
      <c r="S186" s="423"/>
      <c r="T186" s="423"/>
      <c r="U186" s="423"/>
      <c r="V186" s="423"/>
      <c r="W186" s="257"/>
      <c r="X186" s="260"/>
      <c r="Y186" s="239"/>
      <c r="Z186" s="239"/>
      <c r="AA186" s="261" t="s">
        <v>139</v>
      </c>
      <c r="AB186" s="262"/>
      <c r="AC186" s="262"/>
      <c r="AD186" s="244"/>
      <c r="AE186" s="244"/>
      <c r="AF186" s="244"/>
      <c r="AG186" s="262"/>
      <c r="AH186" s="262"/>
      <c r="AI186" s="262"/>
      <c r="AJ186" s="262"/>
      <c r="AK186" s="244"/>
      <c r="AL186" s="244"/>
      <c r="AM186" s="245"/>
      <c r="AN186" s="244"/>
      <c r="AO186" s="244"/>
      <c r="AP186" s="244"/>
      <c r="AQ186" s="244"/>
      <c r="AR186" s="246"/>
      <c r="AS186" s="230"/>
      <c r="AV186" s="247"/>
      <c r="AW186" s="421" t="s">
        <v>171</v>
      </c>
      <c r="AX186" s="422"/>
      <c r="AY186" s="422"/>
      <c r="AZ186" s="422"/>
      <c r="BA186" s="422"/>
      <c r="BB186" s="422"/>
      <c r="BC186" s="259"/>
      <c r="BD186" s="257"/>
      <c r="BE186" s="257"/>
      <c r="BF186" s="405">
        <f>'July 1 to 15, 2018'!AS21</f>
        <v>0</v>
      </c>
      <c r="BG186" s="423"/>
      <c r="BH186" s="423"/>
      <c r="BI186" s="423"/>
      <c r="BJ186" s="257"/>
      <c r="BK186" s="258"/>
      <c r="BL186" s="405">
        <f>'July 1 to 15, 2018'!AT21</f>
        <v>0</v>
      </c>
      <c r="BM186" s="423"/>
      <c r="BN186" s="423"/>
      <c r="BO186" s="423"/>
      <c r="BP186" s="423"/>
      <c r="BQ186" s="257"/>
      <c r="BR186" s="260"/>
      <c r="BS186" s="239"/>
      <c r="BT186" s="239"/>
      <c r="BU186" s="261" t="s">
        <v>139</v>
      </c>
      <c r="BV186" s="262"/>
      <c r="BW186" s="262"/>
      <c r="BX186" s="244"/>
      <c r="BY186" s="244"/>
      <c r="BZ186" s="244"/>
      <c r="CA186" s="262"/>
      <c r="CB186" s="262"/>
      <c r="CC186" s="262"/>
      <c r="CD186" s="262"/>
      <c r="CE186" s="244"/>
      <c r="CF186" s="244"/>
      <c r="CG186" s="245"/>
      <c r="CH186" s="244"/>
      <c r="CI186" s="244"/>
      <c r="CJ186" s="244"/>
      <c r="CK186" s="244"/>
      <c r="CL186" s="246"/>
      <c r="CM186" s="230"/>
    </row>
    <row r="187" spans="2:91" ht="12.75" customHeight="1" x14ac:dyDescent="0.2">
      <c r="B187" s="233"/>
      <c r="C187" s="263" t="s">
        <v>172</v>
      </c>
      <c r="D187" s="264"/>
      <c r="E187" s="264"/>
      <c r="F187" s="264"/>
      <c r="G187" s="264"/>
      <c r="H187" s="264"/>
      <c r="I187" s="264"/>
      <c r="J187" s="257"/>
      <c r="K187" s="257"/>
      <c r="L187" s="257"/>
      <c r="M187" s="257"/>
      <c r="N187" s="257"/>
      <c r="O187" s="257"/>
      <c r="P187" s="257"/>
      <c r="Q187" s="258"/>
      <c r="R187" s="405">
        <f>'July 1 to 15, 2018'!AQ20</f>
        <v>0</v>
      </c>
      <c r="S187" s="405"/>
      <c r="T187" s="405"/>
      <c r="U187" s="405"/>
      <c r="V187" s="405"/>
      <c r="W187" s="257"/>
      <c r="X187" s="260"/>
      <c r="Y187" s="239"/>
      <c r="Z187" s="239"/>
      <c r="AA187" s="233"/>
      <c r="AB187" s="241" t="s">
        <v>140</v>
      </c>
      <c r="AC187" s="241"/>
      <c r="AD187" s="239"/>
      <c r="AE187" s="239"/>
      <c r="AF187" s="239"/>
      <c r="AG187" s="241"/>
      <c r="AH187" s="241"/>
      <c r="AI187" s="241"/>
      <c r="AJ187" s="241"/>
      <c r="AK187" s="239"/>
      <c r="AL187" s="239"/>
      <c r="AM187" s="265"/>
      <c r="AN187" s="414">
        <f>'July 1 to 15, 2018'!BI20</f>
        <v>0</v>
      </c>
      <c r="AO187" s="414"/>
      <c r="AP187" s="414"/>
      <c r="AQ187" s="414"/>
      <c r="AR187" s="420"/>
      <c r="AS187" s="230"/>
      <c r="AV187" s="233"/>
      <c r="AW187" s="263" t="s">
        <v>172</v>
      </c>
      <c r="AX187" s="264"/>
      <c r="AY187" s="264"/>
      <c r="AZ187" s="264"/>
      <c r="BA187" s="264"/>
      <c r="BB187" s="264"/>
      <c r="BC187" s="264"/>
      <c r="BD187" s="257"/>
      <c r="BE187" s="257"/>
      <c r="BF187" s="257"/>
      <c r="BG187" s="257"/>
      <c r="BH187" s="257"/>
      <c r="BI187" s="257"/>
      <c r="BJ187" s="257"/>
      <c r="BK187" s="258"/>
      <c r="BL187" s="405">
        <f>'July 1 to 15, 2018'!AQ21</f>
        <v>0</v>
      </c>
      <c r="BM187" s="405"/>
      <c r="BN187" s="405"/>
      <c r="BO187" s="405"/>
      <c r="BP187" s="405"/>
      <c r="BQ187" s="257"/>
      <c r="BR187" s="260"/>
      <c r="BS187" s="239"/>
      <c r="BT187" s="239"/>
      <c r="BU187" s="233"/>
      <c r="BV187" s="241" t="s">
        <v>140</v>
      </c>
      <c r="BW187" s="241"/>
      <c r="BX187" s="239"/>
      <c r="BY187" s="239"/>
      <c r="BZ187" s="239"/>
      <c r="CA187" s="241"/>
      <c r="CB187" s="241"/>
      <c r="CC187" s="241"/>
      <c r="CD187" s="241"/>
      <c r="CE187" s="239"/>
      <c r="CF187" s="239"/>
      <c r="CG187" s="265"/>
      <c r="CH187" s="414">
        <f>'July 1 to 15, 2018'!BI21</f>
        <v>0</v>
      </c>
      <c r="CI187" s="414"/>
      <c r="CJ187" s="414"/>
      <c r="CK187" s="414"/>
      <c r="CL187" s="420"/>
      <c r="CM187" s="230"/>
    </row>
    <row r="188" spans="2:91" ht="12.75" customHeight="1" x14ac:dyDescent="0.2">
      <c r="B188" s="266"/>
      <c r="C188" s="240"/>
      <c r="D188" s="240"/>
      <c r="E188" s="240"/>
      <c r="F188" s="240"/>
      <c r="G188" s="240"/>
      <c r="H188" s="267"/>
      <c r="I188" s="267"/>
      <c r="J188" s="267"/>
      <c r="K188" s="267"/>
      <c r="L188" s="267"/>
      <c r="M188" s="268"/>
      <c r="N188" s="268"/>
      <c r="O188" s="268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  <c r="AA188" s="233"/>
      <c r="AB188" s="241" t="s">
        <v>141</v>
      </c>
      <c r="AC188" s="241"/>
      <c r="AD188" s="239"/>
      <c r="AE188" s="239"/>
      <c r="AF188" s="239"/>
      <c r="AG188" s="241"/>
      <c r="AH188" s="241"/>
      <c r="AI188" s="241"/>
      <c r="AJ188" s="241"/>
      <c r="AK188" s="239"/>
      <c r="AL188" s="239"/>
      <c r="AM188" s="265"/>
      <c r="AN188" s="414">
        <f>'July 1 to 15, 2018'!BJ20</f>
        <v>0</v>
      </c>
      <c r="AO188" s="414"/>
      <c r="AP188" s="414"/>
      <c r="AQ188" s="414"/>
      <c r="AR188" s="420"/>
      <c r="AS188" s="230"/>
      <c r="AV188" s="266"/>
      <c r="AW188" s="240"/>
      <c r="AX188" s="240"/>
      <c r="AY188" s="240"/>
      <c r="AZ188" s="240"/>
      <c r="BA188" s="240"/>
      <c r="BB188" s="267"/>
      <c r="BC188" s="267"/>
      <c r="BD188" s="267"/>
      <c r="BE188" s="267"/>
      <c r="BF188" s="267"/>
      <c r="BG188" s="268"/>
      <c r="BH188" s="268"/>
      <c r="BI188" s="268"/>
      <c r="BJ188" s="239"/>
      <c r="BK188" s="239"/>
      <c r="BL188" s="239"/>
      <c r="BM188" s="239"/>
      <c r="BN188" s="239"/>
      <c r="BO188" s="239"/>
      <c r="BP188" s="239"/>
      <c r="BQ188" s="239"/>
      <c r="BR188" s="239"/>
      <c r="BS188" s="239"/>
      <c r="BT188" s="239"/>
      <c r="BU188" s="233"/>
      <c r="BV188" s="241" t="s">
        <v>141</v>
      </c>
      <c r="BW188" s="241"/>
      <c r="BX188" s="239"/>
      <c r="BY188" s="239"/>
      <c r="BZ188" s="239"/>
      <c r="CA188" s="241"/>
      <c r="CB188" s="241"/>
      <c r="CC188" s="241"/>
      <c r="CD188" s="241"/>
      <c r="CE188" s="239"/>
      <c r="CF188" s="239"/>
      <c r="CG188" s="265"/>
      <c r="CH188" s="414">
        <f>'July 1 to 15, 2018'!BJ21</f>
        <v>0</v>
      </c>
      <c r="CI188" s="414"/>
      <c r="CJ188" s="414"/>
      <c r="CK188" s="414"/>
      <c r="CL188" s="420"/>
      <c r="CM188" s="230"/>
    </row>
    <row r="189" spans="2:91" ht="12.75" customHeight="1" x14ac:dyDescent="0.2">
      <c r="B189" s="266"/>
      <c r="C189" s="240"/>
      <c r="D189" s="240"/>
      <c r="E189" s="240"/>
      <c r="F189" s="240"/>
      <c r="G189" s="240"/>
      <c r="H189" s="267"/>
      <c r="I189" s="267"/>
      <c r="J189" s="267"/>
      <c r="K189" s="267"/>
      <c r="L189" s="267"/>
      <c r="M189" s="268"/>
      <c r="N189" s="268"/>
      <c r="O189" s="268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  <c r="AA189" s="233"/>
      <c r="AB189" s="241" t="s">
        <v>142</v>
      </c>
      <c r="AC189" s="241"/>
      <c r="AD189" s="239"/>
      <c r="AE189" s="239"/>
      <c r="AF189" s="239"/>
      <c r="AG189" s="241"/>
      <c r="AH189" s="241"/>
      <c r="AI189" s="241"/>
      <c r="AJ189" s="241"/>
      <c r="AK189" s="239"/>
      <c r="AL189" s="239"/>
      <c r="AM189" s="265"/>
      <c r="AN189" s="414">
        <f>'July 1 to 15, 2018'!BK20</f>
        <v>0</v>
      </c>
      <c r="AO189" s="414"/>
      <c r="AP189" s="414"/>
      <c r="AQ189" s="414"/>
      <c r="AR189" s="420"/>
      <c r="AS189" s="230"/>
      <c r="AV189" s="266"/>
      <c r="AW189" s="240"/>
      <c r="AX189" s="240"/>
      <c r="AY189" s="240"/>
      <c r="AZ189" s="240"/>
      <c r="BA189" s="240"/>
      <c r="BB189" s="267"/>
      <c r="BC189" s="267"/>
      <c r="BD189" s="267"/>
      <c r="BE189" s="267"/>
      <c r="BF189" s="267"/>
      <c r="BG189" s="268"/>
      <c r="BH189" s="268"/>
      <c r="BI189" s="268"/>
      <c r="BJ189" s="239"/>
      <c r="BK189" s="239"/>
      <c r="BL189" s="252"/>
      <c r="BM189" s="252"/>
      <c r="BN189" s="252"/>
      <c r="BO189" s="252"/>
      <c r="BP189" s="252"/>
      <c r="BQ189" s="239"/>
      <c r="BR189" s="239"/>
      <c r="BS189" s="239"/>
      <c r="BT189" s="239"/>
      <c r="BU189" s="233"/>
      <c r="BV189" s="241" t="s">
        <v>142</v>
      </c>
      <c r="BW189" s="241"/>
      <c r="BX189" s="239"/>
      <c r="BY189" s="239"/>
      <c r="BZ189" s="239"/>
      <c r="CA189" s="241"/>
      <c r="CB189" s="241"/>
      <c r="CC189" s="241"/>
      <c r="CD189" s="241"/>
      <c r="CE189" s="239"/>
      <c r="CF189" s="239"/>
      <c r="CG189" s="265"/>
      <c r="CH189" s="414">
        <f>'July 1 to 15, 2018'!BK21</f>
        <v>0</v>
      </c>
      <c r="CI189" s="414"/>
      <c r="CJ189" s="414"/>
      <c r="CK189" s="414"/>
      <c r="CL189" s="420"/>
      <c r="CM189" s="230"/>
    </row>
    <row r="190" spans="2:91" ht="12.75" customHeight="1" x14ac:dyDescent="0.2">
      <c r="B190" s="266"/>
      <c r="C190" s="269" t="s">
        <v>71</v>
      </c>
      <c r="D190" s="270"/>
      <c r="E190" s="270"/>
      <c r="F190" s="270"/>
      <c r="G190" s="270"/>
      <c r="H190" s="271"/>
      <c r="I190" s="271"/>
      <c r="J190" s="271"/>
      <c r="K190" s="271"/>
      <c r="L190" s="417">
        <f>L191+L192</f>
        <v>11</v>
      </c>
      <c r="M190" s="418"/>
      <c r="N190" s="418"/>
      <c r="O190" s="418"/>
      <c r="P190" s="418"/>
      <c r="Q190" s="245"/>
      <c r="R190" s="404"/>
      <c r="S190" s="419"/>
      <c r="T190" s="419"/>
      <c r="U190" s="419"/>
      <c r="V190" s="419"/>
      <c r="W190" s="244"/>
      <c r="X190" s="246"/>
      <c r="Y190" s="239"/>
      <c r="Z190" s="239"/>
      <c r="AA190" s="272"/>
      <c r="AB190" s="273"/>
      <c r="AC190" s="273"/>
      <c r="AD190" s="252"/>
      <c r="AE190" s="252"/>
      <c r="AF190" s="252"/>
      <c r="AG190" s="273"/>
      <c r="AH190" s="273"/>
      <c r="AI190" s="273"/>
      <c r="AJ190" s="273"/>
      <c r="AK190" s="252"/>
      <c r="AL190" s="252"/>
      <c r="AM190" s="253"/>
      <c r="AN190" s="252"/>
      <c r="AO190" s="252"/>
      <c r="AP190" s="252"/>
      <c r="AQ190" s="252"/>
      <c r="AR190" s="254"/>
      <c r="AS190" s="230"/>
      <c r="AV190" s="266"/>
      <c r="AW190" s="269" t="s">
        <v>71</v>
      </c>
      <c r="AX190" s="270"/>
      <c r="AY190" s="270"/>
      <c r="AZ190" s="270"/>
      <c r="BA190" s="270"/>
      <c r="BB190" s="271"/>
      <c r="BC190" s="271"/>
      <c r="BD190" s="271"/>
      <c r="BE190" s="271"/>
      <c r="BF190" s="417">
        <f>BF191+BF192</f>
        <v>11</v>
      </c>
      <c r="BG190" s="418"/>
      <c r="BH190" s="418"/>
      <c r="BI190" s="418"/>
      <c r="BJ190" s="418"/>
      <c r="BK190" s="245"/>
      <c r="BL190" s="239"/>
      <c r="BM190" s="239"/>
      <c r="BN190" s="239"/>
      <c r="BO190" s="239"/>
      <c r="BP190" s="239"/>
      <c r="BQ190" s="244"/>
      <c r="BR190" s="246"/>
      <c r="BS190" s="239"/>
      <c r="BT190" s="239"/>
      <c r="BU190" s="272"/>
      <c r="BV190" s="273"/>
      <c r="BW190" s="273"/>
      <c r="BX190" s="252"/>
      <c r="BY190" s="252"/>
      <c r="BZ190" s="252"/>
      <c r="CA190" s="273"/>
      <c r="CB190" s="273"/>
      <c r="CC190" s="273"/>
      <c r="CD190" s="273"/>
      <c r="CE190" s="252"/>
      <c r="CF190" s="252"/>
      <c r="CG190" s="253"/>
      <c r="CH190" s="252"/>
      <c r="CI190" s="252"/>
      <c r="CJ190" s="252"/>
      <c r="CK190" s="252"/>
      <c r="CL190" s="254"/>
      <c r="CM190" s="230"/>
    </row>
    <row r="191" spans="2:91" ht="12.75" customHeight="1" x14ac:dyDescent="0.2">
      <c r="B191" s="266"/>
      <c r="C191" s="266" t="s">
        <v>174</v>
      </c>
      <c r="D191" s="240"/>
      <c r="E191" s="240"/>
      <c r="F191" s="240"/>
      <c r="G191" s="240"/>
      <c r="H191" s="268"/>
      <c r="I191" s="268"/>
      <c r="J191" s="268"/>
      <c r="K191" s="268"/>
      <c r="L191" s="414">
        <f>'July 1 to 15, 2018'!AM20</f>
        <v>11</v>
      </c>
      <c r="M191" s="415"/>
      <c r="N191" s="415"/>
      <c r="O191" s="415"/>
      <c r="P191" s="239"/>
      <c r="Q191" s="265"/>
      <c r="R191" s="239"/>
      <c r="S191" s="239"/>
      <c r="T191" s="239"/>
      <c r="U191" s="239"/>
      <c r="V191" s="239"/>
      <c r="W191" s="239"/>
      <c r="X191" s="230"/>
      <c r="Y191" s="239"/>
      <c r="Z191" s="239"/>
      <c r="AA191" s="261" t="s">
        <v>143</v>
      </c>
      <c r="AB191" s="262"/>
      <c r="AC191" s="262"/>
      <c r="AD191" s="244"/>
      <c r="AE191" s="244"/>
      <c r="AF191" s="244"/>
      <c r="AG191" s="262"/>
      <c r="AH191" s="262"/>
      <c r="AI191" s="262"/>
      <c r="AJ191" s="262"/>
      <c r="AK191" s="244"/>
      <c r="AL191" s="246"/>
      <c r="AM191" s="245"/>
      <c r="AN191" s="244"/>
      <c r="AO191" s="244"/>
      <c r="AP191" s="244"/>
      <c r="AQ191" s="244"/>
      <c r="AR191" s="246"/>
      <c r="AS191" s="230"/>
      <c r="AV191" s="266"/>
      <c r="AW191" s="266" t="s">
        <v>174</v>
      </c>
      <c r="AX191" s="240"/>
      <c r="AY191" s="240"/>
      <c r="AZ191" s="240"/>
      <c r="BA191" s="240"/>
      <c r="BB191" s="268"/>
      <c r="BC191" s="268"/>
      <c r="BD191" s="268"/>
      <c r="BE191" s="268"/>
      <c r="BF191" s="414">
        <f>'July 1 to 15, 2018'!AM21</f>
        <v>11</v>
      </c>
      <c r="BG191" s="415"/>
      <c r="BH191" s="415"/>
      <c r="BI191" s="415"/>
      <c r="BJ191" s="239"/>
      <c r="BK191" s="265"/>
      <c r="BL191" s="239"/>
      <c r="BM191" s="239"/>
      <c r="BN191" s="239"/>
      <c r="BO191" s="239"/>
      <c r="BP191" s="239"/>
      <c r="BQ191" s="239"/>
      <c r="BR191" s="230"/>
      <c r="BS191" s="239"/>
      <c r="BT191" s="239"/>
      <c r="BU191" s="261" t="s">
        <v>143</v>
      </c>
      <c r="BV191" s="262"/>
      <c r="BW191" s="262"/>
      <c r="BX191" s="244"/>
      <c r="BY191" s="244"/>
      <c r="BZ191" s="244"/>
      <c r="CA191" s="262"/>
      <c r="CB191" s="262"/>
      <c r="CC191" s="262"/>
      <c r="CD191" s="262"/>
      <c r="CE191" s="244"/>
      <c r="CF191" s="246"/>
      <c r="CG191" s="245"/>
      <c r="CH191" s="244"/>
      <c r="CI191" s="244"/>
      <c r="CJ191" s="244"/>
      <c r="CK191" s="244"/>
      <c r="CL191" s="246"/>
      <c r="CM191" s="230"/>
    </row>
    <row r="192" spans="2:91" ht="12.75" customHeight="1" x14ac:dyDescent="0.2">
      <c r="B192" s="266"/>
      <c r="C192" s="274" t="s">
        <v>145</v>
      </c>
      <c r="D192" s="275"/>
      <c r="E192" s="275"/>
      <c r="F192" s="275"/>
      <c r="G192" s="275"/>
      <c r="H192" s="276"/>
      <c r="I192" s="276"/>
      <c r="J192" s="276"/>
      <c r="K192" s="276"/>
      <c r="L192" s="402">
        <f>'July 1 to 15, 2018'!AN183+'July 1 to 15, 2018'!AO20</f>
        <v>0</v>
      </c>
      <c r="M192" s="403"/>
      <c r="N192" s="403"/>
      <c r="O192" s="403"/>
      <c r="P192" s="252"/>
      <c r="Q192" s="253"/>
      <c r="R192" s="252"/>
      <c r="S192" s="252"/>
      <c r="T192" s="252"/>
      <c r="U192" s="252"/>
      <c r="V192" s="252"/>
      <c r="W192" s="252"/>
      <c r="X192" s="254"/>
      <c r="Y192" s="239"/>
      <c r="Z192" s="239"/>
      <c r="AA192" s="233"/>
      <c r="AB192" s="241" t="s">
        <v>144</v>
      </c>
      <c r="AC192" s="241"/>
      <c r="AD192" s="239"/>
      <c r="AE192" s="239"/>
      <c r="AF192" s="239"/>
      <c r="AG192" s="241"/>
      <c r="AH192" s="241"/>
      <c r="AI192" s="241"/>
      <c r="AJ192" s="241"/>
      <c r="AK192" s="239"/>
      <c r="AL192" s="230"/>
      <c r="AM192" s="265"/>
      <c r="AN192" s="414">
        <f>'July 1 to 15, 2018'!BM20</f>
        <v>0</v>
      </c>
      <c r="AO192" s="414"/>
      <c r="AP192" s="414"/>
      <c r="AQ192" s="414"/>
      <c r="AR192" s="420"/>
      <c r="AS192" s="230"/>
      <c r="AV192" s="266"/>
      <c r="AW192" s="274" t="s">
        <v>145</v>
      </c>
      <c r="AX192" s="275"/>
      <c r="AY192" s="275"/>
      <c r="AZ192" s="275"/>
      <c r="BA192" s="275"/>
      <c r="BB192" s="276"/>
      <c r="BC192" s="276"/>
      <c r="BD192" s="276"/>
      <c r="BE192" s="276"/>
      <c r="BF192" s="402">
        <f>'July 1 to 15, 2018'!CH183+'July 1 to 15, 2018'!AO21</f>
        <v>0</v>
      </c>
      <c r="BG192" s="403"/>
      <c r="BH192" s="403"/>
      <c r="BI192" s="403"/>
      <c r="BJ192" s="252"/>
      <c r="BK192" s="253"/>
      <c r="BL192" s="252"/>
      <c r="BM192" s="252"/>
      <c r="BN192" s="252"/>
      <c r="BO192" s="252"/>
      <c r="BP192" s="252"/>
      <c r="BQ192" s="252"/>
      <c r="BR192" s="254"/>
      <c r="BS192" s="239"/>
      <c r="BT192" s="239"/>
      <c r="BU192" s="233"/>
      <c r="BV192" s="241" t="s">
        <v>144</v>
      </c>
      <c r="BW192" s="241"/>
      <c r="BX192" s="239"/>
      <c r="BY192" s="239"/>
      <c r="BZ192" s="239"/>
      <c r="CA192" s="241"/>
      <c r="CB192" s="241"/>
      <c r="CC192" s="241"/>
      <c r="CD192" s="241"/>
      <c r="CE192" s="239"/>
      <c r="CF192" s="230"/>
      <c r="CG192" s="265"/>
      <c r="CH192" s="414">
        <f>'July 1 to 15, 2018'!BM21</f>
        <v>0</v>
      </c>
      <c r="CI192" s="414"/>
      <c r="CJ192" s="414"/>
      <c r="CK192" s="414"/>
      <c r="CL192" s="420"/>
      <c r="CM192" s="230"/>
    </row>
    <row r="193" spans="2:91" ht="12.75" customHeight="1" x14ac:dyDescent="0.2">
      <c r="B193" s="266"/>
      <c r="C193" s="269" t="s">
        <v>73</v>
      </c>
      <c r="D193" s="270"/>
      <c r="E193" s="270"/>
      <c r="F193" s="270"/>
      <c r="G193" s="270"/>
      <c r="H193" s="271"/>
      <c r="I193" s="271"/>
      <c r="J193" s="271"/>
      <c r="K193" s="271"/>
      <c r="L193" s="404">
        <f>L194+L195</f>
        <v>0</v>
      </c>
      <c r="M193" s="419"/>
      <c r="N193" s="419"/>
      <c r="O193" s="419"/>
      <c r="P193" s="419"/>
      <c r="Q193" s="245"/>
      <c r="R193" s="404">
        <f>'July 1 to 15, 2018'!BG20</f>
        <v>0</v>
      </c>
      <c r="S193" s="419"/>
      <c r="T193" s="419"/>
      <c r="U193" s="419"/>
      <c r="V193" s="419"/>
      <c r="W193" s="244"/>
      <c r="X193" s="246"/>
      <c r="Y193" s="239"/>
      <c r="Z193" s="239"/>
      <c r="AA193" s="233"/>
      <c r="AB193" s="241" t="s">
        <v>146</v>
      </c>
      <c r="AC193" s="241"/>
      <c r="AD193" s="239"/>
      <c r="AE193" s="239"/>
      <c r="AF193" s="239"/>
      <c r="AG193" s="241"/>
      <c r="AH193" s="241"/>
      <c r="AI193" s="241"/>
      <c r="AJ193" s="241"/>
      <c r="AK193" s="239"/>
      <c r="AL193" s="230"/>
      <c r="AM193" s="265"/>
      <c r="AN193" s="414">
        <f>'July 1 to 15, 2018'!BO20</f>
        <v>0</v>
      </c>
      <c r="AO193" s="414"/>
      <c r="AP193" s="414"/>
      <c r="AQ193" s="414"/>
      <c r="AR193" s="420"/>
      <c r="AS193" s="230"/>
      <c r="AV193" s="266"/>
      <c r="AW193" s="269" t="s">
        <v>73</v>
      </c>
      <c r="AX193" s="270"/>
      <c r="AY193" s="270"/>
      <c r="AZ193" s="270"/>
      <c r="BA193" s="270"/>
      <c r="BB193" s="271"/>
      <c r="BC193" s="271"/>
      <c r="BD193" s="271"/>
      <c r="BE193" s="271"/>
      <c r="BF193" s="404">
        <f>BF194+BF195</f>
        <v>0</v>
      </c>
      <c r="BG193" s="419"/>
      <c r="BH193" s="419"/>
      <c r="BI193" s="419"/>
      <c r="BJ193" s="419"/>
      <c r="BK193" s="245"/>
      <c r="BL193" s="404">
        <f>'July 1 to 15, 2018'!BG21</f>
        <v>0</v>
      </c>
      <c r="BM193" s="419"/>
      <c r="BN193" s="419"/>
      <c r="BO193" s="419"/>
      <c r="BP193" s="419"/>
      <c r="BQ193" s="244"/>
      <c r="BR193" s="246"/>
      <c r="BS193" s="239"/>
      <c r="BT193" s="239"/>
      <c r="BU193" s="233"/>
      <c r="BV193" s="241" t="s">
        <v>146</v>
      </c>
      <c r="BW193" s="241"/>
      <c r="BX193" s="239"/>
      <c r="BY193" s="239"/>
      <c r="BZ193" s="239"/>
      <c r="CA193" s="241"/>
      <c r="CB193" s="241"/>
      <c r="CC193" s="241"/>
      <c r="CD193" s="241"/>
      <c r="CE193" s="239"/>
      <c r="CF193" s="230"/>
      <c r="CG193" s="265"/>
      <c r="CH193" s="414">
        <f>'July 1 to 15, 2018'!BO21</f>
        <v>0</v>
      </c>
      <c r="CI193" s="414"/>
      <c r="CJ193" s="414"/>
      <c r="CK193" s="414"/>
      <c r="CL193" s="420"/>
      <c r="CM193" s="230"/>
    </row>
    <row r="194" spans="2:91" ht="12.75" customHeight="1" x14ac:dyDescent="0.2">
      <c r="B194" s="266"/>
      <c r="C194" s="266" t="s">
        <v>180</v>
      </c>
      <c r="D194" s="240"/>
      <c r="E194" s="240"/>
      <c r="F194" s="240"/>
      <c r="G194" s="240"/>
      <c r="H194" s="268"/>
      <c r="I194" s="268"/>
      <c r="J194" s="268"/>
      <c r="K194" s="268"/>
      <c r="L194" s="414">
        <f>'July 1 to 15, 2018'!BF20</f>
        <v>0</v>
      </c>
      <c r="M194" s="415"/>
      <c r="N194" s="415"/>
      <c r="O194" s="415"/>
      <c r="P194" s="239"/>
      <c r="Q194" s="265"/>
      <c r="R194" s="239"/>
      <c r="S194" s="239"/>
      <c r="T194" s="239"/>
      <c r="U194" s="239"/>
      <c r="V194" s="239"/>
      <c r="W194" s="239"/>
      <c r="X194" s="230"/>
      <c r="Y194" s="239"/>
      <c r="Z194" s="239"/>
      <c r="AA194" s="233"/>
      <c r="AB194" s="277" t="s">
        <v>883</v>
      </c>
      <c r="AC194" s="241"/>
      <c r="AD194" s="239"/>
      <c r="AE194" s="239"/>
      <c r="AF194" s="239"/>
      <c r="AG194" s="241"/>
      <c r="AH194" s="241"/>
      <c r="AI194" s="241"/>
      <c r="AJ194" s="241"/>
      <c r="AK194" s="239"/>
      <c r="AL194" s="230"/>
      <c r="AM194" s="265"/>
      <c r="AN194" s="414">
        <f>'July 1 to 15, 2018'!BN20</f>
        <v>0</v>
      </c>
      <c r="AO194" s="414"/>
      <c r="AP194" s="414"/>
      <c r="AQ194" s="414"/>
      <c r="AR194" s="420"/>
      <c r="AS194" s="230"/>
      <c r="AV194" s="266"/>
      <c r="AW194" s="266" t="s">
        <v>180</v>
      </c>
      <c r="AX194" s="240"/>
      <c r="AY194" s="240"/>
      <c r="AZ194" s="240"/>
      <c r="BA194" s="240"/>
      <c r="BB194" s="268"/>
      <c r="BC194" s="268"/>
      <c r="BD194" s="268"/>
      <c r="BE194" s="268"/>
      <c r="BF194" s="414">
        <f>'July 1 to 15, 2018'!BF21</f>
        <v>0</v>
      </c>
      <c r="BG194" s="415"/>
      <c r="BH194" s="415"/>
      <c r="BI194" s="415"/>
      <c r="BJ194" s="239"/>
      <c r="BK194" s="265"/>
      <c r="BL194" s="239"/>
      <c r="BM194" s="239"/>
      <c r="BN194" s="239"/>
      <c r="BO194" s="239"/>
      <c r="BP194" s="239"/>
      <c r="BQ194" s="239"/>
      <c r="BR194" s="230"/>
      <c r="BS194" s="239"/>
      <c r="BT194" s="239"/>
      <c r="BU194" s="233"/>
      <c r="BV194" s="277" t="s">
        <v>883</v>
      </c>
      <c r="BW194" s="241"/>
      <c r="BX194" s="239"/>
      <c r="BY194" s="239"/>
      <c r="BZ194" s="239"/>
      <c r="CA194" s="241"/>
      <c r="CB194" s="241"/>
      <c r="CC194" s="241"/>
      <c r="CD194" s="241"/>
      <c r="CE194" s="239"/>
      <c r="CF194" s="230"/>
      <c r="CG194" s="265"/>
      <c r="CH194" s="414">
        <f>'July 1 to 15, 2018'!BN21</f>
        <v>0</v>
      </c>
      <c r="CI194" s="414"/>
      <c r="CJ194" s="414"/>
      <c r="CK194" s="414"/>
      <c r="CL194" s="420"/>
      <c r="CM194" s="230"/>
    </row>
    <row r="195" spans="2:91" ht="12.75" customHeight="1" x14ac:dyDescent="0.2">
      <c r="B195" s="266"/>
      <c r="C195" s="274" t="s">
        <v>179</v>
      </c>
      <c r="D195" s="275"/>
      <c r="E195" s="275"/>
      <c r="F195" s="275"/>
      <c r="G195" s="275"/>
      <c r="H195" s="276"/>
      <c r="I195" s="276"/>
      <c r="J195" s="276"/>
      <c r="K195" s="276"/>
      <c r="L195" s="402">
        <f>'July 1 to 15, 2018'!BE20</f>
        <v>0</v>
      </c>
      <c r="M195" s="403"/>
      <c r="N195" s="403"/>
      <c r="O195" s="403"/>
      <c r="P195" s="252"/>
      <c r="Q195" s="253"/>
      <c r="R195" s="252"/>
      <c r="S195" s="252"/>
      <c r="T195" s="252"/>
      <c r="U195" s="252"/>
      <c r="V195" s="252"/>
      <c r="W195" s="252"/>
      <c r="X195" s="254"/>
      <c r="Y195" s="239"/>
      <c r="Z195" s="239"/>
      <c r="AA195" s="233"/>
      <c r="AB195" s="241"/>
      <c r="AC195" s="241"/>
      <c r="AD195" s="239"/>
      <c r="AE195" s="239"/>
      <c r="AF195" s="239"/>
      <c r="AG195" s="241"/>
      <c r="AH195" s="241"/>
      <c r="AI195" s="241"/>
      <c r="AJ195" s="241"/>
      <c r="AK195" s="239"/>
      <c r="AL195" s="230"/>
      <c r="AM195" s="265"/>
      <c r="AN195" s="239"/>
      <c r="AO195" s="239"/>
      <c r="AP195" s="239"/>
      <c r="AQ195" s="239"/>
      <c r="AR195" s="230"/>
      <c r="AS195" s="230"/>
      <c r="AV195" s="266"/>
      <c r="AW195" s="274" t="s">
        <v>179</v>
      </c>
      <c r="AX195" s="275"/>
      <c r="AY195" s="275"/>
      <c r="AZ195" s="275"/>
      <c r="BA195" s="275"/>
      <c r="BB195" s="276"/>
      <c r="BC195" s="276"/>
      <c r="BD195" s="276"/>
      <c r="BE195" s="276"/>
      <c r="BF195" s="402">
        <f>'July 1 to 15, 2018'!BE21</f>
        <v>0</v>
      </c>
      <c r="BG195" s="403"/>
      <c r="BH195" s="403"/>
      <c r="BI195" s="403"/>
      <c r="BJ195" s="252"/>
      <c r="BK195" s="253"/>
      <c r="BL195" s="252"/>
      <c r="BM195" s="252"/>
      <c r="BN195" s="252"/>
      <c r="BO195" s="252"/>
      <c r="BP195" s="252"/>
      <c r="BQ195" s="252"/>
      <c r="BR195" s="254"/>
      <c r="BS195" s="239"/>
      <c r="BT195" s="239"/>
      <c r="BU195" s="233"/>
      <c r="BV195" s="277"/>
      <c r="BW195" s="241"/>
      <c r="BX195" s="239"/>
      <c r="BY195" s="239"/>
      <c r="BZ195" s="239"/>
      <c r="CA195" s="241"/>
      <c r="CB195" s="241"/>
      <c r="CC195" s="241"/>
      <c r="CD195" s="241"/>
      <c r="CE195" s="239"/>
      <c r="CF195" s="230"/>
      <c r="CG195" s="265"/>
      <c r="CH195" s="239"/>
      <c r="CI195" s="239"/>
      <c r="CJ195" s="239"/>
      <c r="CK195" s="239"/>
      <c r="CL195" s="230"/>
      <c r="CM195" s="230"/>
    </row>
    <row r="196" spans="2:91" ht="12.75" customHeight="1" x14ac:dyDescent="0.2">
      <c r="B196" s="266"/>
      <c r="C196" s="269" t="s">
        <v>147</v>
      </c>
      <c r="D196" s="270"/>
      <c r="E196" s="270"/>
      <c r="F196" s="270"/>
      <c r="G196" s="270"/>
      <c r="H196" s="271"/>
      <c r="I196" s="271"/>
      <c r="J196" s="271"/>
      <c r="K196" s="271"/>
      <c r="L196" s="412">
        <f>L197+L198</f>
        <v>0</v>
      </c>
      <c r="M196" s="413"/>
      <c r="N196" s="413"/>
      <c r="O196" s="413"/>
      <c r="P196" s="413"/>
      <c r="Q196" s="245"/>
      <c r="R196" s="412">
        <f>SUM(Payslip!R197:U200)</f>
        <v>0</v>
      </c>
      <c r="S196" s="413"/>
      <c r="T196" s="413"/>
      <c r="U196" s="413"/>
      <c r="V196" s="413"/>
      <c r="W196" s="244"/>
      <c r="X196" s="246"/>
      <c r="Y196" s="239"/>
      <c r="Z196" s="239"/>
      <c r="AA196" s="233"/>
      <c r="AB196" s="241"/>
      <c r="AC196" s="241"/>
      <c r="AD196" s="239"/>
      <c r="AE196" s="239"/>
      <c r="AF196" s="239"/>
      <c r="AG196" s="241"/>
      <c r="AH196" s="241"/>
      <c r="AI196" s="241"/>
      <c r="AJ196" s="241"/>
      <c r="AK196" s="239"/>
      <c r="AL196" s="230"/>
      <c r="AM196" s="265"/>
      <c r="AN196" s="239"/>
      <c r="AO196" s="239"/>
      <c r="AP196" s="239"/>
      <c r="AQ196" s="239"/>
      <c r="AR196" s="230"/>
      <c r="AS196" s="230"/>
      <c r="AV196" s="266"/>
      <c r="AW196" s="269" t="s">
        <v>147</v>
      </c>
      <c r="AX196" s="270"/>
      <c r="AY196" s="270"/>
      <c r="AZ196" s="270"/>
      <c r="BA196" s="270"/>
      <c r="BB196" s="271"/>
      <c r="BC196" s="271"/>
      <c r="BD196" s="271"/>
      <c r="BE196" s="271"/>
      <c r="BF196" s="412">
        <f>BF197+BF198</f>
        <v>0</v>
      </c>
      <c r="BG196" s="413"/>
      <c r="BH196" s="413"/>
      <c r="BI196" s="413"/>
      <c r="BJ196" s="413"/>
      <c r="BK196" s="245"/>
      <c r="BL196" s="412">
        <f>SUM(Payslip!BL197:BO200)</f>
        <v>0</v>
      </c>
      <c r="BM196" s="413"/>
      <c r="BN196" s="413"/>
      <c r="BO196" s="413"/>
      <c r="BP196" s="413"/>
      <c r="BQ196" s="244"/>
      <c r="BR196" s="246"/>
      <c r="BS196" s="239"/>
      <c r="BT196" s="239"/>
      <c r="BU196" s="233"/>
      <c r="BV196" s="277"/>
      <c r="BW196" s="241"/>
      <c r="BX196" s="239"/>
      <c r="BY196" s="239"/>
      <c r="BZ196" s="239"/>
      <c r="CA196" s="241"/>
      <c r="CB196" s="241"/>
      <c r="CC196" s="241"/>
      <c r="CD196" s="241"/>
      <c r="CE196" s="239"/>
      <c r="CF196" s="230"/>
      <c r="CG196" s="265"/>
      <c r="CH196" s="239"/>
      <c r="CI196" s="239"/>
      <c r="CJ196" s="239"/>
      <c r="CK196" s="239"/>
      <c r="CL196" s="230"/>
      <c r="CM196" s="230"/>
    </row>
    <row r="197" spans="2:91" ht="12.75" customHeight="1" x14ac:dyDescent="0.2">
      <c r="B197" s="266"/>
      <c r="C197" s="266" t="s">
        <v>148</v>
      </c>
      <c r="D197" s="240"/>
      <c r="E197" s="240"/>
      <c r="F197" s="240"/>
      <c r="G197" s="240"/>
      <c r="H197" s="268"/>
      <c r="I197" s="268"/>
      <c r="J197" s="268"/>
      <c r="K197" s="268"/>
      <c r="L197" s="414">
        <f>'July 1 to 15, 2018'!AU20</f>
        <v>0</v>
      </c>
      <c r="M197" s="415"/>
      <c r="N197" s="415"/>
      <c r="O197" s="415"/>
      <c r="P197" s="239"/>
      <c r="Q197" s="265"/>
      <c r="R197" s="414">
        <f>'July 1 to 15, 2018'!AV20</f>
        <v>0</v>
      </c>
      <c r="S197" s="415"/>
      <c r="T197" s="415"/>
      <c r="U197" s="415"/>
      <c r="V197" s="239"/>
      <c r="W197" s="239"/>
      <c r="X197" s="230"/>
      <c r="Y197" s="239"/>
      <c r="Z197" s="239"/>
      <c r="AA197" s="272"/>
      <c r="AB197" s="273"/>
      <c r="AC197" s="273"/>
      <c r="AD197" s="252"/>
      <c r="AE197" s="252"/>
      <c r="AF197" s="252"/>
      <c r="AG197" s="273"/>
      <c r="AH197" s="273"/>
      <c r="AI197" s="273"/>
      <c r="AJ197" s="273"/>
      <c r="AK197" s="252"/>
      <c r="AL197" s="254"/>
      <c r="AM197" s="253"/>
      <c r="AN197" s="252"/>
      <c r="AO197" s="252"/>
      <c r="AP197" s="252"/>
      <c r="AQ197" s="252"/>
      <c r="AR197" s="254"/>
      <c r="AS197" s="230"/>
      <c r="AV197" s="266"/>
      <c r="AW197" s="266" t="s">
        <v>148</v>
      </c>
      <c r="AX197" s="240"/>
      <c r="AY197" s="240"/>
      <c r="AZ197" s="240"/>
      <c r="BA197" s="240"/>
      <c r="BB197" s="268"/>
      <c r="BC197" s="268"/>
      <c r="BD197" s="268"/>
      <c r="BE197" s="268"/>
      <c r="BF197" s="414">
        <f>'July 1 to 15, 2018'!AU21</f>
        <v>0</v>
      </c>
      <c r="BG197" s="415"/>
      <c r="BH197" s="415"/>
      <c r="BI197" s="415"/>
      <c r="BJ197" s="239"/>
      <c r="BK197" s="265"/>
      <c r="BL197" s="414">
        <f>'July 1 to 15, 2018'!AV21</f>
        <v>0</v>
      </c>
      <c r="BM197" s="415"/>
      <c r="BN197" s="415"/>
      <c r="BO197" s="415"/>
      <c r="BP197" s="239"/>
      <c r="BQ197" s="239"/>
      <c r="BR197" s="230"/>
      <c r="BS197" s="239"/>
      <c r="BT197" s="239"/>
      <c r="BU197" s="272"/>
      <c r="BV197" s="273"/>
      <c r="BW197" s="273"/>
      <c r="BX197" s="252"/>
      <c r="BY197" s="252"/>
      <c r="BZ197" s="252"/>
      <c r="CA197" s="273"/>
      <c r="CB197" s="273"/>
      <c r="CC197" s="273"/>
      <c r="CD197" s="273"/>
      <c r="CE197" s="252"/>
      <c r="CF197" s="254"/>
      <c r="CG197" s="253"/>
      <c r="CH197" s="252"/>
      <c r="CI197" s="252"/>
      <c r="CJ197" s="252"/>
      <c r="CK197" s="252"/>
      <c r="CL197" s="254"/>
      <c r="CM197" s="230"/>
    </row>
    <row r="198" spans="2:91" ht="12.75" customHeight="1" x14ac:dyDescent="0.2">
      <c r="B198" s="266"/>
      <c r="C198" s="266" t="s">
        <v>150</v>
      </c>
      <c r="D198" s="240"/>
      <c r="E198" s="240"/>
      <c r="F198" s="240"/>
      <c r="G198" s="240"/>
      <c r="H198" s="268"/>
      <c r="I198" s="268"/>
      <c r="J198" s="268"/>
      <c r="K198" s="268"/>
      <c r="L198" s="414">
        <f>'July 1 to 15, 2018'!AY20</f>
        <v>0</v>
      </c>
      <c r="M198" s="415"/>
      <c r="N198" s="415"/>
      <c r="O198" s="415"/>
      <c r="P198" s="239"/>
      <c r="Q198" s="265"/>
      <c r="R198" s="414">
        <f>'July 1 to 15, 2018'!AZ20</f>
        <v>0</v>
      </c>
      <c r="S198" s="415"/>
      <c r="T198" s="415"/>
      <c r="U198" s="415"/>
      <c r="V198" s="239"/>
      <c r="W198" s="239"/>
      <c r="X198" s="230"/>
      <c r="Y198" s="239"/>
      <c r="Z198" s="239"/>
      <c r="AA198" s="261" t="s">
        <v>83</v>
      </c>
      <c r="AB198" s="262"/>
      <c r="AC198" s="262"/>
      <c r="AD198" s="244"/>
      <c r="AE198" s="244"/>
      <c r="AF198" s="244"/>
      <c r="AG198" s="262"/>
      <c r="AH198" s="262"/>
      <c r="AI198" s="262"/>
      <c r="AJ198" s="262"/>
      <c r="AK198" s="244"/>
      <c r="AL198" s="246"/>
      <c r="AM198" s="245"/>
      <c r="AN198" s="404">
        <f>'July 1 to 15, 2018'!BP20</f>
        <v>0</v>
      </c>
      <c r="AO198" s="404"/>
      <c r="AP198" s="404"/>
      <c r="AQ198" s="404"/>
      <c r="AR198" s="416"/>
      <c r="AS198" s="230"/>
      <c r="AV198" s="266"/>
      <c r="AW198" s="266" t="s">
        <v>150</v>
      </c>
      <c r="AX198" s="240"/>
      <c r="AY198" s="240"/>
      <c r="AZ198" s="240"/>
      <c r="BA198" s="240"/>
      <c r="BB198" s="268"/>
      <c r="BC198" s="268"/>
      <c r="BD198" s="268"/>
      <c r="BE198" s="268"/>
      <c r="BF198" s="414">
        <f>'July 1 to 15, 2018'!AY21</f>
        <v>0</v>
      </c>
      <c r="BG198" s="415"/>
      <c r="BH198" s="415"/>
      <c r="BI198" s="415"/>
      <c r="BJ198" s="239"/>
      <c r="BK198" s="265"/>
      <c r="BL198" s="414">
        <f>'July 1 to 15, 2018'!AZ21</f>
        <v>0</v>
      </c>
      <c r="BM198" s="415"/>
      <c r="BN198" s="415"/>
      <c r="BO198" s="415"/>
      <c r="BP198" s="239"/>
      <c r="BQ198" s="239"/>
      <c r="BR198" s="230"/>
      <c r="BS198" s="239"/>
      <c r="BT198" s="239"/>
      <c r="BU198" s="261" t="s">
        <v>83</v>
      </c>
      <c r="BV198" s="262"/>
      <c r="BW198" s="262"/>
      <c r="BX198" s="244"/>
      <c r="BY198" s="244"/>
      <c r="BZ198" s="244"/>
      <c r="CA198" s="262"/>
      <c r="CB198" s="262"/>
      <c r="CC198" s="262"/>
      <c r="CD198" s="262"/>
      <c r="CE198" s="244"/>
      <c r="CF198" s="246"/>
      <c r="CG198" s="245"/>
      <c r="CH198" s="404">
        <f>'July 1 to 15, 2018'!BP21</f>
        <v>0</v>
      </c>
      <c r="CI198" s="404"/>
      <c r="CJ198" s="404"/>
      <c r="CK198" s="404"/>
      <c r="CL198" s="416"/>
      <c r="CM198" s="230"/>
    </row>
    <row r="199" spans="2:91" ht="12.75" customHeight="1" x14ac:dyDescent="0.2">
      <c r="B199" s="266"/>
      <c r="C199" s="266" t="s">
        <v>151</v>
      </c>
      <c r="D199" s="240"/>
      <c r="E199" s="240"/>
      <c r="F199" s="240"/>
      <c r="G199" s="240"/>
      <c r="H199" s="268"/>
      <c r="I199" s="268"/>
      <c r="J199" s="268"/>
      <c r="K199" s="268"/>
      <c r="L199" s="414">
        <f>'July 1 to 15, 2018'!AW20</f>
        <v>0</v>
      </c>
      <c r="M199" s="415"/>
      <c r="N199" s="415"/>
      <c r="O199" s="415"/>
      <c r="P199" s="239"/>
      <c r="Q199" s="265"/>
      <c r="R199" s="414">
        <f>'July 1 to 15, 2018'!AX20</f>
        <v>0</v>
      </c>
      <c r="S199" s="415"/>
      <c r="T199" s="415"/>
      <c r="U199" s="415"/>
      <c r="V199" s="239"/>
      <c r="W199" s="239"/>
      <c r="X199" s="230"/>
      <c r="Y199" s="239"/>
      <c r="Z199" s="239"/>
      <c r="AA199" s="233"/>
      <c r="AB199" s="241"/>
      <c r="AC199" s="241"/>
      <c r="AD199" s="239"/>
      <c r="AE199" s="239"/>
      <c r="AF199" s="239"/>
      <c r="AG199" s="241"/>
      <c r="AH199" s="241"/>
      <c r="AI199" s="241"/>
      <c r="AJ199" s="241"/>
      <c r="AK199" s="239"/>
      <c r="AL199" s="230"/>
      <c r="AM199" s="265"/>
      <c r="AN199" s="239"/>
      <c r="AO199" s="239"/>
      <c r="AP199" s="239"/>
      <c r="AQ199" s="239"/>
      <c r="AR199" s="230"/>
      <c r="AS199" s="230"/>
      <c r="AV199" s="266"/>
      <c r="AW199" s="266" t="s">
        <v>151</v>
      </c>
      <c r="AX199" s="240"/>
      <c r="AY199" s="240"/>
      <c r="AZ199" s="240"/>
      <c r="BA199" s="240"/>
      <c r="BB199" s="268"/>
      <c r="BC199" s="268"/>
      <c r="BD199" s="268"/>
      <c r="BE199" s="268"/>
      <c r="BF199" s="414">
        <f>'July 1 to 15, 2018'!AW21</f>
        <v>0</v>
      </c>
      <c r="BG199" s="415"/>
      <c r="BH199" s="415"/>
      <c r="BI199" s="415"/>
      <c r="BJ199" s="239"/>
      <c r="BK199" s="265"/>
      <c r="BL199" s="414">
        <f>'July 1 to 15, 2018'!AX21</f>
        <v>0</v>
      </c>
      <c r="BM199" s="415"/>
      <c r="BN199" s="415"/>
      <c r="BO199" s="415"/>
      <c r="BP199" s="239"/>
      <c r="BQ199" s="239"/>
      <c r="BR199" s="230"/>
      <c r="BS199" s="239"/>
      <c r="BT199" s="239"/>
      <c r="BU199" s="233"/>
      <c r="BV199" s="241"/>
      <c r="BW199" s="241"/>
      <c r="BX199" s="239"/>
      <c r="BY199" s="239"/>
      <c r="BZ199" s="239"/>
      <c r="CA199" s="241"/>
      <c r="CB199" s="241"/>
      <c r="CC199" s="241"/>
      <c r="CD199" s="241"/>
      <c r="CE199" s="239"/>
      <c r="CF199" s="230"/>
      <c r="CG199" s="265"/>
      <c r="CH199" s="239"/>
      <c r="CI199" s="239"/>
      <c r="CJ199" s="239"/>
      <c r="CK199" s="239"/>
      <c r="CL199" s="230"/>
      <c r="CM199" s="230"/>
    </row>
    <row r="200" spans="2:91" ht="12.75" customHeight="1" x14ac:dyDescent="0.2">
      <c r="B200" s="266"/>
      <c r="C200" s="274" t="s">
        <v>152</v>
      </c>
      <c r="D200" s="275"/>
      <c r="E200" s="275"/>
      <c r="F200" s="275"/>
      <c r="G200" s="275"/>
      <c r="H200" s="276"/>
      <c r="I200" s="276"/>
      <c r="J200" s="276"/>
      <c r="K200" s="276"/>
      <c r="L200" s="402">
        <f>'July 1 to 15, 2018'!BA20</f>
        <v>0</v>
      </c>
      <c r="M200" s="403"/>
      <c r="N200" s="403"/>
      <c r="O200" s="403"/>
      <c r="P200" s="252"/>
      <c r="Q200" s="253"/>
      <c r="R200" s="402">
        <f>'July 1 to 15, 2018'!BB20</f>
        <v>0</v>
      </c>
      <c r="S200" s="403"/>
      <c r="T200" s="403"/>
      <c r="U200" s="403"/>
      <c r="V200" s="252"/>
      <c r="W200" s="252"/>
      <c r="X200" s="254"/>
      <c r="Y200" s="239"/>
      <c r="Z200" s="239"/>
      <c r="AA200" s="272"/>
      <c r="AB200" s="273"/>
      <c r="AC200" s="273"/>
      <c r="AD200" s="252"/>
      <c r="AE200" s="252"/>
      <c r="AF200" s="252"/>
      <c r="AG200" s="273"/>
      <c r="AH200" s="273"/>
      <c r="AI200" s="273"/>
      <c r="AJ200" s="273"/>
      <c r="AK200" s="252"/>
      <c r="AL200" s="254"/>
      <c r="AM200" s="253"/>
      <c r="AN200" s="252"/>
      <c r="AO200" s="252"/>
      <c r="AP200" s="252"/>
      <c r="AQ200" s="252"/>
      <c r="AR200" s="254"/>
      <c r="AS200" s="230"/>
      <c r="AV200" s="266"/>
      <c r="AW200" s="274" t="s">
        <v>152</v>
      </c>
      <c r="AX200" s="275"/>
      <c r="AY200" s="275"/>
      <c r="AZ200" s="275"/>
      <c r="BA200" s="275"/>
      <c r="BB200" s="276"/>
      <c r="BC200" s="276"/>
      <c r="BD200" s="276"/>
      <c r="BE200" s="276"/>
      <c r="BF200" s="402">
        <f>'July 1 to 15, 2018'!BA21</f>
        <v>0</v>
      </c>
      <c r="BG200" s="403"/>
      <c r="BH200" s="403"/>
      <c r="BI200" s="403"/>
      <c r="BJ200" s="252"/>
      <c r="BK200" s="253"/>
      <c r="BL200" s="402">
        <f>'July 1 to 15, 2018'!BB21</f>
        <v>0</v>
      </c>
      <c r="BM200" s="403"/>
      <c r="BN200" s="403"/>
      <c r="BO200" s="403"/>
      <c r="BP200" s="252"/>
      <c r="BQ200" s="252"/>
      <c r="BR200" s="254"/>
      <c r="BS200" s="239"/>
      <c r="BT200" s="239"/>
      <c r="BU200" s="272"/>
      <c r="BV200" s="273"/>
      <c r="BW200" s="273"/>
      <c r="BX200" s="252"/>
      <c r="BY200" s="252"/>
      <c r="BZ200" s="252"/>
      <c r="CA200" s="273"/>
      <c r="CB200" s="273"/>
      <c r="CC200" s="273"/>
      <c r="CD200" s="273"/>
      <c r="CE200" s="252"/>
      <c r="CF200" s="254"/>
      <c r="CG200" s="253"/>
      <c r="CH200" s="252"/>
      <c r="CI200" s="252"/>
      <c r="CJ200" s="252"/>
      <c r="CK200" s="252"/>
      <c r="CL200" s="254"/>
      <c r="CM200" s="230"/>
    </row>
    <row r="201" spans="2:91" ht="12.75" customHeight="1" x14ac:dyDescent="0.2">
      <c r="B201" s="266"/>
      <c r="C201" s="269" t="s">
        <v>153</v>
      </c>
      <c r="D201" s="270"/>
      <c r="E201" s="270"/>
      <c r="F201" s="270"/>
      <c r="G201" s="270"/>
      <c r="H201" s="271"/>
      <c r="I201" s="271"/>
      <c r="J201" s="271"/>
      <c r="K201" s="271"/>
      <c r="L201" s="271"/>
      <c r="M201" s="271"/>
      <c r="N201" s="271"/>
      <c r="O201" s="271"/>
      <c r="P201" s="271"/>
      <c r="Q201" s="245"/>
      <c r="R201" s="404">
        <f>'July 1 to 15, 2018'!BD20</f>
        <v>0</v>
      </c>
      <c r="S201" s="404"/>
      <c r="T201" s="404"/>
      <c r="U201" s="404"/>
      <c r="V201" s="404"/>
      <c r="W201" s="244"/>
      <c r="X201" s="246"/>
      <c r="Y201" s="239"/>
      <c r="Z201" s="239"/>
      <c r="AA201" s="279" t="s">
        <v>186</v>
      </c>
      <c r="AB201" s="256"/>
      <c r="AC201" s="256"/>
      <c r="AD201" s="257"/>
      <c r="AE201" s="257"/>
      <c r="AF201" s="257"/>
      <c r="AG201" s="256"/>
      <c r="AH201" s="280"/>
      <c r="AI201" s="280"/>
      <c r="AJ201" s="280"/>
      <c r="AK201" s="257"/>
      <c r="AL201" s="257"/>
      <c r="AM201" s="258"/>
      <c r="AN201" s="405">
        <f>AN185+AN187+AN188+AN189+AN192+AN193+AN194+AN198</f>
        <v>0</v>
      </c>
      <c r="AO201" s="405"/>
      <c r="AP201" s="405"/>
      <c r="AQ201" s="405"/>
      <c r="AR201" s="406"/>
      <c r="AS201" s="230"/>
      <c r="AV201" s="266"/>
      <c r="AW201" s="269" t="s">
        <v>153</v>
      </c>
      <c r="AX201" s="270"/>
      <c r="AY201" s="270"/>
      <c r="AZ201" s="270"/>
      <c r="BA201" s="270"/>
      <c r="BB201" s="271"/>
      <c r="BC201" s="271"/>
      <c r="BD201" s="271"/>
      <c r="BE201" s="271"/>
      <c r="BF201" s="271"/>
      <c r="BG201" s="271"/>
      <c r="BH201" s="271"/>
      <c r="BI201" s="271"/>
      <c r="BJ201" s="271"/>
      <c r="BK201" s="245"/>
      <c r="BL201" s="404">
        <f>'July 1 to 15, 2018'!BD21</f>
        <v>0</v>
      </c>
      <c r="BM201" s="404"/>
      <c r="BN201" s="404"/>
      <c r="BO201" s="404"/>
      <c r="BP201" s="404"/>
      <c r="BQ201" s="244"/>
      <c r="BR201" s="246"/>
      <c r="BS201" s="239"/>
      <c r="BT201" s="239"/>
      <c r="BU201" s="279" t="s">
        <v>186</v>
      </c>
      <c r="BV201" s="256"/>
      <c r="BW201" s="256"/>
      <c r="BX201" s="257"/>
      <c r="BY201" s="257"/>
      <c r="BZ201" s="257"/>
      <c r="CA201" s="256"/>
      <c r="CB201" s="280"/>
      <c r="CC201" s="280"/>
      <c r="CD201" s="280"/>
      <c r="CE201" s="257"/>
      <c r="CF201" s="257"/>
      <c r="CG201" s="258"/>
      <c r="CH201" s="405">
        <f>CH185+CH187+CH188+CH189+CH192+CH193+CH194+CH198</f>
        <v>0</v>
      </c>
      <c r="CI201" s="405"/>
      <c r="CJ201" s="405"/>
      <c r="CK201" s="405"/>
      <c r="CL201" s="406"/>
      <c r="CM201" s="230"/>
    </row>
    <row r="202" spans="2:91" ht="12.75" customHeight="1" x14ac:dyDescent="0.2">
      <c r="B202" s="266"/>
      <c r="C202" s="281"/>
      <c r="D202" s="275"/>
      <c r="E202" s="275"/>
      <c r="F202" s="275"/>
      <c r="G202" s="275"/>
      <c r="H202" s="276"/>
      <c r="I202" s="276"/>
      <c r="J202" s="276"/>
      <c r="K202" s="276"/>
      <c r="L202" s="402">
        <f>'July 1 to 15, 2018'!BC20</f>
        <v>0</v>
      </c>
      <c r="M202" s="403"/>
      <c r="N202" s="403"/>
      <c r="O202" s="403"/>
      <c r="P202" s="276"/>
      <c r="Q202" s="253"/>
      <c r="R202" s="252"/>
      <c r="S202" s="252"/>
      <c r="T202" s="252"/>
      <c r="U202" s="252"/>
      <c r="V202" s="252"/>
      <c r="W202" s="252"/>
      <c r="X202" s="254"/>
      <c r="Y202" s="239"/>
      <c r="Z202" s="239"/>
      <c r="AA202" s="189"/>
      <c r="AB202" s="189"/>
      <c r="AC202" s="189"/>
      <c r="AG202" s="189"/>
      <c r="AH202" s="189"/>
      <c r="AI202" s="189"/>
      <c r="AJ202" s="189"/>
      <c r="AK202" s="239"/>
      <c r="AL202" s="239"/>
      <c r="AM202" s="239"/>
      <c r="AN202" s="239"/>
      <c r="AO202" s="239"/>
      <c r="AP202" s="239"/>
      <c r="AQ202" s="239"/>
      <c r="AR202" s="239"/>
      <c r="AS202" s="230"/>
      <c r="AV202" s="266"/>
      <c r="AW202" s="281"/>
      <c r="AX202" s="275"/>
      <c r="AY202" s="275"/>
      <c r="AZ202" s="275"/>
      <c r="BA202" s="275"/>
      <c r="BB202" s="276"/>
      <c r="BC202" s="276"/>
      <c r="BD202" s="276"/>
      <c r="BE202" s="276"/>
      <c r="BF202" s="402">
        <f>'July 1 to 15, 2018'!BC21</f>
        <v>0</v>
      </c>
      <c r="BG202" s="403"/>
      <c r="BH202" s="403"/>
      <c r="BI202" s="403"/>
      <c r="BJ202" s="276"/>
      <c r="BK202" s="253"/>
      <c r="BL202" s="252"/>
      <c r="BM202" s="252"/>
      <c r="BN202" s="252"/>
      <c r="BO202" s="252"/>
      <c r="BP202" s="252"/>
      <c r="BQ202" s="252"/>
      <c r="BR202" s="254"/>
      <c r="BS202" s="239"/>
      <c r="BT202" s="239"/>
      <c r="BU202" s="189"/>
      <c r="BV202" s="189"/>
      <c r="BW202" s="189"/>
      <c r="CA202" s="189"/>
      <c r="CB202" s="189"/>
      <c r="CC202" s="189"/>
      <c r="CD202" s="189"/>
      <c r="CE202" s="239"/>
      <c r="CF202" s="239"/>
      <c r="CG202" s="239"/>
      <c r="CH202" s="239"/>
      <c r="CI202" s="239"/>
      <c r="CJ202" s="239"/>
      <c r="CK202" s="239"/>
      <c r="CL202" s="239"/>
      <c r="CM202" s="230"/>
    </row>
    <row r="203" spans="2:91" ht="12.75" customHeight="1" x14ac:dyDescent="0.2">
      <c r="B203" s="266"/>
      <c r="C203" s="282" t="s">
        <v>154</v>
      </c>
      <c r="D203" s="283"/>
      <c r="E203" s="283"/>
      <c r="F203" s="283"/>
      <c r="G203" s="283"/>
      <c r="H203" s="284"/>
      <c r="I203" s="284"/>
      <c r="J203" s="284"/>
      <c r="K203" s="284"/>
      <c r="L203" s="284"/>
      <c r="M203" s="284"/>
      <c r="N203" s="284"/>
      <c r="O203" s="284"/>
      <c r="P203" s="257"/>
      <c r="Q203" s="258"/>
      <c r="R203" s="405">
        <f>'July 1 to 15, 2018'!AR20</f>
        <v>0</v>
      </c>
      <c r="S203" s="405"/>
      <c r="T203" s="405"/>
      <c r="U203" s="405"/>
      <c r="V203" s="405"/>
      <c r="W203" s="257"/>
      <c r="X203" s="260"/>
      <c r="Y203" s="239"/>
      <c r="Z203" s="239"/>
      <c r="AA203" s="189"/>
      <c r="AB203" s="189"/>
      <c r="AC203" s="189"/>
      <c r="AG203" s="189"/>
      <c r="AH203" s="189"/>
      <c r="AI203" s="189"/>
      <c r="AJ203" s="189"/>
      <c r="AK203" s="239"/>
      <c r="AL203" s="239"/>
      <c r="AM203" s="239"/>
      <c r="AN203" s="239"/>
      <c r="AO203" s="239"/>
      <c r="AP203" s="239"/>
      <c r="AQ203" s="239"/>
      <c r="AR203" s="239"/>
      <c r="AS203" s="230"/>
      <c r="AV203" s="266"/>
      <c r="AW203" s="282" t="s">
        <v>154</v>
      </c>
      <c r="AX203" s="283"/>
      <c r="AY203" s="283"/>
      <c r="AZ203" s="283"/>
      <c r="BA203" s="283"/>
      <c r="BB203" s="284"/>
      <c r="BC203" s="284"/>
      <c r="BD203" s="284"/>
      <c r="BE203" s="284"/>
      <c r="BF203" s="284"/>
      <c r="BG203" s="284"/>
      <c r="BH203" s="284"/>
      <c r="BI203" s="284"/>
      <c r="BJ203" s="257"/>
      <c r="BK203" s="258"/>
      <c r="BL203" s="405">
        <f>'July 1 to 15, 2018'!AR21</f>
        <v>0</v>
      </c>
      <c r="BM203" s="405"/>
      <c r="BN203" s="405"/>
      <c r="BO203" s="405"/>
      <c r="BP203" s="405"/>
      <c r="BQ203" s="257"/>
      <c r="BR203" s="260"/>
      <c r="BS203" s="239"/>
      <c r="BT203" s="239"/>
      <c r="BU203" s="189"/>
      <c r="BV203" s="189"/>
      <c r="BW203" s="189"/>
      <c r="CA203" s="189"/>
      <c r="CB203" s="189"/>
      <c r="CC203" s="189"/>
      <c r="CD203" s="189"/>
      <c r="CE203" s="239"/>
      <c r="CF203" s="239"/>
      <c r="CG203" s="239"/>
      <c r="CH203" s="239"/>
      <c r="CI203" s="239"/>
      <c r="CJ203" s="239"/>
      <c r="CK203" s="239"/>
      <c r="CL203" s="239"/>
      <c r="CM203" s="230"/>
    </row>
    <row r="204" spans="2:91" ht="12.75" customHeight="1" x14ac:dyDescent="0.2">
      <c r="B204" s="266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189"/>
      <c r="AB204" s="189"/>
      <c r="AC204" s="189"/>
      <c r="AG204" s="189"/>
      <c r="AH204" s="189"/>
      <c r="AI204" s="189"/>
      <c r="AJ204" s="189"/>
      <c r="AK204" s="239"/>
      <c r="AL204" s="239"/>
      <c r="AM204" s="239"/>
      <c r="AN204" s="239"/>
      <c r="AO204" s="239"/>
      <c r="AP204" s="239"/>
      <c r="AQ204" s="239"/>
      <c r="AR204" s="239"/>
      <c r="AS204" s="230"/>
      <c r="AV204" s="266"/>
      <c r="AW204" s="241"/>
      <c r="AX204" s="241"/>
      <c r="AY204" s="241"/>
      <c r="AZ204" s="241"/>
      <c r="BA204" s="241"/>
      <c r="BB204" s="241"/>
      <c r="BC204" s="241"/>
      <c r="BD204" s="241"/>
      <c r="BE204" s="241"/>
      <c r="BF204" s="241"/>
      <c r="BG204" s="239"/>
      <c r="BH204" s="239"/>
      <c r="BI204" s="239"/>
      <c r="BJ204" s="239"/>
      <c r="BK204" s="239"/>
      <c r="BL204" s="239"/>
      <c r="BM204" s="239"/>
      <c r="BN204" s="239"/>
      <c r="BO204" s="239"/>
      <c r="BP204" s="239"/>
      <c r="BQ204" s="239"/>
      <c r="BR204" s="239"/>
      <c r="BS204" s="239"/>
      <c r="BT204" s="239"/>
      <c r="BU204" s="189"/>
      <c r="BV204" s="189"/>
      <c r="BW204" s="189"/>
      <c r="CA204" s="189"/>
      <c r="CB204" s="189"/>
      <c r="CC204" s="189"/>
      <c r="CD204" s="189"/>
      <c r="CE204" s="239"/>
      <c r="CF204" s="239"/>
      <c r="CG204" s="239"/>
      <c r="CH204" s="239"/>
      <c r="CI204" s="239"/>
      <c r="CJ204" s="239"/>
      <c r="CK204" s="239"/>
      <c r="CL204" s="239"/>
      <c r="CM204" s="230"/>
    </row>
    <row r="205" spans="2:91" ht="12.75" customHeight="1" x14ac:dyDescent="0.25">
      <c r="B205" s="266"/>
      <c r="C205" s="189" t="s">
        <v>155</v>
      </c>
      <c r="D205" s="189"/>
      <c r="E205" s="189"/>
      <c r="F205" s="189"/>
      <c r="G205" s="241"/>
      <c r="I205" s="241"/>
      <c r="J205" s="241"/>
      <c r="K205" s="241"/>
      <c r="L205" s="241"/>
      <c r="M205" s="239"/>
      <c r="N205" s="239"/>
      <c r="O205" s="239"/>
      <c r="P205" s="239"/>
      <c r="Q205" s="239"/>
      <c r="R205" s="407">
        <f>'July 1 to 15, 2018'!BH20</f>
        <v>0</v>
      </c>
      <c r="S205" s="407"/>
      <c r="T205" s="407"/>
      <c r="U205" s="407"/>
      <c r="V205" s="407"/>
      <c r="W205" s="239"/>
      <c r="X205" s="239"/>
      <c r="Y205" s="239"/>
      <c r="Z205" s="239"/>
      <c r="AA205" s="189" t="s">
        <v>187</v>
      </c>
      <c r="AB205" s="239"/>
      <c r="AC205" s="239"/>
      <c r="AD205" s="239"/>
      <c r="AE205" s="239"/>
      <c r="AF205" s="239"/>
      <c r="AG205" s="239"/>
      <c r="AH205" s="239"/>
      <c r="AI205" s="239"/>
      <c r="AJ205" s="239"/>
      <c r="AK205" s="239"/>
      <c r="AL205" s="239"/>
      <c r="AM205" s="239"/>
      <c r="AN205" s="408">
        <f>'July 1 to 15, 2018'!BS20</f>
        <v>0</v>
      </c>
      <c r="AO205" s="409"/>
      <c r="AP205" s="409"/>
      <c r="AQ205" s="409"/>
      <c r="AR205" s="409"/>
      <c r="AS205" s="230"/>
      <c r="AV205" s="266"/>
      <c r="AW205" s="189" t="s">
        <v>155</v>
      </c>
      <c r="AX205" s="189"/>
      <c r="AY205" s="189"/>
      <c r="AZ205" s="189"/>
      <c r="BA205" s="241"/>
      <c r="BC205" s="241"/>
      <c r="BD205" s="241"/>
      <c r="BE205" s="241"/>
      <c r="BF205" s="241"/>
      <c r="BG205" s="239"/>
      <c r="BH205" s="239"/>
      <c r="BI205" s="239"/>
      <c r="BJ205" s="239"/>
      <c r="BK205" s="239"/>
      <c r="BL205" s="407">
        <f>'July 1 to 15, 2018'!BH21</f>
        <v>0</v>
      </c>
      <c r="BM205" s="407"/>
      <c r="BN205" s="407"/>
      <c r="BO205" s="407"/>
      <c r="BP205" s="407"/>
      <c r="BQ205" s="239"/>
      <c r="BR205" s="239"/>
      <c r="BS205" s="239"/>
      <c r="BT205" s="239"/>
      <c r="BU205" s="189" t="s">
        <v>187</v>
      </c>
      <c r="BV205" s="239"/>
      <c r="BW205" s="239"/>
      <c r="BX205" s="239"/>
      <c r="BY205" s="239"/>
      <c r="BZ205" s="239"/>
      <c r="CA205" s="239"/>
      <c r="CB205" s="239"/>
      <c r="CC205" s="239"/>
      <c r="CD205" s="239"/>
      <c r="CE205" s="239"/>
      <c r="CF205" s="239"/>
      <c r="CG205" s="239"/>
      <c r="CH205" s="408">
        <f>'July 1 to 15, 2018'!BS21</f>
        <v>0</v>
      </c>
      <c r="CI205" s="409"/>
      <c r="CJ205" s="409"/>
      <c r="CK205" s="409"/>
      <c r="CL205" s="409"/>
      <c r="CM205" s="230"/>
    </row>
    <row r="206" spans="2:91" ht="12.75" customHeight="1" x14ac:dyDescent="0.2">
      <c r="B206" s="266"/>
      <c r="C206" s="410" t="s">
        <v>188</v>
      </c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410"/>
      <c r="AB206" s="410"/>
      <c r="AC206" s="410"/>
      <c r="AD206" s="410"/>
      <c r="AE206" s="410"/>
      <c r="AF206" s="410"/>
      <c r="AG206" s="410"/>
      <c r="AH206" s="410"/>
      <c r="AI206" s="410"/>
      <c r="AJ206" s="410"/>
      <c r="AK206" s="410"/>
      <c r="AL206" s="410"/>
      <c r="AM206" s="410"/>
      <c r="AN206" s="410"/>
      <c r="AO206" s="410"/>
      <c r="AP206" s="410"/>
      <c r="AQ206" s="410"/>
      <c r="AR206" s="410"/>
      <c r="AS206" s="230"/>
      <c r="AV206" s="266"/>
      <c r="AW206" s="410" t="s">
        <v>188</v>
      </c>
      <c r="AX206" s="410"/>
      <c r="AY206" s="410"/>
      <c r="AZ206" s="410"/>
      <c r="BA206" s="410"/>
      <c r="BB206" s="410"/>
      <c r="BC206" s="410"/>
      <c r="BD206" s="410"/>
      <c r="BE206" s="410"/>
      <c r="BF206" s="410"/>
      <c r="BG206" s="410"/>
      <c r="BH206" s="410"/>
      <c r="BI206" s="410"/>
      <c r="BJ206" s="410"/>
      <c r="BK206" s="410"/>
      <c r="BL206" s="410"/>
      <c r="BM206" s="410"/>
      <c r="BN206" s="410"/>
      <c r="BO206" s="410"/>
      <c r="BP206" s="410"/>
      <c r="BQ206" s="410"/>
      <c r="BR206" s="410"/>
      <c r="BS206" s="410"/>
      <c r="BT206" s="410"/>
      <c r="BU206" s="410"/>
      <c r="BV206" s="410"/>
      <c r="BW206" s="410"/>
      <c r="BX206" s="410"/>
      <c r="BY206" s="410"/>
      <c r="BZ206" s="410"/>
      <c r="CA206" s="410"/>
      <c r="CB206" s="410"/>
      <c r="CC206" s="410"/>
      <c r="CD206" s="410"/>
      <c r="CE206" s="410"/>
      <c r="CF206" s="410"/>
      <c r="CG206" s="410"/>
      <c r="CH206" s="410"/>
      <c r="CI206" s="410"/>
      <c r="CJ206" s="410"/>
      <c r="CK206" s="410"/>
      <c r="CL206" s="410"/>
      <c r="CM206" s="230"/>
    </row>
    <row r="207" spans="2:91" ht="12.75" customHeight="1" x14ac:dyDescent="0.2">
      <c r="B207" s="266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0"/>
      <c r="N207" s="410"/>
      <c r="O207" s="410"/>
      <c r="P207" s="410"/>
      <c r="Q207" s="410"/>
      <c r="R207" s="410"/>
      <c r="S207" s="410"/>
      <c r="T207" s="410"/>
      <c r="U207" s="410"/>
      <c r="V207" s="410"/>
      <c r="W207" s="410"/>
      <c r="X207" s="410"/>
      <c r="Y207" s="410"/>
      <c r="Z207" s="410"/>
      <c r="AA207" s="410"/>
      <c r="AB207" s="410"/>
      <c r="AC207" s="410"/>
      <c r="AD207" s="410"/>
      <c r="AE207" s="410"/>
      <c r="AF207" s="410"/>
      <c r="AG207" s="410"/>
      <c r="AH207" s="410"/>
      <c r="AI207" s="410"/>
      <c r="AJ207" s="410"/>
      <c r="AK207" s="410"/>
      <c r="AL207" s="410"/>
      <c r="AM207" s="410"/>
      <c r="AN207" s="410"/>
      <c r="AO207" s="410"/>
      <c r="AP207" s="410"/>
      <c r="AQ207" s="410"/>
      <c r="AR207" s="410"/>
      <c r="AS207" s="230"/>
      <c r="AV207" s="266"/>
      <c r="AW207" s="410"/>
      <c r="AX207" s="410"/>
      <c r="AY207" s="410"/>
      <c r="AZ207" s="410"/>
      <c r="BA207" s="410"/>
      <c r="BB207" s="410"/>
      <c r="BC207" s="410"/>
      <c r="BD207" s="410"/>
      <c r="BE207" s="410"/>
      <c r="BF207" s="410"/>
      <c r="BG207" s="410"/>
      <c r="BH207" s="410"/>
      <c r="BI207" s="410"/>
      <c r="BJ207" s="410"/>
      <c r="BK207" s="410"/>
      <c r="BL207" s="410"/>
      <c r="BM207" s="410"/>
      <c r="BN207" s="410"/>
      <c r="BO207" s="410"/>
      <c r="BP207" s="410"/>
      <c r="BQ207" s="410"/>
      <c r="BR207" s="410"/>
      <c r="BS207" s="410"/>
      <c r="BT207" s="410"/>
      <c r="BU207" s="410"/>
      <c r="BV207" s="410"/>
      <c r="BW207" s="410"/>
      <c r="BX207" s="410"/>
      <c r="BY207" s="410"/>
      <c r="BZ207" s="410"/>
      <c r="CA207" s="410"/>
      <c r="CB207" s="410"/>
      <c r="CC207" s="410"/>
      <c r="CD207" s="410"/>
      <c r="CE207" s="410"/>
      <c r="CF207" s="410"/>
      <c r="CG207" s="410"/>
      <c r="CH207" s="410"/>
      <c r="CI207" s="410"/>
      <c r="CJ207" s="410"/>
      <c r="CK207" s="410"/>
      <c r="CL207" s="410"/>
      <c r="CM207" s="230"/>
    </row>
    <row r="208" spans="2:91" ht="12.75" customHeight="1" x14ac:dyDescent="0.2">
      <c r="B208" s="233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0"/>
      <c r="N208" s="410"/>
      <c r="O208" s="410"/>
      <c r="P208" s="410"/>
      <c r="Q208" s="410"/>
      <c r="R208" s="410"/>
      <c r="S208" s="410"/>
      <c r="T208" s="410"/>
      <c r="U208" s="410"/>
      <c r="V208" s="410"/>
      <c r="W208" s="410"/>
      <c r="X208" s="410"/>
      <c r="Y208" s="410"/>
      <c r="Z208" s="410"/>
      <c r="AA208" s="410"/>
      <c r="AB208" s="410"/>
      <c r="AC208" s="410"/>
      <c r="AD208" s="410"/>
      <c r="AE208" s="410"/>
      <c r="AF208" s="410"/>
      <c r="AG208" s="410"/>
      <c r="AH208" s="410"/>
      <c r="AI208" s="410"/>
      <c r="AJ208" s="410"/>
      <c r="AK208" s="410"/>
      <c r="AL208" s="410"/>
      <c r="AM208" s="410"/>
      <c r="AN208" s="410"/>
      <c r="AO208" s="410"/>
      <c r="AP208" s="410"/>
      <c r="AQ208" s="410"/>
      <c r="AR208" s="410"/>
      <c r="AS208" s="230"/>
      <c r="AV208" s="233"/>
      <c r="AW208" s="410"/>
      <c r="AX208" s="410"/>
      <c r="AY208" s="410"/>
      <c r="AZ208" s="410"/>
      <c r="BA208" s="410"/>
      <c r="BB208" s="410"/>
      <c r="BC208" s="410"/>
      <c r="BD208" s="410"/>
      <c r="BE208" s="410"/>
      <c r="BF208" s="410"/>
      <c r="BG208" s="410"/>
      <c r="BH208" s="410"/>
      <c r="BI208" s="410"/>
      <c r="BJ208" s="410"/>
      <c r="BK208" s="410"/>
      <c r="BL208" s="410"/>
      <c r="BM208" s="410"/>
      <c r="BN208" s="410"/>
      <c r="BO208" s="410"/>
      <c r="BP208" s="410"/>
      <c r="BQ208" s="410"/>
      <c r="BR208" s="410"/>
      <c r="BS208" s="410"/>
      <c r="BT208" s="410"/>
      <c r="BU208" s="410"/>
      <c r="BV208" s="410"/>
      <c r="BW208" s="410"/>
      <c r="BX208" s="410"/>
      <c r="BY208" s="410"/>
      <c r="BZ208" s="410"/>
      <c r="CA208" s="410"/>
      <c r="CB208" s="410"/>
      <c r="CC208" s="410"/>
      <c r="CD208" s="410"/>
      <c r="CE208" s="410"/>
      <c r="CF208" s="410"/>
      <c r="CG208" s="410"/>
      <c r="CH208" s="410"/>
      <c r="CI208" s="410"/>
      <c r="CJ208" s="410"/>
      <c r="CK208" s="410"/>
      <c r="CL208" s="410"/>
      <c r="CM208" s="230"/>
    </row>
    <row r="209" spans="2:91" ht="12.75" customHeight="1" x14ac:dyDescent="0.2">
      <c r="B209" s="272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11"/>
      <c r="AC209" s="411"/>
      <c r="AD209" s="411"/>
      <c r="AE209" s="411"/>
      <c r="AF209" s="411"/>
      <c r="AG209" s="411"/>
      <c r="AH209" s="411"/>
      <c r="AI209" s="411"/>
      <c r="AJ209" s="411"/>
      <c r="AK209" s="411"/>
      <c r="AL209" s="411"/>
      <c r="AM209" s="411"/>
      <c r="AN209" s="411"/>
      <c r="AO209" s="411"/>
      <c r="AP209" s="411"/>
      <c r="AQ209" s="411"/>
      <c r="AR209" s="411"/>
      <c r="AS209" s="254"/>
      <c r="AV209" s="272"/>
      <c r="AW209" s="411"/>
      <c r="AX209" s="411"/>
      <c r="AY209" s="411"/>
      <c r="AZ209" s="411"/>
      <c r="BA209" s="411"/>
      <c r="BB209" s="411"/>
      <c r="BC209" s="411"/>
      <c r="BD209" s="411"/>
      <c r="BE209" s="411"/>
      <c r="BF209" s="411"/>
      <c r="BG209" s="411"/>
      <c r="BH209" s="411"/>
      <c r="BI209" s="411"/>
      <c r="BJ209" s="411"/>
      <c r="BK209" s="411"/>
      <c r="BL209" s="411"/>
      <c r="BM209" s="411"/>
      <c r="BN209" s="411"/>
      <c r="BO209" s="411"/>
      <c r="BP209" s="411"/>
      <c r="BQ209" s="411"/>
      <c r="BR209" s="411"/>
      <c r="BS209" s="411"/>
      <c r="BT209" s="411"/>
      <c r="BU209" s="411"/>
      <c r="BV209" s="411"/>
      <c r="BW209" s="411"/>
      <c r="BX209" s="411"/>
      <c r="BY209" s="411"/>
      <c r="BZ209" s="411"/>
      <c r="CA209" s="411"/>
      <c r="CB209" s="411"/>
      <c r="CC209" s="411"/>
      <c r="CD209" s="411"/>
      <c r="CE209" s="411"/>
      <c r="CF209" s="411"/>
      <c r="CG209" s="411"/>
      <c r="CH209" s="411"/>
      <c r="CI209" s="411"/>
      <c r="CJ209" s="411"/>
      <c r="CK209" s="411"/>
      <c r="CL209" s="411"/>
      <c r="CM209" s="254"/>
    </row>
    <row r="212" spans="2:91" ht="12.75" customHeight="1" x14ac:dyDescent="0.2">
      <c r="B212" s="226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8"/>
      <c r="AV212" s="226"/>
      <c r="AW212" s="227"/>
      <c r="AX212" s="227"/>
      <c r="AY212" s="227"/>
      <c r="AZ212" s="227"/>
      <c r="BA212" s="227"/>
      <c r="BB212" s="227"/>
      <c r="BC212" s="227"/>
      <c r="BD212" s="227"/>
      <c r="BE212" s="227"/>
      <c r="BF212" s="227"/>
      <c r="BG212" s="227"/>
      <c r="BH212" s="227"/>
      <c r="BI212" s="227"/>
      <c r="BJ212" s="227"/>
      <c r="BK212" s="227"/>
      <c r="BL212" s="227"/>
      <c r="BM212" s="227"/>
      <c r="BN212" s="227"/>
      <c r="BO212" s="227"/>
      <c r="BP212" s="227"/>
      <c r="BQ212" s="227"/>
      <c r="BR212" s="227"/>
      <c r="BS212" s="227"/>
      <c r="BT212" s="227"/>
      <c r="BU212" s="227"/>
      <c r="BV212" s="227"/>
      <c r="BW212" s="227"/>
      <c r="BX212" s="227"/>
      <c r="BY212" s="227"/>
      <c r="BZ212" s="227"/>
      <c r="CA212" s="227"/>
      <c r="CB212" s="227"/>
      <c r="CC212" s="227"/>
      <c r="CD212" s="227"/>
      <c r="CE212" s="227"/>
      <c r="CF212" s="227"/>
      <c r="CG212" s="227"/>
      <c r="CH212" s="227"/>
      <c r="CI212" s="227"/>
      <c r="CJ212" s="227"/>
      <c r="CK212" s="227"/>
      <c r="CL212" s="227"/>
      <c r="CM212" s="228"/>
    </row>
    <row r="213" spans="2:91" ht="12.75" customHeight="1" x14ac:dyDescent="0.2">
      <c r="B213" s="229"/>
      <c r="C213" s="424" t="s">
        <v>168</v>
      </c>
      <c r="D213" s="424"/>
      <c r="E213" s="424"/>
      <c r="F213" s="424"/>
      <c r="G213" s="424"/>
      <c r="H213" s="424"/>
      <c r="I213" s="424"/>
      <c r="J213" s="424"/>
      <c r="K213" s="424"/>
      <c r="L213" s="425">
        <f>'July 1 to 15, 2018'!A22</f>
        <v>13</v>
      </c>
      <c r="M213" s="426"/>
      <c r="N213" s="429">
        <f>'July 1 to 15, 2018'!B22</f>
        <v>0</v>
      </c>
      <c r="O213" s="429"/>
      <c r="P213" s="429"/>
      <c r="Q213" s="429"/>
      <c r="R213" s="429"/>
      <c r="S213" s="429"/>
      <c r="T213" s="429"/>
      <c r="U213" s="429"/>
      <c r="V213" s="429"/>
      <c r="W213" s="429"/>
      <c r="X213" s="430"/>
      <c r="Y213" s="433" t="s">
        <v>190</v>
      </c>
      <c r="Z213" s="434"/>
      <c r="AA213" s="434"/>
      <c r="AB213" s="434"/>
      <c r="AC213" s="434"/>
      <c r="AD213" s="434"/>
      <c r="AE213" s="434"/>
      <c r="AF213" s="434"/>
      <c r="AG213" s="434"/>
      <c r="AH213" s="434"/>
      <c r="AI213" s="435"/>
      <c r="AJ213" s="227"/>
      <c r="AK213" s="227"/>
      <c r="AL213" s="227"/>
      <c r="AM213" s="227"/>
      <c r="AN213" s="227"/>
      <c r="AO213" s="227"/>
      <c r="AP213" s="227"/>
      <c r="AQ213" s="227"/>
      <c r="AR213" s="228"/>
      <c r="AS213" s="230"/>
      <c r="AV213" s="229"/>
      <c r="AW213" s="424" t="s">
        <v>168</v>
      </c>
      <c r="AX213" s="424"/>
      <c r="AY213" s="424"/>
      <c r="AZ213" s="424"/>
      <c r="BA213" s="424"/>
      <c r="BB213" s="424"/>
      <c r="BC213" s="424"/>
      <c r="BD213" s="424"/>
      <c r="BE213" s="424"/>
      <c r="BF213" s="425">
        <f>'July 1 to 15, 2018'!A23</f>
        <v>14</v>
      </c>
      <c r="BG213" s="426"/>
      <c r="BH213" s="429">
        <f>'July 1 to 15, 2018'!B23</f>
        <v>0</v>
      </c>
      <c r="BI213" s="429"/>
      <c r="BJ213" s="429"/>
      <c r="BK213" s="429"/>
      <c r="BL213" s="429"/>
      <c r="BM213" s="429"/>
      <c r="BN213" s="429"/>
      <c r="BO213" s="429"/>
      <c r="BP213" s="429"/>
      <c r="BQ213" s="429"/>
      <c r="BR213" s="430"/>
      <c r="BS213" s="433" t="s">
        <v>190</v>
      </c>
      <c r="BT213" s="434"/>
      <c r="BU213" s="434"/>
      <c r="BV213" s="434"/>
      <c r="BW213" s="434"/>
      <c r="BX213" s="434"/>
      <c r="BY213" s="434"/>
      <c r="BZ213" s="434"/>
      <c r="CA213" s="434"/>
      <c r="CB213" s="434"/>
      <c r="CC213" s="435"/>
      <c r="CD213" s="227"/>
      <c r="CE213" s="227"/>
      <c r="CF213" s="227"/>
      <c r="CG213" s="227"/>
      <c r="CH213" s="227"/>
      <c r="CI213" s="227"/>
      <c r="CJ213" s="227"/>
      <c r="CK213" s="227"/>
      <c r="CL213" s="228"/>
      <c r="CM213" s="230"/>
    </row>
    <row r="214" spans="2:91" ht="12.75" customHeight="1" x14ac:dyDescent="0.2">
      <c r="B214" s="229"/>
      <c r="C214" s="424"/>
      <c r="D214" s="424"/>
      <c r="E214" s="424"/>
      <c r="F214" s="424"/>
      <c r="G214" s="424"/>
      <c r="H214" s="424"/>
      <c r="I214" s="424"/>
      <c r="J214" s="424"/>
      <c r="K214" s="424"/>
      <c r="L214" s="427"/>
      <c r="M214" s="428"/>
      <c r="N214" s="431"/>
      <c r="O214" s="431"/>
      <c r="P214" s="431"/>
      <c r="Q214" s="431"/>
      <c r="R214" s="431"/>
      <c r="S214" s="431"/>
      <c r="T214" s="431"/>
      <c r="U214" s="431"/>
      <c r="V214" s="431"/>
      <c r="W214" s="431"/>
      <c r="X214" s="432"/>
      <c r="Y214" s="436"/>
      <c r="Z214" s="437"/>
      <c r="AA214" s="437"/>
      <c r="AB214" s="437"/>
      <c r="AC214" s="437"/>
      <c r="AD214" s="437"/>
      <c r="AE214" s="437"/>
      <c r="AF214" s="437"/>
      <c r="AG214" s="437"/>
      <c r="AH214" s="437"/>
      <c r="AI214" s="438"/>
      <c r="AJ214" s="231"/>
      <c r="AK214" s="231"/>
      <c r="AL214" s="231"/>
      <c r="AM214" s="231"/>
      <c r="AN214" s="231"/>
      <c r="AO214" s="231"/>
      <c r="AP214" s="231"/>
      <c r="AQ214" s="231"/>
      <c r="AR214" s="232"/>
      <c r="AS214" s="230"/>
      <c r="AV214" s="229"/>
      <c r="AW214" s="424"/>
      <c r="AX214" s="424"/>
      <c r="AY214" s="424"/>
      <c r="AZ214" s="424"/>
      <c r="BA214" s="424"/>
      <c r="BB214" s="424"/>
      <c r="BC214" s="424"/>
      <c r="BD214" s="424"/>
      <c r="BE214" s="424"/>
      <c r="BF214" s="427"/>
      <c r="BG214" s="428"/>
      <c r="BH214" s="431"/>
      <c r="BI214" s="431"/>
      <c r="BJ214" s="431"/>
      <c r="BK214" s="431"/>
      <c r="BL214" s="431"/>
      <c r="BM214" s="431"/>
      <c r="BN214" s="431"/>
      <c r="BO214" s="431"/>
      <c r="BP214" s="431"/>
      <c r="BQ214" s="431"/>
      <c r="BR214" s="432"/>
      <c r="BS214" s="436"/>
      <c r="BT214" s="437"/>
      <c r="BU214" s="437"/>
      <c r="BV214" s="437"/>
      <c r="BW214" s="437"/>
      <c r="BX214" s="437"/>
      <c r="BY214" s="437"/>
      <c r="BZ214" s="437"/>
      <c r="CA214" s="437"/>
      <c r="CB214" s="437"/>
      <c r="CC214" s="438"/>
      <c r="CD214" s="231"/>
      <c r="CE214" s="231"/>
      <c r="CF214" s="231"/>
      <c r="CG214" s="231"/>
      <c r="CH214" s="231"/>
      <c r="CI214" s="231"/>
      <c r="CJ214" s="231"/>
      <c r="CK214" s="231"/>
      <c r="CL214" s="232"/>
      <c r="CM214" s="230"/>
    </row>
    <row r="215" spans="2:91" ht="12.75" customHeight="1" x14ac:dyDescent="0.2">
      <c r="B215" s="229"/>
      <c r="C215" s="439" t="s">
        <v>169</v>
      </c>
      <c r="D215" s="440"/>
      <c r="E215" s="440"/>
      <c r="F215" s="440"/>
      <c r="G215" s="440"/>
      <c r="H215" s="440"/>
      <c r="I215" s="440"/>
      <c r="J215" s="440"/>
      <c r="K215" s="441"/>
      <c r="L215" s="445">
        <f>'July 1 to 15, 2018'!C22</f>
        <v>0</v>
      </c>
      <c r="M215" s="446"/>
      <c r="N215" s="446"/>
      <c r="O215" s="446"/>
      <c r="P215" s="446"/>
      <c r="Q215" s="446"/>
      <c r="R215" s="446"/>
      <c r="S215" s="446"/>
      <c r="T215" s="446"/>
      <c r="U215" s="446"/>
      <c r="V215" s="446"/>
      <c r="W215" s="446"/>
      <c r="X215" s="447"/>
      <c r="Y215" s="436"/>
      <c r="Z215" s="437"/>
      <c r="AA215" s="437"/>
      <c r="AB215" s="437"/>
      <c r="AC215" s="437"/>
      <c r="AD215" s="437"/>
      <c r="AE215" s="437"/>
      <c r="AF215" s="437"/>
      <c r="AG215" s="437"/>
      <c r="AH215" s="437"/>
      <c r="AI215" s="438"/>
      <c r="AJ215" s="231"/>
      <c r="AK215" s="231"/>
      <c r="AL215" s="231"/>
      <c r="AM215" s="231"/>
      <c r="AN215" s="231"/>
      <c r="AO215" s="231"/>
      <c r="AP215" s="231"/>
      <c r="AQ215" s="231"/>
      <c r="AR215" s="232"/>
      <c r="AS215" s="230"/>
      <c r="AV215" s="229"/>
      <c r="AW215" s="439" t="s">
        <v>169</v>
      </c>
      <c r="AX215" s="440"/>
      <c r="AY215" s="440"/>
      <c r="AZ215" s="440"/>
      <c r="BA215" s="440"/>
      <c r="BB215" s="440"/>
      <c r="BC215" s="440"/>
      <c r="BD215" s="440"/>
      <c r="BE215" s="441"/>
      <c r="BF215" s="445">
        <f>'July 1 to 15, 2018'!C23</f>
        <v>0</v>
      </c>
      <c r="BG215" s="446"/>
      <c r="BH215" s="446"/>
      <c r="BI215" s="446"/>
      <c r="BJ215" s="446"/>
      <c r="BK215" s="446"/>
      <c r="BL215" s="446"/>
      <c r="BM215" s="446"/>
      <c r="BN215" s="446"/>
      <c r="BO215" s="446"/>
      <c r="BP215" s="446"/>
      <c r="BQ215" s="446"/>
      <c r="BR215" s="447"/>
      <c r="BS215" s="436"/>
      <c r="BT215" s="437"/>
      <c r="BU215" s="437"/>
      <c r="BV215" s="437"/>
      <c r="BW215" s="437"/>
      <c r="BX215" s="437"/>
      <c r="BY215" s="437"/>
      <c r="BZ215" s="437"/>
      <c r="CA215" s="437"/>
      <c r="CB215" s="437"/>
      <c r="CC215" s="438"/>
      <c r="CD215" s="231"/>
      <c r="CE215" s="231"/>
      <c r="CF215" s="231"/>
      <c r="CG215" s="231"/>
      <c r="CH215" s="231"/>
      <c r="CI215" s="231"/>
      <c r="CJ215" s="231"/>
      <c r="CK215" s="231"/>
      <c r="CL215" s="232"/>
      <c r="CM215" s="230"/>
    </row>
    <row r="216" spans="2:91" ht="12.75" customHeight="1" x14ac:dyDescent="0.2">
      <c r="B216" s="233"/>
      <c r="C216" s="442"/>
      <c r="D216" s="443"/>
      <c r="E216" s="443"/>
      <c r="F216" s="443"/>
      <c r="G216" s="443"/>
      <c r="H216" s="443"/>
      <c r="I216" s="443"/>
      <c r="J216" s="443"/>
      <c r="K216" s="444"/>
      <c r="L216" s="442"/>
      <c r="M216" s="443"/>
      <c r="N216" s="443"/>
      <c r="O216" s="443"/>
      <c r="P216" s="443"/>
      <c r="Q216" s="443"/>
      <c r="R216" s="443"/>
      <c r="S216" s="443"/>
      <c r="T216" s="443"/>
      <c r="U216" s="443"/>
      <c r="V216" s="443"/>
      <c r="W216" s="443"/>
      <c r="X216" s="444"/>
      <c r="Y216" s="448" t="str">
        <f>'July 1 to 15, 2018'!B6</f>
        <v>December 15, 2018</v>
      </c>
      <c r="Z216" s="449"/>
      <c r="AA216" s="449"/>
      <c r="AB216" s="449"/>
      <c r="AC216" s="449"/>
      <c r="AD216" s="449"/>
      <c r="AE216" s="449"/>
      <c r="AF216" s="449"/>
      <c r="AG216" s="449"/>
      <c r="AH216" s="449"/>
      <c r="AI216" s="450"/>
      <c r="AJ216" s="234"/>
      <c r="AK216" s="234"/>
      <c r="AL216" s="234"/>
      <c r="AM216" s="234"/>
      <c r="AN216" s="234"/>
      <c r="AO216" s="234"/>
      <c r="AP216" s="234"/>
      <c r="AQ216" s="234"/>
      <c r="AR216" s="235"/>
      <c r="AS216" s="230"/>
      <c r="AV216" s="233"/>
      <c r="AW216" s="442"/>
      <c r="AX216" s="443"/>
      <c r="AY216" s="443"/>
      <c r="AZ216" s="443"/>
      <c r="BA216" s="443"/>
      <c r="BB216" s="443"/>
      <c r="BC216" s="443"/>
      <c r="BD216" s="443"/>
      <c r="BE216" s="444"/>
      <c r="BF216" s="442"/>
      <c r="BG216" s="443"/>
      <c r="BH216" s="443"/>
      <c r="BI216" s="443"/>
      <c r="BJ216" s="443"/>
      <c r="BK216" s="443"/>
      <c r="BL216" s="443"/>
      <c r="BM216" s="443"/>
      <c r="BN216" s="443"/>
      <c r="BO216" s="443"/>
      <c r="BP216" s="443"/>
      <c r="BQ216" s="443"/>
      <c r="BR216" s="444"/>
      <c r="BS216" s="448" t="str">
        <f>'July 1 to 15, 2018'!B6</f>
        <v>December 15, 2018</v>
      </c>
      <c r="BT216" s="449"/>
      <c r="BU216" s="449"/>
      <c r="BV216" s="449"/>
      <c r="BW216" s="449"/>
      <c r="BX216" s="449"/>
      <c r="BY216" s="449"/>
      <c r="BZ216" s="449"/>
      <c r="CA216" s="449"/>
      <c r="CB216" s="449"/>
      <c r="CC216" s="450"/>
      <c r="CD216" s="234"/>
      <c r="CE216" s="234"/>
      <c r="CF216" s="234"/>
      <c r="CG216" s="234"/>
      <c r="CH216" s="234"/>
      <c r="CI216" s="234"/>
      <c r="CJ216" s="234"/>
      <c r="CK216" s="234"/>
      <c r="CL216" s="235"/>
      <c r="CM216" s="230"/>
    </row>
    <row r="217" spans="2:91" ht="12.75" customHeight="1" x14ac:dyDescent="0.2">
      <c r="B217" s="236"/>
      <c r="J217" s="237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9"/>
      <c r="X217" s="239"/>
      <c r="Y217" s="239"/>
      <c r="Z217" s="239"/>
      <c r="AA217" s="239"/>
      <c r="AB217" s="239"/>
      <c r="AC217" s="239"/>
      <c r="AD217" s="239"/>
      <c r="AE217" s="239"/>
      <c r="AF217" s="239"/>
      <c r="AG217" s="239"/>
      <c r="AH217" s="239"/>
      <c r="AI217" s="239"/>
      <c r="AJ217" s="239"/>
      <c r="AK217" s="239"/>
      <c r="AL217" s="239"/>
      <c r="AM217" s="239"/>
      <c r="AN217" s="239"/>
      <c r="AO217" s="239"/>
      <c r="AP217" s="239"/>
      <c r="AQ217" s="239"/>
      <c r="AR217" s="239"/>
      <c r="AS217" s="230"/>
      <c r="AV217" s="236"/>
      <c r="BD217" s="237"/>
      <c r="BE217" s="238"/>
      <c r="BF217" s="238"/>
      <c r="BG217" s="238"/>
      <c r="BH217" s="238"/>
      <c r="BI217" s="238"/>
      <c r="BJ217" s="238"/>
      <c r="BK217" s="238"/>
      <c r="BL217" s="238"/>
      <c r="BM217" s="238"/>
      <c r="BN217" s="238"/>
      <c r="BO217" s="238"/>
      <c r="BP217" s="238"/>
      <c r="BQ217" s="239"/>
      <c r="BR217" s="239"/>
      <c r="BS217" s="239"/>
      <c r="BT217" s="239"/>
      <c r="BU217" s="239"/>
      <c r="BV217" s="239"/>
      <c r="BW217" s="239"/>
      <c r="BX217" s="239"/>
      <c r="BY217" s="239"/>
      <c r="BZ217" s="239"/>
      <c r="CA217" s="239"/>
      <c r="CB217" s="239"/>
      <c r="CC217" s="239"/>
      <c r="CD217" s="239"/>
      <c r="CE217" s="239"/>
      <c r="CF217" s="239"/>
      <c r="CG217" s="239"/>
      <c r="CH217" s="239"/>
      <c r="CI217" s="239"/>
      <c r="CJ217" s="239"/>
      <c r="CK217" s="239"/>
      <c r="CL217" s="239"/>
      <c r="CM217" s="230"/>
    </row>
    <row r="218" spans="2:91" ht="12.75" customHeight="1" x14ac:dyDescent="0.2">
      <c r="B218" s="233"/>
      <c r="C218" s="240"/>
      <c r="D218" s="241"/>
      <c r="E218" s="241"/>
      <c r="F218" s="241"/>
      <c r="G218" s="241"/>
      <c r="H218" s="241"/>
      <c r="I218" s="241"/>
      <c r="J218" s="241"/>
      <c r="K218" s="241"/>
      <c r="L218" s="241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S218" s="230"/>
      <c r="AV218" s="233"/>
      <c r="AW218" s="240"/>
      <c r="AX218" s="241"/>
      <c r="AY218" s="241"/>
      <c r="AZ218" s="241"/>
      <c r="BA218" s="241"/>
      <c r="BB218" s="241"/>
      <c r="BC218" s="241"/>
      <c r="BD218" s="241"/>
      <c r="BE218" s="241"/>
      <c r="BF218" s="241"/>
      <c r="BG218" s="239"/>
      <c r="BH218" s="239"/>
      <c r="BI218" s="239"/>
      <c r="BJ218" s="239"/>
      <c r="BK218" s="239"/>
      <c r="BL218" s="239"/>
      <c r="BM218" s="239"/>
      <c r="BN218" s="239"/>
      <c r="BO218" s="239"/>
      <c r="BP218" s="239"/>
      <c r="BQ218" s="239"/>
      <c r="BR218" s="239"/>
      <c r="BS218" s="239"/>
      <c r="BT218" s="239"/>
      <c r="CM218" s="230"/>
    </row>
    <row r="219" spans="2:91" ht="12.75" customHeight="1" x14ac:dyDescent="0.2">
      <c r="B219" s="242"/>
      <c r="C219" s="451" t="s">
        <v>170</v>
      </c>
      <c r="D219" s="452"/>
      <c r="E219" s="452"/>
      <c r="F219" s="452"/>
      <c r="G219" s="452"/>
      <c r="H219" s="452"/>
      <c r="I219" s="243"/>
      <c r="J219" s="244"/>
      <c r="K219" s="244"/>
      <c r="L219" s="244"/>
      <c r="M219" s="244"/>
      <c r="N219" s="244"/>
      <c r="O219" s="244"/>
      <c r="P219" s="244"/>
      <c r="Q219" s="245"/>
      <c r="R219" s="404">
        <f>'July 1 to 15, 2018'!AL22</f>
        <v>0</v>
      </c>
      <c r="S219" s="419"/>
      <c r="T219" s="419"/>
      <c r="U219" s="419"/>
      <c r="V219" s="419"/>
      <c r="W219" s="244"/>
      <c r="X219" s="246"/>
      <c r="Y219" s="239"/>
      <c r="Z219" s="239"/>
      <c r="AA219" s="453" t="s">
        <v>191</v>
      </c>
      <c r="AB219" s="454"/>
      <c r="AC219" s="454"/>
      <c r="AD219" s="454"/>
      <c r="AE219" s="454"/>
      <c r="AF219" s="454"/>
      <c r="AG219" s="454"/>
      <c r="AH219" s="454"/>
      <c r="AI219" s="454"/>
      <c r="AJ219" s="454"/>
      <c r="AK219" s="454"/>
      <c r="AL219" s="454"/>
      <c r="AM219" s="454"/>
      <c r="AN219" s="454"/>
      <c r="AO219" s="454"/>
      <c r="AP219" s="454"/>
      <c r="AQ219" s="454"/>
      <c r="AR219" s="455"/>
      <c r="AS219" s="230"/>
      <c r="AV219" s="242"/>
      <c r="AW219" s="451" t="s">
        <v>170</v>
      </c>
      <c r="AX219" s="452"/>
      <c r="AY219" s="452"/>
      <c r="AZ219" s="452"/>
      <c r="BA219" s="452"/>
      <c r="BB219" s="452"/>
      <c r="BC219" s="243"/>
      <c r="BD219" s="244"/>
      <c r="BE219" s="244"/>
      <c r="BF219" s="244"/>
      <c r="BG219" s="244"/>
      <c r="BH219" s="244"/>
      <c r="BI219" s="244"/>
      <c r="BJ219" s="244"/>
      <c r="BK219" s="245"/>
      <c r="BL219" s="404">
        <f>'July 1 to 15, 2018'!AL23</f>
        <v>0</v>
      </c>
      <c r="BM219" s="419"/>
      <c r="BN219" s="419"/>
      <c r="BO219" s="419"/>
      <c r="BP219" s="419"/>
      <c r="BQ219" s="244"/>
      <c r="BR219" s="246"/>
      <c r="BS219" s="239"/>
      <c r="BT219" s="239"/>
      <c r="BU219" s="453" t="s">
        <v>191</v>
      </c>
      <c r="BV219" s="454"/>
      <c r="BW219" s="454"/>
      <c r="BX219" s="454"/>
      <c r="BY219" s="454"/>
      <c r="BZ219" s="454"/>
      <c r="CA219" s="454"/>
      <c r="CB219" s="454"/>
      <c r="CC219" s="454"/>
      <c r="CD219" s="454"/>
      <c r="CE219" s="454"/>
      <c r="CF219" s="454"/>
      <c r="CG219" s="454"/>
      <c r="CH219" s="454"/>
      <c r="CI219" s="454"/>
      <c r="CJ219" s="454"/>
      <c r="CK219" s="454"/>
      <c r="CL219" s="455"/>
      <c r="CM219" s="230"/>
    </row>
    <row r="220" spans="2:91" ht="12.75" customHeight="1" x14ac:dyDescent="0.2">
      <c r="B220" s="247"/>
      <c r="C220" s="248"/>
      <c r="D220" s="249" t="s">
        <v>189</v>
      </c>
      <c r="E220" s="250"/>
      <c r="F220" s="250"/>
      <c r="G220" s="250"/>
      <c r="H220" s="250"/>
      <c r="I220" s="251"/>
      <c r="J220" s="252"/>
      <c r="K220" s="252"/>
      <c r="L220" s="402">
        <f>'July 1 to 15, 2018'!AI22</f>
        <v>0</v>
      </c>
      <c r="M220" s="403"/>
      <c r="N220" s="403"/>
      <c r="O220" s="403"/>
      <c r="P220" s="252"/>
      <c r="Q220" s="253"/>
      <c r="R220" s="252"/>
      <c r="S220" s="252"/>
      <c r="T220" s="252"/>
      <c r="U220" s="252"/>
      <c r="V220" s="252"/>
      <c r="W220" s="252"/>
      <c r="X220" s="254"/>
      <c r="Y220" s="239"/>
      <c r="Z220" s="239"/>
      <c r="AA220" s="255" t="s">
        <v>184</v>
      </c>
      <c r="AB220" s="256"/>
      <c r="AC220" s="256"/>
      <c r="AD220" s="257"/>
      <c r="AE220" s="257"/>
      <c r="AF220" s="257"/>
      <c r="AG220" s="256"/>
      <c r="AH220" s="256"/>
      <c r="AI220" s="256"/>
      <c r="AJ220" s="256"/>
      <c r="AK220" s="257"/>
      <c r="AL220" s="257"/>
      <c r="AM220" s="258"/>
      <c r="AN220" s="405">
        <f>'July 1 to 15, 2018'!BR22</f>
        <v>0</v>
      </c>
      <c r="AO220" s="405"/>
      <c r="AP220" s="405"/>
      <c r="AQ220" s="405"/>
      <c r="AR220" s="406"/>
      <c r="AS220" s="230"/>
      <c r="AV220" s="247"/>
      <c r="AW220" s="248"/>
      <c r="AX220" s="249" t="s">
        <v>189</v>
      </c>
      <c r="AY220" s="250"/>
      <c r="AZ220" s="250"/>
      <c r="BA220" s="250"/>
      <c r="BB220" s="250"/>
      <c r="BC220" s="251"/>
      <c r="BD220" s="252"/>
      <c r="BE220" s="252"/>
      <c r="BF220" s="402">
        <f>'July 1 to 15, 2018'!AI23</f>
        <v>0</v>
      </c>
      <c r="BG220" s="403"/>
      <c r="BH220" s="403"/>
      <c r="BI220" s="403"/>
      <c r="BJ220" s="252"/>
      <c r="BK220" s="253"/>
      <c r="BL220" s="252"/>
      <c r="BM220" s="252"/>
      <c r="BN220" s="252"/>
      <c r="BO220" s="252"/>
      <c r="BP220" s="252"/>
      <c r="BQ220" s="252"/>
      <c r="BR220" s="254"/>
      <c r="BS220" s="239"/>
      <c r="BT220" s="239"/>
      <c r="BU220" s="255" t="s">
        <v>184</v>
      </c>
      <c r="BV220" s="256"/>
      <c r="BW220" s="256"/>
      <c r="BX220" s="257"/>
      <c r="BY220" s="257"/>
      <c r="BZ220" s="257"/>
      <c r="CA220" s="256"/>
      <c r="CB220" s="256"/>
      <c r="CC220" s="256"/>
      <c r="CD220" s="256"/>
      <c r="CE220" s="257"/>
      <c r="CF220" s="257"/>
      <c r="CG220" s="258"/>
      <c r="CH220" s="405">
        <f>'July 1 to 15, 2018'!BR23</f>
        <v>0</v>
      </c>
      <c r="CI220" s="405"/>
      <c r="CJ220" s="405"/>
      <c r="CK220" s="405"/>
      <c r="CL220" s="406"/>
      <c r="CM220" s="230"/>
    </row>
    <row r="221" spans="2:91" ht="12.75" customHeight="1" x14ac:dyDescent="0.2">
      <c r="B221" s="247"/>
      <c r="C221" s="421" t="s">
        <v>171</v>
      </c>
      <c r="D221" s="422"/>
      <c r="E221" s="422"/>
      <c r="F221" s="422"/>
      <c r="G221" s="422"/>
      <c r="H221" s="422"/>
      <c r="I221" s="259"/>
      <c r="J221" s="257"/>
      <c r="K221" s="257"/>
      <c r="L221" s="405">
        <f>'July 1 to 15, 2018'!AS22</f>
        <v>0</v>
      </c>
      <c r="M221" s="423"/>
      <c r="N221" s="423"/>
      <c r="O221" s="423"/>
      <c r="P221" s="257"/>
      <c r="Q221" s="258"/>
      <c r="R221" s="405">
        <f>'July 1 to 15, 2018'!AT22</f>
        <v>0</v>
      </c>
      <c r="S221" s="423"/>
      <c r="T221" s="423"/>
      <c r="U221" s="423"/>
      <c r="V221" s="423"/>
      <c r="W221" s="257"/>
      <c r="X221" s="260"/>
      <c r="Y221" s="239"/>
      <c r="Z221" s="239"/>
      <c r="AA221" s="261" t="s">
        <v>139</v>
      </c>
      <c r="AB221" s="262"/>
      <c r="AC221" s="262"/>
      <c r="AD221" s="244"/>
      <c r="AE221" s="244"/>
      <c r="AF221" s="244"/>
      <c r="AG221" s="262"/>
      <c r="AH221" s="262"/>
      <c r="AI221" s="262"/>
      <c r="AJ221" s="262"/>
      <c r="AK221" s="244"/>
      <c r="AL221" s="244"/>
      <c r="AM221" s="245"/>
      <c r="AN221" s="244"/>
      <c r="AO221" s="244"/>
      <c r="AP221" s="244"/>
      <c r="AQ221" s="244"/>
      <c r="AR221" s="246"/>
      <c r="AS221" s="230"/>
      <c r="AV221" s="247"/>
      <c r="AW221" s="421" t="s">
        <v>171</v>
      </c>
      <c r="AX221" s="422"/>
      <c r="AY221" s="422"/>
      <c r="AZ221" s="422"/>
      <c r="BA221" s="422"/>
      <c r="BB221" s="422"/>
      <c r="BC221" s="259"/>
      <c r="BD221" s="257"/>
      <c r="BE221" s="257"/>
      <c r="BF221" s="405">
        <f>'July 1 to 15, 2018'!AS23</f>
        <v>0</v>
      </c>
      <c r="BG221" s="423"/>
      <c r="BH221" s="423"/>
      <c r="BI221" s="423"/>
      <c r="BJ221" s="257"/>
      <c r="BK221" s="258"/>
      <c r="BL221" s="405">
        <f>'July 1 to 15, 2018'!AT23</f>
        <v>0</v>
      </c>
      <c r="BM221" s="423"/>
      <c r="BN221" s="423"/>
      <c r="BO221" s="423"/>
      <c r="BP221" s="423"/>
      <c r="BQ221" s="257"/>
      <c r="BR221" s="260"/>
      <c r="BS221" s="239"/>
      <c r="BT221" s="239"/>
      <c r="BU221" s="261" t="s">
        <v>139</v>
      </c>
      <c r="BV221" s="262"/>
      <c r="BW221" s="262"/>
      <c r="BX221" s="244"/>
      <c r="BY221" s="244"/>
      <c r="BZ221" s="244"/>
      <c r="CA221" s="262"/>
      <c r="CB221" s="262"/>
      <c r="CC221" s="262"/>
      <c r="CD221" s="262"/>
      <c r="CE221" s="244"/>
      <c r="CF221" s="244"/>
      <c r="CG221" s="245"/>
      <c r="CH221" s="244"/>
      <c r="CI221" s="244"/>
      <c r="CJ221" s="244"/>
      <c r="CK221" s="244"/>
      <c r="CL221" s="246"/>
      <c r="CM221" s="230"/>
    </row>
    <row r="222" spans="2:91" ht="12.75" customHeight="1" x14ac:dyDescent="0.2">
      <c r="B222" s="233"/>
      <c r="C222" s="263" t="s">
        <v>172</v>
      </c>
      <c r="D222" s="264"/>
      <c r="E222" s="264"/>
      <c r="F222" s="264"/>
      <c r="G222" s="264"/>
      <c r="H222" s="264"/>
      <c r="I222" s="264"/>
      <c r="J222" s="257"/>
      <c r="K222" s="257"/>
      <c r="L222" s="257"/>
      <c r="M222" s="257"/>
      <c r="N222" s="257"/>
      <c r="O222" s="257"/>
      <c r="P222" s="257"/>
      <c r="Q222" s="258"/>
      <c r="R222" s="405">
        <f>'July 1 to 15, 2018'!AQ22</f>
        <v>0</v>
      </c>
      <c r="S222" s="405"/>
      <c r="T222" s="405"/>
      <c r="U222" s="405"/>
      <c r="V222" s="405"/>
      <c r="W222" s="257"/>
      <c r="X222" s="260"/>
      <c r="Y222" s="239"/>
      <c r="Z222" s="239"/>
      <c r="AA222" s="233"/>
      <c r="AB222" s="241" t="s">
        <v>140</v>
      </c>
      <c r="AC222" s="241"/>
      <c r="AD222" s="239"/>
      <c r="AE222" s="239"/>
      <c r="AF222" s="239"/>
      <c r="AG222" s="241"/>
      <c r="AH222" s="241"/>
      <c r="AI222" s="241"/>
      <c r="AJ222" s="241"/>
      <c r="AK222" s="239"/>
      <c r="AL222" s="239"/>
      <c r="AM222" s="265"/>
      <c r="AN222" s="414">
        <f>'July 1 to 15, 2018'!BI22</f>
        <v>0</v>
      </c>
      <c r="AO222" s="414"/>
      <c r="AP222" s="414"/>
      <c r="AQ222" s="414"/>
      <c r="AR222" s="420"/>
      <c r="AS222" s="230"/>
      <c r="AV222" s="233"/>
      <c r="AW222" s="263" t="s">
        <v>172</v>
      </c>
      <c r="AX222" s="264"/>
      <c r="AY222" s="264"/>
      <c r="AZ222" s="264"/>
      <c r="BA222" s="264"/>
      <c r="BB222" s="264"/>
      <c r="BC222" s="264"/>
      <c r="BD222" s="257"/>
      <c r="BE222" s="257"/>
      <c r="BF222" s="257"/>
      <c r="BG222" s="257"/>
      <c r="BH222" s="257"/>
      <c r="BI222" s="257"/>
      <c r="BJ222" s="257"/>
      <c r="BK222" s="258"/>
      <c r="BL222" s="405">
        <f>'July 1 to 15, 2018'!AQ23</f>
        <v>0</v>
      </c>
      <c r="BM222" s="405"/>
      <c r="BN222" s="405"/>
      <c r="BO222" s="405"/>
      <c r="BP222" s="405"/>
      <c r="BQ222" s="257"/>
      <c r="BR222" s="260"/>
      <c r="BS222" s="239"/>
      <c r="BT222" s="239"/>
      <c r="BU222" s="233"/>
      <c r="BV222" s="241" t="s">
        <v>140</v>
      </c>
      <c r="BW222" s="241"/>
      <c r="BX222" s="239"/>
      <c r="BY222" s="239"/>
      <c r="BZ222" s="239"/>
      <c r="CA222" s="241"/>
      <c r="CB222" s="241"/>
      <c r="CC222" s="241"/>
      <c r="CD222" s="241"/>
      <c r="CE222" s="239"/>
      <c r="CF222" s="239"/>
      <c r="CG222" s="265"/>
      <c r="CH222" s="414">
        <f>'July 1 to 15, 2018'!BI23</f>
        <v>0</v>
      </c>
      <c r="CI222" s="414"/>
      <c r="CJ222" s="414"/>
      <c r="CK222" s="414"/>
      <c r="CL222" s="420"/>
      <c r="CM222" s="230"/>
    </row>
    <row r="223" spans="2:91" ht="12.75" customHeight="1" x14ac:dyDescent="0.2">
      <c r="B223" s="266"/>
      <c r="C223" s="240"/>
      <c r="D223" s="240"/>
      <c r="E223" s="240"/>
      <c r="F223" s="240"/>
      <c r="G223" s="240"/>
      <c r="H223" s="267"/>
      <c r="I223" s="267"/>
      <c r="J223" s="267"/>
      <c r="K223" s="267"/>
      <c r="L223" s="267"/>
      <c r="M223" s="268"/>
      <c r="N223" s="268"/>
      <c r="O223" s="268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  <c r="AA223" s="233"/>
      <c r="AB223" s="241" t="s">
        <v>141</v>
      </c>
      <c r="AC223" s="241"/>
      <c r="AD223" s="239"/>
      <c r="AE223" s="239"/>
      <c r="AF223" s="239"/>
      <c r="AG223" s="241"/>
      <c r="AH223" s="241"/>
      <c r="AI223" s="241"/>
      <c r="AJ223" s="241"/>
      <c r="AK223" s="239"/>
      <c r="AL223" s="239"/>
      <c r="AM223" s="265"/>
      <c r="AN223" s="414">
        <f>'July 1 to 15, 2018'!BJ22</f>
        <v>0</v>
      </c>
      <c r="AO223" s="414"/>
      <c r="AP223" s="414"/>
      <c r="AQ223" s="414"/>
      <c r="AR223" s="420"/>
      <c r="AS223" s="230"/>
      <c r="AV223" s="266"/>
      <c r="AW223" s="240"/>
      <c r="AX223" s="240"/>
      <c r="AY223" s="240"/>
      <c r="AZ223" s="240"/>
      <c r="BA223" s="240"/>
      <c r="BB223" s="267"/>
      <c r="BC223" s="267"/>
      <c r="BD223" s="267"/>
      <c r="BE223" s="267"/>
      <c r="BF223" s="267"/>
      <c r="BG223" s="268"/>
      <c r="BH223" s="268"/>
      <c r="BI223" s="268"/>
      <c r="BJ223" s="239"/>
      <c r="BK223" s="239"/>
      <c r="BL223" s="239"/>
      <c r="BM223" s="239"/>
      <c r="BN223" s="239"/>
      <c r="BO223" s="239"/>
      <c r="BP223" s="239"/>
      <c r="BQ223" s="239"/>
      <c r="BR223" s="239"/>
      <c r="BS223" s="239"/>
      <c r="BT223" s="239"/>
      <c r="BU223" s="233"/>
      <c r="BV223" s="241" t="s">
        <v>141</v>
      </c>
      <c r="BW223" s="241"/>
      <c r="BX223" s="239"/>
      <c r="BY223" s="239"/>
      <c r="BZ223" s="239"/>
      <c r="CA223" s="241"/>
      <c r="CB223" s="241"/>
      <c r="CC223" s="241"/>
      <c r="CD223" s="241"/>
      <c r="CE223" s="239"/>
      <c r="CF223" s="239"/>
      <c r="CG223" s="265"/>
      <c r="CH223" s="414">
        <f>'July 1 to 15, 2018'!BJ23</f>
        <v>0</v>
      </c>
      <c r="CI223" s="414"/>
      <c r="CJ223" s="414"/>
      <c r="CK223" s="414"/>
      <c r="CL223" s="420"/>
      <c r="CM223" s="230"/>
    </row>
    <row r="224" spans="2:91" ht="12.75" customHeight="1" x14ac:dyDescent="0.2">
      <c r="B224" s="266"/>
      <c r="C224" s="240"/>
      <c r="D224" s="240"/>
      <c r="E224" s="240"/>
      <c r="F224" s="240"/>
      <c r="G224" s="240"/>
      <c r="H224" s="267"/>
      <c r="I224" s="267"/>
      <c r="J224" s="267"/>
      <c r="K224" s="267"/>
      <c r="L224" s="267"/>
      <c r="M224" s="268"/>
      <c r="N224" s="268"/>
      <c r="O224" s="268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  <c r="AA224" s="233"/>
      <c r="AB224" s="241" t="s">
        <v>142</v>
      </c>
      <c r="AC224" s="241"/>
      <c r="AD224" s="239"/>
      <c r="AE224" s="239"/>
      <c r="AF224" s="239"/>
      <c r="AG224" s="241"/>
      <c r="AH224" s="241"/>
      <c r="AI224" s="241"/>
      <c r="AJ224" s="241"/>
      <c r="AK224" s="239"/>
      <c r="AL224" s="239"/>
      <c r="AM224" s="265"/>
      <c r="AN224" s="414">
        <f>'July 1 to 15, 2018'!BK22</f>
        <v>0</v>
      </c>
      <c r="AO224" s="414"/>
      <c r="AP224" s="414"/>
      <c r="AQ224" s="414"/>
      <c r="AR224" s="420"/>
      <c r="AS224" s="230"/>
      <c r="AV224" s="266"/>
      <c r="AW224" s="240"/>
      <c r="AX224" s="240"/>
      <c r="AY224" s="240"/>
      <c r="AZ224" s="240"/>
      <c r="BA224" s="240"/>
      <c r="BB224" s="267"/>
      <c r="BC224" s="267"/>
      <c r="BD224" s="267"/>
      <c r="BE224" s="267"/>
      <c r="BF224" s="267"/>
      <c r="BG224" s="268"/>
      <c r="BH224" s="268"/>
      <c r="BI224" s="268"/>
      <c r="BJ224" s="239"/>
      <c r="BK224" s="239"/>
      <c r="BL224" s="252"/>
      <c r="BM224" s="252"/>
      <c r="BN224" s="252"/>
      <c r="BO224" s="252"/>
      <c r="BP224" s="252"/>
      <c r="BQ224" s="239"/>
      <c r="BR224" s="239"/>
      <c r="BS224" s="239"/>
      <c r="BT224" s="239"/>
      <c r="BU224" s="233"/>
      <c r="BV224" s="241" t="s">
        <v>142</v>
      </c>
      <c r="BW224" s="241"/>
      <c r="BX224" s="239"/>
      <c r="BY224" s="239"/>
      <c r="BZ224" s="239"/>
      <c r="CA224" s="241"/>
      <c r="CB224" s="241"/>
      <c r="CC224" s="241"/>
      <c r="CD224" s="241"/>
      <c r="CE224" s="239"/>
      <c r="CF224" s="239"/>
      <c r="CG224" s="265"/>
      <c r="CH224" s="414">
        <f>'July 1 to 15, 2018'!BK23</f>
        <v>0</v>
      </c>
      <c r="CI224" s="414"/>
      <c r="CJ224" s="414"/>
      <c r="CK224" s="414"/>
      <c r="CL224" s="420"/>
      <c r="CM224" s="230"/>
    </row>
    <row r="225" spans="2:91" ht="12.75" customHeight="1" x14ac:dyDescent="0.2">
      <c r="B225" s="266"/>
      <c r="C225" s="269" t="s">
        <v>71</v>
      </c>
      <c r="D225" s="270"/>
      <c r="E225" s="270"/>
      <c r="F225" s="270"/>
      <c r="G225" s="270"/>
      <c r="H225" s="271"/>
      <c r="I225" s="271"/>
      <c r="J225" s="271"/>
      <c r="K225" s="271"/>
      <c r="L225" s="417">
        <f>L226+L227</f>
        <v>11</v>
      </c>
      <c r="M225" s="418"/>
      <c r="N225" s="418"/>
      <c r="O225" s="418"/>
      <c r="P225" s="418"/>
      <c r="Q225" s="245"/>
      <c r="R225" s="404"/>
      <c r="S225" s="419"/>
      <c r="T225" s="419"/>
      <c r="U225" s="419"/>
      <c r="V225" s="419"/>
      <c r="W225" s="244"/>
      <c r="X225" s="246"/>
      <c r="Y225" s="239"/>
      <c r="Z225" s="239"/>
      <c r="AA225" s="272"/>
      <c r="AB225" s="273"/>
      <c r="AC225" s="273"/>
      <c r="AD225" s="252"/>
      <c r="AE225" s="252"/>
      <c r="AF225" s="252"/>
      <c r="AG225" s="273"/>
      <c r="AH225" s="273"/>
      <c r="AI225" s="273"/>
      <c r="AJ225" s="273"/>
      <c r="AK225" s="252"/>
      <c r="AL225" s="252"/>
      <c r="AM225" s="253"/>
      <c r="AN225" s="252"/>
      <c r="AO225" s="252"/>
      <c r="AP225" s="252"/>
      <c r="AQ225" s="252"/>
      <c r="AR225" s="254"/>
      <c r="AS225" s="230"/>
      <c r="AV225" s="266"/>
      <c r="AW225" s="269" t="s">
        <v>71</v>
      </c>
      <c r="AX225" s="270"/>
      <c r="AY225" s="270"/>
      <c r="AZ225" s="270"/>
      <c r="BA225" s="270"/>
      <c r="BB225" s="271"/>
      <c r="BC225" s="271"/>
      <c r="BD225" s="271"/>
      <c r="BE225" s="271"/>
      <c r="BF225" s="417">
        <f>BF226+BF227</f>
        <v>11</v>
      </c>
      <c r="BG225" s="418"/>
      <c r="BH225" s="418"/>
      <c r="BI225" s="418"/>
      <c r="BJ225" s="418"/>
      <c r="BK225" s="245"/>
      <c r="BL225" s="239"/>
      <c r="BM225" s="239"/>
      <c r="BN225" s="239"/>
      <c r="BO225" s="239"/>
      <c r="BP225" s="239"/>
      <c r="BQ225" s="244"/>
      <c r="BR225" s="246"/>
      <c r="BS225" s="239"/>
      <c r="BT225" s="239"/>
      <c r="BU225" s="272"/>
      <c r="BV225" s="273"/>
      <c r="BW225" s="273"/>
      <c r="BX225" s="252"/>
      <c r="BY225" s="252"/>
      <c r="BZ225" s="252"/>
      <c r="CA225" s="273"/>
      <c r="CB225" s="273"/>
      <c r="CC225" s="273"/>
      <c r="CD225" s="273"/>
      <c r="CE225" s="252"/>
      <c r="CF225" s="252"/>
      <c r="CG225" s="253"/>
      <c r="CH225" s="252"/>
      <c r="CI225" s="252"/>
      <c r="CJ225" s="252"/>
      <c r="CK225" s="252"/>
      <c r="CL225" s="254"/>
      <c r="CM225" s="230"/>
    </row>
    <row r="226" spans="2:91" ht="12.75" customHeight="1" x14ac:dyDescent="0.2">
      <c r="B226" s="266"/>
      <c r="C226" s="266" t="s">
        <v>174</v>
      </c>
      <c r="D226" s="240"/>
      <c r="E226" s="240"/>
      <c r="F226" s="240"/>
      <c r="G226" s="240"/>
      <c r="H226" s="268"/>
      <c r="I226" s="268"/>
      <c r="J226" s="268"/>
      <c r="K226" s="268"/>
      <c r="L226" s="414">
        <f>'July 1 to 15, 2018'!AM22</f>
        <v>11</v>
      </c>
      <c r="M226" s="415"/>
      <c r="N226" s="415"/>
      <c r="O226" s="415"/>
      <c r="P226" s="239"/>
      <c r="Q226" s="265"/>
      <c r="R226" s="239"/>
      <c r="S226" s="239"/>
      <c r="T226" s="239"/>
      <c r="U226" s="239"/>
      <c r="V226" s="239"/>
      <c r="W226" s="239"/>
      <c r="X226" s="230"/>
      <c r="Y226" s="239"/>
      <c r="Z226" s="239"/>
      <c r="AA226" s="261" t="s">
        <v>143</v>
      </c>
      <c r="AB226" s="262"/>
      <c r="AC226" s="262"/>
      <c r="AD226" s="244"/>
      <c r="AE226" s="244"/>
      <c r="AF226" s="244"/>
      <c r="AG226" s="262"/>
      <c r="AH226" s="262"/>
      <c r="AI226" s="262"/>
      <c r="AJ226" s="262"/>
      <c r="AK226" s="244"/>
      <c r="AL226" s="246"/>
      <c r="AM226" s="245"/>
      <c r="AN226" s="244"/>
      <c r="AO226" s="244"/>
      <c r="AP226" s="244"/>
      <c r="AQ226" s="244"/>
      <c r="AR226" s="246"/>
      <c r="AS226" s="230"/>
      <c r="AV226" s="266"/>
      <c r="AW226" s="266" t="s">
        <v>174</v>
      </c>
      <c r="AX226" s="240"/>
      <c r="AY226" s="240"/>
      <c r="AZ226" s="240"/>
      <c r="BA226" s="240"/>
      <c r="BB226" s="268"/>
      <c r="BC226" s="268"/>
      <c r="BD226" s="268"/>
      <c r="BE226" s="268"/>
      <c r="BF226" s="414">
        <f>'July 1 to 15, 2018'!AM23</f>
        <v>11</v>
      </c>
      <c r="BG226" s="415"/>
      <c r="BH226" s="415"/>
      <c r="BI226" s="415"/>
      <c r="BJ226" s="239"/>
      <c r="BK226" s="265"/>
      <c r="BL226" s="239"/>
      <c r="BM226" s="239"/>
      <c r="BN226" s="239"/>
      <c r="BO226" s="239"/>
      <c r="BP226" s="239"/>
      <c r="BQ226" s="239"/>
      <c r="BR226" s="230"/>
      <c r="BS226" s="239"/>
      <c r="BT226" s="239"/>
      <c r="BU226" s="261" t="s">
        <v>143</v>
      </c>
      <c r="BV226" s="262"/>
      <c r="BW226" s="262"/>
      <c r="BX226" s="244"/>
      <c r="BY226" s="244"/>
      <c r="BZ226" s="244"/>
      <c r="CA226" s="262"/>
      <c r="CB226" s="262"/>
      <c r="CC226" s="262"/>
      <c r="CD226" s="262"/>
      <c r="CE226" s="244"/>
      <c r="CF226" s="246"/>
      <c r="CG226" s="245"/>
      <c r="CH226" s="244"/>
      <c r="CI226" s="244"/>
      <c r="CJ226" s="244"/>
      <c r="CK226" s="244"/>
      <c r="CL226" s="246"/>
      <c r="CM226" s="230"/>
    </row>
    <row r="227" spans="2:91" ht="12.75" customHeight="1" x14ac:dyDescent="0.2">
      <c r="B227" s="266"/>
      <c r="C227" s="274" t="s">
        <v>145</v>
      </c>
      <c r="D227" s="275"/>
      <c r="E227" s="275"/>
      <c r="F227" s="275"/>
      <c r="G227" s="275"/>
      <c r="H227" s="276"/>
      <c r="I227" s="276"/>
      <c r="J227" s="276"/>
      <c r="K227" s="276"/>
      <c r="L227" s="402">
        <f>'July 1 to 15, 2018'!AN218+'July 1 to 15, 2018'!AO22</f>
        <v>0</v>
      </c>
      <c r="M227" s="403"/>
      <c r="N227" s="403"/>
      <c r="O227" s="403"/>
      <c r="P227" s="252"/>
      <c r="Q227" s="253"/>
      <c r="R227" s="252"/>
      <c r="S227" s="252"/>
      <c r="T227" s="252"/>
      <c r="U227" s="252"/>
      <c r="V227" s="252"/>
      <c r="W227" s="252"/>
      <c r="X227" s="254"/>
      <c r="Y227" s="239"/>
      <c r="Z227" s="239"/>
      <c r="AA227" s="233"/>
      <c r="AB227" s="241" t="s">
        <v>144</v>
      </c>
      <c r="AC227" s="241"/>
      <c r="AD227" s="239"/>
      <c r="AE227" s="239"/>
      <c r="AF227" s="239"/>
      <c r="AG227" s="241"/>
      <c r="AH227" s="241"/>
      <c r="AI227" s="241"/>
      <c r="AJ227" s="241"/>
      <c r="AK227" s="239"/>
      <c r="AL227" s="230"/>
      <c r="AM227" s="265"/>
      <c r="AN227" s="414">
        <f>'July 1 to 15, 2018'!BM22</f>
        <v>0</v>
      </c>
      <c r="AO227" s="414"/>
      <c r="AP227" s="414"/>
      <c r="AQ227" s="414"/>
      <c r="AR227" s="420"/>
      <c r="AS227" s="230"/>
      <c r="AV227" s="266"/>
      <c r="AW227" s="274" t="s">
        <v>145</v>
      </c>
      <c r="AX227" s="275"/>
      <c r="AY227" s="275"/>
      <c r="AZ227" s="275"/>
      <c r="BA227" s="275"/>
      <c r="BB227" s="276"/>
      <c r="BC227" s="276"/>
      <c r="BD227" s="276"/>
      <c r="BE227" s="276"/>
      <c r="BF227" s="402">
        <f>'July 1 to 15, 2018'!CH218+'July 1 to 15, 2018'!AO23</f>
        <v>0</v>
      </c>
      <c r="BG227" s="403"/>
      <c r="BH227" s="403"/>
      <c r="BI227" s="403"/>
      <c r="BJ227" s="252"/>
      <c r="BK227" s="253"/>
      <c r="BL227" s="252"/>
      <c r="BM227" s="252"/>
      <c r="BN227" s="252"/>
      <c r="BO227" s="252"/>
      <c r="BP227" s="252"/>
      <c r="BQ227" s="252"/>
      <c r="BR227" s="254"/>
      <c r="BS227" s="239"/>
      <c r="BT227" s="239"/>
      <c r="BU227" s="233"/>
      <c r="BV227" s="241" t="s">
        <v>144</v>
      </c>
      <c r="BW227" s="241"/>
      <c r="BX227" s="239"/>
      <c r="BY227" s="239"/>
      <c r="BZ227" s="239"/>
      <c r="CA227" s="241"/>
      <c r="CB227" s="241"/>
      <c r="CC227" s="241"/>
      <c r="CD227" s="241"/>
      <c r="CE227" s="239"/>
      <c r="CF227" s="230"/>
      <c r="CG227" s="265"/>
      <c r="CH227" s="414">
        <f>'July 1 to 15, 2018'!BM23</f>
        <v>0</v>
      </c>
      <c r="CI227" s="414"/>
      <c r="CJ227" s="414"/>
      <c r="CK227" s="414"/>
      <c r="CL227" s="420"/>
      <c r="CM227" s="230"/>
    </row>
    <row r="228" spans="2:91" ht="12.75" customHeight="1" x14ac:dyDescent="0.2">
      <c r="B228" s="266"/>
      <c r="C228" s="269" t="s">
        <v>73</v>
      </c>
      <c r="D228" s="270"/>
      <c r="E228" s="270"/>
      <c r="F228" s="270"/>
      <c r="G228" s="270"/>
      <c r="H228" s="271"/>
      <c r="I228" s="271"/>
      <c r="J228" s="271"/>
      <c r="K228" s="271"/>
      <c r="L228" s="404">
        <f>L229+L230</f>
        <v>0</v>
      </c>
      <c r="M228" s="419"/>
      <c r="N228" s="419"/>
      <c r="O228" s="419"/>
      <c r="P228" s="419"/>
      <c r="Q228" s="245"/>
      <c r="R228" s="404">
        <f>'July 1 to 15, 2018'!BG22</f>
        <v>0</v>
      </c>
      <c r="S228" s="419"/>
      <c r="T228" s="419"/>
      <c r="U228" s="419"/>
      <c r="V228" s="419"/>
      <c r="W228" s="244"/>
      <c r="X228" s="246"/>
      <c r="Y228" s="239"/>
      <c r="Z228" s="239"/>
      <c r="AA228" s="233"/>
      <c r="AB228" s="241" t="s">
        <v>146</v>
      </c>
      <c r="AC228" s="241"/>
      <c r="AD228" s="239"/>
      <c r="AE228" s="239"/>
      <c r="AF228" s="239"/>
      <c r="AG228" s="241"/>
      <c r="AH228" s="241"/>
      <c r="AI228" s="241"/>
      <c r="AJ228" s="241"/>
      <c r="AK228" s="239"/>
      <c r="AL228" s="230"/>
      <c r="AM228" s="265"/>
      <c r="AN228" s="414">
        <f>'July 1 to 15, 2018'!BO22</f>
        <v>0</v>
      </c>
      <c r="AO228" s="414"/>
      <c r="AP228" s="414"/>
      <c r="AQ228" s="414"/>
      <c r="AR228" s="420"/>
      <c r="AS228" s="230"/>
      <c r="AV228" s="266"/>
      <c r="AW228" s="269" t="s">
        <v>73</v>
      </c>
      <c r="AX228" s="270"/>
      <c r="AY228" s="270"/>
      <c r="AZ228" s="270"/>
      <c r="BA228" s="270"/>
      <c r="BB228" s="271"/>
      <c r="BC228" s="271"/>
      <c r="BD228" s="271"/>
      <c r="BE228" s="271"/>
      <c r="BF228" s="404">
        <f>BF229+BF230</f>
        <v>0</v>
      </c>
      <c r="BG228" s="419"/>
      <c r="BH228" s="419"/>
      <c r="BI228" s="419"/>
      <c r="BJ228" s="419"/>
      <c r="BK228" s="245"/>
      <c r="BL228" s="404">
        <f>'July 1 to 15, 2018'!BG23</f>
        <v>0</v>
      </c>
      <c r="BM228" s="419"/>
      <c r="BN228" s="419"/>
      <c r="BO228" s="419"/>
      <c r="BP228" s="419"/>
      <c r="BQ228" s="244"/>
      <c r="BR228" s="246"/>
      <c r="BS228" s="239"/>
      <c r="BT228" s="239"/>
      <c r="BU228" s="233"/>
      <c r="BV228" s="241" t="s">
        <v>146</v>
      </c>
      <c r="BW228" s="241"/>
      <c r="BX228" s="239"/>
      <c r="BY228" s="239"/>
      <c r="BZ228" s="239"/>
      <c r="CA228" s="241"/>
      <c r="CB228" s="241"/>
      <c r="CC228" s="241"/>
      <c r="CD228" s="241"/>
      <c r="CE228" s="239"/>
      <c r="CF228" s="230"/>
      <c r="CG228" s="265"/>
      <c r="CH228" s="414">
        <f>'July 1 to 15, 2018'!BO23</f>
        <v>0</v>
      </c>
      <c r="CI228" s="414"/>
      <c r="CJ228" s="414"/>
      <c r="CK228" s="414"/>
      <c r="CL228" s="420"/>
      <c r="CM228" s="230"/>
    </row>
    <row r="229" spans="2:91" ht="12.75" customHeight="1" x14ac:dyDescent="0.2">
      <c r="B229" s="266"/>
      <c r="C229" s="266" t="s">
        <v>180</v>
      </c>
      <c r="D229" s="240"/>
      <c r="E229" s="240"/>
      <c r="F229" s="240"/>
      <c r="G229" s="240"/>
      <c r="H229" s="268"/>
      <c r="I229" s="268"/>
      <c r="J229" s="268"/>
      <c r="K229" s="268"/>
      <c r="L229" s="414">
        <f>'July 1 to 15, 2018'!BF22</f>
        <v>0</v>
      </c>
      <c r="M229" s="415"/>
      <c r="N229" s="415"/>
      <c r="O229" s="415"/>
      <c r="P229" s="239"/>
      <c r="Q229" s="265"/>
      <c r="R229" s="239"/>
      <c r="S229" s="239"/>
      <c r="T229" s="239"/>
      <c r="U229" s="239"/>
      <c r="V229" s="239"/>
      <c r="W229" s="239"/>
      <c r="X229" s="230"/>
      <c r="Y229" s="239"/>
      <c r="Z229" s="239"/>
      <c r="AA229" s="233"/>
      <c r="AB229" s="277" t="s">
        <v>883</v>
      </c>
      <c r="AC229" s="241"/>
      <c r="AD229" s="239"/>
      <c r="AE229" s="239"/>
      <c r="AF229" s="239"/>
      <c r="AG229" s="241"/>
      <c r="AH229" s="241"/>
      <c r="AI229" s="241"/>
      <c r="AJ229" s="241"/>
      <c r="AK229" s="239"/>
      <c r="AL229" s="230"/>
      <c r="AM229" s="265"/>
      <c r="AN229" s="414">
        <f>'July 1 to 15, 2018'!BN22</f>
        <v>0</v>
      </c>
      <c r="AO229" s="414"/>
      <c r="AP229" s="414"/>
      <c r="AQ229" s="414"/>
      <c r="AR229" s="420"/>
      <c r="AS229" s="230"/>
      <c r="AV229" s="266"/>
      <c r="AW229" s="266" t="s">
        <v>180</v>
      </c>
      <c r="AX229" s="240"/>
      <c r="AY229" s="240"/>
      <c r="AZ229" s="240"/>
      <c r="BA229" s="240"/>
      <c r="BB229" s="268"/>
      <c r="BC229" s="268"/>
      <c r="BD229" s="268"/>
      <c r="BE229" s="268"/>
      <c r="BF229" s="414">
        <f>'July 1 to 15, 2018'!BF23</f>
        <v>0</v>
      </c>
      <c r="BG229" s="415"/>
      <c r="BH229" s="415"/>
      <c r="BI229" s="415"/>
      <c r="BJ229" s="239"/>
      <c r="BK229" s="265"/>
      <c r="BL229" s="239"/>
      <c r="BM229" s="239"/>
      <c r="BN229" s="239"/>
      <c r="BO229" s="239"/>
      <c r="BP229" s="239"/>
      <c r="BQ229" s="239"/>
      <c r="BR229" s="230"/>
      <c r="BS229" s="239"/>
      <c r="BT229" s="239"/>
      <c r="BU229" s="233"/>
      <c r="BV229" s="277" t="s">
        <v>883</v>
      </c>
      <c r="BW229" s="241"/>
      <c r="BX229" s="239"/>
      <c r="BY229" s="239"/>
      <c r="BZ229" s="239"/>
      <c r="CA229" s="241"/>
      <c r="CB229" s="241"/>
      <c r="CC229" s="241"/>
      <c r="CD229" s="241"/>
      <c r="CE229" s="239"/>
      <c r="CF229" s="230"/>
      <c r="CG229" s="265"/>
      <c r="CH229" s="414">
        <f>'July 1 to 15, 2018'!BN23</f>
        <v>0</v>
      </c>
      <c r="CI229" s="414"/>
      <c r="CJ229" s="414"/>
      <c r="CK229" s="414"/>
      <c r="CL229" s="420"/>
      <c r="CM229" s="230"/>
    </row>
    <row r="230" spans="2:91" ht="12.75" customHeight="1" x14ac:dyDescent="0.2">
      <c r="B230" s="266"/>
      <c r="C230" s="274" t="s">
        <v>179</v>
      </c>
      <c r="D230" s="275"/>
      <c r="E230" s="275"/>
      <c r="F230" s="275"/>
      <c r="G230" s="275"/>
      <c r="H230" s="276"/>
      <c r="I230" s="276"/>
      <c r="J230" s="276"/>
      <c r="K230" s="276"/>
      <c r="L230" s="402">
        <f>'July 1 to 15, 2018'!BE22</f>
        <v>0</v>
      </c>
      <c r="M230" s="403"/>
      <c r="N230" s="403"/>
      <c r="O230" s="403"/>
      <c r="P230" s="252"/>
      <c r="Q230" s="253"/>
      <c r="R230" s="252"/>
      <c r="S230" s="252"/>
      <c r="T230" s="252"/>
      <c r="U230" s="252"/>
      <c r="V230" s="252"/>
      <c r="W230" s="252"/>
      <c r="X230" s="254"/>
      <c r="Y230" s="239"/>
      <c r="Z230" s="239"/>
      <c r="AA230" s="233"/>
      <c r="AB230" s="241"/>
      <c r="AC230" s="241"/>
      <c r="AD230" s="239"/>
      <c r="AE230" s="239"/>
      <c r="AF230" s="239"/>
      <c r="AG230" s="241"/>
      <c r="AH230" s="241"/>
      <c r="AI230" s="241"/>
      <c r="AJ230" s="241"/>
      <c r="AK230" s="239"/>
      <c r="AL230" s="230"/>
      <c r="AM230" s="265"/>
      <c r="AN230" s="239"/>
      <c r="AO230" s="239"/>
      <c r="AP230" s="239"/>
      <c r="AQ230" s="239"/>
      <c r="AR230" s="230"/>
      <c r="AS230" s="230"/>
      <c r="AV230" s="266"/>
      <c r="AW230" s="274" t="s">
        <v>179</v>
      </c>
      <c r="AX230" s="275"/>
      <c r="AY230" s="275"/>
      <c r="AZ230" s="275"/>
      <c r="BA230" s="275"/>
      <c r="BB230" s="276"/>
      <c r="BC230" s="276"/>
      <c r="BD230" s="276"/>
      <c r="BE230" s="276"/>
      <c r="BF230" s="402">
        <f>'July 1 to 15, 2018'!BE23</f>
        <v>0</v>
      </c>
      <c r="BG230" s="403"/>
      <c r="BH230" s="403"/>
      <c r="BI230" s="403"/>
      <c r="BJ230" s="252"/>
      <c r="BK230" s="253"/>
      <c r="BL230" s="252"/>
      <c r="BM230" s="252"/>
      <c r="BN230" s="252"/>
      <c r="BO230" s="252"/>
      <c r="BP230" s="252"/>
      <c r="BQ230" s="252"/>
      <c r="BR230" s="254"/>
      <c r="BS230" s="239"/>
      <c r="BT230" s="239"/>
      <c r="BU230" s="233"/>
      <c r="BV230" s="277"/>
      <c r="BW230" s="241"/>
      <c r="BX230" s="239"/>
      <c r="BY230" s="239"/>
      <c r="BZ230" s="239"/>
      <c r="CA230" s="241"/>
      <c r="CB230" s="241"/>
      <c r="CC230" s="241"/>
      <c r="CD230" s="241"/>
      <c r="CE230" s="239"/>
      <c r="CF230" s="230"/>
      <c r="CG230" s="265"/>
      <c r="CH230" s="239"/>
      <c r="CI230" s="239"/>
      <c r="CJ230" s="239"/>
      <c r="CK230" s="239"/>
      <c r="CL230" s="230"/>
      <c r="CM230" s="230"/>
    </row>
    <row r="231" spans="2:91" ht="12.75" customHeight="1" x14ac:dyDescent="0.2">
      <c r="B231" s="266"/>
      <c r="C231" s="269" t="s">
        <v>147</v>
      </c>
      <c r="D231" s="270"/>
      <c r="E231" s="270"/>
      <c r="F231" s="270"/>
      <c r="G231" s="270"/>
      <c r="H231" s="271"/>
      <c r="I231" s="271"/>
      <c r="J231" s="271"/>
      <c r="K231" s="271"/>
      <c r="L231" s="412">
        <f>L232+L233</f>
        <v>0</v>
      </c>
      <c r="M231" s="413"/>
      <c r="N231" s="413"/>
      <c r="O231" s="413"/>
      <c r="P231" s="413"/>
      <c r="Q231" s="245"/>
      <c r="R231" s="412">
        <f>SUM(Payslip!R232:U235)</f>
        <v>0</v>
      </c>
      <c r="S231" s="413"/>
      <c r="T231" s="413"/>
      <c r="U231" s="413"/>
      <c r="V231" s="413"/>
      <c r="W231" s="244"/>
      <c r="X231" s="246"/>
      <c r="Y231" s="239"/>
      <c r="Z231" s="239"/>
      <c r="AA231" s="233"/>
      <c r="AB231" s="241"/>
      <c r="AC231" s="241"/>
      <c r="AD231" s="239"/>
      <c r="AE231" s="239"/>
      <c r="AF231" s="239"/>
      <c r="AG231" s="241"/>
      <c r="AH231" s="241"/>
      <c r="AI231" s="241"/>
      <c r="AJ231" s="241"/>
      <c r="AK231" s="239"/>
      <c r="AL231" s="230"/>
      <c r="AM231" s="265"/>
      <c r="AN231" s="239"/>
      <c r="AO231" s="239"/>
      <c r="AP231" s="239"/>
      <c r="AQ231" s="239"/>
      <c r="AR231" s="230"/>
      <c r="AS231" s="230"/>
      <c r="AV231" s="266"/>
      <c r="AW231" s="269" t="s">
        <v>147</v>
      </c>
      <c r="AX231" s="270"/>
      <c r="AY231" s="270"/>
      <c r="AZ231" s="270"/>
      <c r="BA231" s="270"/>
      <c r="BB231" s="271"/>
      <c r="BC231" s="271"/>
      <c r="BD231" s="271"/>
      <c r="BE231" s="271"/>
      <c r="BF231" s="412">
        <f>BF232+BF233</f>
        <v>0</v>
      </c>
      <c r="BG231" s="413"/>
      <c r="BH231" s="413"/>
      <c r="BI231" s="413"/>
      <c r="BJ231" s="413"/>
      <c r="BK231" s="245"/>
      <c r="BL231" s="412">
        <f>SUM(Payslip!BL232:BO235)</f>
        <v>0</v>
      </c>
      <c r="BM231" s="413"/>
      <c r="BN231" s="413"/>
      <c r="BO231" s="413"/>
      <c r="BP231" s="413"/>
      <c r="BQ231" s="244"/>
      <c r="BR231" s="246"/>
      <c r="BS231" s="239"/>
      <c r="BT231" s="239"/>
      <c r="BU231" s="233"/>
      <c r="BV231" s="277"/>
      <c r="BW231" s="241"/>
      <c r="BX231" s="239"/>
      <c r="BY231" s="239"/>
      <c r="BZ231" s="239"/>
      <c r="CA231" s="241"/>
      <c r="CB231" s="241"/>
      <c r="CC231" s="241"/>
      <c r="CD231" s="241"/>
      <c r="CE231" s="239"/>
      <c r="CF231" s="230"/>
      <c r="CG231" s="265"/>
      <c r="CH231" s="239"/>
      <c r="CI231" s="239"/>
      <c r="CJ231" s="239"/>
      <c r="CK231" s="239"/>
      <c r="CL231" s="230"/>
      <c r="CM231" s="230"/>
    </row>
    <row r="232" spans="2:91" ht="12.75" customHeight="1" x14ac:dyDescent="0.2">
      <c r="B232" s="266"/>
      <c r="C232" s="266" t="s">
        <v>148</v>
      </c>
      <c r="D232" s="240"/>
      <c r="E232" s="240"/>
      <c r="F232" s="240"/>
      <c r="G232" s="240"/>
      <c r="H232" s="268"/>
      <c r="I232" s="268"/>
      <c r="J232" s="268"/>
      <c r="K232" s="268"/>
      <c r="L232" s="414">
        <f>'July 1 to 15, 2018'!AU22</f>
        <v>0</v>
      </c>
      <c r="M232" s="415"/>
      <c r="N232" s="415"/>
      <c r="O232" s="415"/>
      <c r="P232" s="239"/>
      <c r="Q232" s="265"/>
      <c r="R232" s="414">
        <f>'July 1 to 15, 2018'!AV22</f>
        <v>0</v>
      </c>
      <c r="S232" s="415"/>
      <c r="T232" s="415"/>
      <c r="U232" s="415"/>
      <c r="V232" s="239"/>
      <c r="W232" s="239"/>
      <c r="X232" s="230"/>
      <c r="Y232" s="239"/>
      <c r="Z232" s="239"/>
      <c r="AA232" s="272"/>
      <c r="AB232" s="273"/>
      <c r="AC232" s="273"/>
      <c r="AD232" s="252"/>
      <c r="AE232" s="252"/>
      <c r="AF232" s="252"/>
      <c r="AG232" s="273"/>
      <c r="AH232" s="273"/>
      <c r="AI232" s="273"/>
      <c r="AJ232" s="273"/>
      <c r="AK232" s="252"/>
      <c r="AL232" s="254"/>
      <c r="AM232" s="253"/>
      <c r="AN232" s="252"/>
      <c r="AO232" s="252"/>
      <c r="AP232" s="252"/>
      <c r="AQ232" s="252"/>
      <c r="AR232" s="254"/>
      <c r="AS232" s="230"/>
      <c r="AV232" s="266"/>
      <c r="AW232" s="266" t="s">
        <v>148</v>
      </c>
      <c r="AX232" s="240"/>
      <c r="AY232" s="240"/>
      <c r="AZ232" s="240"/>
      <c r="BA232" s="240"/>
      <c r="BB232" s="268"/>
      <c r="BC232" s="268"/>
      <c r="BD232" s="268"/>
      <c r="BE232" s="268"/>
      <c r="BF232" s="414">
        <f>'July 1 to 15, 2018'!AU23</f>
        <v>0</v>
      </c>
      <c r="BG232" s="415"/>
      <c r="BH232" s="415"/>
      <c r="BI232" s="415"/>
      <c r="BJ232" s="239"/>
      <c r="BK232" s="265"/>
      <c r="BL232" s="414">
        <f>'July 1 to 15, 2018'!AV23</f>
        <v>0</v>
      </c>
      <c r="BM232" s="415"/>
      <c r="BN232" s="415"/>
      <c r="BO232" s="415"/>
      <c r="BP232" s="239"/>
      <c r="BQ232" s="239"/>
      <c r="BR232" s="230"/>
      <c r="BS232" s="239"/>
      <c r="BT232" s="239"/>
      <c r="BU232" s="272"/>
      <c r="BV232" s="273"/>
      <c r="BW232" s="273"/>
      <c r="BX232" s="252"/>
      <c r="BY232" s="252"/>
      <c r="BZ232" s="252"/>
      <c r="CA232" s="273"/>
      <c r="CB232" s="273"/>
      <c r="CC232" s="273"/>
      <c r="CD232" s="273"/>
      <c r="CE232" s="252"/>
      <c r="CF232" s="254"/>
      <c r="CG232" s="253"/>
      <c r="CH232" s="252"/>
      <c r="CI232" s="252"/>
      <c r="CJ232" s="252"/>
      <c r="CK232" s="252"/>
      <c r="CL232" s="254"/>
      <c r="CM232" s="230"/>
    </row>
    <row r="233" spans="2:91" ht="12.75" customHeight="1" x14ac:dyDescent="0.2">
      <c r="B233" s="266"/>
      <c r="C233" s="266" t="s">
        <v>150</v>
      </c>
      <c r="D233" s="240"/>
      <c r="E233" s="240"/>
      <c r="F233" s="240"/>
      <c r="G233" s="240"/>
      <c r="H233" s="268"/>
      <c r="I233" s="268"/>
      <c r="J233" s="268"/>
      <c r="K233" s="268"/>
      <c r="L233" s="414">
        <f>'July 1 to 15, 2018'!AY22</f>
        <v>0</v>
      </c>
      <c r="M233" s="415"/>
      <c r="N233" s="415"/>
      <c r="O233" s="415"/>
      <c r="P233" s="239"/>
      <c r="Q233" s="265"/>
      <c r="R233" s="414">
        <f>'July 1 to 15, 2018'!AZ22</f>
        <v>0</v>
      </c>
      <c r="S233" s="415"/>
      <c r="T233" s="415"/>
      <c r="U233" s="415"/>
      <c r="V233" s="239"/>
      <c r="W233" s="239"/>
      <c r="X233" s="230"/>
      <c r="Y233" s="239"/>
      <c r="Z233" s="239"/>
      <c r="AA233" s="261" t="s">
        <v>83</v>
      </c>
      <c r="AB233" s="262"/>
      <c r="AC233" s="262"/>
      <c r="AD233" s="244"/>
      <c r="AE233" s="244"/>
      <c r="AF233" s="244"/>
      <c r="AG233" s="262"/>
      <c r="AH233" s="262"/>
      <c r="AI233" s="262"/>
      <c r="AJ233" s="262"/>
      <c r="AK233" s="244"/>
      <c r="AL233" s="246"/>
      <c r="AM233" s="245"/>
      <c r="AN233" s="404">
        <f>'July 1 to 15, 2018'!BP22</f>
        <v>0</v>
      </c>
      <c r="AO233" s="404"/>
      <c r="AP233" s="404"/>
      <c r="AQ233" s="404"/>
      <c r="AR233" s="416"/>
      <c r="AS233" s="230"/>
      <c r="AV233" s="266"/>
      <c r="AW233" s="266" t="s">
        <v>150</v>
      </c>
      <c r="AX233" s="240"/>
      <c r="AY233" s="240"/>
      <c r="AZ233" s="240"/>
      <c r="BA233" s="240"/>
      <c r="BB233" s="268"/>
      <c r="BC233" s="268"/>
      <c r="BD233" s="268"/>
      <c r="BE233" s="268"/>
      <c r="BF233" s="414">
        <f>'July 1 to 15, 2018'!AY23</f>
        <v>0</v>
      </c>
      <c r="BG233" s="415"/>
      <c r="BH233" s="415"/>
      <c r="BI233" s="415"/>
      <c r="BJ233" s="239"/>
      <c r="BK233" s="265"/>
      <c r="BL233" s="414">
        <f>'July 1 to 15, 2018'!AZ23</f>
        <v>0</v>
      </c>
      <c r="BM233" s="415"/>
      <c r="BN233" s="415"/>
      <c r="BO233" s="415"/>
      <c r="BP233" s="239"/>
      <c r="BQ233" s="239"/>
      <c r="BR233" s="230"/>
      <c r="BS233" s="239"/>
      <c r="BT233" s="239"/>
      <c r="BU233" s="261" t="s">
        <v>83</v>
      </c>
      <c r="BV233" s="262"/>
      <c r="BW233" s="262"/>
      <c r="BX233" s="244"/>
      <c r="BY233" s="244"/>
      <c r="BZ233" s="244"/>
      <c r="CA233" s="262"/>
      <c r="CB233" s="262"/>
      <c r="CC233" s="262"/>
      <c r="CD233" s="262"/>
      <c r="CE233" s="244"/>
      <c r="CF233" s="246"/>
      <c r="CG233" s="245"/>
      <c r="CH233" s="404">
        <f>'July 1 to 15, 2018'!BP23</f>
        <v>0</v>
      </c>
      <c r="CI233" s="404"/>
      <c r="CJ233" s="404"/>
      <c r="CK233" s="404"/>
      <c r="CL233" s="416"/>
      <c r="CM233" s="230"/>
    </row>
    <row r="234" spans="2:91" ht="12.75" customHeight="1" x14ac:dyDescent="0.2">
      <c r="B234" s="266"/>
      <c r="C234" s="266" t="s">
        <v>151</v>
      </c>
      <c r="D234" s="240"/>
      <c r="E234" s="240"/>
      <c r="F234" s="240"/>
      <c r="G234" s="240"/>
      <c r="H234" s="268"/>
      <c r="I234" s="268"/>
      <c r="J234" s="268"/>
      <c r="K234" s="268"/>
      <c r="L234" s="414">
        <f>'July 1 to 15, 2018'!AW22</f>
        <v>0</v>
      </c>
      <c r="M234" s="415"/>
      <c r="N234" s="415"/>
      <c r="O234" s="415"/>
      <c r="P234" s="239"/>
      <c r="Q234" s="265"/>
      <c r="R234" s="414">
        <f>'July 1 to 15, 2018'!AX22</f>
        <v>0</v>
      </c>
      <c r="S234" s="415"/>
      <c r="T234" s="415"/>
      <c r="U234" s="415"/>
      <c r="V234" s="239"/>
      <c r="W234" s="239"/>
      <c r="X234" s="230"/>
      <c r="Y234" s="239"/>
      <c r="Z234" s="239"/>
      <c r="AA234" s="233"/>
      <c r="AB234" s="241"/>
      <c r="AC234" s="241"/>
      <c r="AD234" s="239"/>
      <c r="AE234" s="239"/>
      <c r="AF234" s="239"/>
      <c r="AG234" s="241"/>
      <c r="AH234" s="241"/>
      <c r="AI234" s="241"/>
      <c r="AJ234" s="241"/>
      <c r="AK234" s="239"/>
      <c r="AL234" s="230"/>
      <c r="AM234" s="265"/>
      <c r="AN234" s="239"/>
      <c r="AO234" s="239"/>
      <c r="AP234" s="239"/>
      <c r="AQ234" s="239"/>
      <c r="AR234" s="230"/>
      <c r="AS234" s="230"/>
      <c r="AV234" s="266"/>
      <c r="AW234" s="266" t="s">
        <v>151</v>
      </c>
      <c r="AX234" s="240"/>
      <c r="AY234" s="240"/>
      <c r="AZ234" s="240"/>
      <c r="BA234" s="240"/>
      <c r="BB234" s="268"/>
      <c r="BC234" s="268"/>
      <c r="BD234" s="268"/>
      <c r="BE234" s="268"/>
      <c r="BF234" s="414">
        <f>'July 1 to 15, 2018'!AW23</f>
        <v>0</v>
      </c>
      <c r="BG234" s="415"/>
      <c r="BH234" s="415"/>
      <c r="BI234" s="415"/>
      <c r="BJ234" s="239"/>
      <c r="BK234" s="265"/>
      <c r="BL234" s="414">
        <f>'July 1 to 15, 2018'!AX23</f>
        <v>0</v>
      </c>
      <c r="BM234" s="415"/>
      <c r="BN234" s="415"/>
      <c r="BO234" s="415"/>
      <c r="BP234" s="239"/>
      <c r="BQ234" s="239"/>
      <c r="BR234" s="230"/>
      <c r="BS234" s="239"/>
      <c r="BT234" s="239"/>
      <c r="BU234" s="233"/>
      <c r="BV234" s="241"/>
      <c r="BW234" s="241"/>
      <c r="BX234" s="239"/>
      <c r="BY234" s="239"/>
      <c r="BZ234" s="239"/>
      <c r="CA234" s="241"/>
      <c r="CB234" s="241"/>
      <c r="CC234" s="241"/>
      <c r="CD234" s="241"/>
      <c r="CE234" s="239"/>
      <c r="CF234" s="230"/>
      <c r="CG234" s="265"/>
      <c r="CH234" s="239"/>
      <c r="CI234" s="239"/>
      <c r="CJ234" s="239"/>
      <c r="CK234" s="239"/>
      <c r="CL234" s="230"/>
      <c r="CM234" s="230"/>
    </row>
    <row r="235" spans="2:91" ht="12.75" customHeight="1" x14ac:dyDescent="0.2">
      <c r="B235" s="266"/>
      <c r="C235" s="274" t="s">
        <v>152</v>
      </c>
      <c r="D235" s="275"/>
      <c r="E235" s="275"/>
      <c r="F235" s="275"/>
      <c r="G235" s="275"/>
      <c r="H235" s="276"/>
      <c r="I235" s="276"/>
      <c r="J235" s="276"/>
      <c r="K235" s="276"/>
      <c r="L235" s="402">
        <f>'July 1 to 15, 2018'!BA22</f>
        <v>0</v>
      </c>
      <c r="M235" s="403"/>
      <c r="N235" s="403"/>
      <c r="O235" s="403"/>
      <c r="P235" s="252"/>
      <c r="Q235" s="253"/>
      <c r="R235" s="402">
        <f>'July 1 to 15, 2018'!BB22</f>
        <v>0</v>
      </c>
      <c r="S235" s="403"/>
      <c r="T235" s="403"/>
      <c r="U235" s="403"/>
      <c r="V235" s="252"/>
      <c r="W235" s="252"/>
      <c r="X235" s="254"/>
      <c r="Y235" s="239"/>
      <c r="Z235" s="239"/>
      <c r="AA235" s="272"/>
      <c r="AB235" s="273"/>
      <c r="AC235" s="273"/>
      <c r="AD235" s="252"/>
      <c r="AE235" s="252"/>
      <c r="AF235" s="252"/>
      <c r="AG235" s="273"/>
      <c r="AH235" s="273"/>
      <c r="AI235" s="273"/>
      <c r="AJ235" s="273"/>
      <c r="AK235" s="252"/>
      <c r="AL235" s="254"/>
      <c r="AM235" s="253"/>
      <c r="AN235" s="252"/>
      <c r="AO235" s="252"/>
      <c r="AP235" s="252"/>
      <c r="AQ235" s="252"/>
      <c r="AR235" s="254"/>
      <c r="AS235" s="230"/>
      <c r="AV235" s="266"/>
      <c r="AW235" s="274" t="s">
        <v>152</v>
      </c>
      <c r="AX235" s="275"/>
      <c r="AY235" s="275"/>
      <c r="AZ235" s="275"/>
      <c r="BA235" s="275"/>
      <c r="BB235" s="276"/>
      <c r="BC235" s="276"/>
      <c r="BD235" s="276"/>
      <c r="BE235" s="276"/>
      <c r="BF235" s="402">
        <f>'July 1 to 15, 2018'!BA23</f>
        <v>0</v>
      </c>
      <c r="BG235" s="403"/>
      <c r="BH235" s="403"/>
      <c r="BI235" s="403"/>
      <c r="BJ235" s="252"/>
      <c r="BK235" s="253"/>
      <c r="BL235" s="402">
        <f>'July 1 to 15, 2018'!BB23</f>
        <v>0</v>
      </c>
      <c r="BM235" s="403"/>
      <c r="BN235" s="403"/>
      <c r="BO235" s="403"/>
      <c r="BP235" s="252"/>
      <c r="BQ235" s="252"/>
      <c r="BR235" s="254"/>
      <c r="BS235" s="239"/>
      <c r="BT235" s="239"/>
      <c r="BU235" s="272"/>
      <c r="BV235" s="273"/>
      <c r="BW235" s="273"/>
      <c r="BX235" s="252"/>
      <c r="BY235" s="252"/>
      <c r="BZ235" s="252"/>
      <c r="CA235" s="273"/>
      <c r="CB235" s="273"/>
      <c r="CC235" s="273"/>
      <c r="CD235" s="273"/>
      <c r="CE235" s="252"/>
      <c r="CF235" s="254"/>
      <c r="CG235" s="253"/>
      <c r="CH235" s="252"/>
      <c r="CI235" s="252"/>
      <c r="CJ235" s="252"/>
      <c r="CK235" s="252"/>
      <c r="CL235" s="254"/>
      <c r="CM235" s="230"/>
    </row>
    <row r="236" spans="2:91" ht="12.75" customHeight="1" x14ac:dyDescent="0.2">
      <c r="B236" s="266"/>
      <c r="C236" s="269" t="s">
        <v>153</v>
      </c>
      <c r="D236" s="270"/>
      <c r="E236" s="270"/>
      <c r="F236" s="270"/>
      <c r="G236" s="270"/>
      <c r="H236" s="271"/>
      <c r="I236" s="271"/>
      <c r="J236" s="271"/>
      <c r="K236" s="271"/>
      <c r="L236" s="271"/>
      <c r="M236" s="271"/>
      <c r="N236" s="271"/>
      <c r="O236" s="271"/>
      <c r="P236" s="271"/>
      <c r="Q236" s="245"/>
      <c r="R236" s="404">
        <f>'July 1 to 15, 2018'!BD22</f>
        <v>0</v>
      </c>
      <c r="S236" s="404"/>
      <c r="T236" s="404"/>
      <c r="U236" s="404"/>
      <c r="V236" s="404"/>
      <c r="W236" s="244"/>
      <c r="X236" s="246"/>
      <c r="Y236" s="239"/>
      <c r="Z236" s="239"/>
      <c r="AA236" s="279" t="s">
        <v>186</v>
      </c>
      <c r="AB236" s="256"/>
      <c r="AC236" s="256"/>
      <c r="AD236" s="257"/>
      <c r="AE236" s="257"/>
      <c r="AF236" s="257"/>
      <c r="AG236" s="256"/>
      <c r="AH236" s="280"/>
      <c r="AI236" s="280"/>
      <c r="AJ236" s="280"/>
      <c r="AK236" s="257"/>
      <c r="AL236" s="257"/>
      <c r="AM236" s="258"/>
      <c r="AN236" s="405">
        <f>AN220+AN222+AN223+AN224+AN227+AN228+AN229+AN233</f>
        <v>0</v>
      </c>
      <c r="AO236" s="405"/>
      <c r="AP236" s="405"/>
      <c r="AQ236" s="405"/>
      <c r="AR236" s="406"/>
      <c r="AS236" s="230"/>
      <c r="AV236" s="266"/>
      <c r="AW236" s="269" t="s">
        <v>153</v>
      </c>
      <c r="AX236" s="270"/>
      <c r="AY236" s="270"/>
      <c r="AZ236" s="270"/>
      <c r="BA236" s="270"/>
      <c r="BB236" s="271"/>
      <c r="BC236" s="271"/>
      <c r="BD236" s="271"/>
      <c r="BE236" s="271"/>
      <c r="BF236" s="271"/>
      <c r="BG236" s="271"/>
      <c r="BH236" s="271"/>
      <c r="BI236" s="271"/>
      <c r="BJ236" s="271"/>
      <c r="BK236" s="245"/>
      <c r="BL236" s="404">
        <f>'July 1 to 15, 2018'!BD23</f>
        <v>0</v>
      </c>
      <c r="BM236" s="404"/>
      <c r="BN236" s="404"/>
      <c r="BO236" s="404"/>
      <c r="BP236" s="404"/>
      <c r="BQ236" s="244"/>
      <c r="BR236" s="246"/>
      <c r="BS236" s="239"/>
      <c r="BT236" s="239"/>
      <c r="BU236" s="279" t="s">
        <v>186</v>
      </c>
      <c r="BV236" s="256"/>
      <c r="BW236" s="256"/>
      <c r="BX236" s="257"/>
      <c r="BY236" s="257"/>
      <c r="BZ236" s="257"/>
      <c r="CA236" s="256"/>
      <c r="CB236" s="280"/>
      <c r="CC236" s="280"/>
      <c r="CD236" s="280"/>
      <c r="CE236" s="257"/>
      <c r="CF236" s="257"/>
      <c r="CG236" s="258"/>
      <c r="CH236" s="405">
        <f>CH220+CH222+CH223+CH224+CH227+CH228+CH229+CH233</f>
        <v>0</v>
      </c>
      <c r="CI236" s="405"/>
      <c r="CJ236" s="405"/>
      <c r="CK236" s="405"/>
      <c r="CL236" s="406"/>
      <c r="CM236" s="230"/>
    </row>
    <row r="237" spans="2:91" ht="12.75" customHeight="1" x14ac:dyDescent="0.2">
      <c r="B237" s="266"/>
      <c r="C237" s="281"/>
      <c r="D237" s="275"/>
      <c r="E237" s="275"/>
      <c r="F237" s="275"/>
      <c r="G237" s="275"/>
      <c r="H237" s="276"/>
      <c r="I237" s="276"/>
      <c r="J237" s="276"/>
      <c r="K237" s="276"/>
      <c r="L237" s="402">
        <f>'July 1 to 15, 2018'!BC22</f>
        <v>0</v>
      </c>
      <c r="M237" s="403"/>
      <c r="N237" s="403"/>
      <c r="O237" s="403"/>
      <c r="P237" s="276"/>
      <c r="Q237" s="253"/>
      <c r="R237" s="252"/>
      <c r="S237" s="252"/>
      <c r="T237" s="252"/>
      <c r="U237" s="252"/>
      <c r="V237" s="252"/>
      <c r="W237" s="252"/>
      <c r="X237" s="254"/>
      <c r="Y237" s="239"/>
      <c r="Z237" s="239"/>
      <c r="AA237" s="189"/>
      <c r="AB237" s="189"/>
      <c r="AC237" s="189"/>
      <c r="AG237" s="189"/>
      <c r="AH237" s="189"/>
      <c r="AI237" s="189"/>
      <c r="AJ237" s="189"/>
      <c r="AK237" s="239"/>
      <c r="AL237" s="239"/>
      <c r="AM237" s="239"/>
      <c r="AN237" s="239"/>
      <c r="AO237" s="239"/>
      <c r="AP237" s="239"/>
      <c r="AQ237" s="239"/>
      <c r="AR237" s="239"/>
      <c r="AS237" s="230"/>
      <c r="AV237" s="266"/>
      <c r="AW237" s="281"/>
      <c r="AX237" s="275"/>
      <c r="AY237" s="275"/>
      <c r="AZ237" s="275"/>
      <c r="BA237" s="275"/>
      <c r="BB237" s="276"/>
      <c r="BC237" s="276"/>
      <c r="BD237" s="276"/>
      <c r="BE237" s="276"/>
      <c r="BF237" s="402">
        <f>'July 1 to 15, 2018'!BC23</f>
        <v>0</v>
      </c>
      <c r="BG237" s="403"/>
      <c r="BH237" s="403"/>
      <c r="BI237" s="403"/>
      <c r="BJ237" s="276"/>
      <c r="BK237" s="253"/>
      <c r="BL237" s="252"/>
      <c r="BM237" s="252"/>
      <c r="BN237" s="252"/>
      <c r="BO237" s="252"/>
      <c r="BP237" s="252"/>
      <c r="BQ237" s="252"/>
      <c r="BR237" s="254"/>
      <c r="BS237" s="239"/>
      <c r="BT237" s="239"/>
      <c r="BU237" s="189"/>
      <c r="BV237" s="189"/>
      <c r="BW237" s="189"/>
      <c r="CA237" s="189"/>
      <c r="CB237" s="189"/>
      <c r="CC237" s="189"/>
      <c r="CD237" s="189"/>
      <c r="CE237" s="239"/>
      <c r="CF237" s="239"/>
      <c r="CG237" s="239"/>
      <c r="CH237" s="239"/>
      <c r="CI237" s="239"/>
      <c r="CJ237" s="239"/>
      <c r="CK237" s="239"/>
      <c r="CL237" s="239"/>
      <c r="CM237" s="230"/>
    </row>
    <row r="238" spans="2:91" ht="12.75" customHeight="1" x14ac:dyDescent="0.2">
      <c r="B238" s="266"/>
      <c r="C238" s="282" t="s">
        <v>154</v>
      </c>
      <c r="D238" s="283"/>
      <c r="E238" s="283"/>
      <c r="F238" s="283"/>
      <c r="G238" s="283"/>
      <c r="H238" s="284"/>
      <c r="I238" s="284"/>
      <c r="J238" s="284"/>
      <c r="K238" s="284"/>
      <c r="L238" s="284"/>
      <c r="M238" s="284"/>
      <c r="N238" s="284"/>
      <c r="O238" s="284"/>
      <c r="P238" s="257"/>
      <c r="Q238" s="258"/>
      <c r="R238" s="405">
        <f>'July 1 to 15, 2018'!AR22</f>
        <v>0</v>
      </c>
      <c r="S238" s="405"/>
      <c r="T238" s="405"/>
      <c r="U238" s="405"/>
      <c r="V238" s="405"/>
      <c r="W238" s="257"/>
      <c r="X238" s="260"/>
      <c r="Y238" s="239"/>
      <c r="Z238" s="239"/>
      <c r="AA238" s="189"/>
      <c r="AB238" s="189"/>
      <c r="AC238" s="189"/>
      <c r="AG238" s="189"/>
      <c r="AH238" s="189"/>
      <c r="AI238" s="189"/>
      <c r="AJ238" s="189"/>
      <c r="AK238" s="239"/>
      <c r="AL238" s="239"/>
      <c r="AM238" s="239"/>
      <c r="AN238" s="239"/>
      <c r="AO238" s="239"/>
      <c r="AP238" s="239"/>
      <c r="AQ238" s="239"/>
      <c r="AR238" s="239"/>
      <c r="AS238" s="230"/>
      <c r="AV238" s="266"/>
      <c r="AW238" s="282" t="s">
        <v>154</v>
      </c>
      <c r="AX238" s="283"/>
      <c r="AY238" s="283"/>
      <c r="AZ238" s="283"/>
      <c r="BA238" s="283"/>
      <c r="BB238" s="284"/>
      <c r="BC238" s="284"/>
      <c r="BD238" s="284"/>
      <c r="BE238" s="284"/>
      <c r="BF238" s="284"/>
      <c r="BG238" s="284"/>
      <c r="BH238" s="284"/>
      <c r="BI238" s="284"/>
      <c r="BJ238" s="257"/>
      <c r="BK238" s="258"/>
      <c r="BL238" s="405">
        <f>'July 1 to 15, 2018'!AR23</f>
        <v>0</v>
      </c>
      <c r="BM238" s="405"/>
      <c r="BN238" s="405"/>
      <c r="BO238" s="405"/>
      <c r="BP238" s="405"/>
      <c r="BQ238" s="257"/>
      <c r="BR238" s="260"/>
      <c r="BS238" s="239"/>
      <c r="BT238" s="239"/>
      <c r="BU238" s="189"/>
      <c r="BV238" s="189"/>
      <c r="BW238" s="189"/>
      <c r="CA238" s="189"/>
      <c r="CB238" s="189"/>
      <c r="CC238" s="189"/>
      <c r="CD238" s="189"/>
      <c r="CE238" s="239"/>
      <c r="CF238" s="239"/>
      <c r="CG238" s="239"/>
      <c r="CH238" s="239"/>
      <c r="CI238" s="239"/>
      <c r="CJ238" s="239"/>
      <c r="CK238" s="239"/>
      <c r="CL238" s="239"/>
      <c r="CM238" s="230"/>
    </row>
    <row r="239" spans="2:91" ht="12.75" customHeight="1" x14ac:dyDescent="0.2">
      <c r="B239" s="266"/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189"/>
      <c r="AB239" s="189"/>
      <c r="AC239" s="189"/>
      <c r="AG239" s="189"/>
      <c r="AH239" s="189"/>
      <c r="AI239" s="189"/>
      <c r="AJ239" s="189"/>
      <c r="AK239" s="239"/>
      <c r="AL239" s="239"/>
      <c r="AM239" s="239"/>
      <c r="AN239" s="239"/>
      <c r="AO239" s="239"/>
      <c r="AP239" s="239"/>
      <c r="AQ239" s="239"/>
      <c r="AR239" s="239"/>
      <c r="AS239" s="230"/>
      <c r="AV239" s="266"/>
      <c r="AW239" s="241"/>
      <c r="AX239" s="241"/>
      <c r="AY239" s="241"/>
      <c r="AZ239" s="241"/>
      <c r="BA239" s="241"/>
      <c r="BB239" s="241"/>
      <c r="BC239" s="241"/>
      <c r="BD239" s="241"/>
      <c r="BE239" s="241"/>
      <c r="BF239" s="241"/>
      <c r="BG239" s="239"/>
      <c r="BH239" s="239"/>
      <c r="BI239" s="239"/>
      <c r="BJ239" s="239"/>
      <c r="BK239" s="239"/>
      <c r="BL239" s="239"/>
      <c r="BM239" s="239"/>
      <c r="BN239" s="239"/>
      <c r="BO239" s="239"/>
      <c r="BP239" s="239"/>
      <c r="BQ239" s="239"/>
      <c r="BR239" s="239"/>
      <c r="BS239" s="239"/>
      <c r="BT239" s="239"/>
      <c r="BU239" s="189"/>
      <c r="BV239" s="189"/>
      <c r="BW239" s="189"/>
      <c r="CA239" s="189"/>
      <c r="CB239" s="189"/>
      <c r="CC239" s="189"/>
      <c r="CD239" s="189"/>
      <c r="CE239" s="239"/>
      <c r="CF239" s="239"/>
      <c r="CG239" s="239"/>
      <c r="CH239" s="239"/>
      <c r="CI239" s="239"/>
      <c r="CJ239" s="239"/>
      <c r="CK239" s="239"/>
      <c r="CL239" s="239"/>
      <c r="CM239" s="230"/>
    </row>
    <row r="240" spans="2:91" ht="12.75" customHeight="1" x14ac:dyDescent="0.25">
      <c r="B240" s="266"/>
      <c r="C240" s="189" t="s">
        <v>155</v>
      </c>
      <c r="D240" s="189"/>
      <c r="E240" s="189"/>
      <c r="F240" s="189"/>
      <c r="G240" s="241"/>
      <c r="I240" s="241"/>
      <c r="J240" s="241"/>
      <c r="K240" s="241"/>
      <c r="L240" s="241"/>
      <c r="M240" s="239"/>
      <c r="N240" s="239"/>
      <c r="O240" s="239"/>
      <c r="P240" s="239"/>
      <c r="Q240" s="239"/>
      <c r="R240" s="407">
        <f>'July 1 to 15, 2018'!BH22</f>
        <v>0</v>
      </c>
      <c r="S240" s="407"/>
      <c r="T240" s="407"/>
      <c r="U240" s="407"/>
      <c r="V240" s="407"/>
      <c r="W240" s="239"/>
      <c r="X240" s="239"/>
      <c r="Y240" s="239"/>
      <c r="Z240" s="239"/>
      <c r="AA240" s="189" t="s">
        <v>187</v>
      </c>
      <c r="AB240" s="239"/>
      <c r="AC240" s="239"/>
      <c r="AD240" s="239"/>
      <c r="AE240" s="239"/>
      <c r="AF240" s="239"/>
      <c r="AG240" s="239"/>
      <c r="AH240" s="239"/>
      <c r="AI240" s="239"/>
      <c r="AJ240" s="239"/>
      <c r="AK240" s="239"/>
      <c r="AL240" s="239"/>
      <c r="AM240" s="239"/>
      <c r="AN240" s="408">
        <f>'July 1 to 15, 2018'!BS22</f>
        <v>0</v>
      </c>
      <c r="AO240" s="409"/>
      <c r="AP240" s="409"/>
      <c r="AQ240" s="409"/>
      <c r="AR240" s="409"/>
      <c r="AS240" s="230"/>
      <c r="AV240" s="266"/>
      <c r="AW240" s="189" t="s">
        <v>155</v>
      </c>
      <c r="AX240" s="189"/>
      <c r="AY240" s="189"/>
      <c r="AZ240" s="189"/>
      <c r="BA240" s="241"/>
      <c r="BC240" s="241"/>
      <c r="BD240" s="241"/>
      <c r="BE240" s="241"/>
      <c r="BF240" s="241"/>
      <c r="BG240" s="239"/>
      <c r="BH240" s="239"/>
      <c r="BI240" s="239"/>
      <c r="BJ240" s="239"/>
      <c r="BK240" s="239"/>
      <c r="BL240" s="407">
        <f>'July 1 to 15, 2018'!BH23</f>
        <v>0</v>
      </c>
      <c r="BM240" s="407"/>
      <c r="BN240" s="407"/>
      <c r="BO240" s="407"/>
      <c r="BP240" s="407"/>
      <c r="BQ240" s="239"/>
      <c r="BR240" s="239"/>
      <c r="BS240" s="239"/>
      <c r="BT240" s="239"/>
      <c r="BU240" s="189" t="s">
        <v>187</v>
      </c>
      <c r="BV240" s="239"/>
      <c r="BW240" s="239"/>
      <c r="BX240" s="239"/>
      <c r="BY240" s="239"/>
      <c r="BZ240" s="239"/>
      <c r="CA240" s="239"/>
      <c r="CB240" s="239"/>
      <c r="CC240" s="239"/>
      <c r="CD240" s="239"/>
      <c r="CE240" s="239"/>
      <c r="CF240" s="239"/>
      <c r="CG240" s="239"/>
      <c r="CH240" s="408">
        <f>'July 1 to 15, 2018'!BS23</f>
        <v>0</v>
      </c>
      <c r="CI240" s="409"/>
      <c r="CJ240" s="409"/>
      <c r="CK240" s="409"/>
      <c r="CL240" s="409"/>
      <c r="CM240" s="230"/>
    </row>
    <row r="241" spans="2:91" ht="12.75" customHeight="1" x14ac:dyDescent="0.2">
      <c r="B241" s="266"/>
      <c r="C241" s="410" t="s">
        <v>188</v>
      </c>
      <c r="D241" s="410"/>
      <c r="E241" s="410"/>
      <c r="F241" s="410"/>
      <c r="G241" s="410"/>
      <c r="H241" s="410"/>
      <c r="I241" s="410"/>
      <c r="J241" s="410"/>
      <c r="K241" s="410"/>
      <c r="L241" s="410"/>
      <c r="M241" s="410"/>
      <c r="N241" s="410"/>
      <c r="O241" s="410"/>
      <c r="P241" s="410"/>
      <c r="Q241" s="410"/>
      <c r="R241" s="410"/>
      <c r="S241" s="410"/>
      <c r="T241" s="410"/>
      <c r="U241" s="410"/>
      <c r="V241" s="410"/>
      <c r="W241" s="410"/>
      <c r="X241" s="410"/>
      <c r="Y241" s="410"/>
      <c r="Z241" s="410"/>
      <c r="AA241" s="410"/>
      <c r="AB241" s="410"/>
      <c r="AC241" s="410"/>
      <c r="AD241" s="410"/>
      <c r="AE241" s="410"/>
      <c r="AF241" s="410"/>
      <c r="AG241" s="410"/>
      <c r="AH241" s="410"/>
      <c r="AI241" s="410"/>
      <c r="AJ241" s="410"/>
      <c r="AK241" s="410"/>
      <c r="AL241" s="410"/>
      <c r="AM241" s="410"/>
      <c r="AN241" s="410"/>
      <c r="AO241" s="410"/>
      <c r="AP241" s="410"/>
      <c r="AQ241" s="410"/>
      <c r="AR241" s="410"/>
      <c r="AS241" s="230"/>
      <c r="AV241" s="266"/>
      <c r="AW241" s="410" t="s">
        <v>188</v>
      </c>
      <c r="AX241" s="410"/>
      <c r="AY241" s="410"/>
      <c r="AZ241" s="410"/>
      <c r="BA241" s="410"/>
      <c r="BB241" s="410"/>
      <c r="BC241" s="410"/>
      <c r="BD241" s="410"/>
      <c r="BE241" s="410"/>
      <c r="BF241" s="410"/>
      <c r="BG241" s="410"/>
      <c r="BH241" s="410"/>
      <c r="BI241" s="410"/>
      <c r="BJ241" s="410"/>
      <c r="BK241" s="410"/>
      <c r="BL241" s="410"/>
      <c r="BM241" s="410"/>
      <c r="BN241" s="410"/>
      <c r="BO241" s="410"/>
      <c r="BP241" s="410"/>
      <c r="BQ241" s="410"/>
      <c r="BR241" s="410"/>
      <c r="BS241" s="410"/>
      <c r="BT241" s="410"/>
      <c r="BU241" s="410"/>
      <c r="BV241" s="410"/>
      <c r="BW241" s="410"/>
      <c r="BX241" s="410"/>
      <c r="BY241" s="410"/>
      <c r="BZ241" s="410"/>
      <c r="CA241" s="410"/>
      <c r="CB241" s="410"/>
      <c r="CC241" s="410"/>
      <c r="CD241" s="410"/>
      <c r="CE241" s="410"/>
      <c r="CF241" s="410"/>
      <c r="CG241" s="410"/>
      <c r="CH241" s="410"/>
      <c r="CI241" s="410"/>
      <c r="CJ241" s="410"/>
      <c r="CK241" s="410"/>
      <c r="CL241" s="410"/>
      <c r="CM241" s="230"/>
    </row>
    <row r="242" spans="2:91" ht="12.75" customHeight="1" x14ac:dyDescent="0.2">
      <c r="B242" s="266"/>
      <c r="C242" s="410"/>
      <c r="D242" s="410"/>
      <c r="E242" s="410"/>
      <c r="F242" s="410"/>
      <c r="G242" s="410"/>
      <c r="H242" s="410"/>
      <c r="I242" s="410"/>
      <c r="J242" s="410"/>
      <c r="K242" s="410"/>
      <c r="L242" s="410"/>
      <c r="M242" s="410"/>
      <c r="N242" s="410"/>
      <c r="O242" s="410"/>
      <c r="P242" s="410"/>
      <c r="Q242" s="410"/>
      <c r="R242" s="410"/>
      <c r="S242" s="410"/>
      <c r="T242" s="410"/>
      <c r="U242" s="410"/>
      <c r="V242" s="410"/>
      <c r="W242" s="410"/>
      <c r="X242" s="410"/>
      <c r="Y242" s="410"/>
      <c r="Z242" s="410"/>
      <c r="AA242" s="410"/>
      <c r="AB242" s="410"/>
      <c r="AC242" s="410"/>
      <c r="AD242" s="410"/>
      <c r="AE242" s="410"/>
      <c r="AF242" s="410"/>
      <c r="AG242" s="410"/>
      <c r="AH242" s="410"/>
      <c r="AI242" s="410"/>
      <c r="AJ242" s="410"/>
      <c r="AK242" s="410"/>
      <c r="AL242" s="410"/>
      <c r="AM242" s="410"/>
      <c r="AN242" s="410"/>
      <c r="AO242" s="410"/>
      <c r="AP242" s="410"/>
      <c r="AQ242" s="410"/>
      <c r="AR242" s="410"/>
      <c r="AS242" s="230"/>
      <c r="AV242" s="266"/>
      <c r="AW242" s="410"/>
      <c r="AX242" s="410"/>
      <c r="AY242" s="410"/>
      <c r="AZ242" s="410"/>
      <c r="BA242" s="410"/>
      <c r="BB242" s="410"/>
      <c r="BC242" s="410"/>
      <c r="BD242" s="410"/>
      <c r="BE242" s="410"/>
      <c r="BF242" s="410"/>
      <c r="BG242" s="410"/>
      <c r="BH242" s="410"/>
      <c r="BI242" s="410"/>
      <c r="BJ242" s="410"/>
      <c r="BK242" s="410"/>
      <c r="BL242" s="410"/>
      <c r="BM242" s="410"/>
      <c r="BN242" s="410"/>
      <c r="BO242" s="410"/>
      <c r="BP242" s="410"/>
      <c r="BQ242" s="410"/>
      <c r="BR242" s="410"/>
      <c r="BS242" s="410"/>
      <c r="BT242" s="410"/>
      <c r="BU242" s="410"/>
      <c r="BV242" s="410"/>
      <c r="BW242" s="410"/>
      <c r="BX242" s="410"/>
      <c r="BY242" s="410"/>
      <c r="BZ242" s="410"/>
      <c r="CA242" s="410"/>
      <c r="CB242" s="410"/>
      <c r="CC242" s="410"/>
      <c r="CD242" s="410"/>
      <c r="CE242" s="410"/>
      <c r="CF242" s="410"/>
      <c r="CG242" s="410"/>
      <c r="CH242" s="410"/>
      <c r="CI242" s="410"/>
      <c r="CJ242" s="410"/>
      <c r="CK242" s="410"/>
      <c r="CL242" s="410"/>
      <c r="CM242" s="230"/>
    </row>
    <row r="243" spans="2:91" ht="12.75" customHeight="1" x14ac:dyDescent="0.2">
      <c r="B243" s="233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410"/>
      <c r="Z243" s="410"/>
      <c r="AA243" s="410"/>
      <c r="AB243" s="410"/>
      <c r="AC243" s="410"/>
      <c r="AD243" s="410"/>
      <c r="AE243" s="410"/>
      <c r="AF243" s="410"/>
      <c r="AG243" s="410"/>
      <c r="AH243" s="410"/>
      <c r="AI243" s="410"/>
      <c r="AJ243" s="410"/>
      <c r="AK243" s="410"/>
      <c r="AL243" s="410"/>
      <c r="AM243" s="410"/>
      <c r="AN243" s="410"/>
      <c r="AO243" s="410"/>
      <c r="AP243" s="410"/>
      <c r="AQ243" s="410"/>
      <c r="AR243" s="410"/>
      <c r="AS243" s="230"/>
      <c r="AV243" s="233"/>
      <c r="AW243" s="410"/>
      <c r="AX243" s="410"/>
      <c r="AY243" s="410"/>
      <c r="AZ243" s="410"/>
      <c r="BA243" s="410"/>
      <c r="BB243" s="410"/>
      <c r="BC243" s="410"/>
      <c r="BD243" s="410"/>
      <c r="BE243" s="410"/>
      <c r="BF243" s="410"/>
      <c r="BG243" s="410"/>
      <c r="BH243" s="410"/>
      <c r="BI243" s="410"/>
      <c r="BJ243" s="410"/>
      <c r="BK243" s="410"/>
      <c r="BL243" s="410"/>
      <c r="BM243" s="410"/>
      <c r="BN243" s="410"/>
      <c r="BO243" s="410"/>
      <c r="BP243" s="410"/>
      <c r="BQ243" s="410"/>
      <c r="BR243" s="410"/>
      <c r="BS243" s="410"/>
      <c r="BT243" s="410"/>
      <c r="BU243" s="410"/>
      <c r="BV243" s="410"/>
      <c r="BW243" s="410"/>
      <c r="BX243" s="410"/>
      <c r="BY243" s="410"/>
      <c r="BZ243" s="410"/>
      <c r="CA243" s="410"/>
      <c r="CB243" s="410"/>
      <c r="CC243" s="410"/>
      <c r="CD243" s="410"/>
      <c r="CE243" s="410"/>
      <c r="CF243" s="410"/>
      <c r="CG243" s="410"/>
      <c r="CH243" s="410"/>
      <c r="CI243" s="410"/>
      <c r="CJ243" s="410"/>
      <c r="CK243" s="410"/>
      <c r="CL243" s="410"/>
      <c r="CM243" s="230"/>
    </row>
    <row r="244" spans="2:91" ht="12.75" customHeight="1" x14ac:dyDescent="0.2">
      <c r="B244" s="272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1"/>
      <c r="P244" s="411"/>
      <c r="Q244" s="411"/>
      <c r="R244" s="411"/>
      <c r="S244" s="411"/>
      <c r="T244" s="411"/>
      <c r="U244" s="411"/>
      <c r="V244" s="411"/>
      <c r="W244" s="411"/>
      <c r="X244" s="411"/>
      <c r="Y244" s="411"/>
      <c r="Z244" s="411"/>
      <c r="AA244" s="411"/>
      <c r="AB244" s="411"/>
      <c r="AC244" s="411"/>
      <c r="AD244" s="411"/>
      <c r="AE244" s="411"/>
      <c r="AF244" s="411"/>
      <c r="AG244" s="411"/>
      <c r="AH244" s="411"/>
      <c r="AI244" s="411"/>
      <c r="AJ244" s="411"/>
      <c r="AK244" s="411"/>
      <c r="AL244" s="411"/>
      <c r="AM244" s="411"/>
      <c r="AN244" s="411"/>
      <c r="AO244" s="411"/>
      <c r="AP244" s="411"/>
      <c r="AQ244" s="411"/>
      <c r="AR244" s="411"/>
      <c r="AS244" s="254"/>
      <c r="AV244" s="272"/>
      <c r="AW244" s="411"/>
      <c r="AX244" s="411"/>
      <c r="AY244" s="411"/>
      <c r="AZ244" s="411"/>
      <c r="BA244" s="411"/>
      <c r="BB244" s="411"/>
      <c r="BC244" s="411"/>
      <c r="BD244" s="411"/>
      <c r="BE244" s="411"/>
      <c r="BF244" s="411"/>
      <c r="BG244" s="411"/>
      <c r="BH244" s="411"/>
      <c r="BI244" s="411"/>
      <c r="BJ244" s="411"/>
      <c r="BK244" s="411"/>
      <c r="BL244" s="411"/>
      <c r="BM244" s="411"/>
      <c r="BN244" s="411"/>
      <c r="BO244" s="411"/>
      <c r="BP244" s="411"/>
      <c r="BQ244" s="411"/>
      <c r="BR244" s="411"/>
      <c r="BS244" s="411"/>
      <c r="BT244" s="411"/>
      <c r="BU244" s="411"/>
      <c r="BV244" s="411"/>
      <c r="BW244" s="411"/>
      <c r="BX244" s="411"/>
      <c r="BY244" s="411"/>
      <c r="BZ244" s="411"/>
      <c r="CA244" s="411"/>
      <c r="CB244" s="411"/>
      <c r="CC244" s="411"/>
      <c r="CD244" s="411"/>
      <c r="CE244" s="411"/>
      <c r="CF244" s="411"/>
      <c r="CG244" s="411"/>
      <c r="CH244" s="411"/>
      <c r="CI244" s="411"/>
      <c r="CJ244" s="411"/>
      <c r="CK244" s="411"/>
      <c r="CL244" s="411"/>
      <c r="CM244" s="254"/>
    </row>
    <row r="247" spans="2:91" ht="12.75" customHeight="1" x14ac:dyDescent="0.2">
      <c r="B247" s="226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  <c r="AD247" s="227"/>
      <c r="AE247" s="227"/>
      <c r="AF247" s="227"/>
      <c r="AG247" s="227"/>
      <c r="AH247" s="227"/>
      <c r="AI247" s="227"/>
      <c r="AJ247" s="227"/>
      <c r="AK247" s="227"/>
      <c r="AL247" s="227"/>
      <c r="AM247" s="227"/>
      <c r="AN247" s="227"/>
      <c r="AO247" s="227"/>
      <c r="AP247" s="227"/>
      <c r="AQ247" s="227"/>
      <c r="AR247" s="227"/>
      <c r="AS247" s="228"/>
      <c r="AV247" s="226"/>
      <c r="AW247" s="227"/>
      <c r="AX247" s="227"/>
      <c r="AY247" s="227"/>
      <c r="AZ247" s="227"/>
      <c r="BA247" s="227"/>
      <c r="BB247" s="227"/>
      <c r="BC247" s="227"/>
      <c r="BD247" s="227"/>
      <c r="BE247" s="227"/>
      <c r="BF247" s="227"/>
      <c r="BG247" s="227"/>
      <c r="BH247" s="227"/>
      <c r="BI247" s="227"/>
      <c r="BJ247" s="227"/>
      <c r="BK247" s="227"/>
      <c r="BL247" s="227"/>
      <c r="BM247" s="227"/>
      <c r="BN247" s="227"/>
      <c r="BO247" s="227"/>
      <c r="BP247" s="227"/>
      <c r="BQ247" s="227"/>
      <c r="BR247" s="227"/>
      <c r="BS247" s="227"/>
      <c r="BT247" s="227"/>
      <c r="BU247" s="227"/>
      <c r="BV247" s="227"/>
      <c r="BW247" s="227"/>
      <c r="BX247" s="227"/>
      <c r="BY247" s="227"/>
      <c r="BZ247" s="227"/>
      <c r="CA247" s="227"/>
      <c r="CB247" s="227"/>
      <c r="CC247" s="227"/>
      <c r="CD247" s="227"/>
      <c r="CE247" s="227"/>
      <c r="CF247" s="227"/>
      <c r="CG247" s="227"/>
      <c r="CH247" s="227"/>
      <c r="CI247" s="227"/>
      <c r="CJ247" s="227"/>
      <c r="CK247" s="227"/>
      <c r="CL247" s="227"/>
      <c r="CM247" s="228"/>
    </row>
    <row r="248" spans="2:91" ht="12.75" customHeight="1" x14ac:dyDescent="0.2">
      <c r="B248" s="229"/>
      <c r="C248" s="424" t="s">
        <v>168</v>
      </c>
      <c r="D248" s="424"/>
      <c r="E248" s="424"/>
      <c r="F248" s="424"/>
      <c r="G248" s="424"/>
      <c r="H248" s="424"/>
      <c r="I248" s="424"/>
      <c r="J248" s="424"/>
      <c r="K248" s="424"/>
      <c r="L248" s="425">
        <f>'July 1 to 15, 2018'!A24</f>
        <v>15</v>
      </c>
      <c r="M248" s="426"/>
      <c r="N248" s="429">
        <f>'July 1 to 15, 2018'!B24</f>
        <v>0</v>
      </c>
      <c r="O248" s="429"/>
      <c r="P248" s="429"/>
      <c r="Q248" s="429"/>
      <c r="R248" s="429"/>
      <c r="S248" s="429"/>
      <c r="T248" s="429"/>
      <c r="U248" s="429"/>
      <c r="V248" s="429"/>
      <c r="W248" s="429"/>
      <c r="X248" s="430"/>
      <c r="Y248" s="433" t="s">
        <v>190</v>
      </c>
      <c r="Z248" s="434"/>
      <c r="AA248" s="434"/>
      <c r="AB248" s="434"/>
      <c r="AC248" s="434"/>
      <c r="AD248" s="434"/>
      <c r="AE248" s="434"/>
      <c r="AF248" s="434"/>
      <c r="AG248" s="434"/>
      <c r="AH248" s="434"/>
      <c r="AI248" s="435"/>
      <c r="AJ248" s="227"/>
      <c r="AK248" s="227"/>
      <c r="AL248" s="227"/>
      <c r="AM248" s="227"/>
      <c r="AN248" s="227"/>
      <c r="AO248" s="227"/>
      <c r="AP248" s="227"/>
      <c r="AQ248" s="227"/>
      <c r="AR248" s="228"/>
      <c r="AS248" s="230"/>
      <c r="AV248" s="229"/>
      <c r="AW248" s="424" t="s">
        <v>168</v>
      </c>
      <c r="AX248" s="424"/>
      <c r="AY248" s="424"/>
      <c r="AZ248" s="424"/>
      <c r="BA248" s="424"/>
      <c r="BB248" s="424"/>
      <c r="BC248" s="424"/>
      <c r="BD248" s="424"/>
      <c r="BE248" s="424"/>
      <c r="BF248" s="425">
        <f>'July 1 to 15, 2018'!A25</f>
        <v>16</v>
      </c>
      <c r="BG248" s="426"/>
      <c r="BH248" s="429">
        <f>'July 1 to 15, 2018'!B25</f>
        <v>0</v>
      </c>
      <c r="BI248" s="429"/>
      <c r="BJ248" s="429"/>
      <c r="BK248" s="429"/>
      <c r="BL248" s="429"/>
      <c r="BM248" s="429"/>
      <c r="BN248" s="429"/>
      <c r="BO248" s="429"/>
      <c r="BP248" s="429"/>
      <c r="BQ248" s="429"/>
      <c r="BR248" s="430"/>
      <c r="BS248" s="433" t="s">
        <v>190</v>
      </c>
      <c r="BT248" s="434"/>
      <c r="BU248" s="434"/>
      <c r="BV248" s="434"/>
      <c r="BW248" s="434"/>
      <c r="BX248" s="434"/>
      <c r="BY248" s="434"/>
      <c r="BZ248" s="434"/>
      <c r="CA248" s="434"/>
      <c r="CB248" s="434"/>
      <c r="CC248" s="435"/>
      <c r="CD248" s="227"/>
      <c r="CE248" s="227"/>
      <c r="CF248" s="227"/>
      <c r="CG248" s="227"/>
      <c r="CH248" s="227"/>
      <c r="CI248" s="227"/>
      <c r="CJ248" s="227"/>
      <c r="CK248" s="227"/>
      <c r="CL248" s="228"/>
      <c r="CM248" s="230"/>
    </row>
    <row r="249" spans="2:91" ht="12.75" customHeight="1" x14ac:dyDescent="0.2">
      <c r="B249" s="229"/>
      <c r="C249" s="424"/>
      <c r="D249" s="424"/>
      <c r="E249" s="424"/>
      <c r="F249" s="424"/>
      <c r="G249" s="424"/>
      <c r="H249" s="424"/>
      <c r="I249" s="424"/>
      <c r="J249" s="424"/>
      <c r="K249" s="424"/>
      <c r="L249" s="427"/>
      <c r="M249" s="428"/>
      <c r="N249" s="431"/>
      <c r="O249" s="431"/>
      <c r="P249" s="431"/>
      <c r="Q249" s="431"/>
      <c r="R249" s="431"/>
      <c r="S249" s="431"/>
      <c r="T249" s="431"/>
      <c r="U249" s="431"/>
      <c r="V249" s="431"/>
      <c r="W249" s="431"/>
      <c r="X249" s="432"/>
      <c r="Y249" s="436"/>
      <c r="Z249" s="437"/>
      <c r="AA249" s="437"/>
      <c r="AB249" s="437"/>
      <c r="AC249" s="437"/>
      <c r="AD249" s="437"/>
      <c r="AE249" s="437"/>
      <c r="AF249" s="437"/>
      <c r="AG249" s="437"/>
      <c r="AH249" s="437"/>
      <c r="AI249" s="438"/>
      <c r="AJ249" s="231"/>
      <c r="AK249" s="231"/>
      <c r="AL249" s="231"/>
      <c r="AM249" s="231"/>
      <c r="AN249" s="231"/>
      <c r="AO249" s="231"/>
      <c r="AP249" s="231"/>
      <c r="AQ249" s="231"/>
      <c r="AR249" s="232"/>
      <c r="AS249" s="230"/>
      <c r="AV249" s="229"/>
      <c r="AW249" s="424"/>
      <c r="AX249" s="424"/>
      <c r="AY249" s="424"/>
      <c r="AZ249" s="424"/>
      <c r="BA249" s="424"/>
      <c r="BB249" s="424"/>
      <c r="BC249" s="424"/>
      <c r="BD249" s="424"/>
      <c r="BE249" s="424"/>
      <c r="BF249" s="427"/>
      <c r="BG249" s="428"/>
      <c r="BH249" s="431"/>
      <c r="BI249" s="431"/>
      <c r="BJ249" s="431"/>
      <c r="BK249" s="431"/>
      <c r="BL249" s="431"/>
      <c r="BM249" s="431"/>
      <c r="BN249" s="431"/>
      <c r="BO249" s="431"/>
      <c r="BP249" s="431"/>
      <c r="BQ249" s="431"/>
      <c r="BR249" s="432"/>
      <c r="BS249" s="436"/>
      <c r="BT249" s="437"/>
      <c r="BU249" s="437"/>
      <c r="BV249" s="437"/>
      <c r="BW249" s="437"/>
      <c r="BX249" s="437"/>
      <c r="BY249" s="437"/>
      <c r="BZ249" s="437"/>
      <c r="CA249" s="437"/>
      <c r="CB249" s="437"/>
      <c r="CC249" s="438"/>
      <c r="CD249" s="231"/>
      <c r="CE249" s="231"/>
      <c r="CF249" s="231"/>
      <c r="CG249" s="231"/>
      <c r="CH249" s="231"/>
      <c r="CI249" s="231"/>
      <c r="CJ249" s="231"/>
      <c r="CK249" s="231"/>
      <c r="CL249" s="232"/>
      <c r="CM249" s="230"/>
    </row>
    <row r="250" spans="2:91" ht="12.75" customHeight="1" x14ac:dyDescent="0.2">
      <c r="B250" s="229"/>
      <c r="C250" s="439" t="s">
        <v>169</v>
      </c>
      <c r="D250" s="440"/>
      <c r="E250" s="440"/>
      <c r="F250" s="440"/>
      <c r="G250" s="440"/>
      <c r="H250" s="440"/>
      <c r="I250" s="440"/>
      <c r="J250" s="440"/>
      <c r="K250" s="441"/>
      <c r="L250" s="445">
        <f>'July 1 to 15, 2018'!C24</f>
        <v>0</v>
      </c>
      <c r="M250" s="446"/>
      <c r="N250" s="446"/>
      <c r="O250" s="446"/>
      <c r="P250" s="446"/>
      <c r="Q250" s="446"/>
      <c r="R250" s="446"/>
      <c r="S250" s="446"/>
      <c r="T250" s="446"/>
      <c r="U250" s="446"/>
      <c r="V250" s="446"/>
      <c r="W250" s="446"/>
      <c r="X250" s="447"/>
      <c r="Y250" s="436"/>
      <c r="Z250" s="437"/>
      <c r="AA250" s="437"/>
      <c r="AB250" s="437"/>
      <c r="AC250" s="437"/>
      <c r="AD250" s="437"/>
      <c r="AE250" s="437"/>
      <c r="AF250" s="437"/>
      <c r="AG250" s="437"/>
      <c r="AH250" s="437"/>
      <c r="AI250" s="438"/>
      <c r="AJ250" s="231"/>
      <c r="AK250" s="231"/>
      <c r="AL250" s="231"/>
      <c r="AM250" s="231"/>
      <c r="AN250" s="231"/>
      <c r="AO250" s="231"/>
      <c r="AP250" s="231"/>
      <c r="AQ250" s="231"/>
      <c r="AR250" s="232"/>
      <c r="AS250" s="230"/>
      <c r="AV250" s="229"/>
      <c r="AW250" s="439" t="s">
        <v>169</v>
      </c>
      <c r="AX250" s="440"/>
      <c r="AY250" s="440"/>
      <c r="AZ250" s="440"/>
      <c r="BA250" s="440"/>
      <c r="BB250" s="440"/>
      <c r="BC250" s="440"/>
      <c r="BD250" s="440"/>
      <c r="BE250" s="441"/>
      <c r="BF250" s="445">
        <f>'July 1 to 15, 2018'!C25</f>
        <v>0</v>
      </c>
      <c r="BG250" s="446"/>
      <c r="BH250" s="446"/>
      <c r="BI250" s="446"/>
      <c r="BJ250" s="446"/>
      <c r="BK250" s="446"/>
      <c r="BL250" s="446"/>
      <c r="BM250" s="446"/>
      <c r="BN250" s="446"/>
      <c r="BO250" s="446"/>
      <c r="BP250" s="446"/>
      <c r="BQ250" s="446"/>
      <c r="BR250" s="447"/>
      <c r="BS250" s="436"/>
      <c r="BT250" s="437"/>
      <c r="BU250" s="437"/>
      <c r="BV250" s="437"/>
      <c r="BW250" s="437"/>
      <c r="BX250" s="437"/>
      <c r="BY250" s="437"/>
      <c r="BZ250" s="437"/>
      <c r="CA250" s="437"/>
      <c r="CB250" s="437"/>
      <c r="CC250" s="438"/>
      <c r="CD250" s="231"/>
      <c r="CE250" s="231"/>
      <c r="CF250" s="231"/>
      <c r="CG250" s="231"/>
      <c r="CH250" s="231"/>
      <c r="CI250" s="231"/>
      <c r="CJ250" s="231"/>
      <c r="CK250" s="231"/>
      <c r="CL250" s="232"/>
      <c r="CM250" s="230"/>
    </row>
    <row r="251" spans="2:91" ht="12.75" customHeight="1" x14ac:dyDescent="0.2">
      <c r="B251" s="233"/>
      <c r="C251" s="442"/>
      <c r="D251" s="443"/>
      <c r="E251" s="443"/>
      <c r="F251" s="443"/>
      <c r="G251" s="443"/>
      <c r="H251" s="443"/>
      <c r="I251" s="443"/>
      <c r="J251" s="443"/>
      <c r="K251" s="444"/>
      <c r="L251" s="442"/>
      <c r="M251" s="443"/>
      <c r="N251" s="443"/>
      <c r="O251" s="443"/>
      <c r="P251" s="443"/>
      <c r="Q251" s="443"/>
      <c r="R251" s="443"/>
      <c r="S251" s="443"/>
      <c r="T251" s="443"/>
      <c r="U251" s="443"/>
      <c r="V251" s="443"/>
      <c r="W251" s="443"/>
      <c r="X251" s="444"/>
      <c r="Y251" s="448" t="str">
        <f>'July 1 to 15, 2018'!B6</f>
        <v>December 15, 2018</v>
      </c>
      <c r="Z251" s="449"/>
      <c r="AA251" s="449"/>
      <c r="AB251" s="449"/>
      <c r="AC251" s="449"/>
      <c r="AD251" s="449"/>
      <c r="AE251" s="449"/>
      <c r="AF251" s="449"/>
      <c r="AG251" s="449"/>
      <c r="AH251" s="449"/>
      <c r="AI251" s="450"/>
      <c r="AJ251" s="234"/>
      <c r="AK251" s="234"/>
      <c r="AL251" s="234"/>
      <c r="AM251" s="234"/>
      <c r="AN251" s="234"/>
      <c r="AO251" s="234"/>
      <c r="AP251" s="234"/>
      <c r="AQ251" s="234"/>
      <c r="AR251" s="235"/>
      <c r="AS251" s="230"/>
      <c r="AV251" s="233"/>
      <c r="AW251" s="442"/>
      <c r="AX251" s="443"/>
      <c r="AY251" s="443"/>
      <c r="AZ251" s="443"/>
      <c r="BA251" s="443"/>
      <c r="BB251" s="443"/>
      <c r="BC251" s="443"/>
      <c r="BD251" s="443"/>
      <c r="BE251" s="444"/>
      <c r="BF251" s="442"/>
      <c r="BG251" s="443"/>
      <c r="BH251" s="443"/>
      <c r="BI251" s="443"/>
      <c r="BJ251" s="443"/>
      <c r="BK251" s="443"/>
      <c r="BL251" s="443"/>
      <c r="BM251" s="443"/>
      <c r="BN251" s="443"/>
      <c r="BO251" s="443"/>
      <c r="BP251" s="443"/>
      <c r="BQ251" s="443"/>
      <c r="BR251" s="444"/>
      <c r="BS251" s="448">
        <f>'July 1 to 15, 2018'!B50</f>
        <v>0</v>
      </c>
      <c r="BT251" s="449"/>
      <c r="BU251" s="449"/>
      <c r="BV251" s="449"/>
      <c r="BW251" s="449"/>
      <c r="BX251" s="449"/>
      <c r="BY251" s="449"/>
      <c r="BZ251" s="449"/>
      <c r="CA251" s="449"/>
      <c r="CB251" s="449"/>
      <c r="CC251" s="450"/>
      <c r="CD251" s="234"/>
      <c r="CE251" s="234"/>
      <c r="CF251" s="234"/>
      <c r="CG251" s="234"/>
      <c r="CH251" s="234"/>
      <c r="CI251" s="234"/>
      <c r="CJ251" s="234"/>
      <c r="CK251" s="234"/>
      <c r="CL251" s="235"/>
      <c r="CM251" s="230"/>
    </row>
    <row r="252" spans="2:91" ht="12.75" customHeight="1" x14ac:dyDescent="0.2">
      <c r="B252" s="236"/>
      <c r="J252" s="237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9"/>
      <c r="X252" s="239"/>
      <c r="Y252" s="239"/>
      <c r="Z252" s="239"/>
      <c r="AA252" s="239"/>
      <c r="AB252" s="239"/>
      <c r="AC252" s="239"/>
      <c r="AD252" s="239"/>
      <c r="AE252" s="239"/>
      <c r="AF252" s="239"/>
      <c r="AG252" s="239"/>
      <c r="AH252" s="239"/>
      <c r="AI252" s="239"/>
      <c r="AJ252" s="239"/>
      <c r="AK252" s="239"/>
      <c r="AL252" s="239"/>
      <c r="AM252" s="239"/>
      <c r="AN252" s="239"/>
      <c r="AO252" s="239"/>
      <c r="AP252" s="239"/>
      <c r="AQ252" s="239"/>
      <c r="AR252" s="239"/>
      <c r="AS252" s="230"/>
      <c r="AV252" s="236"/>
      <c r="BD252" s="237"/>
      <c r="BE252" s="238"/>
      <c r="BF252" s="238"/>
      <c r="BG252" s="238"/>
      <c r="BH252" s="238"/>
      <c r="BI252" s="238"/>
      <c r="BJ252" s="238"/>
      <c r="BK252" s="238"/>
      <c r="BL252" s="238"/>
      <c r="BM252" s="238"/>
      <c r="BN252" s="238"/>
      <c r="BO252" s="238"/>
      <c r="BP252" s="238"/>
      <c r="BQ252" s="239"/>
      <c r="BR252" s="239"/>
      <c r="BS252" s="239"/>
      <c r="BT252" s="239"/>
      <c r="BU252" s="239"/>
      <c r="BV252" s="239"/>
      <c r="BW252" s="239"/>
      <c r="BX252" s="239"/>
      <c r="BY252" s="239"/>
      <c r="BZ252" s="239"/>
      <c r="CA252" s="239"/>
      <c r="CB252" s="239"/>
      <c r="CC252" s="239"/>
      <c r="CD252" s="239"/>
      <c r="CE252" s="239"/>
      <c r="CF252" s="239"/>
      <c r="CG252" s="239"/>
      <c r="CH252" s="239"/>
      <c r="CI252" s="239"/>
      <c r="CJ252" s="239"/>
      <c r="CK252" s="239"/>
      <c r="CL252" s="239"/>
      <c r="CM252" s="230"/>
    </row>
    <row r="253" spans="2:91" ht="12.75" customHeight="1" x14ac:dyDescent="0.2">
      <c r="B253" s="233"/>
      <c r="C253" s="240"/>
      <c r="D253" s="241"/>
      <c r="E253" s="241"/>
      <c r="F253" s="241"/>
      <c r="G253" s="241"/>
      <c r="H253" s="241"/>
      <c r="I253" s="241"/>
      <c r="J253" s="241"/>
      <c r="K253" s="241"/>
      <c r="L253" s="241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S253" s="230"/>
      <c r="AV253" s="233"/>
      <c r="AW253" s="240"/>
      <c r="AX253" s="241"/>
      <c r="AY253" s="241"/>
      <c r="AZ253" s="241"/>
      <c r="BA253" s="241"/>
      <c r="BB253" s="241"/>
      <c r="BC253" s="241"/>
      <c r="BD253" s="241"/>
      <c r="BE253" s="241"/>
      <c r="BF253" s="241"/>
      <c r="BG253" s="239"/>
      <c r="BH253" s="239"/>
      <c r="BI253" s="239"/>
      <c r="BJ253" s="239"/>
      <c r="BK253" s="239"/>
      <c r="BL253" s="239"/>
      <c r="BM253" s="239"/>
      <c r="BN253" s="239"/>
      <c r="BO253" s="239"/>
      <c r="BP253" s="239"/>
      <c r="BQ253" s="239"/>
      <c r="BR253" s="239"/>
      <c r="BS253" s="239"/>
      <c r="BT253" s="239"/>
      <c r="CM253" s="230"/>
    </row>
    <row r="254" spans="2:91" ht="12.75" customHeight="1" x14ac:dyDescent="0.2">
      <c r="B254" s="242"/>
      <c r="C254" s="451" t="s">
        <v>170</v>
      </c>
      <c r="D254" s="452"/>
      <c r="E254" s="452"/>
      <c r="F254" s="452"/>
      <c r="G254" s="452"/>
      <c r="H254" s="452"/>
      <c r="I254" s="243"/>
      <c r="J254" s="244"/>
      <c r="K254" s="244"/>
      <c r="L254" s="244"/>
      <c r="M254" s="244"/>
      <c r="N254" s="244"/>
      <c r="O254" s="244"/>
      <c r="P254" s="244"/>
      <c r="Q254" s="245"/>
      <c r="R254" s="404">
        <f>'July 1 to 15, 2018'!AL24</f>
        <v>0</v>
      </c>
      <c r="S254" s="419"/>
      <c r="T254" s="419"/>
      <c r="U254" s="419"/>
      <c r="V254" s="419"/>
      <c r="W254" s="244"/>
      <c r="X254" s="246"/>
      <c r="Y254" s="239"/>
      <c r="Z254" s="239"/>
      <c r="AA254" s="453" t="s">
        <v>191</v>
      </c>
      <c r="AB254" s="454"/>
      <c r="AC254" s="454"/>
      <c r="AD254" s="454"/>
      <c r="AE254" s="454"/>
      <c r="AF254" s="454"/>
      <c r="AG254" s="454"/>
      <c r="AH254" s="454"/>
      <c r="AI254" s="454"/>
      <c r="AJ254" s="454"/>
      <c r="AK254" s="454"/>
      <c r="AL254" s="454"/>
      <c r="AM254" s="454"/>
      <c r="AN254" s="454"/>
      <c r="AO254" s="454"/>
      <c r="AP254" s="454"/>
      <c r="AQ254" s="454"/>
      <c r="AR254" s="455"/>
      <c r="AS254" s="230"/>
      <c r="AV254" s="242"/>
      <c r="AW254" s="451" t="s">
        <v>170</v>
      </c>
      <c r="AX254" s="452"/>
      <c r="AY254" s="452"/>
      <c r="AZ254" s="452"/>
      <c r="BA254" s="452"/>
      <c r="BB254" s="452"/>
      <c r="BC254" s="243"/>
      <c r="BD254" s="244"/>
      <c r="BE254" s="244"/>
      <c r="BF254" s="244"/>
      <c r="BG254" s="244"/>
      <c r="BH254" s="244"/>
      <c r="BI254" s="244"/>
      <c r="BJ254" s="244"/>
      <c r="BK254" s="245"/>
      <c r="BL254" s="404">
        <f>'July 1 to 15, 2018'!AL25</f>
        <v>0</v>
      </c>
      <c r="BM254" s="419"/>
      <c r="BN254" s="419"/>
      <c r="BO254" s="419"/>
      <c r="BP254" s="419"/>
      <c r="BQ254" s="244"/>
      <c r="BR254" s="246"/>
      <c r="BS254" s="239"/>
      <c r="BT254" s="239"/>
      <c r="BU254" s="453" t="s">
        <v>191</v>
      </c>
      <c r="BV254" s="454"/>
      <c r="BW254" s="454"/>
      <c r="BX254" s="454"/>
      <c r="BY254" s="454"/>
      <c r="BZ254" s="454"/>
      <c r="CA254" s="454"/>
      <c r="CB254" s="454"/>
      <c r="CC254" s="454"/>
      <c r="CD254" s="454"/>
      <c r="CE254" s="454"/>
      <c r="CF254" s="454"/>
      <c r="CG254" s="454"/>
      <c r="CH254" s="454"/>
      <c r="CI254" s="454"/>
      <c r="CJ254" s="454"/>
      <c r="CK254" s="454"/>
      <c r="CL254" s="455"/>
      <c r="CM254" s="230"/>
    </row>
    <row r="255" spans="2:91" ht="12.75" customHeight="1" x14ac:dyDescent="0.2">
      <c r="B255" s="247"/>
      <c r="C255" s="248"/>
      <c r="D255" s="249" t="s">
        <v>189</v>
      </c>
      <c r="E255" s="250"/>
      <c r="F255" s="250"/>
      <c r="G255" s="250"/>
      <c r="H255" s="250"/>
      <c r="I255" s="251"/>
      <c r="J255" s="252"/>
      <c r="K255" s="252"/>
      <c r="L255" s="402">
        <f>'July 1 to 15, 2018'!AI24</f>
        <v>0</v>
      </c>
      <c r="M255" s="403"/>
      <c r="N255" s="403"/>
      <c r="O255" s="403"/>
      <c r="P255" s="252"/>
      <c r="Q255" s="253"/>
      <c r="R255" s="252"/>
      <c r="S255" s="252"/>
      <c r="T255" s="252"/>
      <c r="U255" s="252"/>
      <c r="V255" s="252"/>
      <c r="W255" s="252"/>
      <c r="X255" s="254"/>
      <c r="Y255" s="239"/>
      <c r="Z255" s="239"/>
      <c r="AA255" s="255" t="s">
        <v>184</v>
      </c>
      <c r="AB255" s="256"/>
      <c r="AC255" s="256"/>
      <c r="AD255" s="257"/>
      <c r="AE255" s="257"/>
      <c r="AF255" s="257"/>
      <c r="AG255" s="256"/>
      <c r="AH255" s="256"/>
      <c r="AI255" s="256"/>
      <c r="AJ255" s="256"/>
      <c r="AK255" s="257"/>
      <c r="AL255" s="257"/>
      <c r="AM255" s="258"/>
      <c r="AN255" s="405">
        <f>'July 1 to 15, 2018'!BR24</f>
        <v>0</v>
      </c>
      <c r="AO255" s="405"/>
      <c r="AP255" s="405"/>
      <c r="AQ255" s="405"/>
      <c r="AR255" s="406"/>
      <c r="AS255" s="230"/>
      <c r="AV255" s="247"/>
      <c r="AW255" s="248"/>
      <c r="AX255" s="249" t="s">
        <v>189</v>
      </c>
      <c r="AY255" s="250"/>
      <c r="AZ255" s="250"/>
      <c r="BA255" s="250"/>
      <c r="BB255" s="250"/>
      <c r="BC255" s="251"/>
      <c r="BD255" s="252"/>
      <c r="BE255" s="252"/>
      <c r="BF255" s="402">
        <f>'July 1 to 15, 2018'!A25</f>
        <v>16</v>
      </c>
      <c r="BG255" s="403"/>
      <c r="BH255" s="403"/>
      <c r="BI255" s="403"/>
      <c r="BJ255" s="252"/>
      <c r="BK255" s="253"/>
      <c r="BL255" s="252"/>
      <c r="BM255" s="252"/>
      <c r="BN255" s="252"/>
      <c r="BO255" s="252"/>
      <c r="BP255" s="252"/>
      <c r="BQ255" s="252"/>
      <c r="BR255" s="254"/>
      <c r="BS255" s="239"/>
      <c r="BT255" s="239"/>
      <c r="BU255" s="255" t="s">
        <v>184</v>
      </c>
      <c r="BV255" s="256"/>
      <c r="BW255" s="256"/>
      <c r="BX255" s="257"/>
      <c r="BY255" s="257"/>
      <c r="BZ255" s="257"/>
      <c r="CA255" s="256"/>
      <c r="CB255" s="256"/>
      <c r="CC255" s="256"/>
      <c r="CD255" s="256"/>
      <c r="CE255" s="257"/>
      <c r="CF255" s="257"/>
      <c r="CG255" s="258"/>
      <c r="CH255" s="405">
        <f>'July 1 to 15, 2018'!BR25</f>
        <v>0</v>
      </c>
      <c r="CI255" s="405"/>
      <c r="CJ255" s="405"/>
      <c r="CK255" s="405"/>
      <c r="CL255" s="406"/>
      <c r="CM255" s="230"/>
    </row>
    <row r="256" spans="2:91" ht="12.75" customHeight="1" x14ac:dyDescent="0.2">
      <c r="B256" s="247"/>
      <c r="C256" s="421" t="s">
        <v>171</v>
      </c>
      <c r="D256" s="422"/>
      <c r="E256" s="422"/>
      <c r="F256" s="422"/>
      <c r="G256" s="422"/>
      <c r="H256" s="422"/>
      <c r="I256" s="259"/>
      <c r="J256" s="257"/>
      <c r="K256" s="257"/>
      <c r="L256" s="405">
        <f>'July 1 to 15, 2018'!AS24</f>
        <v>0</v>
      </c>
      <c r="M256" s="423"/>
      <c r="N256" s="423"/>
      <c r="O256" s="423"/>
      <c r="P256" s="257"/>
      <c r="Q256" s="258"/>
      <c r="R256" s="405">
        <f>'July 1 to 15, 2018'!AT24</f>
        <v>0</v>
      </c>
      <c r="S256" s="423"/>
      <c r="T256" s="423"/>
      <c r="U256" s="423"/>
      <c r="V256" s="423"/>
      <c r="W256" s="257"/>
      <c r="X256" s="260"/>
      <c r="Y256" s="239"/>
      <c r="Z256" s="239"/>
      <c r="AA256" s="261" t="s">
        <v>139</v>
      </c>
      <c r="AB256" s="262"/>
      <c r="AC256" s="262"/>
      <c r="AD256" s="244"/>
      <c r="AE256" s="244"/>
      <c r="AF256" s="244"/>
      <c r="AG256" s="262"/>
      <c r="AH256" s="262"/>
      <c r="AI256" s="262"/>
      <c r="AJ256" s="262"/>
      <c r="AK256" s="244"/>
      <c r="AL256" s="244"/>
      <c r="AM256" s="245"/>
      <c r="AN256" s="244"/>
      <c r="AO256" s="244"/>
      <c r="AP256" s="244"/>
      <c r="AQ256" s="244"/>
      <c r="AR256" s="246"/>
      <c r="AS256" s="230"/>
      <c r="AV256" s="247"/>
      <c r="AW256" s="421" t="s">
        <v>171</v>
      </c>
      <c r="AX256" s="422"/>
      <c r="AY256" s="422"/>
      <c r="AZ256" s="422"/>
      <c r="BA256" s="422"/>
      <c r="BB256" s="422"/>
      <c r="BC256" s="259"/>
      <c r="BD256" s="257"/>
      <c r="BE256" s="257"/>
      <c r="BF256" s="405">
        <f>'July 1 to 15, 2018'!AS25</f>
        <v>0</v>
      </c>
      <c r="BG256" s="423"/>
      <c r="BH256" s="423"/>
      <c r="BI256" s="423"/>
      <c r="BJ256" s="257"/>
      <c r="BK256" s="258"/>
      <c r="BL256" s="405">
        <f>'July 1 to 15, 2018'!AT25</f>
        <v>0</v>
      </c>
      <c r="BM256" s="423"/>
      <c r="BN256" s="423"/>
      <c r="BO256" s="423"/>
      <c r="BP256" s="423"/>
      <c r="BQ256" s="257"/>
      <c r="BR256" s="260"/>
      <c r="BS256" s="239"/>
      <c r="BT256" s="239"/>
      <c r="BU256" s="261" t="s">
        <v>139</v>
      </c>
      <c r="BV256" s="262"/>
      <c r="BW256" s="262"/>
      <c r="BX256" s="244"/>
      <c r="BY256" s="244"/>
      <c r="BZ256" s="244"/>
      <c r="CA256" s="262"/>
      <c r="CB256" s="262"/>
      <c r="CC256" s="262"/>
      <c r="CD256" s="262"/>
      <c r="CE256" s="244"/>
      <c r="CF256" s="244"/>
      <c r="CG256" s="245"/>
      <c r="CH256" s="244"/>
      <c r="CI256" s="244"/>
      <c r="CJ256" s="244"/>
      <c r="CK256" s="244"/>
      <c r="CL256" s="246"/>
      <c r="CM256" s="230"/>
    </row>
    <row r="257" spans="2:91" ht="12.75" customHeight="1" x14ac:dyDescent="0.2">
      <c r="B257" s="233"/>
      <c r="C257" s="263" t="s">
        <v>172</v>
      </c>
      <c r="D257" s="264"/>
      <c r="E257" s="264"/>
      <c r="F257" s="264"/>
      <c r="G257" s="264"/>
      <c r="H257" s="264"/>
      <c r="I257" s="264"/>
      <c r="J257" s="257"/>
      <c r="K257" s="257"/>
      <c r="L257" s="257"/>
      <c r="M257" s="257"/>
      <c r="N257" s="257"/>
      <c r="O257" s="257"/>
      <c r="P257" s="257"/>
      <c r="Q257" s="258"/>
      <c r="R257" s="405">
        <f>'July 1 to 15, 2018'!AQ24</f>
        <v>0</v>
      </c>
      <c r="S257" s="405"/>
      <c r="T257" s="405"/>
      <c r="U257" s="405"/>
      <c r="V257" s="405"/>
      <c r="W257" s="257"/>
      <c r="X257" s="260"/>
      <c r="Y257" s="239"/>
      <c r="Z257" s="239"/>
      <c r="AA257" s="233"/>
      <c r="AB257" s="241" t="s">
        <v>140</v>
      </c>
      <c r="AC257" s="241"/>
      <c r="AD257" s="239"/>
      <c r="AE257" s="239"/>
      <c r="AF257" s="239"/>
      <c r="AG257" s="241"/>
      <c r="AH257" s="241"/>
      <c r="AI257" s="241"/>
      <c r="AJ257" s="241"/>
      <c r="AK257" s="239"/>
      <c r="AL257" s="239"/>
      <c r="AM257" s="265"/>
      <c r="AN257" s="414">
        <f>'July 1 to 15, 2018'!BI24</f>
        <v>0</v>
      </c>
      <c r="AO257" s="414"/>
      <c r="AP257" s="414"/>
      <c r="AQ257" s="414"/>
      <c r="AR257" s="420"/>
      <c r="AS257" s="230"/>
      <c r="AV257" s="233"/>
      <c r="AW257" s="303" t="s">
        <v>172</v>
      </c>
      <c r="AX257" s="304"/>
      <c r="AY257" s="304"/>
      <c r="AZ257" s="304"/>
      <c r="BA257" s="304"/>
      <c r="BB257" s="304"/>
      <c r="BC257" s="304"/>
      <c r="BD257" s="257"/>
      <c r="BE257" s="257"/>
      <c r="BF257" s="257"/>
      <c r="BG257" s="257"/>
      <c r="BH257" s="257"/>
      <c r="BI257" s="257"/>
      <c r="BJ257" s="257"/>
      <c r="BK257" s="258"/>
      <c r="BL257" s="405">
        <f>'July 1 to 15, 2018'!AQ25</f>
        <v>0</v>
      </c>
      <c r="BM257" s="405"/>
      <c r="BN257" s="405"/>
      <c r="BO257" s="405"/>
      <c r="BP257" s="405"/>
      <c r="BQ257" s="257"/>
      <c r="BR257" s="260"/>
      <c r="BS257" s="239"/>
      <c r="BT257" s="239"/>
      <c r="BU257" s="233"/>
      <c r="BV257" s="241" t="s">
        <v>140</v>
      </c>
      <c r="BW257" s="241"/>
      <c r="BX257" s="239"/>
      <c r="BY257" s="239"/>
      <c r="BZ257" s="239"/>
      <c r="CA257" s="241"/>
      <c r="CB257" s="241"/>
      <c r="CC257" s="241"/>
      <c r="CD257" s="241"/>
      <c r="CE257" s="239"/>
      <c r="CF257" s="239"/>
      <c r="CG257" s="265"/>
      <c r="CH257" s="414">
        <f>'July 1 to 15, 2018'!BI25</f>
        <v>0</v>
      </c>
      <c r="CI257" s="414"/>
      <c r="CJ257" s="414"/>
      <c r="CK257" s="414"/>
      <c r="CL257" s="420"/>
      <c r="CM257" s="230"/>
    </row>
    <row r="258" spans="2:91" ht="12.75" customHeight="1" x14ac:dyDescent="0.2">
      <c r="B258" s="266"/>
      <c r="C258" s="240"/>
      <c r="D258" s="240"/>
      <c r="E258" s="240"/>
      <c r="F258" s="240"/>
      <c r="G258" s="240"/>
      <c r="H258" s="267"/>
      <c r="I258" s="267"/>
      <c r="J258" s="267"/>
      <c r="K258" s="267"/>
      <c r="L258" s="267"/>
      <c r="M258" s="268"/>
      <c r="N258" s="268"/>
      <c r="O258" s="268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3"/>
      <c r="AB258" s="241" t="s">
        <v>141</v>
      </c>
      <c r="AC258" s="241"/>
      <c r="AD258" s="239"/>
      <c r="AE258" s="239"/>
      <c r="AF258" s="239"/>
      <c r="AG258" s="241"/>
      <c r="AH258" s="241"/>
      <c r="AI258" s="241"/>
      <c r="AJ258" s="241"/>
      <c r="AK258" s="239"/>
      <c r="AL258" s="239"/>
      <c r="AM258" s="265"/>
      <c r="AN258" s="414">
        <f>'July 1 to 15, 2018'!BJ24</f>
        <v>0</v>
      </c>
      <c r="AO258" s="414"/>
      <c r="AP258" s="414"/>
      <c r="AQ258" s="414"/>
      <c r="AR258" s="420"/>
      <c r="AS258" s="230"/>
      <c r="AV258" s="266"/>
      <c r="AW258" s="240"/>
      <c r="AX258" s="240"/>
      <c r="AY258" s="240"/>
      <c r="AZ258" s="240"/>
      <c r="BA258" s="240"/>
      <c r="BB258" s="267"/>
      <c r="BC258" s="267"/>
      <c r="BD258" s="267"/>
      <c r="BE258" s="267"/>
      <c r="BF258" s="267"/>
      <c r="BG258" s="268"/>
      <c r="BH258" s="268"/>
      <c r="BI258" s="268"/>
      <c r="BJ258" s="239"/>
      <c r="BK258" s="239"/>
      <c r="BL258" s="239"/>
      <c r="BM258" s="239"/>
      <c r="BN258" s="239"/>
      <c r="BO258" s="239"/>
      <c r="BP258" s="239"/>
      <c r="BQ258" s="239"/>
      <c r="BR258" s="239"/>
      <c r="BS258" s="239"/>
      <c r="BT258" s="239"/>
      <c r="BU258" s="233"/>
      <c r="BV258" s="241" t="s">
        <v>141</v>
      </c>
      <c r="BW258" s="241"/>
      <c r="BX258" s="239"/>
      <c r="BY258" s="239"/>
      <c r="BZ258" s="239"/>
      <c r="CA258" s="241"/>
      <c r="CB258" s="241"/>
      <c r="CC258" s="241"/>
      <c r="CD258" s="241"/>
      <c r="CE258" s="239"/>
      <c r="CF258" s="239"/>
      <c r="CG258" s="265"/>
      <c r="CH258" s="414">
        <f>'July 1 to 15, 2018'!BJ25</f>
        <v>0</v>
      </c>
      <c r="CI258" s="414"/>
      <c r="CJ258" s="414"/>
      <c r="CK258" s="414"/>
      <c r="CL258" s="420"/>
      <c r="CM258" s="230"/>
    </row>
    <row r="259" spans="2:91" ht="12.75" customHeight="1" x14ac:dyDescent="0.2">
      <c r="B259" s="266"/>
      <c r="C259" s="240"/>
      <c r="D259" s="240"/>
      <c r="E259" s="240"/>
      <c r="F259" s="240"/>
      <c r="G259" s="240"/>
      <c r="H259" s="267"/>
      <c r="I259" s="267"/>
      <c r="J259" s="267"/>
      <c r="K259" s="267"/>
      <c r="L259" s="267"/>
      <c r="M259" s="268"/>
      <c r="N259" s="268"/>
      <c r="O259" s="268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3"/>
      <c r="AB259" s="241" t="s">
        <v>142</v>
      </c>
      <c r="AC259" s="241"/>
      <c r="AD259" s="239"/>
      <c r="AE259" s="239"/>
      <c r="AF259" s="239"/>
      <c r="AG259" s="241"/>
      <c r="AH259" s="241"/>
      <c r="AI259" s="241"/>
      <c r="AJ259" s="241"/>
      <c r="AK259" s="239"/>
      <c r="AL259" s="239"/>
      <c r="AM259" s="265"/>
      <c r="AN259" s="414">
        <f>'July 1 to 15, 2018'!BK24</f>
        <v>0</v>
      </c>
      <c r="AO259" s="414"/>
      <c r="AP259" s="414"/>
      <c r="AQ259" s="414"/>
      <c r="AR259" s="420"/>
      <c r="AS259" s="230"/>
      <c r="AV259" s="266"/>
      <c r="AW259" s="240"/>
      <c r="AX259" s="240"/>
      <c r="AY259" s="240"/>
      <c r="AZ259" s="240"/>
      <c r="BA259" s="240"/>
      <c r="BB259" s="267"/>
      <c r="BC259" s="267"/>
      <c r="BD259" s="267"/>
      <c r="BE259" s="267"/>
      <c r="BF259" s="267"/>
      <c r="BG259" s="268"/>
      <c r="BH259" s="268"/>
      <c r="BI259" s="268"/>
      <c r="BJ259" s="239"/>
      <c r="BK259" s="239"/>
      <c r="BL259" s="252"/>
      <c r="BM259" s="252"/>
      <c r="BN259" s="252"/>
      <c r="BO259" s="252"/>
      <c r="BP259" s="252"/>
      <c r="BQ259" s="239"/>
      <c r="BR259" s="239"/>
      <c r="BS259" s="239"/>
      <c r="BT259" s="239"/>
      <c r="BU259" s="233"/>
      <c r="BV259" s="241" t="s">
        <v>142</v>
      </c>
      <c r="BW259" s="241"/>
      <c r="BX259" s="239"/>
      <c r="BY259" s="239"/>
      <c r="BZ259" s="239"/>
      <c r="CA259" s="241"/>
      <c r="CB259" s="241"/>
      <c r="CC259" s="241"/>
      <c r="CD259" s="241"/>
      <c r="CE259" s="239"/>
      <c r="CF259" s="239"/>
      <c r="CG259" s="265"/>
      <c r="CH259" s="414">
        <f>'July 1 to 15, 2018'!BK25</f>
        <v>0</v>
      </c>
      <c r="CI259" s="414"/>
      <c r="CJ259" s="414"/>
      <c r="CK259" s="414"/>
      <c r="CL259" s="420"/>
      <c r="CM259" s="230"/>
    </row>
    <row r="260" spans="2:91" ht="12.75" customHeight="1" x14ac:dyDescent="0.2">
      <c r="B260" s="266"/>
      <c r="C260" s="269" t="s">
        <v>71</v>
      </c>
      <c r="D260" s="270"/>
      <c r="E260" s="270"/>
      <c r="F260" s="270"/>
      <c r="G260" s="270"/>
      <c r="H260" s="271"/>
      <c r="I260" s="271"/>
      <c r="J260" s="271"/>
      <c r="K260" s="271"/>
      <c r="L260" s="417">
        <f>L261+L262</f>
        <v>11</v>
      </c>
      <c r="M260" s="418"/>
      <c r="N260" s="418"/>
      <c r="O260" s="418"/>
      <c r="P260" s="418"/>
      <c r="Q260" s="245"/>
      <c r="R260" s="404"/>
      <c r="S260" s="419"/>
      <c r="T260" s="419"/>
      <c r="U260" s="419"/>
      <c r="V260" s="419"/>
      <c r="W260" s="244"/>
      <c r="X260" s="246"/>
      <c r="Y260" s="239"/>
      <c r="Z260" s="239"/>
      <c r="AA260" s="272"/>
      <c r="AB260" s="273"/>
      <c r="AC260" s="273"/>
      <c r="AD260" s="252"/>
      <c r="AE260" s="252"/>
      <c r="AF260" s="252"/>
      <c r="AG260" s="273"/>
      <c r="AH260" s="273"/>
      <c r="AI260" s="273"/>
      <c r="AJ260" s="273"/>
      <c r="AK260" s="252"/>
      <c r="AL260" s="252"/>
      <c r="AM260" s="253"/>
      <c r="AN260" s="252"/>
      <c r="AO260" s="252"/>
      <c r="AP260" s="252"/>
      <c r="AQ260" s="252"/>
      <c r="AR260" s="254"/>
      <c r="AS260" s="230"/>
      <c r="AV260" s="266"/>
      <c r="AW260" s="269" t="s">
        <v>71</v>
      </c>
      <c r="AX260" s="270"/>
      <c r="AY260" s="270"/>
      <c r="AZ260" s="270"/>
      <c r="BA260" s="270"/>
      <c r="BB260" s="302"/>
      <c r="BC260" s="302"/>
      <c r="BD260" s="302"/>
      <c r="BE260" s="302"/>
      <c r="BF260" s="417">
        <f>BF261+BF262</f>
        <v>11</v>
      </c>
      <c r="BG260" s="418"/>
      <c r="BH260" s="418"/>
      <c r="BI260" s="418"/>
      <c r="BJ260" s="418"/>
      <c r="BK260" s="245"/>
      <c r="BL260" s="239"/>
      <c r="BM260" s="239"/>
      <c r="BN260" s="239"/>
      <c r="BO260" s="239"/>
      <c r="BP260" s="239"/>
      <c r="BQ260" s="244"/>
      <c r="BR260" s="246"/>
      <c r="BS260" s="239"/>
      <c r="BT260" s="239"/>
      <c r="BU260" s="272"/>
      <c r="BV260" s="273"/>
      <c r="BW260" s="273"/>
      <c r="BX260" s="252"/>
      <c r="BY260" s="252"/>
      <c r="BZ260" s="252"/>
      <c r="CA260" s="273"/>
      <c r="CB260" s="273"/>
      <c r="CC260" s="273"/>
      <c r="CD260" s="273"/>
      <c r="CE260" s="252"/>
      <c r="CF260" s="252"/>
      <c r="CG260" s="253"/>
      <c r="CH260" s="252"/>
      <c r="CI260" s="252"/>
      <c r="CJ260" s="252"/>
      <c r="CK260" s="252"/>
      <c r="CL260" s="254"/>
      <c r="CM260" s="230"/>
    </row>
    <row r="261" spans="2:91" ht="12.75" customHeight="1" x14ac:dyDescent="0.2">
      <c r="B261" s="266"/>
      <c r="C261" s="266" t="s">
        <v>174</v>
      </c>
      <c r="D261" s="240"/>
      <c r="E261" s="240"/>
      <c r="F261" s="240"/>
      <c r="G261" s="240"/>
      <c r="H261" s="268"/>
      <c r="I261" s="268"/>
      <c r="J261" s="268"/>
      <c r="K261" s="268"/>
      <c r="L261" s="414">
        <f>'July 1 to 15, 2018'!AM24</f>
        <v>11</v>
      </c>
      <c r="M261" s="415"/>
      <c r="N261" s="415"/>
      <c r="O261" s="415"/>
      <c r="P261" s="239"/>
      <c r="Q261" s="265"/>
      <c r="R261" s="239"/>
      <c r="S261" s="239"/>
      <c r="T261" s="239"/>
      <c r="U261" s="239"/>
      <c r="V261" s="239"/>
      <c r="W261" s="239"/>
      <c r="X261" s="230"/>
      <c r="Y261" s="239"/>
      <c r="Z261" s="239"/>
      <c r="AA261" s="261" t="s">
        <v>143</v>
      </c>
      <c r="AB261" s="262"/>
      <c r="AC261" s="262"/>
      <c r="AD261" s="244"/>
      <c r="AE261" s="244"/>
      <c r="AF261" s="244"/>
      <c r="AG261" s="262"/>
      <c r="AH261" s="262"/>
      <c r="AI261" s="262"/>
      <c r="AJ261" s="262"/>
      <c r="AK261" s="244"/>
      <c r="AL261" s="246"/>
      <c r="AM261" s="245"/>
      <c r="AN261" s="244"/>
      <c r="AO261" s="244"/>
      <c r="AP261" s="244"/>
      <c r="AQ261" s="244"/>
      <c r="AR261" s="246"/>
      <c r="AS261" s="230"/>
      <c r="AV261" s="266"/>
      <c r="AW261" s="266" t="s">
        <v>174</v>
      </c>
      <c r="AX261" s="240"/>
      <c r="AY261" s="240"/>
      <c r="AZ261" s="240"/>
      <c r="BA261" s="240"/>
      <c r="BB261" s="268"/>
      <c r="BC261" s="268"/>
      <c r="BD261" s="268"/>
      <c r="BE261" s="268"/>
      <c r="BF261" s="414">
        <f>'July 1 to 15, 2018'!AM25</f>
        <v>11</v>
      </c>
      <c r="BG261" s="415"/>
      <c r="BH261" s="415"/>
      <c r="BI261" s="415"/>
      <c r="BJ261" s="239"/>
      <c r="BK261" s="265"/>
      <c r="BL261" s="239"/>
      <c r="BM261" s="239"/>
      <c r="BN261" s="239"/>
      <c r="BO261" s="239"/>
      <c r="BP261" s="239"/>
      <c r="BQ261" s="239"/>
      <c r="BR261" s="230"/>
      <c r="BS261" s="239"/>
      <c r="BT261" s="239"/>
      <c r="BU261" s="261" t="s">
        <v>143</v>
      </c>
      <c r="BV261" s="262"/>
      <c r="BW261" s="262"/>
      <c r="BX261" s="244"/>
      <c r="BY261" s="244"/>
      <c r="BZ261" s="244"/>
      <c r="CA261" s="262"/>
      <c r="CB261" s="262"/>
      <c r="CC261" s="262"/>
      <c r="CD261" s="262"/>
      <c r="CE261" s="244"/>
      <c r="CF261" s="246"/>
      <c r="CG261" s="245"/>
      <c r="CH261" s="244"/>
      <c r="CI261" s="244"/>
      <c r="CJ261" s="244"/>
      <c r="CK261" s="244"/>
      <c r="CL261" s="246"/>
      <c r="CM261" s="230"/>
    </row>
    <row r="262" spans="2:91" ht="12.75" customHeight="1" x14ac:dyDescent="0.2">
      <c r="B262" s="266"/>
      <c r="C262" s="274" t="s">
        <v>145</v>
      </c>
      <c r="D262" s="275"/>
      <c r="E262" s="275"/>
      <c r="F262" s="275"/>
      <c r="G262" s="275"/>
      <c r="H262" s="276"/>
      <c r="I262" s="276"/>
      <c r="J262" s="276"/>
      <c r="K262" s="276"/>
      <c r="L262" s="402">
        <f>'July 1 to 15, 2018'!AN253+'July 1 to 15, 2018'!AO24</f>
        <v>0</v>
      </c>
      <c r="M262" s="403"/>
      <c r="N262" s="403"/>
      <c r="O262" s="403"/>
      <c r="P262" s="252"/>
      <c r="Q262" s="253"/>
      <c r="R262" s="252"/>
      <c r="S262" s="252"/>
      <c r="T262" s="252"/>
      <c r="U262" s="252"/>
      <c r="V262" s="252"/>
      <c r="W262" s="252"/>
      <c r="X262" s="254"/>
      <c r="Y262" s="239"/>
      <c r="Z262" s="239"/>
      <c r="AA262" s="233"/>
      <c r="AB262" s="241" t="s">
        <v>144</v>
      </c>
      <c r="AC262" s="241"/>
      <c r="AD262" s="239"/>
      <c r="AE262" s="239"/>
      <c r="AF262" s="239"/>
      <c r="AG262" s="241"/>
      <c r="AH262" s="241"/>
      <c r="AI262" s="241"/>
      <c r="AJ262" s="241"/>
      <c r="AK262" s="239"/>
      <c r="AL262" s="230"/>
      <c r="AM262" s="265"/>
      <c r="AN262" s="414">
        <f>'July 1 to 15, 2018'!BM24</f>
        <v>0</v>
      </c>
      <c r="AO262" s="414"/>
      <c r="AP262" s="414"/>
      <c r="AQ262" s="414"/>
      <c r="AR262" s="420"/>
      <c r="AS262" s="230"/>
      <c r="AV262" s="266"/>
      <c r="AW262" s="274" t="s">
        <v>145</v>
      </c>
      <c r="AX262" s="275"/>
      <c r="AY262" s="275"/>
      <c r="AZ262" s="275"/>
      <c r="BA262" s="275"/>
      <c r="BB262" s="276"/>
      <c r="BC262" s="276"/>
      <c r="BD262" s="276"/>
      <c r="BE262" s="276"/>
      <c r="BF262" s="402">
        <f>'July 1 to 15, 2018'!CH253+'July 1 to 15, 2018'!AO25</f>
        <v>0</v>
      </c>
      <c r="BG262" s="403"/>
      <c r="BH262" s="403"/>
      <c r="BI262" s="403"/>
      <c r="BJ262" s="252"/>
      <c r="BK262" s="253"/>
      <c r="BL262" s="252"/>
      <c r="BM262" s="252"/>
      <c r="BN262" s="252"/>
      <c r="BO262" s="252"/>
      <c r="BP262" s="252"/>
      <c r="BQ262" s="252"/>
      <c r="BR262" s="254"/>
      <c r="BS262" s="239"/>
      <c r="BT262" s="239"/>
      <c r="BU262" s="233"/>
      <c r="BV262" s="241" t="s">
        <v>144</v>
      </c>
      <c r="BW262" s="241"/>
      <c r="BX262" s="239"/>
      <c r="BY262" s="239"/>
      <c r="BZ262" s="239"/>
      <c r="CA262" s="241"/>
      <c r="CB262" s="241"/>
      <c r="CC262" s="241"/>
      <c r="CD262" s="241"/>
      <c r="CE262" s="239"/>
      <c r="CF262" s="230"/>
      <c r="CG262" s="265"/>
      <c r="CH262" s="414">
        <f>'July 1 to 15, 2018'!BM25</f>
        <v>0</v>
      </c>
      <c r="CI262" s="414"/>
      <c r="CJ262" s="414"/>
      <c r="CK262" s="414"/>
      <c r="CL262" s="420"/>
      <c r="CM262" s="230"/>
    </row>
    <row r="263" spans="2:91" ht="12.75" customHeight="1" x14ac:dyDescent="0.2">
      <c r="B263" s="266"/>
      <c r="C263" s="269" t="s">
        <v>73</v>
      </c>
      <c r="D263" s="270"/>
      <c r="E263" s="270"/>
      <c r="F263" s="270"/>
      <c r="G263" s="270"/>
      <c r="H263" s="271"/>
      <c r="I263" s="271"/>
      <c r="J263" s="271"/>
      <c r="K263" s="271"/>
      <c r="L263" s="404">
        <f>L264+L265</f>
        <v>0</v>
      </c>
      <c r="M263" s="419"/>
      <c r="N263" s="419"/>
      <c r="O263" s="419"/>
      <c r="P263" s="419"/>
      <c r="Q263" s="245"/>
      <c r="R263" s="404">
        <f>'July 1 to 15, 2018'!BG24</f>
        <v>0</v>
      </c>
      <c r="S263" s="419"/>
      <c r="T263" s="419"/>
      <c r="U263" s="419"/>
      <c r="V263" s="419"/>
      <c r="W263" s="244"/>
      <c r="X263" s="246"/>
      <c r="Y263" s="239"/>
      <c r="Z263" s="239"/>
      <c r="AA263" s="233"/>
      <c r="AB263" s="241" t="s">
        <v>146</v>
      </c>
      <c r="AC263" s="241"/>
      <c r="AD263" s="239"/>
      <c r="AE263" s="239"/>
      <c r="AF263" s="239"/>
      <c r="AG263" s="241"/>
      <c r="AH263" s="241"/>
      <c r="AI263" s="241"/>
      <c r="AJ263" s="241"/>
      <c r="AK263" s="239"/>
      <c r="AL263" s="230"/>
      <c r="AM263" s="265"/>
      <c r="AN263" s="414">
        <f>'July 1 to 15, 2018'!BO24</f>
        <v>0</v>
      </c>
      <c r="AO263" s="414"/>
      <c r="AP263" s="414"/>
      <c r="AQ263" s="414"/>
      <c r="AR263" s="420"/>
      <c r="AS263" s="230"/>
      <c r="AV263" s="266"/>
      <c r="AW263" s="269" t="s">
        <v>73</v>
      </c>
      <c r="AX263" s="270"/>
      <c r="AY263" s="270"/>
      <c r="AZ263" s="270"/>
      <c r="BA263" s="270"/>
      <c r="BB263" s="302"/>
      <c r="BC263" s="302"/>
      <c r="BD263" s="302"/>
      <c r="BE263" s="302"/>
      <c r="BF263" s="404">
        <f>BF264+BF265</f>
        <v>0</v>
      </c>
      <c r="BG263" s="419"/>
      <c r="BH263" s="419"/>
      <c r="BI263" s="419"/>
      <c r="BJ263" s="419"/>
      <c r="BK263" s="245"/>
      <c r="BL263" s="404">
        <f>'July 1 to 15, 2018'!BG25</f>
        <v>0</v>
      </c>
      <c r="BM263" s="419"/>
      <c r="BN263" s="419"/>
      <c r="BO263" s="419"/>
      <c r="BP263" s="419"/>
      <c r="BQ263" s="244"/>
      <c r="BR263" s="246"/>
      <c r="BS263" s="239"/>
      <c r="BT263" s="239"/>
      <c r="BU263" s="233"/>
      <c r="BV263" s="241" t="s">
        <v>146</v>
      </c>
      <c r="BW263" s="241"/>
      <c r="BX263" s="239"/>
      <c r="BY263" s="239"/>
      <c r="BZ263" s="239"/>
      <c r="CA263" s="241"/>
      <c r="CB263" s="241"/>
      <c r="CC263" s="241"/>
      <c r="CD263" s="241"/>
      <c r="CE263" s="239"/>
      <c r="CF263" s="230"/>
      <c r="CG263" s="265"/>
      <c r="CH263" s="414">
        <f>'July 1 to 15, 2018'!BO25</f>
        <v>0</v>
      </c>
      <c r="CI263" s="414"/>
      <c r="CJ263" s="414"/>
      <c r="CK263" s="414"/>
      <c r="CL263" s="420"/>
      <c r="CM263" s="230"/>
    </row>
    <row r="264" spans="2:91" ht="12.75" customHeight="1" x14ac:dyDescent="0.2">
      <c r="B264" s="266"/>
      <c r="C264" s="266" t="s">
        <v>180</v>
      </c>
      <c r="D264" s="240"/>
      <c r="E264" s="240"/>
      <c r="F264" s="240"/>
      <c r="G264" s="240"/>
      <c r="H264" s="268"/>
      <c r="I264" s="268"/>
      <c r="J264" s="268"/>
      <c r="K264" s="268"/>
      <c r="L264" s="414">
        <f>'July 1 to 15, 2018'!BF24</f>
        <v>0</v>
      </c>
      <c r="M264" s="415"/>
      <c r="N264" s="415"/>
      <c r="O264" s="415"/>
      <c r="P264" s="239"/>
      <c r="Q264" s="265"/>
      <c r="R264" s="239"/>
      <c r="S264" s="239"/>
      <c r="T264" s="239"/>
      <c r="U264" s="239"/>
      <c r="V264" s="239"/>
      <c r="W264" s="239"/>
      <c r="X264" s="230"/>
      <c r="Y264" s="239"/>
      <c r="Z264" s="239"/>
      <c r="AA264" s="233"/>
      <c r="AB264" s="277" t="s">
        <v>883</v>
      </c>
      <c r="AC264" s="241"/>
      <c r="AD264" s="239"/>
      <c r="AE264" s="239"/>
      <c r="AF264" s="239"/>
      <c r="AG264" s="241"/>
      <c r="AH264" s="241"/>
      <c r="AI264" s="241"/>
      <c r="AJ264" s="241"/>
      <c r="AK264" s="239"/>
      <c r="AL264" s="230"/>
      <c r="AM264" s="265"/>
      <c r="AN264" s="414">
        <f>'July 1 to 15, 2018'!BN24</f>
        <v>0</v>
      </c>
      <c r="AO264" s="414"/>
      <c r="AP264" s="414"/>
      <c r="AQ264" s="414"/>
      <c r="AR264" s="420"/>
      <c r="AS264" s="230"/>
      <c r="AV264" s="266"/>
      <c r="AW264" s="266" t="s">
        <v>180</v>
      </c>
      <c r="AX264" s="240"/>
      <c r="AY264" s="240"/>
      <c r="AZ264" s="240"/>
      <c r="BA264" s="240"/>
      <c r="BB264" s="268"/>
      <c r="BC264" s="268"/>
      <c r="BD264" s="268"/>
      <c r="BE264" s="268"/>
      <c r="BF264" s="414">
        <f>'July 1 to 15, 2018'!BF25</f>
        <v>0</v>
      </c>
      <c r="BG264" s="415"/>
      <c r="BH264" s="415"/>
      <c r="BI264" s="415"/>
      <c r="BJ264" s="239"/>
      <c r="BK264" s="265"/>
      <c r="BL264" s="239"/>
      <c r="BM264" s="239"/>
      <c r="BN264" s="239"/>
      <c r="BO264" s="239"/>
      <c r="BP264" s="239"/>
      <c r="BQ264" s="239"/>
      <c r="BR264" s="230"/>
      <c r="BS264" s="239"/>
      <c r="BT264" s="239"/>
      <c r="BU264" s="233"/>
      <c r="BV264" s="277" t="s">
        <v>883</v>
      </c>
      <c r="BW264" s="241"/>
      <c r="BX264" s="239"/>
      <c r="BY264" s="239"/>
      <c r="BZ264" s="239"/>
      <c r="CA264" s="241"/>
      <c r="CB264" s="241"/>
      <c r="CC264" s="241"/>
      <c r="CD264" s="241"/>
      <c r="CE264" s="239"/>
      <c r="CF264" s="230"/>
      <c r="CG264" s="265"/>
      <c r="CH264" s="414">
        <f>'July 1 to 15, 2018'!BN25</f>
        <v>0</v>
      </c>
      <c r="CI264" s="414"/>
      <c r="CJ264" s="414"/>
      <c r="CK264" s="414"/>
      <c r="CL264" s="420"/>
      <c r="CM264" s="230"/>
    </row>
    <row r="265" spans="2:91" ht="12.75" customHeight="1" x14ac:dyDescent="0.2">
      <c r="B265" s="266"/>
      <c r="C265" s="274" t="s">
        <v>179</v>
      </c>
      <c r="D265" s="275"/>
      <c r="E265" s="275"/>
      <c r="F265" s="275"/>
      <c r="G265" s="275"/>
      <c r="H265" s="276"/>
      <c r="I265" s="276"/>
      <c r="J265" s="276"/>
      <c r="K265" s="276"/>
      <c r="L265" s="402">
        <f>'July 1 to 15, 2018'!BE24</f>
        <v>0</v>
      </c>
      <c r="M265" s="403"/>
      <c r="N265" s="403"/>
      <c r="O265" s="403"/>
      <c r="P265" s="252"/>
      <c r="Q265" s="253"/>
      <c r="R265" s="252"/>
      <c r="S265" s="252"/>
      <c r="T265" s="252"/>
      <c r="U265" s="252"/>
      <c r="V265" s="252"/>
      <c r="W265" s="252"/>
      <c r="X265" s="254"/>
      <c r="Y265" s="239"/>
      <c r="Z265" s="239"/>
      <c r="AA265" s="233"/>
      <c r="AB265" s="241"/>
      <c r="AC265" s="241"/>
      <c r="AD265" s="239"/>
      <c r="AE265" s="239"/>
      <c r="AF265" s="239"/>
      <c r="AG265" s="241"/>
      <c r="AH265" s="241"/>
      <c r="AI265" s="241"/>
      <c r="AJ265" s="241"/>
      <c r="AK265" s="239"/>
      <c r="AL265" s="230"/>
      <c r="AM265" s="265"/>
      <c r="AN265" s="239"/>
      <c r="AO265" s="239"/>
      <c r="AP265" s="239"/>
      <c r="AQ265" s="239"/>
      <c r="AR265" s="230"/>
      <c r="AS265" s="230"/>
      <c r="AV265" s="266"/>
      <c r="AW265" s="274" t="s">
        <v>179</v>
      </c>
      <c r="AX265" s="275"/>
      <c r="AY265" s="275"/>
      <c r="AZ265" s="275"/>
      <c r="BA265" s="275"/>
      <c r="BB265" s="276"/>
      <c r="BC265" s="276"/>
      <c r="BD265" s="276"/>
      <c r="BE265" s="276"/>
      <c r="BF265" s="402">
        <f>'July 1 to 15, 2018'!BE25</f>
        <v>0</v>
      </c>
      <c r="BG265" s="403"/>
      <c r="BH265" s="403"/>
      <c r="BI265" s="403"/>
      <c r="BJ265" s="252"/>
      <c r="BK265" s="253"/>
      <c r="BL265" s="252"/>
      <c r="BM265" s="252"/>
      <c r="BN265" s="252"/>
      <c r="BO265" s="252"/>
      <c r="BP265" s="252"/>
      <c r="BQ265" s="252"/>
      <c r="BR265" s="254"/>
      <c r="BS265" s="239"/>
      <c r="BT265" s="239"/>
      <c r="BU265" s="233"/>
      <c r="BV265" s="277"/>
      <c r="BW265" s="241"/>
      <c r="BX265" s="239"/>
      <c r="BY265" s="239"/>
      <c r="BZ265" s="239"/>
      <c r="CA265" s="241"/>
      <c r="CB265" s="241"/>
      <c r="CC265" s="241"/>
      <c r="CD265" s="241"/>
      <c r="CE265" s="239"/>
      <c r="CF265" s="230"/>
      <c r="CG265" s="265"/>
      <c r="CH265" s="239"/>
      <c r="CI265" s="239"/>
      <c r="CJ265" s="239"/>
      <c r="CK265" s="239"/>
      <c r="CL265" s="230"/>
      <c r="CM265" s="230"/>
    </row>
    <row r="266" spans="2:91" ht="12.75" customHeight="1" x14ac:dyDescent="0.2">
      <c r="B266" s="266"/>
      <c r="C266" s="269" t="s">
        <v>147</v>
      </c>
      <c r="D266" s="270"/>
      <c r="E266" s="270"/>
      <c r="F266" s="270"/>
      <c r="G266" s="270"/>
      <c r="H266" s="271"/>
      <c r="I266" s="271"/>
      <c r="J266" s="271"/>
      <c r="K266" s="271"/>
      <c r="L266" s="412">
        <f>L267+L268</f>
        <v>0</v>
      </c>
      <c r="M266" s="413"/>
      <c r="N266" s="413"/>
      <c r="O266" s="413"/>
      <c r="P266" s="413"/>
      <c r="Q266" s="245"/>
      <c r="R266" s="412">
        <f>SUM(Payslip!R267:U270)</f>
        <v>0</v>
      </c>
      <c r="S266" s="413"/>
      <c r="T266" s="413"/>
      <c r="U266" s="413"/>
      <c r="V266" s="413"/>
      <c r="W266" s="244"/>
      <c r="X266" s="246"/>
      <c r="Y266" s="239"/>
      <c r="Z266" s="239"/>
      <c r="AA266" s="233"/>
      <c r="AB266" s="241"/>
      <c r="AC266" s="241"/>
      <c r="AD266" s="239"/>
      <c r="AE266" s="239"/>
      <c r="AF266" s="239"/>
      <c r="AG266" s="241"/>
      <c r="AH266" s="241"/>
      <c r="AI266" s="241"/>
      <c r="AJ266" s="241"/>
      <c r="AK266" s="239"/>
      <c r="AL266" s="230"/>
      <c r="AM266" s="265"/>
      <c r="AN266" s="239"/>
      <c r="AO266" s="239"/>
      <c r="AP266" s="239"/>
      <c r="AQ266" s="239"/>
      <c r="AR266" s="230"/>
      <c r="AS266" s="230"/>
      <c r="AV266" s="266"/>
      <c r="AW266" s="269" t="s">
        <v>147</v>
      </c>
      <c r="AX266" s="270"/>
      <c r="AY266" s="270"/>
      <c r="AZ266" s="270"/>
      <c r="BA266" s="270"/>
      <c r="BB266" s="302"/>
      <c r="BC266" s="302"/>
      <c r="BD266" s="302"/>
      <c r="BE266" s="302"/>
      <c r="BF266" s="412">
        <f>BF267+BF268</f>
        <v>0</v>
      </c>
      <c r="BG266" s="413"/>
      <c r="BH266" s="413"/>
      <c r="BI266" s="413"/>
      <c r="BJ266" s="413"/>
      <c r="BK266" s="245"/>
      <c r="BL266" s="412">
        <f>SUM(Payslip!BL267:BO270)</f>
        <v>0</v>
      </c>
      <c r="BM266" s="413"/>
      <c r="BN266" s="413"/>
      <c r="BO266" s="413"/>
      <c r="BP266" s="413"/>
      <c r="BQ266" s="244"/>
      <c r="BR266" s="246"/>
      <c r="BS266" s="239"/>
      <c r="BT266" s="239"/>
      <c r="BU266" s="233"/>
      <c r="BV266" s="277"/>
      <c r="BW266" s="241"/>
      <c r="BX266" s="239"/>
      <c r="BY266" s="239"/>
      <c r="BZ266" s="239"/>
      <c r="CA266" s="241"/>
      <c r="CB266" s="241"/>
      <c r="CC266" s="241"/>
      <c r="CD266" s="241"/>
      <c r="CE266" s="239"/>
      <c r="CF266" s="230"/>
      <c r="CG266" s="265"/>
      <c r="CH266" s="239"/>
      <c r="CI266" s="239"/>
      <c r="CJ266" s="239"/>
      <c r="CK266" s="239"/>
      <c r="CL266" s="230"/>
      <c r="CM266" s="230"/>
    </row>
    <row r="267" spans="2:91" ht="12.75" customHeight="1" x14ac:dyDescent="0.2">
      <c r="B267" s="266"/>
      <c r="C267" s="266" t="s">
        <v>148</v>
      </c>
      <c r="D267" s="240"/>
      <c r="E267" s="240"/>
      <c r="F267" s="240"/>
      <c r="G267" s="240"/>
      <c r="H267" s="268"/>
      <c r="I267" s="268"/>
      <c r="J267" s="268"/>
      <c r="K267" s="268"/>
      <c r="L267" s="414">
        <f>'July 1 to 15, 2018'!AU24</f>
        <v>0</v>
      </c>
      <c r="M267" s="415"/>
      <c r="N267" s="415"/>
      <c r="O267" s="415"/>
      <c r="P267" s="239"/>
      <c r="Q267" s="265"/>
      <c r="R267" s="414">
        <f>'July 1 to 15, 2018'!AV24</f>
        <v>0</v>
      </c>
      <c r="S267" s="415"/>
      <c r="T267" s="415"/>
      <c r="U267" s="415"/>
      <c r="V267" s="239"/>
      <c r="W267" s="239"/>
      <c r="X267" s="230"/>
      <c r="Y267" s="239"/>
      <c r="Z267" s="239"/>
      <c r="AA267" s="272"/>
      <c r="AB267" s="273"/>
      <c r="AC267" s="273"/>
      <c r="AD267" s="252"/>
      <c r="AE267" s="252"/>
      <c r="AF267" s="252"/>
      <c r="AG267" s="273"/>
      <c r="AH267" s="273"/>
      <c r="AI267" s="273"/>
      <c r="AJ267" s="273"/>
      <c r="AK267" s="252"/>
      <c r="AL267" s="254"/>
      <c r="AM267" s="253"/>
      <c r="AN267" s="252"/>
      <c r="AO267" s="252"/>
      <c r="AP267" s="252"/>
      <c r="AQ267" s="252"/>
      <c r="AR267" s="254"/>
      <c r="AS267" s="230"/>
      <c r="AV267" s="266"/>
      <c r="AW267" s="266" t="s">
        <v>148</v>
      </c>
      <c r="AX267" s="240"/>
      <c r="AY267" s="240"/>
      <c r="AZ267" s="240"/>
      <c r="BA267" s="240"/>
      <c r="BB267" s="268"/>
      <c r="BC267" s="268"/>
      <c r="BD267" s="268"/>
      <c r="BE267" s="268"/>
      <c r="BF267" s="414">
        <f>'July 1 to 15, 2018'!AU25</f>
        <v>0</v>
      </c>
      <c r="BG267" s="415"/>
      <c r="BH267" s="415"/>
      <c r="BI267" s="415"/>
      <c r="BJ267" s="239"/>
      <c r="BK267" s="265"/>
      <c r="BL267" s="414">
        <f>'July 1 to 15, 2018'!AV25</f>
        <v>0</v>
      </c>
      <c r="BM267" s="415"/>
      <c r="BN267" s="415"/>
      <c r="BO267" s="415"/>
      <c r="BP267" s="239"/>
      <c r="BQ267" s="239"/>
      <c r="BR267" s="230"/>
      <c r="BS267" s="239"/>
      <c r="BT267" s="239"/>
      <c r="BU267" s="272"/>
      <c r="BV267" s="273"/>
      <c r="BW267" s="273"/>
      <c r="BX267" s="252"/>
      <c r="BY267" s="252"/>
      <c r="BZ267" s="252"/>
      <c r="CA267" s="273"/>
      <c r="CB267" s="273"/>
      <c r="CC267" s="273"/>
      <c r="CD267" s="273"/>
      <c r="CE267" s="252"/>
      <c r="CF267" s="254"/>
      <c r="CG267" s="253"/>
      <c r="CH267" s="252"/>
      <c r="CI267" s="252"/>
      <c r="CJ267" s="252"/>
      <c r="CK267" s="252"/>
      <c r="CL267" s="254"/>
      <c r="CM267" s="230"/>
    </row>
    <row r="268" spans="2:91" ht="12.75" customHeight="1" x14ac:dyDescent="0.2">
      <c r="B268" s="266"/>
      <c r="C268" s="266" t="s">
        <v>150</v>
      </c>
      <c r="D268" s="240"/>
      <c r="E268" s="240"/>
      <c r="F268" s="240"/>
      <c r="G268" s="240"/>
      <c r="H268" s="268"/>
      <c r="I268" s="268"/>
      <c r="J268" s="268"/>
      <c r="K268" s="268"/>
      <c r="L268" s="414">
        <f>'July 1 to 15, 2018'!AY24</f>
        <v>0</v>
      </c>
      <c r="M268" s="415"/>
      <c r="N268" s="415"/>
      <c r="O268" s="415"/>
      <c r="P268" s="239"/>
      <c r="Q268" s="265"/>
      <c r="R268" s="414">
        <f>'July 1 to 15, 2018'!AZ24</f>
        <v>0</v>
      </c>
      <c r="S268" s="415"/>
      <c r="T268" s="415"/>
      <c r="U268" s="415"/>
      <c r="V268" s="239"/>
      <c r="W268" s="239"/>
      <c r="X268" s="230"/>
      <c r="Y268" s="239"/>
      <c r="Z268" s="239"/>
      <c r="AA268" s="261" t="s">
        <v>83</v>
      </c>
      <c r="AB268" s="262"/>
      <c r="AC268" s="262"/>
      <c r="AD268" s="244"/>
      <c r="AE268" s="244"/>
      <c r="AF268" s="244"/>
      <c r="AG268" s="262"/>
      <c r="AH268" s="262"/>
      <c r="AI268" s="262"/>
      <c r="AJ268" s="262"/>
      <c r="AK268" s="244"/>
      <c r="AL268" s="246"/>
      <c r="AM268" s="245"/>
      <c r="AN268" s="404">
        <f>'July 1 to 15, 2018'!BP24</f>
        <v>0</v>
      </c>
      <c r="AO268" s="404"/>
      <c r="AP268" s="404"/>
      <c r="AQ268" s="404"/>
      <c r="AR268" s="416"/>
      <c r="AS268" s="230"/>
      <c r="AV268" s="266"/>
      <c r="AW268" s="266" t="s">
        <v>150</v>
      </c>
      <c r="AX268" s="240"/>
      <c r="AY268" s="240"/>
      <c r="AZ268" s="240"/>
      <c r="BA268" s="240"/>
      <c r="BB268" s="268"/>
      <c r="BC268" s="268"/>
      <c r="BD268" s="268"/>
      <c r="BE268" s="268"/>
      <c r="BF268" s="414">
        <f>'July 1 to 15, 2018'!AY25</f>
        <v>0</v>
      </c>
      <c r="BG268" s="415"/>
      <c r="BH268" s="415"/>
      <c r="BI268" s="415"/>
      <c r="BJ268" s="239"/>
      <c r="BK268" s="265"/>
      <c r="BL268" s="414">
        <f>'July 1 to 15, 2018'!AZ25</f>
        <v>0</v>
      </c>
      <c r="BM268" s="415"/>
      <c r="BN268" s="415"/>
      <c r="BO268" s="415"/>
      <c r="BP268" s="239"/>
      <c r="BQ268" s="239"/>
      <c r="BR268" s="230"/>
      <c r="BS268" s="239"/>
      <c r="BT268" s="239"/>
      <c r="BU268" s="261" t="s">
        <v>83</v>
      </c>
      <c r="BV268" s="262"/>
      <c r="BW268" s="262"/>
      <c r="BX268" s="244"/>
      <c r="BY268" s="244"/>
      <c r="BZ268" s="244"/>
      <c r="CA268" s="262"/>
      <c r="CB268" s="262"/>
      <c r="CC268" s="262"/>
      <c r="CD268" s="262"/>
      <c r="CE268" s="244"/>
      <c r="CF268" s="246"/>
      <c r="CG268" s="245"/>
      <c r="CH268" s="404">
        <f>'July 1 to 15, 2018'!BP25</f>
        <v>0</v>
      </c>
      <c r="CI268" s="404"/>
      <c r="CJ268" s="404"/>
      <c r="CK268" s="404"/>
      <c r="CL268" s="416"/>
      <c r="CM268" s="230"/>
    </row>
    <row r="269" spans="2:91" ht="12.75" customHeight="1" x14ac:dyDescent="0.2">
      <c r="B269" s="266"/>
      <c r="C269" s="266" t="s">
        <v>151</v>
      </c>
      <c r="D269" s="240"/>
      <c r="E269" s="240"/>
      <c r="F269" s="240"/>
      <c r="G269" s="240"/>
      <c r="H269" s="268"/>
      <c r="I269" s="268"/>
      <c r="J269" s="268"/>
      <c r="K269" s="268"/>
      <c r="L269" s="414">
        <f>'July 1 to 15, 2018'!AW24</f>
        <v>0</v>
      </c>
      <c r="M269" s="415"/>
      <c r="N269" s="415"/>
      <c r="O269" s="415"/>
      <c r="P269" s="239"/>
      <c r="Q269" s="265"/>
      <c r="R269" s="414">
        <f>'July 1 to 15, 2018'!AX24</f>
        <v>0</v>
      </c>
      <c r="S269" s="415"/>
      <c r="T269" s="415"/>
      <c r="U269" s="415"/>
      <c r="V269" s="239"/>
      <c r="W269" s="239"/>
      <c r="X269" s="230"/>
      <c r="Y269" s="239"/>
      <c r="Z269" s="239"/>
      <c r="AA269" s="233"/>
      <c r="AB269" s="241"/>
      <c r="AC269" s="241"/>
      <c r="AD269" s="239"/>
      <c r="AE269" s="239"/>
      <c r="AF269" s="239"/>
      <c r="AG269" s="241"/>
      <c r="AH269" s="241"/>
      <c r="AI269" s="241"/>
      <c r="AJ269" s="241"/>
      <c r="AK269" s="239"/>
      <c r="AL269" s="230"/>
      <c r="AM269" s="265"/>
      <c r="AN269" s="239"/>
      <c r="AO269" s="239"/>
      <c r="AP269" s="239"/>
      <c r="AQ269" s="239"/>
      <c r="AR269" s="230"/>
      <c r="AS269" s="230"/>
      <c r="AV269" s="266"/>
      <c r="AW269" s="266" t="s">
        <v>151</v>
      </c>
      <c r="AX269" s="240"/>
      <c r="AY269" s="240"/>
      <c r="AZ269" s="240"/>
      <c r="BA269" s="240"/>
      <c r="BB269" s="268"/>
      <c r="BC269" s="268"/>
      <c r="BD269" s="268"/>
      <c r="BE269" s="268"/>
      <c r="BF269" s="414">
        <f>'July 1 to 15, 2018'!AW25</f>
        <v>0</v>
      </c>
      <c r="BG269" s="415"/>
      <c r="BH269" s="415"/>
      <c r="BI269" s="415"/>
      <c r="BJ269" s="239"/>
      <c r="BK269" s="265"/>
      <c r="BL269" s="414">
        <f>'July 1 to 15, 2018'!AX25</f>
        <v>0</v>
      </c>
      <c r="BM269" s="415"/>
      <c r="BN269" s="415"/>
      <c r="BO269" s="415"/>
      <c r="BP269" s="239"/>
      <c r="BQ269" s="239"/>
      <c r="BR269" s="230"/>
      <c r="BS269" s="239"/>
      <c r="BT269" s="239"/>
      <c r="BU269" s="233"/>
      <c r="BV269" s="241"/>
      <c r="BW269" s="241"/>
      <c r="BX269" s="239"/>
      <c r="BY269" s="239"/>
      <c r="BZ269" s="239"/>
      <c r="CA269" s="241"/>
      <c r="CB269" s="241"/>
      <c r="CC269" s="241"/>
      <c r="CD269" s="241"/>
      <c r="CE269" s="239"/>
      <c r="CF269" s="230"/>
      <c r="CG269" s="265"/>
      <c r="CH269" s="239"/>
      <c r="CI269" s="239"/>
      <c r="CJ269" s="239"/>
      <c r="CK269" s="239"/>
      <c r="CL269" s="230"/>
      <c r="CM269" s="230"/>
    </row>
    <row r="270" spans="2:91" ht="12.75" customHeight="1" x14ac:dyDescent="0.2">
      <c r="B270" s="266"/>
      <c r="C270" s="274" t="s">
        <v>152</v>
      </c>
      <c r="D270" s="275"/>
      <c r="E270" s="275"/>
      <c r="F270" s="275"/>
      <c r="G270" s="275"/>
      <c r="H270" s="276"/>
      <c r="I270" s="276"/>
      <c r="J270" s="276"/>
      <c r="K270" s="276"/>
      <c r="L270" s="402">
        <f>'July 1 to 15, 2018'!BA24</f>
        <v>0</v>
      </c>
      <c r="M270" s="403"/>
      <c r="N270" s="403"/>
      <c r="O270" s="403"/>
      <c r="P270" s="252"/>
      <c r="Q270" s="253"/>
      <c r="R270" s="402">
        <f>'July 1 to 15, 2018'!BB24</f>
        <v>0</v>
      </c>
      <c r="S270" s="403"/>
      <c r="T270" s="403"/>
      <c r="U270" s="403"/>
      <c r="V270" s="252"/>
      <c r="W270" s="252"/>
      <c r="X270" s="254"/>
      <c r="Y270" s="239"/>
      <c r="Z270" s="239"/>
      <c r="AA270" s="272"/>
      <c r="AB270" s="273"/>
      <c r="AC270" s="273"/>
      <c r="AD270" s="252"/>
      <c r="AE270" s="252"/>
      <c r="AF270" s="252"/>
      <c r="AG270" s="273"/>
      <c r="AH270" s="273"/>
      <c r="AI270" s="273"/>
      <c r="AJ270" s="273"/>
      <c r="AK270" s="252"/>
      <c r="AL270" s="254"/>
      <c r="AM270" s="253"/>
      <c r="AN270" s="252"/>
      <c r="AO270" s="252"/>
      <c r="AP270" s="252"/>
      <c r="AQ270" s="252"/>
      <c r="AR270" s="254"/>
      <c r="AS270" s="230"/>
      <c r="AV270" s="266"/>
      <c r="AW270" s="274" t="s">
        <v>152</v>
      </c>
      <c r="AX270" s="275"/>
      <c r="AY270" s="275"/>
      <c r="AZ270" s="275"/>
      <c r="BA270" s="275"/>
      <c r="BB270" s="276"/>
      <c r="BC270" s="276"/>
      <c r="BD270" s="276"/>
      <c r="BE270" s="276"/>
      <c r="BF270" s="402">
        <f>'July 1 to 15, 2018'!BA25</f>
        <v>0</v>
      </c>
      <c r="BG270" s="403"/>
      <c r="BH270" s="403"/>
      <c r="BI270" s="403"/>
      <c r="BJ270" s="252"/>
      <c r="BK270" s="253"/>
      <c r="BL270" s="402">
        <f>'July 1 to 15, 2018'!BB25</f>
        <v>0</v>
      </c>
      <c r="BM270" s="403"/>
      <c r="BN270" s="403"/>
      <c r="BO270" s="403"/>
      <c r="BP270" s="252"/>
      <c r="BQ270" s="252"/>
      <c r="BR270" s="254"/>
      <c r="BS270" s="239"/>
      <c r="BT270" s="239"/>
      <c r="BU270" s="272"/>
      <c r="BV270" s="273"/>
      <c r="BW270" s="273"/>
      <c r="BX270" s="252"/>
      <c r="BY270" s="252"/>
      <c r="BZ270" s="252"/>
      <c r="CA270" s="273"/>
      <c r="CB270" s="273"/>
      <c r="CC270" s="273"/>
      <c r="CD270" s="273"/>
      <c r="CE270" s="252"/>
      <c r="CF270" s="254"/>
      <c r="CG270" s="253"/>
      <c r="CH270" s="252"/>
      <c r="CI270" s="252"/>
      <c r="CJ270" s="252"/>
      <c r="CK270" s="252"/>
      <c r="CL270" s="254"/>
      <c r="CM270" s="230"/>
    </row>
    <row r="271" spans="2:91" ht="12.75" customHeight="1" x14ac:dyDescent="0.2">
      <c r="B271" s="266"/>
      <c r="C271" s="269" t="s">
        <v>153</v>
      </c>
      <c r="D271" s="270"/>
      <c r="E271" s="270"/>
      <c r="F271" s="270"/>
      <c r="G271" s="270"/>
      <c r="H271" s="271"/>
      <c r="I271" s="271"/>
      <c r="J271" s="271"/>
      <c r="K271" s="271"/>
      <c r="L271" s="271"/>
      <c r="M271" s="271"/>
      <c r="N271" s="271"/>
      <c r="O271" s="271"/>
      <c r="P271" s="271"/>
      <c r="Q271" s="245"/>
      <c r="R271" s="404">
        <f>'July 1 to 15, 2018'!BD24</f>
        <v>0</v>
      </c>
      <c r="S271" s="404"/>
      <c r="T271" s="404"/>
      <c r="U271" s="404"/>
      <c r="V271" s="404"/>
      <c r="W271" s="244"/>
      <c r="X271" s="246"/>
      <c r="Y271" s="239"/>
      <c r="Z271" s="239"/>
      <c r="AA271" s="279" t="s">
        <v>186</v>
      </c>
      <c r="AB271" s="256"/>
      <c r="AC271" s="256"/>
      <c r="AD271" s="257"/>
      <c r="AE271" s="257"/>
      <c r="AF271" s="257"/>
      <c r="AG271" s="256"/>
      <c r="AH271" s="280"/>
      <c r="AI271" s="280"/>
      <c r="AJ271" s="280"/>
      <c r="AK271" s="257"/>
      <c r="AL271" s="257"/>
      <c r="AM271" s="258"/>
      <c r="AN271" s="405">
        <f>AN255+AN257+AN258+AN259+AN262+AN263+AN264+AN268</f>
        <v>0</v>
      </c>
      <c r="AO271" s="405"/>
      <c r="AP271" s="405"/>
      <c r="AQ271" s="405"/>
      <c r="AR271" s="406"/>
      <c r="AS271" s="230"/>
      <c r="AV271" s="266"/>
      <c r="AW271" s="269" t="s">
        <v>153</v>
      </c>
      <c r="AX271" s="270"/>
      <c r="AY271" s="270"/>
      <c r="AZ271" s="270"/>
      <c r="BA271" s="270"/>
      <c r="BB271" s="302"/>
      <c r="BC271" s="302"/>
      <c r="BD271" s="302"/>
      <c r="BE271" s="302"/>
      <c r="BF271" s="302"/>
      <c r="BG271" s="302"/>
      <c r="BH271" s="302"/>
      <c r="BI271" s="302"/>
      <c r="BJ271" s="302"/>
      <c r="BK271" s="245"/>
      <c r="BL271" s="404">
        <f>'July 1 to 15, 2018'!BD25</f>
        <v>0</v>
      </c>
      <c r="BM271" s="404"/>
      <c r="BN271" s="404"/>
      <c r="BO271" s="404"/>
      <c r="BP271" s="404"/>
      <c r="BQ271" s="244"/>
      <c r="BR271" s="246"/>
      <c r="BS271" s="239"/>
      <c r="BT271" s="239"/>
      <c r="BU271" s="279" t="s">
        <v>186</v>
      </c>
      <c r="BV271" s="256"/>
      <c r="BW271" s="256"/>
      <c r="BX271" s="257"/>
      <c r="BY271" s="257"/>
      <c r="BZ271" s="257"/>
      <c r="CA271" s="256"/>
      <c r="CB271" s="280"/>
      <c r="CC271" s="280"/>
      <c r="CD271" s="280"/>
      <c r="CE271" s="257"/>
      <c r="CF271" s="257"/>
      <c r="CG271" s="258"/>
      <c r="CH271" s="405">
        <f>CH255+CH257+CH258+CH259+CH262+CH263+CH264+CH268</f>
        <v>0</v>
      </c>
      <c r="CI271" s="405"/>
      <c r="CJ271" s="405"/>
      <c r="CK271" s="405"/>
      <c r="CL271" s="406"/>
      <c r="CM271" s="230"/>
    </row>
    <row r="272" spans="2:91" ht="12.75" customHeight="1" x14ac:dyDescent="0.2">
      <c r="B272" s="266"/>
      <c r="C272" s="281"/>
      <c r="D272" s="275"/>
      <c r="E272" s="275"/>
      <c r="F272" s="275"/>
      <c r="G272" s="275"/>
      <c r="H272" s="276"/>
      <c r="I272" s="276"/>
      <c r="J272" s="276"/>
      <c r="K272" s="276"/>
      <c r="L272" s="402">
        <f>'July 1 to 15, 2018'!BC24</f>
        <v>0</v>
      </c>
      <c r="M272" s="403"/>
      <c r="N272" s="403"/>
      <c r="O272" s="403"/>
      <c r="P272" s="276"/>
      <c r="Q272" s="253"/>
      <c r="R272" s="252"/>
      <c r="S272" s="252"/>
      <c r="T272" s="252"/>
      <c r="U272" s="252"/>
      <c r="V272" s="252"/>
      <c r="W272" s="252"/>
      <c r="X272" s="254"/>
      <c r="Y272" s="239"/>
      <c r="Z272" s="239"/>
      <c r="AA272" s="189"/>
      <c r="AB272" s="189"/>
      <c r="AC272" s="189"/>
      <c r="AG272" s="189"/>
      <c r="AH272" s="189"/>
      <c r="AI272" s="189"/>
      <c r="AJ272" s="189"/>
      <c r="AK272" s="239"/>
      <c r="AL272" s="239"/>
      <c r="AM272" s="239"/>
      <c r="AN272" s="239"/>
      <c r="AO272" s="239"/>
      <c r="AP272" s="239"/>
      <c r="AQ272" s="239"/>
      <c r="AR272" s="239"/>
      <c r="AS272" s="230"/>
      <c r="AV272" s="266"/>
      <c r="AW272" s="281"/>
      <c r="AX272" s="275"/>
      <c r="AY272" s="275"/>
      <c r="AZ272" s="275"/>
      <c r="BA272" s="275"/>
      <c r="BB272" s="276"/>
      <c r="BC272" s="276"/>
      <c r="BD272" s="276"/>
      <c r="BE272" s="276"/>
      <c r="BF272" s="402">
        <f>'July 1 to 15, 2018'!BC25</f>
        <v>0</v>
      </c>
      <c r="BG272" s="403"/>
      <c r="BH272" s="403"/>
      <c r="BI272" s="403"/>
      <c r="BJ272" s="276"/>
      <c r="BK272" s="253"/>
      <c r="BL272" s="252"/>
      <c r="BM272" s="252"/>
      <c r="BN272" s="252"/>
      <c r="BO272" s="252"/>
      <c r="BP272" s="252"/>
      <c r="BQ272" s="252"/>
      <c r="BR272" s="254"/>
      <c r="BS272" s="239"/>
      <c r="BT272" s="239"/>
      <c r="BU272" s="189"/>
      <c r="BV272" s="189"/>
      <c r="BW272" s="189"/>
      <c r="CA272" s="189"/>
      <c r="CB272" s="189"/>
      <c r="CC272" s="189"/>
      <c r="CD272" s="189"/>
      <c r="CE272" s="239"/>
      <c r="CF272" s="239"/>
      <c r="CG272" s="239"/>
      <c r="CH272" s="239"/>
      <c r="CI272" s="239"/>
      <c r="CJ272" s="239"/>
      <c r="CK272" s="239"/>
      <c r="CL272" s="239"/>
      <c r="CM272" s="230"/>
    </row>
    <row r="273" spans="2:91" ht="12.75" customHeight="1" x14ac:dyDescent="0.2">
      <c r="B273" s="266"/>
      <c r="C273" s="282" t="s">
        <v>154</v>
      </c>
      <c r="D273" s="283"/>
      <c r="E273" s="283"/>
      <c r="F273" s="283"/>
      <c r="G273" s="283"/>
      <c r="H273" s="284"/>
      <c r="I273" s="284"/>
      <c r="J273" s="284"/>
      <c r="K273" s="284"/>
      <c r="L273" s="284"/>
      <c r="M273" s="284"/>
      <c r="N273" s="284"/>
      <c r="O273" s="284"/>
      <c r="P273" s="257"/>
      <c r="Q273" s="258"/>
      <c r="R273" s="405">
        <f>'July 1 to 15, 2018'!AR24</f>
        <v>0</v>
      </c>
      <c r="S273" s="405"/>
      <c r="T273" s="405"/>
      <c r="U273" s="405"/>
      <c r="V273" s="405"/>
      <c r="W273" s="257"/>
      <c r="X273" s="260"/>
      <c r="Y273" s="239"/>
      <c r="Z273" s="239"/>
      <c r="AA273" s="189"/>
      <c r="AB273" s="189"/>
      <c r="AC273" s="189"/>
      <c r="AG273" s="189"/>
      <c r="AH273" s="189"/>
      <c r="AI273" s="189"/>
      <c r="AJ273" s="189"/>
      <c r="AK273" s="239"/>
      <c r="AL273" s="239"/>
      <c r="AM273" s="239"/>
      <c r="AN273" s="239"/>
      <c r="AO273" s="239"/>
      <c r="AP273" s="239"/>
      <c r="AQ273" s="239"/>
      <c r="AR273" s="239"/>
      <c r="AS273" s="230"/>
      <c r="AV273" s="266"/>
      <c r="AW273" s="282" t="s">
        <v>154</v>
      </c>
      <c r="AX273" s="283"/>
      <c r="AY273" s="283"/>
      <c r="AZ273" s="283"/>
      <c r="BA273" s="283"/>
      <c r="BB273" s="284"/>
      <c r="BC273" s="284"/>
      <c r="BD273" s="284"/>
      <c r="BE273" s="284"/>
      <c r="BF273" s="284"/>
      <c r="BG273" s="284"/>
      <c r="BH273" s="284"/>
      <c r="BI273" s="284"/>
      <c r="BJ273" s="257"/>
      <c r="BK273" s="258"/>
      <c r="BL273" s="405">
        <f>'July 1 to 15, 2018'!AR25</f>
        <v>0</v>
      </c>
      <c r="BM273" s="405"/>
      <c r="BN273" s="405"/>
      <c r="BO273" s="405"/>
      <c r="BP273" s="405"/>
      <c r="BQ273" s="257"/>
      <c r="BR273" s="260"/>
      <c r="BS273" s="239"/>
      <c r="BT273" s="239"/>
      <c r="BU273" s="189"/>
      <c r="BV273" s="189"/>
      <c r="BW273" s="189"/>
      <c r="CA273" s="189"/>
      <c r="CB273" s="189"/>
      <c r="CC273" s="189"/>
      <c r="CD273" s="189"/>
      <c r="CE273" s="239"/>
      <c r="CF273" s="239"/>
      <c r="CG273" s="239"/>
      <c r="CH273" s="239"/>
      <c r="CI273" s="239"/>
      <c r="CJ273" s="239"/>
      <c r="CK273" s="239"/>
      <c r="CL273" s="239"/>
      <c r="CM273" s="230"/>
    </row>
    <row r="274" spans="2:91" ht="12.75" customHeight="1" x14ac:dyDescent="0.2">
      <c r="B274" s="266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189"/>
      <c r="AB274" s="189"/>
      <c r="AC274" s="189"/>
      <c r="AG274" s="189"/>
      <c r="AH274" s="189"/>
      <c r="AI274" s="189"/>
      <c r="AJ274" s="189"/>
      <c r="AK274" s="239"/>
      <c r="AL274" s="239"/>
      <c r="AM274" s="239"/>
      <c r="AN274" s="239"/>
      <c r="AO274" s="239"/>
      <c r="AP274" s="239"/>
      <c r="AQ274" s="239"/>
      <c r="AR274" s="239"/>
      <c r="AS274" s="230"/>
      <c r="AV274" s="266"/>
      <c r="AW274" s="241"/>
      <c r="AX274" s="241"/>
      <c r="AY274" s="241"/>
      <c r="AZ274" s="241"/>
      <c r="BA274" s="241"/>
      <c r="BB274" s="241"/>
      <c r="BC274" s="241"/>
      <c r="BD274" s="241"/>
      <c r="BE274" s="241"/>
      <c r="BF274" s="241"/>
      <c r="BG274" s="239"/>
      <c r="BH274" s="239"/>
      <c r="BI274" s="239"/>
      <c r="BJ274" s="239"/>
      <c r="BK274" s="239"/>
      <c r="BL274" s="239"/>
      <c r="BM274" s="239"/>
      <c r="BN274" s="239"/>
      <c r="BO274" s="239"/>
      <c r="BP274" s="239"/>
      <c r="BQ274" s="239"/>
      <c r="BR274" s="239"/>
      <c r="BS274" s="239"/>
      <c r="BT274" s="239"/>
      <c r="BU274" s="189"/>
      <c r="BV274" s="189"/>
      <c r="BW274" s="189"/>
      <c r="CA274" s="189"/>
      <c r="CB274" s="189"/>
      <c r="CC274" s="189"/>
      <c r="CD274" s="189"/>
      <c r="CE274" s="239"/>
      <c r="CF274" s="239"/>
      <c r="CG274" s="239"/>
      <c r="CH274" s="239"/>
      <c r="CI274" s="239"/>
      <c r="CJ274" s="239"/>
      <c r="CK274" s="239"/>
      <c r="CL274" s="239"/>
      <c r="CM274" s="230"/>
    </row>
    <row r="275" spans="2:91" ht="12.75" customHeight="1" x14ac:dyDescent="0.25">
      <c r="B275" s="266"/>
      <c r="C275" s="189" t="s">
        <v>155</v>
      </c>
      <c r="D275" s="189"/>
      <c r="E275" s="189"/>
      <c r="F275" s="189"/>
      <c r="G275" s="241"/>
      <c r="I275" s="241"/>
      <c r="J275" s="241"/>
      <c r="K275" s="241"/>
      <c r="L275" s="241"/>
      <c r="M275" s="239"/>
      <c r="N275" s="239"/>
      <c r="O275" s="239"/>
      <c r="P275" s="239"/>
      <c r="Q275" s="239"/>
      <c r="R275" s="407">
        <f>'July 1 to 15, 2018'!BH24</f>
        <v>0</v>
      </c>
      <c r="S275" s="407"/>
      <c r="T275" s="407"/>
      <c r="U275" s="407"/>
      <c r="V275" s="407"/>
      <c r="W275" s="239"/>
      <c r="X275" s="239"/>
      <c r="Y275" s="239"/>
      <c r="Z275" s="239"/>
      <c r="AA275" s="189" t="s">
        <v>187</v>
      </c>
      <c r="AB275" s="239"/>
      <c r="AC275" s="239"/>
      <c r="AD275" s="239"/>
      <c r="AE275" s="239"/>
      <c r="AF275" s="239"/>
      <c r="AG275" s="239"/>
      <c r="AH275" s="239"/>
      <c r="AI275" s="239"/>
      <c r="AJ275" s="239"/>
      <c r="AK275" s="239"/>
      <c r="AL275" s="239"/>
      <c r="AM275" s="239"/>
      <c r="AN275" s="408">
        <f>'July 1 to 15, 2018'!BS24</f>
        <v>0</v>
      </c>
      <c r="AO275" s="409"/>
      <c r="AP275" s="409"/>
      <c r="AQ275" s="409"/>
      <c r="AR275" s="409"/>
      <c r="AS275" s="230"/>
      <c r="AV275" s="266"/>
      <c r="AW275" s="189" t="s">
        <v>155</v>
      </c>
      <c r="AX275" s="189"/>
      <c r="AY275" s="189"/>
      <c r="AZ275" s="189"/>
      <c r="BA275" s="241"/>
      <c r="BC275" s="241"/>
      <c r="BD275" s="241"/>
      <c r="BE275" s="241"/>
      <c r="BF275" s="241"/>
      <c r="BG275" s="239"/>
      <c r="BH275" s="239"/>
      <c r="BI275" s="239"/>
      <c r="BJ275" s="239"/>
      <c r="BK275" s="239"/>
      <c r="BL275" s="407">
        <f>'July 1 to 15, 2018'!BH25</f>
        <v>0</v>
      </c>
      <c r="BM275" s="407"/>
      <c r="BN275" s="407"/>
      <c r="BO275" s="407"/>
      <c r="BP275" s="407"/>
      <c r="BQ275" s="239"/>
      <c r="BR275" s="239"/>
      <c r="BS275" s="239"/>
      <c r="BT275" s="239"/>
      <c r="BU275" s="189" t="s">
        <v>187</v>
      </c>
      <c r="BV275" s="239"/>
      <c r="BW275" s="239"/>
      <c r="BX275" s="239"/>
      <c r="BY275" s="239"/>
      <c r="BZ275" s="239"/>
      <c r="CA275" s="239"/>
      <c r="CB275" s="239"/>
      <c r="CC275" s="239"/>
      <c r="CD275" s="239"/>
      <c r="CE275" s="239"/>
      <c r="CF275" s="239"/>
      <c r="CG275" s="239"/>
      <c r="CH275" s="408">
        <f>'July 1 to 15, 2018'!BS25</f>
        <v>0</v>
      </c>
      <c r="CI275" s="409"/>
      <c r="CJ275" s="409"/>
      <c r="CK275" s="409"/>
      <c r="CL275" s="409"/>
      <c r="CM275" s="230"/>
    </row>
    <row r="276" spans="2:91" ht="12.75" customHeight="1" x14ac:dyDescent="0.2">
      <c r="B276" s="266"/>
      <c r="C276" s="410" t="s">
        <v>188</v>
      </c>
      <c r="D276" s="410"/>
      <c r="E276" s="410"/>
      <c r="F276" s="410"/>
      <c r="G276" s="410"/>
      <c r="H276" s="410"/>
      <c r="I276" s="410"/>
      <c r="J276" s="410"/>
      <c r="K276" s="410"/>
      <c r="L276" s="410"/>
      <c r="M276" s="410"/>
      <c r="N276" s="410"/>
      <c r="O276" s="410"/>
      <c r="P276" s="410"/>
      <c r="Q276" s="410"/>
      <c r="R276" s="410"/>
      <c r="S276" s="410"/>
      <c r="T276" s="410"/>
      <c r="U276" s="410"/>
      <c r="V276" s="410"/>
      <c r="W276" s="410"/>
      <c r="X276" s="410"/>
      <c r="Y276" s="410"/>
      <c r="Z276" s="410"/>
      <c r="AA276" s="410"/>
      <c r="AB276" s="410"/>
      <c r="AC276" s="410"/>
      <c r="AD276" s="410"/>
      <c r="AE276" s="410"/>
      <c r="AF276" s="410"/>
      <c r="AG276" s="410"/>
      <c r="AH276" s="410"/>
      <c r="AI276" s="410"/>
      <c r="AJ276" s="410"/>
      <c r="AK276" s="410"/>
      <c r="AL276" s="410"/>
      <c r="AM276" s="410"/>
      <c r="AN276" s="410"/>
      <c r="AO276" s="410"/>
      <c r="AP276" s="410"/>
      <c r="AQ276" s="410"/>
      <c r="AR276" s="410"/>
      <c r="AS276" s="230"/>
      <c r="AV276" s="266"/>
      <c r="AW276" s="410" t="s">
        <v>188</v>
      </c>
      <c r="AX276" s="410"/>
      <c r="AY276" s="410"/>
      <c r="AZ276" s="410"/>
      <c r="BA276" s="410"/>
      <c r="BB276" s="410"/>
      <c r="BC276" s="410"/>
      <c r="BD276" s="410"/>
      <c r="BE276" s="410"/>
      <c r="BF276" s="410"/>
      <c r="BG276" s="410"/>
      <c r="BH276" s="410"/>
      <c r="BI276" s="410"/>
      <c r="BJ276" s="410"/>
      <c r="BK276" s="410"/>
      <c r="BL276" s="410"/>
      <c r="BM276" s="410"/>
      <c r="BN276" s="410"/>
      <c r="BO276" s="410"/>
      <c r="BP276" s="410"/>
      <c r="BQ276" s="410"/>
      <c r="BR276" s="410"/>
      <c r="BS276" s="410"/>
      <c r="BT276" s="410"/>
      <c r="BU276" s="410"/>
      <c r="BV276" s="410"/>
      <c r="BW276" s="410"/>
      <c r="BX276" s="410"/>
      <c r="BY276" s="410"/>
      <c r="BZ276" s="410"/>
      <c r="CA276" s="410"/>
      <c r="CB276" s="410"/>
      <c r="CC276" s="410"/>
      <c r="CD276" s="410"/>
      <c r="CE276" s="410"/>
      <c r="CF276" s="410"/>
      <c r="CG276" s="410"/>
      <c r="CH276" s="410"/>
      <c r="CI276" s="410"/>
      <c r="CJ276" s="410"/>
      <c r="CK276" s="410"/>
      <c r="CL276" s="410"/>
      <c r="CM276" s="230"/>
    </row>
    <row r="277" spans="2:91" ht="12.75" customHeight="1" x14ac:dyDescent="0.2">
      <c r="B277" s="266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0"/>
      <c r="N277" s="410"/>
      <c r="O277" s="410"/>
      <c r="P277" s="410"/>
      <c r="Q277" s="410"/>
      <c r="R277" s="410"/>
      <c r="S277" s="410"/>
      <c r="T277" s="410"/>
      <c r="U277" s="410"/>
      <c r="V277" s="410"/>
      <c r="W277" s="410"/>
      <c r="X277" s="410"/>
      <c r="Y277" s="410"/>
      <c r="Z277" s="410"/>
      <c r="AA277" s="410"/>
      <c r="AB277" s="410"/>
      <c r="AC277" s="410"/>
      <c r="AD277" s="410"/>
      <c r="AE277" s="410"/>
      <c r="AF277" s="410"/>
      <c r="AG277" s="410"/>
      <c r="AH277" s="410"/>
      <c r="AI277" s="410"/>
      <c r="AJ277" s="410"/>
      <c r="AK277" s="410"/>
      <c r="AL277" s="410"/>
      <c r="AM277" s="410"/>
      <c r="AN277" s="410"/>
      <c r="AO277" s="410"/>
      <c r="AP277" s="410"/>
      <c r="AQ277" s="410"/>
      <c r="AR277" s="410"/>
      <c r="AS277" s="230"/>
      <c r="AV277" s="266"/>
      <c r="AW277" s="410"/>
      <c r="AX277" s="410"/>
      <c r="AY277" s="410"/>
      <c r="AZ277" s="410"/>
      <c r="BA277" s="410"/>
      <c r="BB277" s="410"/>
      <c r="BC277" s="410"/>
      <c r="BD277" s="410"/>
      <c r="BE277" s="410"/>
      <c r="BF277" s="410"/>
      <c r="BG277" s="410"/>
      <c r="BH277" s="410"/>
      <c r="BI277" s="410"/>
      <c r="BJ277" s="410"/>
      <c r="BK277" s="410"/>
      <c r="BL277" s="410"/>
      <c r="BM277" s="410"/>
      <c r="BN277" s="410"/>
      <c r="BO277" s="410"/>
      <c r="BP277" s="410"/>
      <c r="BQ277" s="410"/>
      <c r="BR277" s="410"/>
      <c r="BS277" s="410"/>
      <c r="BT277" s="410"/>
      <c r="BU277" s="410"/>
      <c r="BV277" s="410"/>
      <c r="BW277" s="410"/>
      <c r="BX277" s="410"/>
      <c r="BY277" s="410"/>
      <c r="BZ277" s="410"/>
      <c r="CA277" s="410"/>
      <c r="CB277" s="410"/>
      <c r="CC277" s="410"/>
      <c r="CD277" s="410"/>
      <c r="CE277" s="410"/>
      <c r="CF277" s="410"/>
      <c r="CG277" s="410"/>
      <c r="CH277" s="410"/>
      <c r="CI277" s="410"/>
      <c r="CJ277" s="410"/>
      <c r="CK277" s="410"/>
      <c r="CL277" s="410"/>
      <c r="CM277" s="230"/>
    </row>
    <row r="278" spans="2:91" ht="12.75" customHeight="1" x14ac:dyDescent="0.2">
      <c r="B278" s="233"/>
      <c r="C278" s="410"/>
      <c r="D278" s="410"/>
      <c r="E278" s="410"/>
      <c r="F278" s="410"/>
      <c r="G278" s="410"/>
      <c r="H278" s="410"/>
      <c r="I278" s="410"/>
      <c r="J278" s="410"/>
      <c r="K278" s="410"/>
      <c r="L278" s="410"/>
      <c r="M278" s="410"/>
      <c r="N278" s="410"/>
      <c r="O278" s="410"/>
      <c r="P278" s="410"/>
      <c r="Q278" s="410"/>
      <c r="R278" s="410"/>
      <c r="S278" s="410"/>
      <c r="T278" s="410"/>
      <c r="U278" s="410"/>
      <c r="V278" s="410"/>
      <c r="W278" s="410"/>
      <c r="X278" s="410"/>
      <c r="Y278" s="410"/>
      <c r="Z278" s="410"/>
      <c r="AA278" s="410"/>
      <c r="AB278" s="410"/>
      <c r="AC278" s="410"/>
      <c r="AD278" s="410"/>
      <c r="AE278" s="410"/>
      <c r="AF278" s="410"/>
      <c r="AG278" s="410"/>
      <c r="AH278" s="410"/>
      <c r="AI278" s="410"/>
      <c r="AJ278" s="410"/>
      <c r="AK278" s="410"/>
      <c r="AL278" s="410"/>
      <c r="AM278" s="410"/>
      <c r="AN278" s="410"/>
      <c r="AO278" s="410"/>
      <c r="AP278" s="410"/>
      <c r="AQ278" s="410"/>
      <c r="AR278" s="410"/>
      <c r="AS278" s="230"/>
      <c r="AV278" s="233"/>
      <c r="AW278" s="410"/>
      <c r="AX278" s="410"/>
      <c r="AY278" s="410"/>
      <c r="AZ278" s="410"/>
      <c r="BA278" s="410"/>
      <c r="BB278" s="410"/>
      <c r="BC278" s="410"/>
      <c r="BD278" s="410"/>
      <c r="BE278" s="410"/>
      <c r="BF278" s="410"/>
      <c r="BG278" s="410"/>
      <c r="BH278" s="410"/>
      <c r="BI278" s="410"/>
      <c r="BJ278" s="410"/>
      <c r="BK278" s="410"/>
      <c r="BL278" s="410"/>
      <c r="BM278" s="410"/>
      <c r="BN278" s="410"/>
      <c r="BO278" s="410"/>
      <c r="BP278" s="410"/>
      <c r="BQ278" s="410"/>
      <c r="BR278" s="410"/>
      <c r="BS278" s="410"/>
      <c r="BT278" s="410"/>
      <c r="BU278" s="410"/>
      <c r="BV278" s="410"/>
      <c r="BW278" s="410"/>
      <c r="BX278" s="410"/>
      <c r="BY278" s="410"/>
      <c r="BZ278" s="410"/>
      <c r="CA278" s="410"/>
      <c r="CB278" s="410"/>
      <c r="CC278" s="410"/>
      <c r="CD278" s="410"/>
      <c r="CE278" s="410"/>
      <c r="CF278" s="410"/>
      <c r="CG278" s="410"/>
      <c r="CH278" s="410"/>
      <c r="CI278" s="410"/>
      <c r="CJ278" s="410"/>
      <c r="CK278" s="410"/>
      <c r="CL278" s="410"/>
      <c r="CM278" s="230"/>
    </row>
    <row r="279" spans="2:91" ht="12.75" customHeight="1" x14ac:dyDescent="0.2">
      <c r="B279" s="272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1"/>
      <c r="N279" s="411"/>
      <c r="O279" s="411"/>
      <c r="P279" s="411"/>
      <c r="Q279" s="411"/>
      <c r="R279" s="411"/>
      <c r="S279" s="411"/>
      <c r="T279" s="411"/>
      <c r="U279" s="411"/>
      <c r="V279" s="411"/>
      <c r="W279" s="411"/>
      <c r="X279" s="411"/>
      <c r="Y279" s="411"/>
      <c r="Z279" s="411"/>
      <c r="AA279" s="411"/>
      <c r="AB279" s="411"/>
      <c r="AC279" s="411"/>
      <c r="AD279" s="411"/>
      <c r="AE279" s="411"/>
      <c r="AF279" s="411"/>
      <c r="AG279" s="411"/>
      <c r="AH279" s="411"/>
      <c r="AI279" s="411"/>
      <c r="AJ279" s="411"/>
      <c r="AK279" s="411"/>
      <c r="AL279" s="411"/>
      <c r="AM279" s="411"/>
      <c r="AN279" s="411"/>
      <c r="AO279" s="411"/>
      <c r="AP279" s="411"/>
      <c r="AQ279" s="411"/>
      <c r="AR279" s="411"/>
      <c r="AS279" s="254"/>
      <c r="AV279" s="272"/>
      <c r="AW279" s="411"/>
      <c r="AX279" s="411"/>
      <c r="AY279" s="411"/>
      <c r="AZ279" s="411"/>
      <c r="BA279" s="411"/>
      <c r="BB279" s="411"/>
      <c r="BC279" s="411"/>
      <c r="BD279" s="411"/>
      <c r="BE279" s="411"/>
      <c r="BF279" s="411"/>
      <c r="BG279" s="411"/>
      <c r="BH279" s="411"/>
      <c r="BI279" s="411"/>
      <c r="BJ279" s="411"/>
      <c r="BK279" s="411"/>
      <c r="BL279" s="411"/>
      <c r="BM279" s="411"/>
      <c r="BN279" s="411"/>
      <c r="BO279" s="411"/>
      <c r="BP279" s="411"/>
      <c r="BQ279" s="411"/>
      <c r="BR279" s="411"/>
      <c r="BS279" s="411"/>
      <c r="BT279" s="411"/>
      <c r="BU279" s="411"/>
      <c r="BV279" s="411"/>
      <c r="BW279" s="411"/>
      <c r="BX279" s="411"/>
      <c r="BY279" s="411"/>
      <c r="BZ279" s="411"/>
      <c r="CA279" s="411"/>
      <c r="CB279" s="411"/>
      <c r="CC279" s="411"/>
      <c r="CD279" s="411"/>
      <c r="CE279" s="411"/>
      <c r="CF279" s="411"/>
      <c r="CG279" s="411"/>
      <c r="CH279" s="411"/>
      <c r="CI279" s="411"/>
      <c r="CJ279" s="411"/>
      <c r="CK279" s="411"/>
      <c r="CL279" s="411"/>
      <c r="CM279" s="254"/>
    </row>
    <row r="282" spans="2:91" ht="12.75" customHeight="1" x14ac:dyDescent="0.2">
      <c r="B282" s="226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27"/>
      <c r="AC282" s="227"/>
      <c r="AD282" s="227"/>
      <c r="AE282" s="227"/>
      <c r="AF282" s="227"/>
      <c r="AG282" s="227"/>
      <c r="AH282" s="227"/>
      <c r="AI282" s="227"/>
      <c r="AJ282" s="227"/>
      <c r="AK282" s="227"/>
      <c r="AL282" s="227"/>
      <c r="AM282" s="227"/>
      <c r="AN282" s="227"/>
      <c r="AO282" s="227"/>
      <c r="AP282" s="227"/>
      <c r="AQ282" s="227"/>
      <c r="AR282" s="227"/>
      <c r="AS282" s="228"/>
      <c r="AV282" s="226"/>
      <c r="AW282" s="227"/>
      <c r="AX282" s="227"/>
      <c r="AY282" s="227"/>
      <c r="AZ282" s="227"/>
      <c r="BA282" s="227"/>
      <c r="BB282" s="227"/>
      <c r="BC282" s="227"/>
      <c r="BD282" s="227"/>
      <c r="BE282" s="227"/>
      <c r="BF282" s="227"/>
      <c r="BG282" s="227"/>
      <c r="BH282" s="227"/>
      <c r="BI282" s="227"/>
      <c r="BJ282" s="227"/>
      <c r="BK282" s="227"/>
      <c r="BL282" s="227"/>
      <c r="BM282" s="227"/>
      <c r="BN282" s="227"/>
      <c r="BO282" s="227"/>
      <c r="BP282" s="227"/>
      <c r="BQ282" s="227"/>
      <c r="BR282" s="227"/>
      <c r="BS282" s="227"/>
      <c r="BT282" s="227"/>
      <c r="BU282" s="227"/>
      <c r="BV282" s="227"/>
      <c r="BW282" s="227"/>
      <c r="BX282" s="227"/>
      <c r="BY282" s="227"/>
      <c r="BZ282" s="227"/>
      <c r="CA282" s="227"/>
      <c r="CB282" s="227"/>
      <c r="CC282" s="227"/>
      <c r="CD282" s="227"/>
      <c r="CE282" s="227"/>
      <c r="CF282" s="227"/>
      <c r="CG282" s="227"/>
      <c r="CH282" s="227"/>
      <c r="CI282" s="227"/>
      <c r="CJ282" s="227"/>
      <c r="CK282" s="227"/>
      <c r="CL282" s="227"/>
      <c r="CM282" s="228"/>
    </row>
    <row r="283" spans="2:91" ht="12.75" customHeight="1" x14ac:dyDescent="0.2">
      <c r="B283" s="229"/>
      <c r="C283" s="439" t="s">
        <v>168</v>
      </c>
      <c r="D283" s="440"/>
      <c r="E283" s="440"/>
      <c r="F283" s="440"/>
      <c r="G283" s="440"/>
      <c r="H283" s="440"/>
      <c r="I283" s="440"/>
      <c r="J283" s="440"/>
      <c r="K283" s="441"/>
      <c r="L283" s="425">
        <f>'July 1 to 15, 2018'!A26</f>
        <v>17</v>
      </c>
      <c r="M283" s="426"/>
      <c r="N283" s="429">
        <f>'July 1 to 15, 2018'!B26</f>
        <v>0</v>
      </c>
      <c r="O283" s="429"/>
      <c r="P283" s="429"/>
      <c r="Q283" s="429"/>
      <c r="R283" s="429"/>
      <c r="S283" s="429"/>
      <c r="T283" s="429"/>
      <c r="U283" s="429"/>
      <c r="V283" s="429"/>
      <c r="W283" s="429"/>
      <c r="X283" s="430"/>
      <c r="Y283" s="433" t="s">
        <v>190</v>
      </c>
      <c r="Z283" s="434"/>
      <c r="AA283" s="434"/>
      <c r="AB283" s="434"/>
      <c r="AC283" s="434"/>
      <c r="AD283" s="434"/>
      <c r="AE283" s="434"/>
      <c r="AF283" s="434"/>
      <c r="AG283" s="434"/>
      <c r="AH283" s="434"/>
      <c r="AI283" s="435"/>
      <c r="AJ283" s="227"/>
      <c r="AK283" s="227"/>
      <c r="AL283" s="227"/>
      <c r="AM283" s="227"/>
      <c r="AN283" s="227"/>
      <c r="AO283" s="227"/>
      <c r="AP283" s="227"/>
      <c r="AQ283" s="227"/>
      <c r="AR283" s="228"/>
      <c r="AS283" s="230"/>
      <c r="AV283" s="229"/>
      <c r="AW283" s="424" t="s">
        <v>168</v>
      </c>
      <c r="AX283" s="424"/>
      <c r="AY283" s="424"/>
      <c r="AZ283" s="424"/>
      <c r="BA283" s="424"/>
      <c r="BB283" s="424"/>
      <c r="BC283" s="424"/>
      <c r="BD283" s="424"/>
      <c r="BE283" s="424"/>
      <c r="BF283" s="425">
        <f>'July 1 to 15, 2018'!A27</f>
        <v>18</v>
      </c>
      <c r="BG283" s="426"/>
      <c r="BH283" s="429">
        <f>'July 1 to 15, 2018'!B27</f>
        <v>0</v>
      </c>
      <c r="BI283" s="429"/>
      <c r="BJ283" s="429"/>
      <c r="BK283" s="429"/>
      <c r="BL283" s="429"/>
      <c r="BM283" s="429"/>
      <c r="BN283" s="429"/>
      <c r="BO283" s="429"/>
      <c r="BP283" s="429"/>
      <c r="BQ283" s="429"/>
      <c r="BR283" s="430"/>
      <c r="BS283" s="433" t="s">
        <v>190</v>
      </c>
      <c r="BT283" s="434"/>
      <c r="BU283" s="434"/>
      <c r="BV283" s="434"/>
      <c r="BW283" s="434"/>
      <c r="BX283" s="434"/>
      <c r="BY283" s="434"/>
      <c r="BZ283" s="434"/>
      <c r="CA283" s="434"/>
      <c r="CB283" s="434"/>
      <c r="CC283" s="435"/>
      <c r="CD283" s="227"/>
      <c r="CE283" s="227"/>
      <c r="CF283" s="227"/>
      <c r="CG283" s="227"/>
      <c r="CH283" s="227"/>
      <c r="CI283" s="227"/>
      <c r="CJ283" s="227"/>
      <c r="CK283" s="227"/>
      <c r="CL283" s="228"/>
      <c r="CM283" s="230"/>
    </row>
    <row r="284" spans="2:91" ht="12.75" customHeight="1" x14ac:dyDescent="0.2">
      <c r="B284" s="229"/>
      <c r="C284" s="442"/>
      <c r="D284" s="443"/>
      <c r="E284" s="443"/>
      <c r="F284" s="443"/>
      <c r="G284" s="443"/>
      <c r="H284" s="443"/>
      <c r="I284" s="443"/>
      <c r="J284" s="443"/>
      <c r="K284" s="444"/>
      <c r="L284" s="427"/>
      <c r="M284" s="428"/>
      <c r="N284" s="431"/>
      <c r="O284" s="431"/>
      <c r="P284" s="431"/>
      <c r="Q284" s="431"/>
      <c r="R284" s="431"/>
      <c r="S284" s="431"/>
      <c r="T284" s="431"/>
      <c r="U284" s="431"/>
      <c r="V284" s="431"/>
      <c r="W284" s="431"/>
      <c r="X284" s="432"/>
      <c r="Y284" s="436"/>
      <c r="Z284" s="437"/>
      <c r="AA284" s="437"/>
      <c r="AB284" s="437"/>
      <c r="AC284" s="437"/>
      <c r="AD284" s="437"/>
      <c r="AE284" s="437"/>
      <c r="AF284" s="437"/>
      <c r="AG284" s="437"/>
      <c r="AH284" s="437"/>
      <c r="AI284" s="438"/>
      <c r="AJ284" s="231"/>
      <c r="AK284" s="231"/>
      <c r="AL284" s="231"/>
      <c r="AM284" s="231"/>
      <c r="AN284" s="231"/>
      <c r="AO284" s="231"/>
      <c r="AP284" s="231"/>
      <c r="AQ284" s="231"/>
      <c r="AR284" s="232"/>
      <c r="AS284" s="230"/>
      <c r="AV284" s="229"/>
      <c r="AW284" s="424"/>
      <c r="AX284" s="424"/>
      <c r="AY284" s="424"/>
      <c r="AZ284" s="424"/>
      <c r="BA284" s="424"/>
      <c r="BB284" s="424"/>
      <c r="BC284" s="424"/>
      <c r="BD284" s="424"/>
      <c r="BE284" s="424"/>
      <c r="BF284" s="427"/>
      <c r="BG284" s="428"/>
      <c r="BH284" s="431"/>
      <c r="BI284" s="431"/>
      <c r="BJ284" s="431"/>
      <c r="BK284" s="431"/>
      <c r="BL284" s="431"/>
      <c r="BM284" s="431"/>
      <c r="BN284" s="431"/>
      <c r="BO284" s="431"/>
      <c r="BP284" s="431"/>
      <c r="BQ284" s="431"/>
      <c r="BR284" s="432"/>
      <c r="BS284" s="436"/>
      <c r="BT284" s="437"/>
      <c r="BU284" s="437"/>
      <c r="BV284" s="437"/>
      <c r="BW284" s="437"/>
      <c r="BX284" s="437"/>
      <c r="BY284" s="437"/>
      <c r="BZ284" s="437"/>
      <c r="CA284" s="437"/>
      <c r="CB284" s="437"/>
      <c r="CC284" s="438"/>
      <c r="CD284" s="231"/>
      <c r="CE284" s="231"/>
      <c r="CF284" s="231"/>
      <c r="CG284" s="231"/>
      <c r="CH284" s="231"/>
      <c r="CI284" s="231"/>
      <c r="CJ284" s="231"/>
      <c r="CK284" s="231"/>
      <c r="CL284" s="232"/>
      <c r="CM284" s="230"/>
    </row>
    <row r="285" spans="2:91" ht="12.75" customHeight="1" x14ac:dyDescent="0.2">
      <c r="B285" s="229"/>
      <c r="C285" s="439" t="s">
        <v>169</v>
      </c>
      <c r="D285" s="440"/>
      <c r="E285" s="440"/>
      <c r="F285" s="440"/>
      <c r="G285" s="440"/>
      <c r="H285" s="440"/>
      <c r="I285" s="440"/>
      <c r="J285" s="440"/>
      <c r="K285" s="441"/>
      <c r="L285" s="439">
        <f>'July 1 to 15, 2018'!C26</f>
        <v>0</v>
      </c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1"/>
      <c r="Y285" s="436"/>
      <c r="Z285" s="437"/>
      <c r="AA285" s="437"/>
      <c r="AB285" s="437"/>
      <c r="AC285" s="437"/>
      <c r="AD285" s="437"/>
      <c r="AE285" s="437"/>
      <c r="AF285" s="437"/>
      <c r="AG285" s="437"/>
      <c r="AH285" s="437"/>
      <c r="AI285" s="438"/>
      <c r="AJ285" s="231"/>
      <c r="AK285" s="231"/>
      <c r="AL285" s="231"/>
      <c r="AM285" s="231"/>
      <c r="AN285" s="231"/>
      <c r="AO285" s="231"/>
      <c r="AP285" s="231"/>
      <c r="AQ285" s="231"/>
      <c r="AR285" s="232"/>
      <c r="AS285" s="230"/>
      <c r="AV285" s="229"/>
      <c r="AW285" s="439" t="s">
        <v>169</v>
      </c>
      <c r="AX285" s="440"/>
      <c r="AY285" s="440"/>
      <c r="AZ285" s="440"/>
      <c r="BA285" s="440"/>
      <c r="BB285" s="440"/>
      <c r="BC285" s="440"/>
      <c r="BD285" s="440"/>
      <c r="BE285" s="441"/>
      <c r="BF285" s="445">
        <f>'July 1 to 15, 2018'!C27</f>
        <v>0</v>
      </c>
      <c r="BG285" s="446"/>
      <c r="BH285" s="446"/>
      <c r="BI285" s="446"/>
      <c r="BJ285" s="446"/>
      <c r="BK285" s="446"/>
      <c r="BL285" s="446"/>
      <c r="BM285" s="446"/>
      <c r="BN285" s="446"/>
      <c r="BO285" s="446"/>
      <c r="BP285" s="446"/>
      <c r="BQ285" s="446"/>
      <c r="BR285" s="447"/>
      <c r="BS285" s="436"/>
      <c r="BT285" s="437"/>
      <c r="BU285" s="437"/>
      <c r="BV285" s="437"/>
      <c r="BW285" s="437"/>
      <c r="BX285" s="437"/>
      <c r="BY285" s="437"/>
      <c r="BZ285" s="437"/>
      <c r="CA285" s="437"/>
      <c r="CB285" s="437"/>
      <c r="CC285" s="438"/>
      <c r="CD285" s="231"/>
      <c r="CE285" s="231"/>
      <c r="CF285" s="231"/>
      <c r="CG285" s="231"/>
      <c r="CH285" s="231"/>
      <c r="CI285" s="231"/>
      <c r="CJ285" s="231"/>
      <c r="CK285" s="231"/>
      <c r="CL285" s="232"/>
      <c r="CM285" s="230"/>
    </row>
    <row r="286" spans="2:91" ht="12.75" customHeight="1" x14ac:dyDescent="0.2">
      <c r="B286" s="233"/>
      <c r="C286" s="442"/>
      <c r="D286" s="443"/>
      <c r="E286" s="443"/>
      <c r="F286" s="443"/>
      <c r="G286" s="443"/>
      <c r="H286" s="443"/>
      <c r="I286" s="443"/>
      <c r="J286" s="443"/>
      <c r="K286" s="444"/>
      <c r="L286" s="442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4"/>
      <c r="Y286" s="448">
        <f>'July 1 to 15, 2018'!B50</f>
        <v>0</v>
      </c>
      <c r="Z286" s="449"/>
      <c r="AA286" s="449"/>
      <c r="AB286" s="449"/>
      <c r="AC286" s="449"/>
      <c r="AD286" s="449"/>
      <c r="AE286" s="449"/>
      <c r="AF286" s="449"/>
      <c r="AG286" s="449"/>
      <c r="AH286" s="449"/>
      <c r="AI286" s="450"/>
      <c r="AJ286" s="234"/>
      <c r="AK286" s="234"/>
      <c r="AL286" s="234"/>
      <c r="AM286" s="234"/>
      <c r="AN286" s="234"/>
      <c r="AO286" s="234"/>
      <c r="AP286" s="234"/>
      <c r="AQ286" s="234"/>
      <c r="AR286" s="235"/>
      <c r="AS286" s="230"/>
      <c r="AV286" s="233"/>
      <c r="AW286" s="442"/>
      <c r="AX286" s="443"/>
      <c r="AY286" s="443"/>
      <c r="AZ286" s="443"/>
      <c r="BA286" s="443"/>
      <c r="BB286" s="443"/>
      <c r="BC286" s="443"/>
      <c r="BD286" s="443"/>
      <c r="BE286" s="444"/>
      <c r="BF286" s="442"/>
      <c r="BG286" s="443"/>
      <c r="BH286" s="443"/>
      <c r="BI286" s="443"/>
      <c r="BJ286" s="443"/>
      <c r="BK286" s="443"/>
      <c r="BL286" s="443"/>
      <c r="BM286" s="443"/>
      <c r="BN286" s="443"/>
      <c r="BO286" s="443"/>
      <c r="BP286" s="443"/>
      <c r="BQ286" s="443"/>
      <c r="BR286" s="444"/>
      <c r="BS286" s="448" t="str">
        <f>'July 1 to 15, 2018'!B6</f>
        <v>December 15, 2018</v>
      </c>
      <c r="BT286" s="449"/>
      <c r="BU286" s="449"/>
      <c r="BV286" s="449"/>
      <c r="BW286" s="449"/>
      <c r="BX286" s="449"/>
      <c r="BY286" s="449"/>
      <c r="BZ286" s="449"/>
      <c r="CA286" s="449"/>
      <c r="CB286" s="449"/>
      <c r="CC286" s="450"/>
      <c r="CD286" s="234"/>
      <c r="CE286" s="234"/>
      <c r="CF286" s="234"/>
      <c r="CG286" s="234"/>
      <c r="CH286" s="234"/>
      <c r="CI286" s="234"/>
      <c r="CJ286" s="234"/>
      <c r="CK286" s="234"/>
      <c r="CL286" s="235"/>
      <c r="CM286" s="230"/>
    </row>
    <row r="287" spans="2:91" ht="12.75" customHeight="1" x14ac:dyDescent="0.2">
      <c r="B287" s="236"/>
      <c r="J287" s="237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9"/>
      <c r="X287" s="239"/>
      <c r="Y287" s="239"/>
      <c r="Z287" s="239"/>
      <c r="AA287" s="239"/>
      <c r="AB287" s="239"/>
      <c r="AC287" s="239"/>
      <c r="AD287" s="239"/>
      <c r="AE287" s="239"/>
      <c r="AF287" s="239"/>
      <c r="AG287" s="239"/>
      <c r="AH287" s="239"/>
      <c r="AI287" s="239"/>
      <c r="AJ287" s="239"/>
      <c r="AK287" s="239"/>
      <c r="AL287" s="239"/>
      <c r="AM287" s="239"/>
      <c r="AN287" s="239"/>
      <c r="AO287" s="239"/>
      <c r="AP287" s="239"/>
      <c r="AQ287" s="239"/>
      <c r="AR287" s="239"/>
      <c r="AS287" s="230"/>
      <c r="AV287" s="236"/>
      <c r="BD287" s="237"/>
      <c r="BE287" s="238"/>
      <c r="BF287" s="238"/>
      <c r="BG287" s="238"/>
      <c r="BH287" s="238"/>
      <c r="BI287" s="238"/>
      <c r="BJ287" s="238"/>
      <c r="BK287" s="238"/>
      <c r="BL287" s="238"/>
      <c r="BM287" s="238"/>
      <c r="BN287" s="238"/>
      <c r="BO287" s="238"/>
      <c r="BP287" s="238"/>
      <c r="BQ287" s="239"/>
      <c r="BR287" s="239"/>
      <c r="BS287" s="239"/>
      <c r="BT287" s="239"/>
      <c r="BU287" s="239"/>
      <c r="BV287" s="239"/>
      <c r="BW287" s="239"/>
      <c r="BX287" s="239"/>
      <c r="BY287" s="239"/>
      <c r="BZ287" s="239"/>
      <c r="CA287" s="239"/>
      <c r="CB287" s="239"/>
      <c r="CC287" s="239"/>
      <c r="CD287" s="239"/>
      <c r="CE287" s="239"/>
      <c r="CF287" s="239"/>
      <c r="CG287" s="239"/>
      <c r="CH287" s="239"/>
      <c r="CI287" s="239"/>
      <c r="CJ287" s="239"/>
      <c r="CK287" s="239"/>
      <c r="CL287" s="239"/>
      <c r="CM287" s="230"/>
    </row>
    <row r="288" spans="2:91" ht="12.75" customHeight="1" x14ac:dyDescent="0.2">
      <c r="B288" s="233"/>
      <c r="C288" s="240"/>
      <c r="D288" s="241"/>
      <c r="E288" s="241"/>
      <c r="F288" s="241"/>
      <c r="G288" s="241"/>
      <c r="H288" s="241"/>
      <c r="I288" s="241"/>
      <c r="J288" s="241"/>
      <c r="K288" s="241"/>
      <c r="L288" s="241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S288" s="230"/>
      <c r="AV288" s="233"/>
      <c r="AW288" s="240"/>
      <c r="AX288" s="241"/>
      <c r="AY288" s="241"/>
      <c r="AZ288" s="241"/>
      <c r="BA288" s="241"/>
      <c r="BB288" s="241"/>
      <c r="BC288" s="241"/>
      <c r="BD288" s="241"/>
      <c r="BE288" s="241"/>
      <c r="BF288" s="241"/>
      <c r="BG288" s="239"/>
      <c r="BH288" s="239"/>
      <c r="BI288" s="239"/>
      <c r="BJ288" s="239"/>
      <c r="BK288" s="239"/>
      <c r="BL288" s="239"/>
      <c r="BM288" s="239"/>
      <c r="BN288" s="239"/>
      <c r="BO288" s="239"/>
      <c r="BP288" s="239"/>
      <c r="BQ288" s="239"/>
      <c r="BR288" s="239"/>
      <c r="BS288" s="239"/>
      <c r="BT288" s="239"/>
      <c r="CM288" s="230"/>
    </row>
    <row r="289" spans="2:91" ht="12.75" customHeight="1" x14ac:dyDescent="0.2">
      <c r="B289" s="242"/>
      <c r="C289" s="451" t="s">
        <v>170</v>
      </c>
      <c r="D289" s="452"/>
      <c r="E289" s="452"/>
      <c r="F289" s="452"/>
      <c r="G289" s="452"/>
      <c r="H289" s="452"/>
      <c r="I289" s="243"/>
      <c r="J289" s="244"/>
      <c r="K289" s="244"/>
      <c r="L289" s="244"/>
      <c r="M289" s="244"/>
      <c r="N289" s="244"/>
      <c r="O289" s="244"/>
      <c r="P289" s="244"/>
      <c r="Q289" s="245"/>
      <c r="R289" s="404">
        <f>'July 1 to 15, 2018'!AL26</f>
        <v>0</v>
      </c>
      <c r="S289" s="404"/>
      <c r="T289" s="404"/>
      <c r="U289" s="404"/>
      <c r="V289" s="404"/>
      <c r="W289" s="244"/>
      <c r="X289" s="246"/>
      <c r="Y289" s="239"/>
      <c r="Z289" s="239"/>
      <c r="AA289" s="453" t="s">
        <v>191</v>
      </c>
      <c r="AB289" s="454"/>
      <c r="AC289" s="454"/>
      <c r="AD289" s="454"/>
      <c r="AE289" s="454"/>
      <c r="AF289" s="454"/>
      <c r="AG289" s="454"/>
      <c r="AH289" s="454"/>
      <c r="AI289" s="454"/>
      <c r="AJ289" s="454"/>
      <c r="AK289" s="454"/>
      <c r="AL289" s="454"/>
      <c r="AM289" s="454"/>
      <c r="AN289" s="454"/>
      <c r="AO289" s="454"/>
      <c r="AP289" s="454"/>
      <c r="AQ289" s="454"/>
      <c r="AR289" s="455"/>
      <c r="AS289" s="230"/>
      <c r="AV289" s="242"/>
      <c r="AW289" s="451" t="s">
        <v>170</v>
      </c>
      <c r="AX289" s="452"/>
      <c r="AY289" s="452"/>
      <c r="AZ289" s="452"/>
      <c r="BA289" s="452"/>
      <c r="BB289" s="452"/>
      <c r="BC289" s="243"/>
      <c r="BD289" s="244"/>
      <c r="BE289" s="244"/>
      <c r="BF289" s="244"/>
      <c r="BG289" s="244"/>
      <c r="BH289" s="244"/>
      <c r="BI289" s="244"/>
      <c r="BJ289" s="244"/>
      <c r="BK289" s="245"/>
      <c r="BL289" s="404">
        <f>'July 1 to 15, 2018'!AL27</f>
        <v>0</v>
      </c>
      <c r="BM289" s="419"/>
      <c r="BN289" s="419"/>
      <c r="BO289" s="419"/>
      <c r="BP289" s="419"/>
      <c r="BQ289" s="244"/>
      <c r="BR289" s="246"/>
      <c r="BS289" s="239"/>
      <c r="BT289" s="239"/>
      <c r="BU289" s="453" t="s">
        <v>191</v>
      </c>
      <c r="BV289" s="454"/>
      <c r="BW289" s="454"/>
      <c r="BX289" s="454"/>
      <c r="BY289" s="454"/>
      <c r="BZ289" s="454"/>
      <c r="CA289" s="454"/>
      <c r="CB289" s="454"/>
      <c r="CC289" s="454"/>
      <c r="CD289" s="454"/>
      <c r="CE289" s="454"/>
      <c r="CF289" s="454"/>
      <c r="CG289" s="454"/>
      <c r="CH289" s="454"/>
      <c r="CI289" s="454"/>
      <c r="CJ289" s="454"/>
      <c r="CK289" s="454"/>
      <c r="CL289" s="455"/>
      <c r="CM289" s="230"/>
    </row>
    <row r="290" spans="2:91" ht="12.75" customHeight="1" x14ac:dyDescent="0.2">
      <c r="B290" s="247"/>
      <c r="C290" s="248"/>
      <c r="D290" s="249" t="s">
        <v>189</v>
      </c>
      <c r="E290" s="250"/>
      <c r="F290" s="250"/>
      <c r="G290" s="250"/>
      <c r="H290" s="250"/>
      <c r="I290" s="251"/>
      <c r="J290" s="252"/>
      <c r="K290" s="252"/>
      <c r="L290" s="402">
        <f>'July 1 to 15, 2018'!AI26</f>
        <v>0</v>
      </c>
      <c r="M290" s="402"/>
      <c r="N290" s="402"/>
      <c r="O290" s="402"/>
      <c r="P290" s="252"/>
      <c r="Q290" s="253"/>
      <c r="R290" s="252"/>
      <c r="S290" s="252"/>
      <c r="T290" s="252"/>
      <c r="U290" s="252"/>
      <c r="V290" s="252"/>
      <c r="W290" s="252"/>
      <c r="X290" s="254"/>
      <c r="Y290" s="239"/>
      <c r="Z290" s="239"/>
      <c r="AA290" s="255" t="s">
        <v>184</v>
      </c>
      <c r="AB290" s="256"/>
      <c r="AC290" s="256"/>
      <c r="AD290" s="257"/>
      <c r="AE290" s="257"/>
      <c r="AF290" s="257"/>
      <c r="AG290" s="256"/>
      <c r="AH290" s="256"/>
      <c r="AI290" s="256"/>
      <c r="AJ290" s="256"/>
      <c r="AK290" s="257"/>
      <c r="AL290" s="257"/>
      <c r="AM290" s="258"/>
      <c r="AN290" s="405">
        <f>'July 1 to 15, 2018'!BR26</f>
        <v>0</v>
      </c>
      <c r="AO290" s="405"/>
      <c r="AP290" s="405"/>
      <c r="AQ290" s="405"/>
      <c r="AR290" s="406"/>
      <c r="AS290" s="230"/>
      <c r="AV290" s="247"/>
      <c r="AW290" s="248"/>
      <c r="AX290" s="249" t="s">
        <v>189</v>
      </c>
      <c r="AY290" s="250"/>
      <c r="AZ290" s="250"/>
      <c r="BA290" s="250"/>
      <c r="BB290" s="250"/>
      <c r="BC290" s="251"/>
      <c r="BD290" s="252"/>
      <c r="BE290" s="252"/>
      <c r="BF290" s="402">
        <f>'July 1 to 15, 2018'!AI27</f>
        <v>0</v>
      </c>
      <c r="BG290" s="403"/>
      <c r="BH290" s="403"/>
      <c r="BI290" s="403"/>
      <c r="BJ290" s="252"/>
      <c r="BK290" s="253"/>
      <c r="BL290" s="252"/>
      <c r="BM290" s="252"/>
      <c r="BN290" s="252"/>
      <c r="BO290" s="252"/>
      <c r="BP290" s="252"/>
      <c r="BQ290" s="252"/>
      <c r="BR290" s="254"/>
      <c r="BS290" s="239"/>
      <c r="BT290" s="239"/>
      <c r="BU290" s="255" t="s">
        <v>184</v>
      </c>
      <c r="BV290" s="256"/>
      <c r="BW290" s="256"/>
      <c r="BX290" s="257"/>
      <c r="BY290" s="257"/>
      <c r="BZ290" s="257"/>
      <c r="CA290" s="256"/>
      <c r="CB290" s="256"/>
      <c r="CC290" s="256"/>
      <c r="CD290" s="256"/>
      <c r="CE290" s="257"/>
      <c r="CF290" s="257"/>
      <c r="CG290" s="258"/>
      <c r="CH290" s="405">
        <f>'July 1 to 15, 2018'!BR27</f>
        <v>0</v>
      </c>
      <c r="CI290" s="405"/>
      <c r="CJ290" s="405"/>
      <c r="CK290" s="405"/>
      <c r="CL290" s="406"/>
      <c r="CM290" s="230"/>
    </row>
    <row r="291" spans="2:91" ht="12.75" customHeight="1" x14ac:dyDescent="0.2">
      <c r="B291" s="247"/>
      <c r="C291" s="421" t="s">
        <v>171</v>
      </c>
      <c r="D291" s="422"/>
      <c r="E291" s="422"/>
      <c r="F291" s="422"/>
      <c r="G291" s="422"/>
      <c r="H291" s="422"/>
      <c r="I291" s="259"/>
      <c r="J291" s="257"/>
      <c r="K291" s="257"/>
      <c r="L291" s="405">
        <f>'July 1 to 15, 2018'!AS26</f>
        <v>0</v>
      </c>
      <c r="M291" s="405"/>
      <c r="N291" s="405"/>
      <c r="O291" s="405"/>
      <c r="P291" s="257"/>
      <c r="Q291" s="258"/>
      <c r="R291" s="405">
        <f>'July 1 to 15, 2018'!AT26</f>
        <v>0</v>
      </c>
      <c r="S291" s="405"/>
      <c r="T291" s="405"/>
      <c r="U291" s="405"/>
      <c r="V291" s="405"/>
      <c r="W291" s="257"/>
      <c r="X291" s="260"/>
      <c r="Y291" s="239"/>
      <c r="Z291" s="239"/>
      <c r="AA291" s="261" t="s">
        <v>139</v>
      </c>
      <c r="AB291" s="262"/>
      <c r="AC291" s="262"/>
      <c r="AD291" s="244"/>
      <c r="AE291" s="244"/>
      <c r="AF291" s="244"/>
      <c r="AG291" s="262"/>
      <c r="AH291" s="262"/>
      <c r="AI291" s="262"/>
      <c r="AJ291" s="262"/>
      <c r="AK291" s="244"/>
      <c r="AL291" s="244"/>
      <c r="AM291" s="245"/>
      <c r="AN291" s="244"/>
      <c r="AO291" s="244"/>
      <c r="AP291" s="244"/>
      <c r="AQ291" s="244"/>
      <c r="AR291" s="246"/>
      <c r="AS291" s="230"/>
      <c r="AV291" s="247"/>
      <c r="AW291" s="421" t="s">
        <v>171</v>
      </c>
      <c r="AX291" s="422"/>
      <c r="AY291" s="422"/>
      <c r="AZ291" s="422"/>
      <c r="BA291" s="422"/>
      <c r="BB291" s="422"/>
      <c r="BC291" s="259"/>
      <c r="BD291" s="257"/>
      <c r="BE291" s="257"/>
      <c r="BF291" s="405">
        <f>'July 1 to 15, 2018'!AS27</f>
        <v>0</v>
      </c>
      <c r="BG291" s="423"/>
      <c r="BH291" s="423"/>
      <c r="BI291" s="423"/>
      <c r="BJ291" s="257"/>
      <c r="BK291" s="258"/>
      <c r="BL291" s="405">
        <f>'July 1 to 15, 2018'!AT27</f>
        <v>0</v>
      </c>
      <c r="BM291" s="423"/>
      <c r="BN291" s="423"/>
      <c r="BO291" s="423"/>
      <c r="BP291" s="423"/>
      <c r="BQ291" s="257"/>
      <c r="BR291" s="260"/>
      <c r="BS291" s="239"/>
      <c r="BT291" s="239"/>
      <c r="BU291" s="261" t="s">
        <v>139</v>
      </c>
      <c r="BV291" s="262"/>
      <c r="BW291" s="262"/>
      <c r="BX291" s="244"/>
      <c r="BY291" s="244"/>
      <c r="BZ291" s="244"/>
      <c r="CA291" s="262"/>
      <c r="CB291" s="262"/>
      <c r="CC291" s="262"/>
      <c r="CD291" s="262"/>
      <c r="CE291" s="244"/>
      <c r="CF291" s="244"/>
      <c r="CG291" s="245"/>
      <c r="CH291" s="244"/>
      <c r="CI291" s="244"/>
      <c r="CJ291" s="244"/>
      <c r="CK291" s="244"/>
      <c r="CL291" s="246"/>
      <c r="CM291" s="230"/>
    </row>
    <row r="292" spans="2:91" ht="12.75" customHeight="1" x14ac:dyDescent="0.2">
      <c r="B292" s="233"/>
      <c r="C292" s="303" t="s">
        <v>172</v>
      </c>
      <c r="D292" s="304"/>
      <c r="E292" s="304"/>
      <c r="F292" s="304"/>
      <c r="G292" s="304"/>
      <c r="H292" s="304"/>
      <c r="I292" s="304"/>
      <c r="J292" s="257"/>
      <c r="K292" s="257"/>
      <c r="L292" s="257"/>
      <c r="M292" s="257"/>
      <c r="N292" s="257"/>
      <c r="O292" s="257"/>
      <c r="P292" s="257"/>
      <c r="Q292" s="258"/>
      <c r="R292" s="405">
        <f>'July 1 to 15, 2018'!AQ26</f>
        <v>0</v>
      </c>
      <c r="S292" s="405"/>
      <c r="T292" s="405"/>
      <c r="U292" s="405"/>
      <c r="V292" s="405"/>
      <c r="W292" s="257"/>
      <c r="X292" s="260"/>
      <c r="Y292" s="239"/>
      <c r="Z292" s="239"/>
      <c r="AA292" s="233"/>
      <c r="AB292" s="241" t="s">
        <v>140</v>
      </c>
      <c r="AC292" s="241"/>
      <c r="AD292" s="239"/>
      <c r="AE292" s="239"/>
      <c r="AF292" s="239"/>
      <c r="AG292" s="241"/>
      <c r="AH292" s="241"/>
      <c r="AI292" s="241"/>
      <c r="AJ292" s="241"/>
      <c r="AK292" s="239"/>
      <c r="AL292" s="239"/>
      <c r="AM292" s="265"/>
      <c r="AN292" s="414">
        <f>'July 1 to 15, 2018'!BI26</f>
        <v>0</v>
      </c>
      <c r="AO292" s="414"/>
      <c r="AP292" s="414"/>
      <c r="AQ292" s="414"/>
      <c r="AR292" s="420"/>
      <c r="AS292" s="230"/>
      <c r="AV292" s="233"/>
      <c r="AW292" s="263" t="s">
        <v>172</v>
      </c>
      <c r="AX292" s="264"/>
      <c r="AY292" s="264"/>
      <c r="AZ292" s="264"/>
      <c r="BA292" s="264"/>
      <c r="BB292" s="264"/>
      <c r="BC292" s="264"/>
      <c r="BD292" s="257"/>
      <c r="BE292" s="257"/>
      <c r="BF292" s="257"/>
      <c r="BG292" s="257"/>
      <c r="BH292" s="257"/>
      <c r="BI292" s="257"/>
      <c r="BJ292" s="257"/>
      <c r="BK292" s="258"/>
      <c r="BL292" s="405">
        <f>'July 1 to 15, 2018'!AQ27</f>
        <v>0</v>
      </c>
      <c r="BM292" s="405"/>
      <c r="BN292" s="405"/>
      <c r="BO292" s="405"/>
      <c r="BP292" s="405"/>
      <c r="BQ292" s="257"/>
      <c r="BR292" s="260"/>
      <c r="BS292" s="239"/>
      <c r="BT292" s="239"/>
      <c r="BU292" s="233"/>
      <c r="BV292" s="241" t="s">
        <v>140</v>
      </c>
      <c r="BW292" s="241"/>
      <c r="BX292" s="239"/>
      <c r="BY292" s="239"/>
      <c r="BZ292" s="239"/>
      <c r="CA292" s="241"/>
      <c r="CB292" s="241"/>
      <c r="CC292" s="241"/>
      <c r="CD292" s="241"/>
      <c r="CE292" s="239"/>
      <c r="CF292" s="239"/>
      <c r="CG292" s="265"/>
      <c r="CH292" s="414">
        <f>'July 1 to 15, 2018'!BI28</f>
        <v>0</v>
      </c>
      <c r="CI292" s="414"/>
      <c r="CJ292" s="414"/>
      <c r="CK292" s="414"/>
      <c r="CL292" s="420"/>
      <c r="CM292" s="230"/>
    </row>
    <row r="293" spans="2:91" ht="12.75" customHeight="1" x14ac:dyDescent="0.2">
      <c r="B293" s="266"/>
      <c r="C293" s="240"/>
      <c r="D293" s="240"/>
      <c r="E293" s="240"/>
      <c r="F293" s="240"/>
      <c r="G293" s="240"/>
      <c r="H293" s="267"/>
      <c r="I293" s="267"/>
      <c r="J293" s="267"/>
      <c r="K293" s="267"/>
      <c r="L293" s="267"/>
      <c r="M293" s="268"/>
      <c r="N293" s="268"/>
      <c r="O293" s="268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3"/>
      <c r="AB293" s="241" t="s">
        <v>141</v>
      </c>
      <c r="AC293" s="241"/>
      <c r="AD293" s="239"/>
      <c r="AE293" s="239"/>
      <c r="AF293" s="239"/>
      <c r="AG293" s="241"/>
      <c r="AH293" s="241"/>
      <c r="AI293" s="241"/>
      <c r="AJ293" s="241"/>
      <c r="AK293" s="239"/>
      <c r="AL293" s="239"/>
      <c r="AM293" s="265"/>
      <c r="AN293" s="414">
        <f>'July 1 to 15, 2018'!BJ24</f>
        <v>0</v>
      </c>
      <c r="AO293" s="414"/>
      <c r="AP293" s="414"/>
      <c r="AQ293" s="414"/>
      <c r="AR293" s="420"/>
      <c r="AS293" s="230"/>
      <c r="AV293" s="266"/>
      <c r="AW293" s="240"/>
      <c r="AX293" s="240"/>
      <c r="AY293" s="240"/>
      <c r="AZ293" s="240"/>
      <c r="BA293" s="240"/>
      <c r="BB293" s="267"/>
      <c r="BC293" s="267"/>
      <c r="BD293" s="267"/>
      <c r="BE293" s="267"/>
      <c r="BF293" s="267"/>
      <c r="BG293" s="268"/>
      <c r="BH293" s="268"/>
      <c r="BI293" s="268"/>
      <c r="BJ293" s="239"/>
      <c r="BK293" s="239"/>
      <c r="BL293" s="239"/>
      <c r="BM293" s="239"/>
      <c r="BN293" s="239"/>
      <c r="BO293" s="239"/>
      <c r="BP293" s="239"/>
      <c r="BQ293" s="239"/>
      <c r="BR293" s="239"/>
      <c r="BS293" s="239"/>
      <c r="BT293" s="239"/>
      <c r="BU293" s="233"/>
      <c r="BV293" s="241" t="s">
        <v>141</v>
      </c>
      <c r="BW293" s="241"/>
      <c r="BX293" s="239"/>
      <c r="BY293" s="239"/>
      <c r="BZ293" s="239"/>
      <c r="CA293" s="241"/>
      <c r="CB293" s="241"/>
      <c r="CC293" s="241"/>
      <c r="CD293" s="241"/>
      <c r="CE293" s="239"/>
      <c r="CF293" s="239"/>
      <c r="CG293" s="265"/>
      <c r="CH293" s="414">
        <f>'July 1 to 15, 2018'!BJ27</f>
        <v>0</v>
      </c>
      <c r="CI293" s="414"/>
      <c r="CJ293" s="414"/>
      <c r="CK293" s="414"/>
      <c r="CL293" s="420"/>
      <c r="CM293" s="230"/>
    </row>
    <row r="294" spans="2:91" ht="12.75" customHeight="1" x14ac:dyDescent="0.2">
      <c r="B294" s="266"/>
      <c r="C294" s="240"/>
      <c r="D294" s="240"/>
      <c r="E294" s="240"/>
      <c r="F294" s="240"/>
      <c r="G294" s="240"/>
      <c r="H294" s="267"/>
      <c r="I294" s="267"/>
      <c r="J294" s="267"/>
      <c r="K294" s="267"/>
      <c r="L294" s="267"/>
      <c r="M294" s="268"/>
      <c r="N294" s="268"/>
      <c r="O294" s="268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3"/>
      <c r="AB294" s="241" t="s">
        <v>142</v>
      </c>
      <c r="AC294" s="241"/>
      <c r="AD294" s="239"/>
      <c r="AE294" s="239"/>
      <c r="AF294" s="239"/>
      <c r="AG294" s="241"/>
      <c r="AH294" s="241"/>
      <c r="AI294" s="241"/>
      <c r="AJ294" s="241"/>
      <c r="AK294" s="239"/>
      <c r="AL294" s="239"/>
      <c r="AM294" s="265"/>
      <c r="AN294" s="414">
        <f>'July 1 to 15, 2018'!BK24</f>
        <v>0</v>
      </c>
      <c r="AO294" s="414"/>
      <c r="AP294" s="414"/>
      <c r="AQ294" s="414"/>
      <c r="AR294" s="420"/>
      <c r="AS294" s="230"/>
      <c r="AV294" s="266"/>
      <c r="AW294" s="240"/>
      <c r="AX294" s="240"/>
      <c r="AY294" s="240"/>
      <c r="AZ294" s="240"/>
      <c r="BA294" s="240"/>
      <c r="BB294" s="267"/>
      <c r="BC294" s="267"/>
      <c r="BD294" s="267"/>
      <c r="BE294" s="267"/>
      <c r="BF294" s="267"/>
      <c r="BG294" s="268"/>
      <c r="BH294" s="268"/>
      <c r="BI294" s="268"/>
      <c r="BJ294" s="239"/>
      <c r="BK294" s="239"/>
      <c r="BL294" s="252"/>
      <c r="BM294" s="252"/>
      <c r="BN294" s="252"/>
      <c r="BO294" s="252"/>
      <c r="BP294" s="252"/>
      <c r="BQ294" s="239"/>
      <c r="BR294" s="239"/>
      <c r="BS294" s="239"/>
      <c r="BT294" s="239"/>
      <c r="BU294" s="233"/>
      <c r="BV294" s="241" t="s">
        <v>142</v>
      </c>
      <c r="BW294" s="241"/>
      <c r="BX294" s="239"/>
      <c r="BY294" s="239"/>
      <c r="BZ294" s="239"/>
      <c r="CA294" s="241"/>
      <c r="CB294" s="241"/>
      <c r="CC294" s="241"/>
      <c r="CD294" s="241"/>
      <c r="CE294" s="239"/>
      <c r="CF294" s="239"/>
      <c r="CG294" s="265"/>
      <c r="CH294" s="414">
        <f>'July 1 to 15, 2018'!BK27</f>
        <v>0</v>
      </c>
      <c r="CI294" s="414"/>
      <c r="CJ294" s="414"/>
      <c r="CK294" s="414"/>
      <c r="CL294" s="420"/>
      <c r="CM294" s="230"/>
    </row>
    <row r="295" spans="2:91" ht="12.75" customHeight="1" x14ac:dyDescent="0.2">
      <c r="B295" s="266"/>
      <c r="C295" s="269" t="s">
        <v>71</v>
      </c>
      <c r="D295" s="270"/>
      <c r="E295" s="270"/>
      <c r="F295" s="270"/>
      <c r="G295" s="270"/>
      <c r="H295" s="302"/>
      <c r="I295" s="302"/>
      <c r="J295" s="302"/>
      <c r="K295" s="302"/>
      <c r="L295" s="417">
        <f>L296+L297</f>
        <v>11</v>
      </c>
      <c r="M295" s="417"/>
      <c r="N295" s="417"/>
      <c r="O295" s="417"/>
      <c r="P295" s="457"/>
      <c r="Q295" s="245"/>
      <c r="R295" s="404"/>
      <c r="S295" s="404"/>
      <c r="T295" s="404"/>
      <c r="U295" s="404"/>
      <c r="V295" s="404"/>
      <c r="W295" s="244"/>
      <c r="X295" s="246"/>
      <c r="Y295" s="239"/>
      <c r="Z295" s="239"/>
      <c r="AA295" s="272"/>
      <c r="AB295" s="273"/>
      <c r="AC295" s="273"/>
      <c r="AD295" s="252"/>
      <c r="AE295" s="252"/>
      <c r="AF295" s="252"/>
      <c r="AG295" s="273"/>
      <c r="AH295" s="273"/>
      <c r="AI295" s="273"/>
      <c r="AJ295" s="273"/>
      <c r="AK295" s="252"/>
      <c r="AL295" s="252"/>
      <c r="AM295" s="253"/>
      <c r="AN295" s="252"/>
      <c r="AO295" s="252"/>
      <c r="AP295" s="252"/>
      <c r="AQ295" s="252"/>
      <c r="AR295" s="254"/>
      <c r="AS295" s="230"/>
      <c r="AV295" s="266"/>
      <c r="AW295" s="269" t="s">
        <v>71</v>
      </c>
      <c r="AX295" s="270"/>
      <c r="AY295" s="270"/>
      <c r="AZ295" s="270"/>
      <c r="BA295" s="270"/>
      <c r="BB295" s="278"/>
      <c r="BC295" s="278"/>
      <c r="BD295" s="278"/>
      <c r="BE295" s="278"/>
      <c r="BF295" s="417">
        <f>BF296+BF297</f>
        <v>11</v>
      </c>
      <c r="BG295" s="418"/>
      <c r="BH295" s="418"/>
      <c r="BI295" s="418"/>
      <c r="BJ295" s="418"/>
      <c r="BK295" s="245"/>
      <c r="BL295" s="239"/>
      <c r="BM295" s="239"/>
      <c r="BN295" s="239"/>
      <c r="BO295" s="239"/>
      <c r="BP295" s="239"/>
      <c r="BQ295" s="244"/>
      <c r="BR295" s="246"/>
      <c r="BS295" s="239"/>
      <c r="BT295" s="239"/>
      <c r="BU295" s="272"/>
      <c r="BV295" s="273"/>
      <c r="BW295" s="273"/>
      <c r="BX295" s="252"/>
      <c r="BY295" s="252"/>
      <c r="BZ295" s="252"/>
      <c r="CA295" s="273"/>
      <c r="CB295" s="273"/>
      <c r="CC295" s="273"/>
      <c r="CD295" s="273"/>
      <c r="CE295" s="252"/>
      <c r="CF295" s="252"/>
      <c r="CG295" s="253"/>
      <c r="CH295" s="252"/>
      <c r="CI295" s="252"/>
      <c r="CJ295" s="252"/>
      <c r="CK295" s="252"/>
      <c r="CL295" s="254"/>
      <c r="CM295" s="230"/>
    </row>
    <row r="296" spans="2:91" ht="12.75" customHeight="1" x14ac:dyDescent="0.2">
      <c r="B296" s="266"/>
      <c r="C296" s="266" t="s">
        <v>174</v>
      </c>
      <c r="D296" s="240"/>
      <c r="E296" s="240"/>
      <c r="F296" s="240"/>
      <c r="G296" s="240"/>
      <c r="H296" s="268"/>
      <c r="I296" s="268"/>
      <c r="J296" s="268"/>
      <c r="K296" s="268"/>
      <c r="L296" s="414">
        <f>'July 1 to 15, 2018'!AM26</f>
        <v>11</v>
      </c>
      <c r="M296" s="414"/>
      <c r="N296" s="414"/>
      <c r="O296" s="414"/>
      <c r="P296" s="239"/>
      <c r="Q296" s="265"/>
      <c r="R296" s="239"/>
      <c r="S296" s="239"/>
      <c r="T296" s="239"/>
      <c r="U296" s="239"/>
      <c r="V296" s="239"/>
      <c r="W296" s="239"/>
      <c r="X296" s="230"/>
      <c r="Y296" s="239"/>
      <c r="Z296" s="239"/>
      <c r="AA296" s="261" t="s">
        <v>143</v>
      </c>
      <c r="AB296" s="262"/>
      <c r="AC296" s="262"/>
      <c r="AD296" s="244"/>
      <c r="AE296" s="244"/>
      <c r="AF296" s="244"/>
      <c r="AG296" s="262"/>
      <c r="AH296" s="262"/>
      <c r="AI296" s="262"/>
      <c r="AJ296" s="262"/>
      <c r="AK296" s="244"/>
      <c r="AL296" s="246"/>
      <c r="AM296" s="245"/>
      <c r="AN296" s="244"/>
      <c r="AO296" s="244"/>
      <c r="AP296" s="244"/>
      <c r="AQ296" s="244"/>
      <c r="AR296" s="246"/>
      <c r="AS296" s="230"/>
      <c r="AV296" s="266"/>
      <c r="AW296" s="266" t="s">
        <v>174</v>
      </c>
      <c r="AX296" s="240"/>
      <c r="AY296" s="240"/>
      <c r="AZ296" s="240"/>
      <c r="BA296" s="240"/>
      <c r="BB296" s="268"/>
      <c r="BC296" s="268"/>
      <c r="BD296" s="268"/>
      <c r="BE296" s="268"/>
      <c r="BF296" s="414">
        <f>'July 1 to 15, 2018'!AM27</f>
        <v>11</v>
      </c>
      <c r="BG296" s="415"/>
      <c r="BH296" s="415"/>
      <c r="BI296" s="415"/>
      <c r="BJ296" s="239"/>
      <c r="BK296" s="265"/>
      <c r="BL296" s="239"/>
      <c r="BM296" s="239"/>
      <c r="BN296" s="239"/>
      <c r="BO296" s="239"/>
      <c r="BP296" s="239"/>
      <c r="BQ296" s="239"/>
      <c r="BR296" s="230"/>
      <c r="BS296" s="239"/>
      <c r="BT296" s="239"/>
      <c r="BU296" s="261" t="s">
        <v>143</v>
      </c>
      <c r="BV296" s="262"/>
      <c r="BW296" s="262"/>
      <c r="BX296" s="244"/>
      <c r="BY296" s="244"/>
      <c r="BZ296" s="244"/>
      <c r="CA296" s="262"/>
      <c r="CB296" s="262"/>
      <c r="CC296" s="262"/>
      <c r="CD296" s="262"/>
      <c r="CE296" s="244"/>
      <c r="CF296" s="246"/>
      <c r="CG296" s="245"/>
      <c r="CH296" s="244"/>
      <c r="CI296" s="244"/>
      <c r="CJ296" s="244"/>
      <c r="CK296" s="244"/>
      <c r="CL296" s="246"/>
      <c r="CM296" s="230"/>
    </row>
    <row r="297" spans="2:91" ht="12.75" customHeight="1" x14ac:dyDescent="0.2">
      <c r="B297" s="266"/>
      <c r="C297" s="274" t="s">
        <v>145</v>
      </c>
      <c r="D297" s="275"/>
      <c r="E297" s="275"/>
      <c r="F297" s="275"/>
      <c r="G297" s="275"/>
      <c r="H297" s="276"/>
      <c r="I297" s="276"/>
      <c r="J297" s="276"/>
      <c r="K297" s="276"/>
      <c r="L297" s="402">
        <f>'July 1 to 15, 2018'!AN288+'July 1 to 15, 2018'!AO26</f>
        <v>0</v>
      </c>
      <c r="M297" s="402"/>
      <c r="N297" s="402"/>
      <c r="O297" s="402"/>
      <c r="P297" s="252"/>
      <c r="Q297" s="253"/>
      <c r="R297" s="252"/>
      <c r="S297" s="252"/>
      <c r="T297" s="252"/>
      <c r="U297" s="252"/>
      <c r="V297" s="252"/>
      <c r="W297" s="252"/>
      <c r="X297" s="254"/>
      <c r="Y297" s="239"/>
      <c r="Z297" s="239"/>
      <c r="AA297" s="233"/>
      <c r="AB297" s="241" t="s">
        <v>144</v>
      </c>
      <c r="AC297" s="241"/>
      <c r="AD297" s="239"/>
      <c r="AE297" s="239"/>
      <c r="AF297" s="239"/>
      <c r="AG297" s="241"/>
      <c r="AH297" s="241"/>
      <c r="AI297" s="241"/>
      <c r="AJ297" s="241"/>
      <c r="AK297" s="239"/>
      <c r="AL297" s="230"/>
      <c r="AM297" s="265"/>
      <c r="AN297" s="414">
        <f>'July 1 to 15, 2018'!BM26</f>
        <v>0</v>
      </c>
      <c r="AO297" s="414"/>
      <c r="AP297" s="414"/>
      <c r="AQ297" s="414"/>
      <c r="AR297" s="420"/>
      <c r="AS297" s="230"/>
      <c r="AV297" s="266"/>
      <c r="AW297" s="274" t="s">
        <v>145</v>
      </c>
      <c r="AX297" s="275"/>
      <c r="AY297" s="275"/>
      <c r="AZ297" s="275"/>
      <c r="BA297" s="275"/>
      <c r="BB297" s="276"/>
      <c r="BC297" s="276"/>
      <c r="BD297" s="276"/>
      <c r="BE297" s="276"/>
      <c r="BF297" s="402">
        <f>'July 1 to 15, 2018'!CH288+'July 1 to 15, 2018'!AO27</f>
        <v>0</v>
      </c>
      <c r="BG297" s="403"/>
      <c r="BH297" s="403"/>
      <c r="BI297" s="403"/>
      <c r="BJ297" s="252"/>
      <c r="BK297" s="253"/>
      <c r="BL297" s="252"/>
      <c r="BM297" s="252"/>
      <c r="BN297" s="252"/>
      <c r="BO297" s="252"/>
      <c r="BP297" s="252"/>
      <c r="BQ297" s="252"/>
      <c r="BR297" s="254"/>
      <c r="BS297" s="239"/>
      <c r="BT297" s="239"/>
      <c r="BU297" s="233"/>
      <c r="BV297" s="241" t="s">
        <v>144</v>
      </c>
      <c r="BW297" s="241"/>
      <c r="BX297" s="239"/>
      <c r="BY297" s="239"/>
      <c r="BZ297" s="239"/>
      <c r="CA297" s="241"/>
      <c r="CB297" s="241"/>
      <c r="CC297" s="241"/>
      <c r="CD297" s="241"/>
      <c r="CE297" s="239"/>
      <c r="CF297" s="230"/>
      <c r="CG297" s="265"/>
      <c r="CH297" s="414">
        <f>'July 1 to 15, 2018'!BM27</f>
        <v>0</v>
      </c>
      <c r="CI297" s="414"/>
      <c r="CJ297" s="414"/>
      <c r="CK297" s="414"/>
      <c r="CL297" s="420"/>
      <c r="CM297" s="230"/>
    </row>
    <row r="298" spans="2:91" ht="12.75" customHeight="1" x14ac:dyDescent="0.2">
      <c r="B298" s="266"/>
      <c r="C298" s="269" t="s">
        <v>73</v>
      </c>
      <c r="D298" s="270"/>
      <c r="E298" s="270"/>
      <c r="F298" s="270"/>
      <c r="G298" s="270"/>
      <c r="H298" s="302"/>
      <c r="I298" s="302"/>
      <c r="J298" s="302"/>
      <c r="K298" s="302"/>
      <c r="L298" s="404">
        <f>L299+L300</f>
        <v>0</v>
      </c>
      <c r="M298" s="404"/>
      <c r="N298" s="404"/>
      <c r="O298" s="404"/>
      <c r="P298" s="416"/>
      <c r="Q298" s="245"/>
      <c r="R298" s="404">
        <f>'July 1 to 15, 2018'!BG26</f>
        <v>0</v>
      </c>
      <c r="S298" s="404"/>
      <c r="T298" s="404"/>
      <c r="U298" s="404"/>
      <c r="V298" s="404"/>
      <c r="W298" s="244"/>
      <c r="X298" s="246"/>
      <c r="Y298" s="239"/>
      <c r="Z298" s="239"/>
      <c r="AA298" s="233"/>
      <c r="AB298" s="241" t="s">
        <v>146</v>
      </c>
      <c r="AC298" s="241"/>
      <c r="AD298" s="239"/>
      <c r="AE298" s="239"/>
      <c r="AF298" s="239"/>
      <c r="AG298" s="241"/>
      <c r="AH298" s="241"/>
      <c r="AI298" s="241"/>
      <c r="AJ298" s="241"/>
      <c r="AK298" s="239"/>
      <c r="AL298" s="230"/>
      <c r="AM298" s="265"/>
      <c r="AN298" s="414">
        <f>'July 1 to 15, 2018'!BO26</f>
        <v>0</v>
      </c>
      <c r="AO298" s="414"/>
      <c r="AP298" s="414"/>
      <c r="AQ298" s="414"/>
      <c r="AR298" s="420"/>
      <c r="AS298" s="230"/>
      <c r="AV298" s="266"/>
      <c r="AW298" s="269" t="s">
        <v>73</v>
      </c>
      <c r="AX298" s="270"/>
      <c r="AY298" s="270"/>
      <c r="AZ298" s="270"/>
      <c r="BA298" s="270"/>
      <c r="BB298" s="278"/>
      <c r="BC298" s="278"/>
      <c r="BD298" s="278"/>
      <c r="BE298" s="278"/>
      <c r="BF298" s="404">
        <f>BF299+BF300</f>
        <v>0</v>
      </c>
      <c r="BG298" s="419"/>
      <c r="BH298" s="419"/>
      <c r="BI298" s="419"/>
      <c r="BJ298" s="419"/>
      <c r="BK298" s="245"/>
      <c r="BL298" s="404">
        <f>'July 1 to 15, 2018'!BG27</f>
        <v>0</v>
      </c>
      <c r="BM298" s="419"/>
      <c r="BN298" s="419"/>
      <c r="BO298" s="419"/>
      <c r="BP298" s="419"/>
      <c r="BQ298" s="244"/>
      <c r="BR298" s="246"/>
      <c r="BS298" s="239"/>
      <c r="BT298" s="239"/>
      <c r="BU298" s="233"/>
      <c r="BV298" s="241" t="s">
        <v>146</v>
      </c>
      <c r="BW298" s="241"/>
      <c r="BX298" s="239"/>
      <c r="BY298" s="239"/>
      <c r="BZ298" s="239"/>
      <c r="CA298" s="241"/>
      <c r="CB298" s="241"/>
      <c r="CC298" s="241"/>
      <c r="CD298" s="241"/>
      <c r="CE298" s="239"/>
      <c r="CF298" s="230"/>
      <c r="CG298" s="265"/>
      <c r="CH298" s="414">
        <f>'July 1 to 15, 2018'!BO27</f>
        <v>0</v>
      </c>
      <c r="CI298" s="414"/>
      <c r="CJ298" s="414"/>
      <c r="CK298" s="414"/>
      <c r="CL298" s="420"/>
      <c r="CM298" s="230"/>
    </row>
    <row r="299" spans="2:91" ht="12.75" customHeight="1" x14ac:dyDescent="0.2">
      <c r="B299" s="266"/>
      <c r="C299" s="266" t="s">
        <v>180</v>
      </c>
      <c r="D299" s="240"/>
      <c r="E299" s="240"/>
      <c r="F299" s="240"/>
      <c r="G299" s="240"/>
      <c r="H299" s="268"/>
      <c r="I299" s="268"/>
      <c r="J299" s="268"/>
      <c r="K299" s="268"/>
      <c r="L299" s="414">
        <f>'July 1 to 15, 2018'!BF26</f>
        <v>0</v>
      </c>
      <c r="M299" s="414"/>
      <c r="N299" s="414"/>
      <c r="O299" s="414"/>
      <c r="P299" s="239"/>
      <c r="Q299" s="265"/>
      <c r="R299" s="239"/>
      <c r="S299" s="239"/>
      <c r="T299" s="239"/>
      <c r="U299" s="239"/>
      <c r="V299" s="239"/>
      <c r="W299" s="239"/>
      <c r="X299" s="230"/>
      <c r="Y299" s="239"/>
      <c r="Z299" s="239"/>
      <c r="AA299" s="233"/>
      <c r="AB299" s="277" t="s">
        <v>883</v>
      </c>
      <c r="AC299" s="241"/>
      <c r="AD299" s="239"/>
      <c r="AE299" s="239"/>
      <c r="AF299" s="239"/>
      <c r="AG299" s="241"/>
      <c r="AH299" s="241"/>
      <c r="AI299" s="241"/>
      <c r="AJ299" s="241"/>
      <c r="AK299" s="239"/>
      <c r="AL299" s="230"/>
      <c r="AM299" s="265"/>
      <c r="AN299" s="414">
        <f>'July 1 to 15, 2018'!BN26</f>
        <v>0</v>
      </c>
      <c r="AO299" s="414"/>
      <c r="AP299" s="414"/>
      <c r="AQ299" s="414"/>
      <c r="AR299" s="420"/>
      <c r="AS299" s="230"/>
      <c r="AV299" s="266"/>
      <c r="AW299" s="266" t="s">
        <v>180</v>
      </c>
      <c r="AX299" s="240"/>
      <c r="AY299" s="240"/>
      <c r="AZ299" s="240"/>
      <c r="BA299" s="240"/>
      <c r="BB299" s="268"/>
      <c r="BC299" s="268"/>
      <c r="BD299" s="268"/>
      <c r="BE299" s="268"/>
      <c r="BF299" s="414">
        <f>'July 1 to 15, 2018'!BF27</f>
        <v>0</v>
      </c>
      <c r="BG299" s="415"/>
      <c r="BH299" s="415"/>
      <c r="BI299" s="415"/>
      <c r="BJ299" s="239"/>
      <c r="BK299" s="265"/>
      <c r="BL299" s="239"/>
      <c r="BM299" s="239"/>
      <c r="BN299" s="239"/>
      <c r="BO299" s="239"/>
      <c r="BP299" s="239"/>
      <c r="BQ299" s="239"/>
      <c r="BR299" s="230"/>
      <c r="BS299" s="239"/>
      <c r="BT299" s="239"/>
      <c r="BU299" s="233"/>
      <c r="BV299" s="277" t="s">
        <v>883</v>
      </c>
      <c r="BW299" s="241"/>
      <c r="BX299" s="239"/>
      <c r="BY299" s="239"/>
      <c r="BZ299" s="239"/>
      <c r="CA299" s="241"/>
      <c r="CB299" s="241"/>
      <c r="CC299" s="241"/>
      <c r="CD299" s="241"/>
      <c r="CE299" s="239"/>
      <c r="CF299" s="230"/>
      <c r="CG299" s="265"/>
      <c r="CH299" s="414">
        <f>'July 1 to 15, 2018'!BN27</f>
        <v>0</v>
      </c>
      <c r="CI299" s="414"/>
      <c r="CJ299" s="414"/>
      <c r="CK299" s="414"/>
      <c r="CL299" s="420"/>
      <c r="CM299" s="230"/>
    </row>
    <row r="300" spans="2:91" ht="12.75" customHeight="1" x14ac:dyDescent="0.2">
      <c r="B300" s="266"/>
      <c r="C300" s="274" t="s">
        <v>179</v>
      </c>
      <c r="D300" s="275"/>
      <c r="E300" s="275"/>
      <c r="F300" s="275"/>
      <c r="G300" s="275"/>
      <c r="H300" s="276"/>
      <c r="I300" s="276"/>
      <c r="J300" s="276"/>
      <c r="K300" s="276"/>
      <c r="L300" s="402">
        <f>'July 1 to 15, 2018'!BE26</f>
        <v>0</v>
      </c>
      <c r="M300" s="402"/>
      <c r="N300" s="402"/>
      <c r="O300" s="402"/>
      <c r="P300" s="252"/>
      <c r="Q300" s="253"/>
      <c r="R300" s="252"/>
      <c r="S300" s="252"/>
      <c r="T300" s="252"/>
      <c r="U300" s="252"/>
      <c r="V300" s="252"/>
      <c r="W300" s="252"/>
      <c r="X300" s="254"/>
      <c r="Y300" s="239"/>
      <c r="Z300" s="239"/>
      <c r="AA300" s="233"/>
      <c r="AB300" s="241"/>
      <c r="AC300" s="241"/>
      <c r="AD300" s="239"/>
      <c r="AE300" s="239"/>
      <c r="AF300" s="239"/>
      <c r="AG300" s="241"/>
      <c r="AH300" s="241"/>
      <c r="AI300" s="241"/>
      <c r="AJ300" s="241"/>
      <c r="AK300" s="239"/>
      <c r="AL300" s="230"/>
      <c r="AM300" s="265"/>
      <c r="AN300" s="239"/>
      <c r="AO300" s="239"/>
      <c r="AP300" s="239"/>
      <c r="AQ300" s="239"/>
      <c r="AR300" s="230"/>
      <c r="AS300" s="230"/>
      <c r="AV300" s="266"/>
      <c r="AW300" s="274" t="s">
        <v>179</v>
      </c>
      <c r="AX300" s="275"/>
      <c r="AY300" s="275"/>
      <c r="AZ300" s="275"/>
      <c r="BA300" s="275"/>
      <c r="BB300" s="276"/>
      <c r="BC300" s="276"/>
      <c r="BD300" s="276"/>
      <c r="BE300" s="276"/>
      <c r="BF300" s="402">
        <f>'July 1 to 15, 2018'!BE27</f>
        <v>0</v>
      </c>
      <c r="BG300" s="403"/>
      <c r="BH300" s="403"/>
      <c r="BI300" s="403"/>
      <c r="BJ300" s="252"/>
      <c r="BK300" s="253"/>
      <c r="BL300" s="252"/>
      <c r="BM300" s="252"/>
      <c r="BN300" s="252"/>
      <c r="BO300" s="252"/>
      <c r="BP300" s="252"/>
      <c r="BQ300" s="252"/>
      <c r="BR300" s="254"/>
      <c r="BS300" s="239"/>
      <c r="BT300" s="239"/>
      <c r="BU300" s="233"/>
      <c r="BV300" s="277"/>
      <c r="BW300" s="241"/>
      <c r="BX300" s="239"/>
      <c r="BY300" s="239"/>
      <c r="BZ300" s="239"/>
      <c r="CA300" s="241"/>
      <c r="CB300" s="241"/>
      <c r="CC300" s="241"/>
      <c r="CD300" s="241"/>
      <c r="CE300" s="239"/>
      <c r="CF300" s="230"/>
      <c r="CG300" s="265"/>
      <c r="CH300" s="239"/>
      <c r="CI300" s="239"/>
      <c r="CJ300" s="239"/>
      <c r="CK300" s="239"/>
      <c r="CL300" s="230"/>
      <c r="CM300" s="230"/>
    </row>
    <row r="301" spans="2:91" ht="12.75" customHeight="1" x14ac:dyDescent="0.2">
      <c r="B301" s="266"/>
      <c r="C301" s="269" t="s">
        <v>147</v>
      </c>
      <c r="D301" s="270"/>
      <c r="E301" s="270"/>
      <c r="F301" s="270"/>
      <c r="G301" s="270"/>
      <c r="H301" s="302"/>
      <c r="I301" s="302"/>
      <c r="J301" s="302"/>
      <c r="K301" s="302"/>
      <c r="L301" s="412">
        <f>L302+L303</f>
        <v>0</v>
      </c>
      <c r="M301" s="412"/>
      <c r="N301" s="412"/>
      <c r="O301" s="412"/>
      <c r="P301" s="456"/>
      <c r="Q301" s="245"/>
      <c r="R301" s="412">
        <f>SUM(Payslip!R302:U305)</f>
        <v>0</v>
      </c>
      <c r="S301" s="412"/>
      <c r="T301" s="412"/>
      <c r="U301" s="412"/>
      <c r="V301" s="412"/>
      <c r="W301" s="244"/>
      <c r="X301" s="246"/>
      <c r="Y301" s="239"/>
      <c r="Z301" s="239"/>
      <c r="AA301" s="233"/>
      <c r="AB301" s="241"/>
      <c r="AC301" s="241"/>
      <c r="AD301" s="239"/>
      <c r="AE301" s="239"/>
      <c r="AF301" s="239"/>
      <c r="AG301" s="241"/>
      <c r="AH301" s="241"/>
      <c r="AI301" s="241"/>
      <c r="AJ301" s="241"/>
      <c r="AK301" s="239"/>
      <c r="AL301" s="230"/>
      <c r="AM301" s="265"/>
      <c r="AN301" s="239"/>
      <c r="AO301" s="239"/>
      <c r="AP301" s="239"/>
      <c r="AQ301" s="239"/>
      <c r="AR301" s="230"/>
      <c r="AS301" s="230"/>
      <c r="AV301" s="266"/>
      <c r="AW301" s="269" t="s">
        <v>147</v>
      </c>
      <c r="AX301" s="270"/>
      <c r="AY301" s="270"/>
      <c r="AZ301" s="270"/>
      <c r="BA301" s="270"/>
      <c r="BB301" s="278"/>
      <c r="BC301" s="278"/>
      <c r="BD301" s="278"/>
      <c r="BE301" s="278"/>
      <c r="BF301" s="412">
        <f>BF302+BF303</f>
        <v>0</v>
      </c>
      <c r="BG301" s="413"/>
      <c r="BH301" s="413"/>
      <c r="BI301" s="413"/>
      <c r="BJ301" s="413"/>
      <c r="BK301" s="245"/>
      <c r="BL301" s="412">
        <f>SUM(Payslip!BL302:BO305)</f>
        <v>0</v>
      </c>
      <c r="BM301" s="413"/>
      <c r="BN301" s="413"/>
      <c r="BO301" s="413"/>
      <c r="BP301" s="413"/>
      <c r="BQ301" s="244"/>
      <c r="BR301" s="246"/>
      <c r="BS301" s="239"/>
      <c r="BT301" s="239"/>
      <c r="BU301" s="233"/>
      <c r="BV301" s="277"/>
      <c r="BW301" s="241"/>
      <c r="BX301" s="239"/>
      <c r="BY301" s="239"/>
      <c r="BZ301" s="239"/>
      <c r="CA301" s="241"/>
      <c r="CB301" s="241"/>
      <c r="CC301" s="241"/>
      <c r="CD301" s="241"/>
      <c r="CE301" s="239"/>
      <c r="CF301" s="230"/>
      <c r="CG301" s="265"/>
      <c r="CH301" s="239"/>
      <c r="CI301" s="239"/>
      <c r="CJ301" s="239"/>
      <c r="CK301" s="239"/>
      <c r="CL301" s="230"/>
      <c r="CM301" s="230"/>
    </row>
    <row r="302" spans="2:91" ht="12.75" customHeight="1" x14ac:dyDescent="0.2">
      <c r="B302" s="266"/>
      <c r="C302" s="266" t="s">
        <v>148</v>
      </c>
      <c r="D302" s="240"/>
      <c r="E302" s="240"/>
      <c r="F302" s="240"/>
      <c r="G302" s="240"/>
      <c r="H302" s="268"/>
      <c r="I302" s="268"/>
      <c r="J302" s="268"/>
      <c r="K302" s="268"/>
      <c r="L302" s="414">
        <f>'July 1 to 15, 2018'!AU26</f>
        <v>0</v>
      </c>
      <c r="M302" s="414"/>
      <c r="N302" s="414"/>
      <c r="O302" s="414"/>
      <c r="P302" s="239"/>
      <c r="Q302" s="265"/>
      <c r="R302" s="414">
        <f>'July 1 to 15, 2018'!AV26</f>
        <v>0</v>
      </c>
      <c r="S302" s="414"/>
      <c r="T302" s="414"/>
      <c r="U302" s="414"/>
      <c r="V302" s="239"/>
      <c r="W302" s="239"/>
      <c r="X302" s="230"/>
      <c r="Y302" s="239"/>
      <c r="Z302" s="239"/>
      <c r="AA302" s="272"/>
      <c r="AB302" s="273"/>
      <c r="AC302" s="273"/>
      <c r="AD302" s="252"/>
      <c r="AE302" s="252"/>
      <c r="AF302" s="252"/>
      <c r="AG302" s="273"/>
      <c r="AH302" s="273"/>
      <c r="AI302" s="273"/>
      <c r="AJ302" s="273"/>
      <c r="AK302" s="252"/>
      <c r="AL302" s="254"/>
      <c r="AM302" s="253"/>
      <c r="AN302" s="252"/>
      <c r="AO302" s="252"/>
      <c r="AP302" s="252"/>
      <c r="AQ302" s="252"/>
      <c r="AR302" s="254"/>
      <c r="AS302" s="230"/>
      <c r="AV302" s="266"/>
      <c r="AW302" s="266" t="s">
        <v>148</v>
      </c>
      <c r="AX302" s="240"/>
      <c r="AY302" s="240"/>
      <c r="AZ302" s="240"/>
      <c r="BA302" s="240"/>
      <c r="BB302" s="268"/>
      <c r="BC302" s="268"/>
      <c r="BD302" s="268"/>
      <c r="BE302" s="268"/>
      <c r="BF302" s="414">
        <f>'July 1 to 15, 2018'!AU27</f>
        <v>0</v>
      </c>
      <c r="BG302" s="415"/>
      <c r="BH302" s="415"/>
      <c r="BI302" s="415"/>
      <c r="BJ302" s="239"/>
      <c r="BK302" s="265"/>
      <c r="BL302" s="414">
        <f>'July 1 to 15, 2018'!AV27</f>
        <v>0</v>
      </c>
      <c r="BM302" s="415"/>
      <c r="BN302" s="415"/>
      <c r="BO302" s="415"/>
      <c r="BP302" s="239"/>
      <c r="BQ302" s="239"/>
      <c r="BR302" s="230"/>
      <c r="BS302" s="239"/>
      <c r="BT302" s="239"/>
      <c r="BU302" s="272"/>
      <c r="BV302" s="273"/>
      <c r="BW302" s="273"/>
      <c r="BX302" s="252"/>
      <c r="BY302" s="252"/>
      <c r="BZ302" s="252"/>
      <c r="CA302" s="273"/>
      <c r="CB302" s="273"/>
      <c r="CC302" s="273"/>
      <c r="CD302" s="273"/>
      <c r="CE302" s="252"/>
      <c r="CF302" s="254"/>
      <c r="CG302" s="253"/>
      <c r="CH302" s="252"/>
      <c r="CI302" s="252"/>
      <c r="CJ302" s="252"/>
      <c r="CK302" s="252"/>
      <c r="CL302" s="254"/>
      <c r="CM302" s="230"/>
    </row>
    <row r="303" spans="2:91" ht="12.75" customHeight="1" x14ac:dyDescent="0.2">
      <c r="B303" s="266"/>
      <c r="C303" s="266" t="s">
        <v>150</v>
      </c>
      <c r="D303" s="240"/>
      <c r="E303" s="240"/>
      <c r="F303" s="240"/>
      <c r="G303" s="240"/>
      <c r="H303" s="268"/>
      <c r="I303" s="268"/>
      <c r="J303" s="268"/>
      <c r="K303" s="268"/>
      <c r="L303" s="414">
        <f>'July 1 to 15, 2018'!AY26</f>
        <v>0</v>
      </c>
      <c r="M303" s="414"/>
      <c r="N303" s="414"/>
      <c r="O303" s="414"/>
      <c r="P303" s="239"/>
      <c r="Q303" s="265"/>
      <c r="R303" s="414">
        <f>'July 1 to 15, 2018'!AZ26</f>
        <v>0</v>
      </c>
      <c r="S303" s="414"/>
      <c r="T303" s="414"/>
      <c r="U303" s="414"/>
      <c r="V303" s="239"/>
      <c r="W303" s="239"/>
      <c r="X303" s="230"/>
      <c r="Y303" s="239"/>
      <c r="Z303" s="239"/>
      <c r="AA303" s="261" t="s">
        <v>83</v>
      </c>
      <c r="AB303" s="262"/>
      <c r="AC303" s="262"/>
      <c r="AD303" s="244"/>
      <c r="AE303" s="244"/>
      <c r="AF303" s="244"/>
      <c r="AG303" s="262"/>
      <c r="AH303" s="262"/>
      <c r="AI303" s="262"/>
      <c r="AJ303" s="262"/>
      <c r="AK303" s="244"/>
      <c r="AL303" s="246"/>
      <c r="AM303" s="245"/>
      <c r="AN303" s="404">
        <f>'July 1 to 15, 2018'!BP26</f>
        <v>0</v>
      </c>
      <c r="AO303" s="404"/>
      <c r="AP303" s="404"/>
      <c r="AQ303" s="404"/>
      <c r="AR303" s="416"/>
      <c r="AS303" s="230"/>
      <c r="AV303" s="266"/>
      <c r="AW303" s="266" t="s">
        <v>150</v>
      </c>
      <c r="AX303" s="240"/>
      <c r="AY303" s="240"/>
      <c r="AZ303" s="240"/>
      <c r="BA303" s="240"/>
      <c r="BB303" s="268"/>
      <c r="BC303" s="268"/>
      <c r="BD303" s="268"/>
      <c r="BE303" s="268"/>
      <c r="BF303" s="414">
        <f>'July 1 to 15, 2018'!AY27</f>
        <v>0</v>
      </c>
      <c r="BG303" s="415"/>
      <c r="BH303" s="415"/>
      <c r="BI303" s="415"/>
      <c r="BJ303" s="239"/>
      <c r="BK303" s="265"/>
      <c r="BL303" s="414">
        <f>'July 1 to 15, 2018'!AZ27</f>
        <v>0</v>
      </c>
      <c r="BM303" s="415"/>
      <c r="BN303" s="415"/>
      <c r="BO303" s="415"/>
      <c r="BP303" s="239"/>
      <c r="BQ303" s="239"/>
      <c r="BR303" s="230"/>
      <c r="BS303" s="239"/>
      <c r="BT303" s="239"/>
      <c r="BU303" s="261" t="s">
        <v>83</v>
      </c>
      <c r="BV303" s="262"/>
      <c r="BW303" s="262"/>
      <c r="BX303" s="244"/>
      <c r="BY303" s="244"/>
      <c r="BZ303" s="244"/>
      <c r="CA303" s="262"/>
      <c r="CB303" s="262"/>
      <c r="CC303" s="262"/>
      <c r="CD303" s="262"/>
      <c r="CE303" s="244"/>
      <c r="CF303" s="246"/>
      <c r="CG303" s="245"/>
      <c r="CH303" s="404">
        <f>'July 1 to 15, 2018'!BP27</f>
        <v>0</v>
      </c>
      <c r="CI303" s="404"/>
      <c r="CJ303" s="404"/>
      <c r="CK303" s="404"/>
      <c r="CL303" s="416"/>
      <c r="CM303" s="230"/>
    </row>
    <row r="304" spans="2:91" ht="12.75" customHeight="1" x14ac:dyDescent="0.2">
      <c r="B304" s="266"/>
      <c r="C304" s="266" t="s">
        <v>151</v>
      </c>
      <c r="D304" s="240"/>
      <c r="E304" s="240"/>
      <c r="F304" s="240"/>
      <c r="G304" s="240"/>
      <c r="H304" s="268"/>
      <c r="I304" s="268"/>
      <c r="J304" s="268"/>
      <c r="K304" s="268"/>
      <c r="L304" s="414">
        <f>'July 1 to 15, 2018'!AW26</f>
        <v>0</v>
      </c>
      <c r="M304" s="414"/>
      <c r="N304" s="414"/>
      <c r="O304" s="414"/>
      <c r="P304" s="239"/>
      <c r="Q304" s="265"/>
      <c r="R304" s="414">
        <f>'July 1 to 15, 2018'!AX26</f>
        <v>0</v>
      </c>
      <c r="S304" s="414"/>
      <c r="T304" s="414"/>
      <c r="U304" s="414"/>
      <c r="V304" s="239"/>
      <c r="W304" s="239"/>
      <c r="X304" s="230"/>
      <c r="Y304" s="239"/>
      <c r="Z304" s="239"/>
      <c r="AA304" s="233"/>
      <c r="AB304" s="241"/>
      <c r="AC304" s="241"/>
      <c r="AD304" s="239"/>
      <c r="AE304" s="239"/>
      <c r="AF304" s="239"/>
      <c r="AG304" s="241"/>
      <c r="AH304" s="241"/>
      <c r="AI304" s="241"/>
      <c r="AJ304" s="241"/>
      <c r="AK304" s="239"/>
      <c r="AL304" s="230"/>
      <c r="AM304" s="265"/>
      <c r="AN304" s="239"/>
      <c r="AO304" s="239"/>
      <c r="AP304" s="239"/>
      <c r="AQ304" s="239"/>
      <c r="AR304" s="230"/>
      <c r="AS304" s="230"/>
      <c r="AV304" s="266"/>
      <c r="AW304" s="266" t="s">
        <v>151</v>
      </c>
      <c r="AX304" s="240"/>
      <c r="AY304" s="240"/>
      <c r="AZ304" s="240"/>
      <c r="BA304" s="240"/>
      <c r="BB304" s="268"/>
      <c r="BC304" s="268"/>
      <c r="BD304" s="268"/>
      <c r="BE304" s="268"/>
      <c r="BF304" s="414">
        <f>'July 1 to 15, 2018'!AW27</f>
        <v>0</v>
      </c>
      <c r="BG304" s="415"/>
      <c r="BH304" s="415"/>
      <c r="BI304" s="415"/>
      <c r="BJ304" s="239"/>
      <c r="BK304" s="265"/>
      <c r="BL304" s="414">
        <f>'July 1 to 15, 2018'!AX27</f>
        <v>0</v>
      </c>
      <c r="BM304" s="415"/>
      <c r="BN304" s="415"/>
      <c r="BO304" s="415"/>
      <c r="BP304" s="239"/>
      <c r="BQ304" s="239"/>
      <c r="BR304" s="230"/>
      <c r="BS304" s="239"/>
      <c r="BT304" s="239"/>
      <c r="BU304" s="233"/>
      <c r="BV304" s="241"/>
      <c r="BW304" s="241"/>
      <c r="BX304" s="239"/>
      <c r="BY304" s="239"/>
      <c r="BZ304" s="239"/>
      <c r="CA304" s="241"/>
      <c r="CB304" s="241"/>
      <c r="CC304" s="241"/>
      <c r="CD304" s="241"/>
      <c r="CE304" s="239"/>
      <c r="CF304" s="230"/>
      <c r="CG304" s="265"/>
      <c r="CH304" s="239"/>
      <c r="CI304" s="239"/>
      <c r="CJ304" s="239"/>
      <c r="CK304" s="239"/>
      <c r="CL304" s="230"/>
      <c r="CM304" s="230"/>
    </row>
    <row r="305" spans="2:91" ht="12.75" customHeight="1" x14ac:dyDescent="0.2">
      <c r="B305" s="266"/>
      <c r="C305" s="274" t="s">
        <v>152</v>
      </c>
      <c r="D305" s="275"/>
      <c r="E305" s="275"/>
      <c r="F305" s="275"/>
      <c r="G305" s="275"/>
      <c r="H305" s="276"/>
      <c r="I305" s="276"/>
      <c r="J305" s="276"/>
      <c r="K305" s="276"/>
      <c r="L305" s="402">
        <f>'July 1 to 15, 2018'!BA26</f>
        <v>0</v>
      </c>
      <c r="M305" s="402"/>
      <c r="N305" s="402"/>
      <c r="O305" s="402"/>
      <c r="P305" s="252"/>
      <c r="Q305" s="253"/>
      <c r="R305" s="402">
        <f>'July 1 to 15, 2018'!BB26</f>
        <v>0</v>
      </c>
      <c r="S305" s="402"/>
      <c r="T305" s="402"/>
      <c r="U305" s="402"/>
      <c r="V305" s="252"/>
      <c r="W305" s="252"/>
      <c r="X305" s="254"/>
      <c r="Y305" s="239"/>
      <c r="Z305" s="239"/>
      <c r="AA305" s="272"/>
      <c r="AB305" s="273"/>
      <c r="AC305" s="273"/>
      <c r="AD305" s="252"/>
      <c r="AE305" s="252"/>
      <c r="AF305" s="252"/>
      <c r="AG305" s="273"/>
      <c r="AH305" s="273"/>
      <c r="AI305" s="273"/>
      <c r="AJ305" s="273"/>
      <c r="AK305" s="252"/>
      <c r="AL305" s="254"/>
      <c r="AM305" s="253"/>
      <c r="AN305" s="252"/>
      <c r="AO305" s="252"/>
      <c r="AP305" s="252"/>
      <c r="AQ305" s="252"/>
      <c r="AR305" s="254"/>
      <c r="AS305" s="230"/>
      <c r="AV305" s="266"/>
      <c r="AW305" s="274" t="s">
        <v>152</v>
      </c>
      <c r="AX305" s="275"/>
      <c r="AY305" s="275"/>
      <c r="AZ305" s="275"/>
      <c r="BA305" s="275"/>
      <c r="BB305" s="276"/>
      <c r="BC305" s="276"/>
      <c r="BD305" s="276"/>
      <c r="BE305" s="276"/>
      <c r="BF305" s="402">
        <f>'July 1 to 15, 2018'!BA27</f>
        <v>0</v>
      </c>
      <c r="BG305" s="403"/>
      <c r="BH305" s="403"/>
      <c r="BI305" s="403"/>
      <c r="BJ305" s="252"/>
      <c r="BK305" s="253"/>
      <c r="BL305" s="402">
        <f>'July 1 to 15, 2018'!BB27</f>
        <v>0</v>
      </c>
      <c r="BM305" s="403"/>
      <c r="BN305" s="403"/>
      <c r="BO305" s="403"/>
      <c r="BP305" s="252"/>
      <c r="BQ305" s="252"/>
      <c r="BR305" s="254"/>
      <c r="BS305" s="239"/>
      <c r="BT305" s="239"/>
      <c r="BU305" s="272"/>
      <c r="BV305" s="273"/>
      <c r="BW305" s="273"/>
      <c r="BX305" s="252"/>
      <c r="BY305" s="252"/>
      <c r="BZ305" s="252"/>
      <c r="CA305" s="273"/>
      <c r="CB305" s="273"/>
      <c r="CC305" s="273"/>
      <c r="CD305" s="273"/>
      <c r="CE305" s="252"/>
      <c r="CF305" s="254"/>
      <c r="CG305" s="253"/>
      <c r="CH305" s="252"/>
      <c r="CI305" s="252"/>
      <c r="CJ305" s="252"/>
      <c r="CK305" s="252"/>
      <c r="CL305" s="254"/>
      <c r="CM305" s="230"/>
    </row>
    <row r="306" spans="2:91" ht="12.75" customHeight="1" x14ac:dyDescent="0.2">
      <c r="B306" s="266"/>
      <c r="C306" s="269" t="s">
        <v>153</v>
      </c>
      <c r="D306" s="270"/>
      <c r="E306" s="270"/>
      <c r="F306" s="270"/>
      <c r="G306" s="270"/>
      <c r="H306" s="302"/>
      <c r="I306" s="302"/>
      <c r="J306" s="302"/>
      <c r="K306" s="302"/>
      <c r="L306" s="302"/>
      <c r="M306" s="302"/>
      <c r="N306" s="302"/>
      <c r="O306" s="302"/>
      <c r="P306" s="302"/>
      <c r="Q306" s="245"/>
      <c r="R306" s="404">
        <f>'July 1 to 15, 2018'!BD26</f>
        <v>0</v>
      </c>
      <c r="S306" s="404"/>
      <c r="T306" s="404"/>
      <c r="U306" s="404"/>
      <c r="V306" s="404"/>
      <c r="W306" s="244"/>
      <c r="X306" s="246"/>
      <c r="Y306" s="239"/>
      <c r="Z306" s="239"/>
      <c r="AA306" s="279" t="s">
        <v>186</v>
      </c>
      <c r="AB306" s="256"/>
      <c r="AC306" s="256"/>
      <c r="AD306" s="257"/>
      <c r="AE306" s="257"/>
      <c r="AF306" s="257"/>
      <c r="AG306" s="256"/>
      <c r="AH306" s="280"/>
      <c r="AI306" s="280"/>
      <c r="AJ306" s="280"/>
      <c r="AK306" s="257"/>
      <c r="AL306" s="257"/>
      <c r="AM306" s="258"/>
      <c r="AN306" s="405">
        <f>AN290+AN292+AN293+AN294+AN297+AN298+AN299+AN303</f>
        <v>0</v>
      </c>
      <c r="AO306" s="405"/>
      <c r="AP306" s="405"/>
      <c r="AQ306" s="405"/>
      <c r="AR306" s="406"/>
      <c r="AS306" s="230"/>
      <c r="AV306" s="266"/>
      <c r="AW306" s="269" t="s">
        <v>153</v>
      </c>
      <c r="AX306" s="270"/>
      <c r="AY306" s="270"/>
      <c r="AZ306" s="270"/>
      <c r="BA306" s="270"/>
      <c r="BB306" s="278"/>
      <c r="BC306" s="278"/>
      <c r="BD306" s="278"/>
      <c r="BE306" s="278"/>
      <c r="BF306" s="278"/>
      <c r="BG306" s="278"/>
      <c r="BH306" s="278"/>
      <c r="BI306" s="278"/>
      <c r="BJ306" s="278"/>
      <c r="BK306" s="245"/>
      <c r="BL306" s="404">
        <f>'July 1 to 15, 2018'!BD27</f>
        <v>0</v>
      </c>
      <c r="BM306" s="404"/>
      <c r="BN306" s="404"/>
      <c r="BO306" s="404"/>
      <c r="BP306" s="404"/>
      <c r="BQ306" s="244"/>
      <c r="BR306" s="246"/>
      <c r="BS306" s="239"/>
      <c r="BT306" s="239"/>
      <c r="BU306" s="279" t="s">
        <v>186</v>
      </c>
      <c r="BV306" s="256"/>
      <c r="BW306" s="256"/>
      <c r="BX306" s="257"/>
      <c r="BY306" s="257"/>
      <c r="BZ306" s="257"/>
      <c r="CA306" s="256"/>
      <c r="CB306" s="280"/>
      <c r="CC306" s="280"/>
      <c r="CD306" s="280"/>
      <c r="CE306" s="257"/>
      <c r="CF306" s="257"/>
      <c r="CG306" s="258"/>
      <c r="CH306" s="405">
        <f>CH290+CH292+CH293+CH294+CH297+CH298+CH299+CH303</f>
        <v>0</v>
      </c>
      <c r="CI306" s="405"/>
      <c r="CJ306" s="405"/>
      <c r="CK306" s="405"/>
      <c r="CL306" s="406"/>
      <c r="CM306" s="230"/>
    </row>
    <row r="307" spans="2:91" ht="12.75" customHeight="1" x14ac:dyDescent="0.2">
      <c r="B307" s="266"/>
      <c r="C307" s="281"/>
      <c r="D307" s="275"/>
      <c r="E307" s="275"/>
      <c r="F307" s="275"/>
      <c r="G307" s="275"/>
      <c r="H307" s="276"/>
      <c r="I307" s="276"/>
      <c r="J307" s="276"/>
      <c r="K307" s="276"/>
      <c r="L307" s="402">
        <f>'July 1 to 15, 2018'!BC26</f>
        <v>0</v>
      </c>
      <c r="M307" s="402"/>
      <c r="N307" s="402"/>
      <c r="O307" s="402"/>
      <c r="P307" s="276"/>
      <c r="Q307" s="253"/>
      <c r="R307" s="252"/>
      <c r="S307" s="252"/>
      <c r="T307" s="252"/>
      <c r="U307" s="252"/>
      <c r="V307" s="252"/>
      <c r="W307" s="252"/>
      <c r="X307" s="254"/>
      <c r="Y307" s="239"/>
      <c r="Z307" s="239"/>
      <c r="AA307" s="189"/>
      <c r="AB307" s="189"/>
      <c r="AC307" s="189"/>
      <c r="AG307" s="189"/>
      <c r="AH307" s="189"/>
      <c r="AI307" s="189"/>
      <c r="AJ307" s="189"/>
      <c r="AK307" s="239"/>
      <c r="AL307" s="239"/>
      <c r="AM307" s="239"/>
      <c r="AN307" s="239"/>
      <c r="AO307" s="239"/>
      <c r="AP307" s="239"/>
      <c r="AQ307" s="239"/>
      <c r="AR307" s="239"/>
      <c r="AS307" s="230"/>
      <c r="AV307" s="266"/>
      <c r="AW307" s="281"/>
      <c r="AX307" s="275"/>
      <c r="AY307" s="275"/>
      <c r="AZ307" s="275"/>
      <c r="BA307" s="275"/>
      <c r="BB307" s="276"/>
      <c r="BC307" s="276"/>
      <c r="BD307" s="276"/>
      <c r="BE307" s="276"/>
      <c r="BF307" s="402">
        <f>'July 1 to 15, 2018'!BC27</f>
        <v>0</v>
      </c>
      <c r="BG307" s="403"/>
      <c r="BH307" s="403"/>
      <c r="BI307" s="403"/>
      <c r="BJ307" s="276"/>
      <c r="BK307" s="253"/>
      <c r="BL307" s="252"/>
      <c r="BM307" s="252"/>
      <c r="BN307" s="252"/>
      <c r="BO307" s="252"/>
      <c r="BP307" s="252"/>
      <c r="BQ307" s="252"/>
      <c r="BR307" s="254"/>
      <c r="BS307" s="239"/>
      <c r="BT307" s="239"/>
      <c r="BU307" s="189"/>
      <c r="BV307" s="189"/>
      <c r="BW307" s="189"/>
      <c r="CA307" s="189"/>
      <c r="CB307" s="189"/>
      <c r="CC307" s="189"/>
      <c r="CD307" s="189"/>
      <c r="CE307" s="239"/>
      <c r="CF307" s="239"/>
      <c r="CG307" s="239"/>
      <c r="CH307" s="239"/>
      <c r="CI307" s="239"/>
      <c r="CJ307" s="239"/>
      <c r="CK307" s="239"/>
      <c r="CL307" s="239"/>
      <c r="CM307" s="230"/>
    </row>
    <row r="308" spans="2:91" ht="12.75" customHeight="1" x14ac:dyDescent="0.2">
      <c r="B308" s="266"/>
      <c r="C308" s="282" t="s">
        <v>154</v>
      </c>
      <c r="D308" s="283"/>
      <c r="E308" s="283"/>
      <c r="F308" s="283"/>
      <c r="G308" s="283"/>
      <c r="H308" s="284"/>
      <c r="I308" s="284"/>
      <c r="J308" s="284"/>
      <c r="K308" s="284"/>
      <c r="L308" s="284"/>
      <c r="M308" s="284"/>
      <c r="N308" s="284"/>
      <c r="O308" s="284"/>
      <c r="P308" s="257"/>
      <c r="Q308" s="258"/>
      <c r="R308" s="405">
        <f>'July 1 to 15, 2018'!AR26</f>
        <v>0</v>
      </c>
      <c r="S308" s="405"/>
      <c r="T308" s="405"/>
      <c r="U308" s="405"/>
      <c r="V308" s="405"/>
      <c r="W308" s="257"/>
      <c r="X308" s="260"/>
      <c r="Y308" s="239"/>
      <c r="Z308" s="239"/>
      <c r="AA308" s="189"/>
      <c r="AB308" s="189"/>
      <c r="AC308" s="189"/>
      <c r="AG308" s="189"/>
      <c r="AH308" s="189"/>
      <c r="AI308" s="189"/>
      <c r="AJ308" s="189"/>
      <c r="AK308" s="239"/>
      <c r="AL308" s="239"/>
      <c r="AM308" s="239"/>
      <c r="AN308" s="239"/>
      <c r="AO308" s="239"/>
      <c r="AP308" s="239"/>
      <c r="AQ308" s="239"/>
      <c r="AR308" s="239"/>
      <c r="AS308" s="230"/>
      <c r="AV308" s="266"/>
      <c r="AW308" s="282" t="s">
        <v>154</v>
      </c>
      <c r="AX308" s="283"/>
      <c r="AY308" s="283"/>
      <c r="AZ308" s="283"/>
      <c r="BA308" s="283"/>
      <c r="BB308" s="284"/>
      <c r="BC308" s="284"/>
      <c r="BD308" s="284"/>
      <c r="BE308" s="284"/>
      <c r="BF308" s="284"/>
      <c r="BG308" s="284"/>
      <c r="BH308" s="284"/>
      <c r="BI308" s="284"/>
      <c r="BJ308" s="257"/>
      <c r="BK308" s="258"/>
      <c r="BL308" s="405">
        <f>'July 1 to 15, 2018'!AR27</f>
        <v>0</v>
      </c>
      <c r="BM308" s="405"/>
      <c r="BN308" s="405"/>
      <c r="BO308" s="405"/>
      <c r="BP308" s="405"/>
      <c r="BQ308" s="257"/>
      <c r="BR308" s="260"/>
      <c r="BS308" s="239"/>
      <c r="BT308" s="239"/>
      <c r="BU308" s="189"/>
      <c r="BV308" s="189"/>
      <c r="BW308" s="189"/>
      <c r="CA308" s="189"/>
      <c r="CB308" s="189"/>
      <c r="CC308" s="189"/>
      <c r="CD308" s="189"/>
      <c r="CE308" s="239"/>
      <c r="CF308" s="239"/>
      <c r="CG308" s="239"/>
      <c r="CH308" s="239"/>
      <c r="CI308" s="239"/>
      <c r="CJ308" s="239"/>
      <c r="CK308" s="239"/>
      <c r="CL308" s="239"/>
      <c r="CM308" s="230"/>
    </row>
    <row r="309" spans="2:91" ht="12.75" customHeight="1" x14ac:dyDescent="0.2">
      <c r="B309" s="266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189"/>
      <c r="AB309" s="189"/>
      <c r="AC309" s="189"/>
      <c r="AG309" s="189"/>
      <c r="AH309" s="189"/>
      <c r="AI309" s="189"/>
      <c r="AJ309" s="189"/>
      <c r="AK309" s="239"/>
      <c r="AL309" s="239"/>
      <c r="AM309" s="239"/>
      <c r="AN309" s="239"/>
      <c r="AO309" s="239"/>
      <c r="AP309" s="239"/>
      <c r="AQ309" s="239"/>
      <c r="AR309" s="239"/>
      <c r="AS309" s="230"/>
      <c r="AV309" s="266"/>
      <c r="AW309" s="241"/>
      <c r="AX309" s="241"/>
      <c r="AY309" s="241"/>
      <c r="AZ309" s="241"/>
      <c r="BA309" s="241"/>
      <c r="BB309" s="241"/>
      <c r="BC309" s="241"/>
      <c r="BD309" s="241"/>
      <c r="BE309" s="241"/>
      <c r="BF309" s="241"/>
      <c r="BG309" s="239"/>
      <c r="BH309" s="239"/>
      <c r="BI309" s="239"/>
      <c r="BJ309" s="239"/>
      <c r="BK309" s="239"/>
      <c r="BL309" s="239"/>
      <c r="BM309" s="239"/>
      <c r="BN309" s="239"/>
      <c r="BO309" s="239"/>
      <c r="BP309" s="239"/>
      <c r="BQ309" s="239"/>
      <c r="BR309" s="239"/>
      <c r="BS309" s="239"/>
      <c r="BT309" s="239"/>
      <c r="BU309" s="189"/>
      <c r="BV309" s="189"/>
      <c r="BW309" s="189"/>
      <c r="CA309" s="189"/>
      <c r="CB309" s="189"/>
      <c r="CC309" s="189"/>
      <c r="CD309" s="189"/>
      <c r="CE309" s="239"/>
      <c r="CF309" s="239"/>
      <c r="CG309" s="239"/>
      <c r="CH309" s="239"/>
      <c r="CI309" s="239"/>
      <c r="CJ309" s="239"/>
      <c r="CK309" s="239"/>
      <c r="CL309" s="239"/>
      <c r="CM309" s="230"/>
    </row>
    <row r="310" spans="2:91" ht="12.75" customHeight="1" x14ac:dyDescent="0.25">
      <c r="B310" s="266"/>
      <c r="C310" s="189" t="s">
        <v>155</v>
      </c>
      <c r="D310" s="189"/>
      <c r="E310" s="189"/>
      <c r="F310" s="189"/>
      <c r="G310" s="241"/>
      <c r="I310" s="241"/>
      <c r="J310" s="241"/>
      <c r="K310" s="241"/>
      <c r="L310" s="241"/>
      <c r="M310" s="239"/>
      <c r="N310" s="239"/>
      <c r="O310" s="239"/>
      <c r="P310" s="239"/>
      <c r="Q310" s="239"/>
      <c r="R310" s="407">
        <f>'July 1 to 15, 2018'!BH26</f>
        <v>0</v>
      </c>
      <c r="S310" s="407"/>
      <c r="T310" s="407"/>
      <c r="U310" s="407"/>
      <c r="V310" s="407"/>
      <c r="W310" s="239"/>
      <c r="X310" s="239"/>
      <c r="Y310" s="239"/>
      <c r="Z310" s="239"/>
      <c r="AA310" s="189" t="s">
        <v>187</v>
      </c>
      <c r="AB310" s="239"/>
      <c r="AC310" s="239"/>
      <c r="AD310" s="239"/>
      <c r="AE310" s="239"/>
      <c r="AF310" s="239"/>
      <c r="AG310" s="239"/>
      <c r="AH310" s="239"/>
      <c r="AI310" s="239"/>
      <c r="AJ310" s="239"/>
      <c r="AK310" s="239"/>
      <c r="AL310" s="239"/>
      <c r="AM310" s="239"/>
      <c r="AN310" s="408">
        <f>'July 1 to 15, 2018'!BS26</f>
        <v>0</v>
      </c>
      <c r="AO310" s="408"/>
      <c r="AP310" s="408"/>
      <c r="AQ310" s="408"/>
      <c r="AR310" s="408"/>
      <c r="AS310" s="230"/>
      <c r="AV310" s="266"/>
      <c r="AW310" s="189" t="s">
        <v>155</v>
      </c>
      <c r="AX310" s="189"/>
      <c r="AY310" s="189"/>
      <c r="AZ310" s="189"/>
      <c r="BA310" s="241"/>
      <c r="BC310" s="241"/>
      <c r="BD310" s="241"/>
      <c r="BE310" s="241"/>
      <c r="BF310" s="241"/>
      <c r="BG310" s="239"/>
      <c r="BH310" s="239"/>
      <c r="BI310" s="239"/>
      <c r="BJ310" s="239"/>
      <c r="BK310" s="239"/>
      <c r="BL310" s="407" t="s">
        <v>25</v>
      </c>
      <c r="BM310" s="407"/>
      <c r="BN310" s="407"/>
      <c r="BO310" s="407"/>
      <c r="BP310" s="407"/>
      <c r="BQ310" s="239"/>
      <c r="BR310" s="239"/>
      <c r="BS310" s="239"/>
      <c r="BT310" s="239"/>
      <c r="BU310" s="189" t="s">
        <v>187</v>
      </c>
      <c r="BV310" s="239"/>
      <c r="BW310" s="239"/>
      <c r="BX310" s="239"/>
      <c r="BY310" s="239"/>
      <c r="BZ310" s="239"/>
      <c r="CA310" s="239"/>
      <c r="CB310" s="239"/>
      <c r="CC310" s="239"/>
      <c r="CD310" s="239"/>
      <c r="CE310" s="239"/>
      <c r="CF310" s="239"/>
      <c r="CG310" s="239"/>
      <c r="CH310" s="408">
        <f>'July 1 to 15, 2018'!BS27</f>
        <v>0</v>
      </c>
      <c r="CI310" s="409"/>
      <c r="CJ310" s="409"/>
      <c r="CK310" s="409"/>
      <c r="CL310" s="409"/>
      <c r="CM310" s="230"/>
    </row>
    <row r="311" spans="2:91" ht="12.75" customHeight="1" x14ac:dyDescent="0.2">
      <c r="B311" s="266"/>
      <c r="C311" s="410" t="s">
        <v>188</v>
      </c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410"/>
      <c r="Z311" s="410"/>
      <c r="AA311" s="410"/>
      <c r="AB311" s="410"/>
      <c r="AC311" s="410"/>
      <c r="AD311" s="410"/>
      <c r="AE311" s="410"/>
      <c r="AF311" s="410"/>
      <c r="AG311" s="410"/>
      <c r="AH311" s="410"/>
      <c r="AI311" s="410"/>
      <c r="AJ311" s="410"/>
      <c r="AK311" s="410"/>
      <c r="AL311" s="410"/>
      <c r="AM311" s="410"/>
      <c r="AN311" s="410"/>
      <c r="AO311" s="410"/>
      <c r="AP311" s="410"/>
      <c r="AQ311" s="410"/>
      <c r="AR311" s="410"/>
      <c r="AS311" s="230"/>
      <c r="AV311" s="266"/>
      <c r="AW311" s="410" t="s">
        <v>188</v>
      </c>
      <c r="AX311" s="410"/>
      <c r="AY311" s="410"/>
      <c r="AZ311" s="410"/>
      <c r="BA311" s="410"/>
      <c r="BB311" s="410"/>
      <c r="BC311" s="410"/>
      <c r="BD311" s="410"/>
      <c r="BE311" s="410"/>
      <c r="BF311" s="410"/>
      <c r="BG311" s="410"/>
      <c r="BH311" s="410"/>
      <c r="BI311" s="410"/>
      <c r="BJ311" s="410"/>
      <c r="BK311" s="410"/>
      <c r="BL311" s="410"/>
      <c r="BM311" s="410"/>
      <c r="BN311" s="410"/>
      <c r="BO311" s="410"/>
      <c r="BP311" s="410"/>
      <c r="BQ311" s="410"/>
      <c r="BR311" s="410"/>
      <c r="BS311" s="410"/>
      <c r="BT311" s="410"/>
      <c r="BU311" s="410"/>
      <c r="BV311" s="410"/>
      <c r="BW311" s="410"/>
      <c r="BX311" s="410"/>
      <c r="BY311" s="410"/>
      <c r="BZ311" s="410"/>
      <c r="CA311" s="410"/>
      <c r="CB311" s="410"/>
      <c r="CC311" s="410"/>
      <c r="CD311" s="410"/>
      <c r="CE311" s="410"/>
      <c r="CF311" s="410"/>
      <c r="CG311" s="410"/>
      <c r="CH311" s="410"/>
      <c r="CI311" s="410"/>
      <c r="CJ311" s="410"/>
      <c r="CK311" s="410"/>
      <c r="CL311" s="410"/>
      <c r="CM311" s="230"/>
    </row>
    <row r="312" spans="2:91" ht="12.75" customHeight="1" x14ac:dyDescent="0.2">
      <c r="B312" s="266"/>
      <c r="C312" s="410"/>
      <c r="D312" s="410"/>
      <c r="E312" s="410"/>
      <c r="F312" s="410"/>
      <c r="G312" s="410"/>
      <c r="H312" s="410"/>
      <c r="I312" s="410"/>
      <c r="J312" s="410"/>
      <c r="K312" s="410"/>
      <c r="L312" s="410"/>
      <c r="M312" s="410"/>
      <c r="N312" s="410"/>
      <c r="O312" s="410"/>
      <c r="P312" s="410"/>
      <c r="Q312" s="410"/>
      <c r="R312" s="410"/>
      <c r="S312" s="410"/>
      <c r="T312" s="410"/>
      <c r="U312" s="410"/>
      <c r="V312" s="410"/>
      <c r="W312" s="410"/>
      <c r="X312" s="410"/>
      <c r="Y312" s="410"/>
      <c r="Z312" s="410"/>
      <c r="AA312" s="410"/>
      <c r="AB312" s="410"/>
      <c r="AC312" s="410"/>
      <c r="AD312" s="410"/>
      <c r="AE312" s="410"/>
      <c r="AF312" s="410"/>
      <c r="AG312" s="410"/>
      <c r="AH312" s="410"/>
      <c r="AI312" s="410"/>
      <c r="AJ312" s="410"/>
      <c r="AK312" s="410"/>
      <c r="AL312" s="410"/>
      <c r="AM312" s="410"/>
      <c r="AN312" s="410"/>
      <c r="AO312" s="410"/>
      <c r="AP312" s="410"/>
      <c r="AQ312" s="410"/>
      <c r="AR312" s="410"/>
      <c r="AS312" s="230"/>
      <c r="AV312" s="266"/>
      <c r="AW312" s="410"/>
      <c r="AX312" s="410"/>
      <c r="AY312" s="410"/>
      <c r="AZ312" s="410"/>
      <c r="BA312" s="410"/>
      <c r="BB312" s="410"/>
      <c r="BC312" s="410"/>
      <c r="BD312" s="410"/>
      <c r="BE312" s="410"/>
      <c r="BF312" s="410"/>
      <c r="BG312" s="410"/>
      <c r="BH312" s="410"/>
      <c r="BI312" s="410"/>
      <c r="BJ312" s="410"/>
      <c r="BK312" s="410"/>
      <c r="BL312" s="410"/>
      <c r="BM312" s="410"/>
      <c r="BN312" s="410"/>
      <c r="BO312" s="410"/>
      <c r="BP312" s="410"/>
      <c r="BQ312" s="410"/>
      <c r="BR312" s="410"/>
      <c r="BS312" s="410"/>
      <c r="BT312" s="410"/>
      <c r="BU312" s="410"/>
      <c r="BV312" s="410"/>
      <c r="BW312" s="410"/>
      <c r="BX312" s="410"/>
      <c r="BY312" s="410"/>
      <c r="BZ312" s="410"/>
      <c r="CA312" s="410"/>
      <c r="CB312" s="410"/>
      <c r="CC312" s="410"/>
      <c r="CD312" s="410"/>
      <c r="CE312" s="410"/>
      <c r="CF312" s="410"/>
      <c r="CG312" s="410"/>
      <c r="CH312" s="410"/>
      <c r="CI312" s="410"/>
      <c r="CJ312" s="410"/>
      <c r="CK312" s="410"/>
      <c r="CL312" s="410"/>
      <c r="CM312" s="230"/>
    </row>
    <row r="313" spans="2:91" ht="12.75" customHeight="1" x14ac:dyDescent="0.2">
      <c r="B313" s="233"/>
      <c r="C313" s="410"/>
      <c r="D313" s="410"/>
      <c r="E313" s="410"/>
      <c r="F313" s="410"/>
      <c r="G313" s="410"/>
      <c r="H313" s="410"/>
      <c r="I313" s="410"/>
      <c r="J313" s="410"/>
      <c r="K313" s="410"/>
      <c r="L313" s="410"/>
      <c r="M313" s="410"/>
      <c r="N313" s="410"/>
      <c r="O313" s="410"/>
      <c r="P313" s="410"/>
      <c r="Q313" s="410"/>
      <c r="R313" s="410"/>
      <c r="S313" s="410"/>
      <c r="T313" s="410"/>
      <c r="U313" s="410"/>
      <c r="V313" s="410"/>
      <c r="W313" s="410"/>
      <c r="X313" s="410"/>
      <c r="Y313" s="410"/>
      <c r="Z313" s="410"/>
      <c r="AA313" s="410"/>
      <c r="AB313" s="410"/>
      <c r="AC313" s="410"/>
      <c r="AD313" s="410"/>
      <c r="AE313" s="410"/>
      <c r="AF313" s="410"/>
      <c r="AG313" s="410"/>
      <c r="AH313" s="410"/>
      <c r="AI313" s="410"/>
      <c r="AJ313" s="410"/>
      <c r="AK313" s="410"/>
      <c r="AL313" s="410"/>
      <c r="AM313" s="410"/>
      <c r="AN313" s="410"/>
      <c r="AO313" s="410"/>
      <c r="AP313" s="410"/>
      <c r="AQ313" s="410"/>
      <c r="AR313" s="410"/>
      <c r="AS313" s="230"/>
      <c r="AV313" s="233"/>
      <c r="AW313" s="410"/>
      <c r="AX313" s="410"/>
      <c r="AY313" s="410"/>
      <c r="AZ313" s="410"/>
      <c r="BA313" s="410"/>
      <c r="BB313" s="410"/>
      <c r="BC313" s="410"/>
      <c r="BD313" s="410"/>
      <c r="BE313" s="410"/>
      <c r="BF313" s="410"/>
      <c r="BG313" s="410"/>
      <c r="BH313" s="410"/>
      <c r="BI313" s="410"/>
      <c r="BJ313" s="410"/>
      <c r="BK313" s="410"/>
      <c r="BL313" s="410"/>
      <c r="BM313" s="410"/>
      <c r="BN313" s="410"/>
      <c r="BO313" s="410"/>
      <c r="BP313" s="410"/>
      <c r="BQ313" s="410"/>
      <c r="BR313" s="410"/>
      <c r="BS313" s="410"/>
      <c r="BT313" s="410"/>
      <c r="BU313" s="410"/>
      <c r="BV313" s="410"/>
      <c r="BW313" s="410"/>
      <c r="BX313" s="410"/>
      <c r="BY313" s="410"/>
      <c r="BZ313" s="410"/>
      <c r="CA313" s="410"/>
      <c r="CB313" s="410"/>
      <c r="CC313" s="410"/>
      <c r="CD313" s="410"/>
      <c r="CE313" s="410"/>
      <c r="CF313" s="410"/>
      <c r="CG313" s="410"/>
      <c r="CH313" s="410"/>
      <c r="CI313" s="410"/>
      <c r="CJ313" s="410"/>
      <c r="CK313" s="410"/>
      <c r="CL313" s="410"/>
      <c r="CM313" s="230"/>
    </row>
    <row r="314" spans="2:91" ht="12.75" customHeight="1" x14ac:dyDescent="0.2">
      <c r="B314" s="272"/>
      <c r="C314" s="411"/>
      <c r="D314" s="411"/>
      <c r="E314" s="411"/>
      <c r="F314" s="411"/>
      <c r="G314" s="411"/>
      <c r="H314" s="411"/>
      <c r="I314" s="411"/>
      <c r="J314" s="411"/>
      <c r="K314" s="411"/>
      <c r="L314" s="411"/>
      <c r="M314" s="411"/>
      <c r="N314" s="411"/>
      <c r="O314" s="411"/>
      <c r="P314" s="411"/>
      <c r="Q314" s="411"/>
      <c r="R314" s="411"/>
      <c r="S314" s="411"/>
      <c r="T314" s="411"/>
      <c r="U314" s="411"/>
      <c r="V314" s="411"/>
      <c r="W314" s="411"/>
      <c r="X314" s="411"/>
      <c r="Y314" s="411"/>
      <c r="Z314" s="411"/>
      <c r="AA314" s="411"/>
      <c r="AB314" s="411"/>
      <c r="AC314" s="411"/>
      <c r="AD314" s="411"/>
      <c r="AE314" s="411"/>
      <c r="AF314" s="411"/>
      <c r="AG314" s="411"/>
      <c r="AH314" s="411"/>
      <c r="AI314" s="411"/>
      <c r="AJ314" s="411"/>
      <c r="AK314" s="411"/>
      <c r="AL314" s="411"/>
      <c r="AM314" s="411"/>
      <c r="AN314" s="411"/>
      <c r="AO314" s="411"/>
      <c r="AP314" s="411"/>
      <c r="AQ314" s="411"/>
      <c r="AR314" s="411"/>
      <c r="AS314" s="254"/>
      <c r="AV314" s="272"/>
      <c r="AW314" s="411"/>
      <c r="AX314" s="411"/>
      <c r="AY314" s="411"/>
      <c r="AZ314" s="411"/>
      <c r="BA314" s="411"/>
      <c r="BB314" s="411"/>
      <c r="BC314" s="411"/>
      <c r="BD314" s="411"/>
      <c r="BE314" s="411"/>
      <c r="BF314" s="411"/>
      <c r="BG314" s="411"/>
      <c r="BH314" s="411"/>
      <c r="BI314" s="411"/>
      <c r="BJ314" s="411"/>
      <c r="BK314" s="411"/>
      <c r="BL314" s="411"/>
      <c r="BM314" s="411"/>
      <c r="BN314" s="411"/>
      <c r="BO314" s="411"/>
      <c r="BP314" s="411"/>
      <c r="BQ314" s="411"/>
      <c r="BR314" s="411"/>
      <c r="BS314" s="411"/>
      <c r="BT314" s="411"/>
      <c r="BU314" s="411"/>
      <c r="BV314" s="411"/>
      <c r="BW314" s="411"/>
      <c r="BX314" s="411"/>
      <c r="BY314" s="411"/>
      <c r="BZ314" s="411"/>
      <c r="CA314" s="411"/>
      <c r="CB314" s="411"/>
      <c r="CC314" s="411"/>
      <c r="CD314" s="411"/>
      <c r="CE314" s="411"/>
      <c r="CF314" s="411"/>
      <c r="CG314" s="411"/>
      <c r="CH314" s="411"/>
      <c r="CI314" s="411"/>
      <c r="CJ314" s="411"/>
      <c r="CK314" s="411"/>
      <c r="CL314" s="411"/>
      <c r="CM314" s="254"/>
    </row>
    <row r="317" spans="2:91" ht="12.75" customHeight="1" x14ac:dyDescent="0.2">
      <c r="B317" s="226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  <c r="AD317" s="227"/>
      <c r="AE317" s="227"/>
      <c r="AF317" s="227"/>
      <c r="AG317" s="227"/>
      <c r="AH317" s="227"/>
      <c r="AI317" s="227"/>
      <c r="AJ317" s="227"/>
      <c r="AK317" s="227"/>
      <c r="AL317" s="227"/>
      <c r="AM317" s="227"/>
      <c r="AN317" s="227"/>
      <c r="AO317" s="227"/>
      <c r="AP317" s="227"/>
      <c r="AQ317" s="227"/>
      <c r="AR317" s="227"/>
      <c r="AS317" s="228"/>
      <c r="AV317" s="226"/>
      <c r="AW317" s="227"/>
      <c r="AX317" s="227"/>
      <c r="AY317" s="227"/>
      <c r="AZ317" s="227"/>
      <c r="BA317" s="227"/>
      <c r="BB317" s="227"/>
      <c r="BC317" s="227"/>
      <c r="BD317" s="227"/>
      <c r="BE317" s="227"/>
      <c r="BF317" s="227"/>
      <c r="BG317" s="227"/>
      <c r="BH317" s="227"/>
      <c r="BI317" s="227"/>
      <c r="BJ317" s="227"/>
      <c r="BK317" s="227"/>
      <c r="BL317" s="227"/>
      <c r="BM317" s="227"/>
      <c r="BN317" s="227"/>
      <c r="BO317" s="227"/>
      <c r="BP317" s="227"/>
      <c r="BQ317" s="227"/>
      <c r="BR317" s="227"/>
      <c r="BS317" s="227"/>
      <c r="BT317" s="227"/>
      <c r="BU317" s="227"/>
      <c r="BV317" s="227"/>
      <c r="BW317" s="227"/>
      <c r="BX317" s="227"/>
      <c r="BY317" s="227"/>
      <c r="BZ317" s="227"/>
      <c r="CA317" s="227"/>
      <c r="CB317" s="227"/>
      <c r="CC317" s="227"/>
      <c r="CD317" s="227"/>
      <c r="CE317" s="227"/>
      <c r="CF317" s="227"/>
      <c r="CG317" s="227"/>
      <c r="CH317" s="227"/>
      <c r="CI317" s="227"/>
      <c r="CJ317" s="227"/>
      <c r="CK317" s="227"/>
      <c r="CL317" s="227"/>
      <c r="CM317" s="228"/>
    </row>
    <row r="318" spans="2:91" ht="12.75" customHeight="1" x14ac:dyDescent="0.2">
      <c r="B318" s="229"/>
      <c r="C318" s="424" t="s">
        <v>168</v>
      </c>
      <c r="D318" s="424"/>
      <c r="E318" s="424"/>
      <c r="F318" s="424"/>
      <c r="G318" s="424"/>
      <c r="H318" s="424"/>
      <c r="I318" s="424"/>
      <c r="J318" s="424"/>
      <c r="K318" s="424"/>
      <c r="L318" s="425">
        <f>'July 1 to 15, 2018'!A28</f>
        <v>19</v>
      </c>
      <c r="M318" s="426"/>
      <c r="N318" s="429">
        <f>'July 1 to 15, 2018'!B28</f>
        <v>0</v>
      </c>
      <c r="O318" s="429"/>
      <c r="P318" s="429"/>
      <c r="Q318" s="429"/>
      <c r="R318" s="429"/>
      <c r="S318" s="429"/>
      <c r="T318" s="429"/>
      <c r="U318" s="429"/>
      <c r="V318" s="429"/>
      <c r="W318" s="429"/>
      <c r="X318" s="430"/>
      <c r="Y318" s="433" t="s">
        <v>190</v>
      </c>
      <c r="Z318" s="434"/>
      <c r="AA318" s="434"/>
      <c r="AB318" s="434"/>
      <c r="AC318" s="434"/>
      <c r="AD318" s="434"/>
      <c r="AE318" s="434"/>
      <c r="AF318" s="434"/>
      <c r="AG318" s="434"/>
      <c r="AH318" s="434"/>
      <c r="AI318" s="435"/>
      <c r="AJ318" s="227"/>
      <c r="AK318" s="227"/>
      <c r="AL318" s="227"/>
      <c r="AM318" s="227"/>
      <c r="AN318" s="227"/>
      <c r="AO318" s="227"/>
      <c r="AP318" s="227"/>
      <c r="AQ318" s="227"/>
      <c r="AR318" s="228"/>
      <c r="AS318" s="230"/>
      <c r="AV318" s="229"/>
      <c r="AW318" s="424" t="s">
        <v>168</v>
      </c>
      <c r="AX318" s="424"/>
      <c r="AY318" s="424"/>
      <c r="AZ318" s="424"/>
      <c r="BA318" s="424"/>
      <c r="BB318" s="424"/>
      <c r="BC318" s="424"/>
      <c r="BD318" s="424"/>
      <c r="BE318" s="424"/>
      <c r="BF318" s="425">
        <f>'July 1 to 15, 2018'!A29</f>
        <v>20</v>
      </c>
      <c r="BG318" s="426"/>
      <c r="BH318" s="429">
        <f>'July 1 to 15, 2018'!B29</f>
        <v>0</v>
      </c>
      <c r="BI318" s="429"/>
      <c r="BJ318" s="429"/>
      <c r="BK318" s="429"/>
      <c r="BL318" s="429"/>
      <c r="BM318" s="429"/>
      <c r="BN318" s="429"/>
      <c r="BO318" s="429"/>
      <c r="BP318" s="429"/>
      <c r="BQ318" s="429"/>
      <c r="BR318" s="430"/>
      <c r="BS318" s="433" t="s">
        <v>190</v>
      </c>
      <c r="BT318" s="434"/>
      <c r="BU318" s="434"/>
      <c r="BV318" s="434"/>
      <c r="BW318" s="434"/>
      <c r="BX318" s="434"/>
      <c r="BY318" s="434"/>
      <c r="BZ318" s="434"/>
      <c r="CA318" s="434"/>
      <c r="CB318" s="434"/>
      <c r="CC318" s="435"/>
      <c r="CD318" s="227"/>
      <c r="CE318" s="227"/>
      <c r="CF318" s="227"/>
      <c r="CG318" s="227"/>
      <c r="CH318" s="227"/>
      <c r="CI318" s="227"/>
      <c r="CJ318" s="227"/>
      <c r="CK318" s="227"/>
      <c r="CL318" s="228"/>
      <c r="CM318" s="230"/>
    </row>
    <row r="319" spans="2:91" ht="12.75" customHeight="1" x14ac:dyDescent="0.2">
      <c r="B319" s="229"/>
      <c r="C319" s="424"/>
      <c r="D319" s="424"/>
      <c r="E319" s="424"/>
      <c r="F319" s="424"/>
      <c r="G319" s="424"/>
      <c r="H319" s="424"/>
      <c r="I319" s="424"/>
      <c r="J319" s="424"/>
      <c r="K319" s="424"/>
      <c r="L319" s="427"/>
      <c r="M319" s="428"/>
      <c r="N319" s="431"/>
      <c r="O319" s="431"/>
      <c r="P319" s="431"/>
      <c r="Q319" s="431"/>
      <c r="R319" s="431"/>
      <c r="S319" s="431"/>
      <c r="T319" s="431"/>
      <c r="U319" s="431"/>
      <c r="V319" s="431"/>
      <c r="W319" s="431"/>
      <c r="X319" s="432"/>
      <c r="Y319" s="436"/>
      <c r="Z319" s="437"/>
      <c r="AA319" s="437"/>
      <c r="AB319" s="437"/>
      <c r="AC319" s="437"/>
      <c r="AD319" s="437"/>
      <c r="AE319" s="437"/>
      <c r="AF319" s="437"/>
      <c r="AG319" s="437"/>
      <c r="AH319" s="437"/>
      <c r="AI319" s="438"/>
      <c r="AJ319" s="231"/>
      <c r="AK319" s="231"/>
      <c r="AL319" s="231"/>
      <c r="AM319" s="231"/>
      <c r="AN319" s="231"/>
      <c r="AO319" s="231"/>
      <c r="AP319" s="231"/>
      <c r="AQ319" s="231"/>
      <c r="AR319" s="232"/>
      <c r="AS319" s="230"/>
      <c r="AV319" s="229"/>
      <c r="AW319" s="424"/>
      <c r="AX319" s="424"/>
      <c r="AY319" s="424"/>
      <c r="AZ319" s="424"/>
      <c r="BA319" s="424"/>
      <c r="BB319" s="424"/>
      <c r="BC319" s="424"/>
      <c r="BD319" s="424"/>
      <c r="BE319" s="424"/>
      <c r="BF319" s="427"/>
      <c r="BG319" s="428"/>
      <c r="BH319" s="431"/>
      <c r="BI319" s="431"/>
      <c r="BJ319" s="431"/>
      <c r="BK319" s="431"/>
      <c r="BL319" s="431"/>
      <c r="BM319" s="431"/>
      <c r="BN319" s="431"/>
      <c r="BO319" s="431"/>
      <c r="BP319" s="431"/>
      <c r="BQ319" s="431"/>
      <c r="BR319" s="432"/>
      <c r="BS319" s="436"/>
      <c r="BT319" s="437"/>
      <c r="BU319" s="437"/>
      <c r="BV319" s="437"/>
      <c r="BW319" s="437"/>
      <c r="BX319" s="437"/>
      <c r="BY319" s="437"/>
      <c r="BZ319" s="437"/>
      <c r="CA319" s="437"/>
      <c r="CB319" s="437"/>
      <c r="CC319" s="438"/>
      <c r="CD319" s="231"/>
      <c r="CE319" s="231"/>
      <c r="CF319" s="231"/>
      <c r="CG319" s="231"/>
      <c r="CH319" s="231"/>
      <c r="CI319" s="231"/>
      <c r="CJ319" s="231"/>
      <c r="CK319" s="231"/>
      <c r="CL319" s="232"/>
      <c r="CM319" s="230"/>
    </row>
    <row r="320" spans="2:91" ht="12.75" customHeight="1" x14ac:dyDescent="0.2">
      <c r="B320" s="229"/>
      <c r="C320" s="439" t="s">
        <v>169</v>
      </c>
      <c r="D320" s="440"/>
      <c r="E320" s="440"/>
      <c r="F320" s="440"/>
      <c r="G320" s="440"/>
      <c r="H320" s="440"/>
      <c r="I320" s="440"/>
      <c r="J320" s="440"/>
      <c r="K320" s="441"/>
      <c r="L320" s="445">
        <f>'July 1 to 15, 2018'!C28</f>
        <v>0</v>
      </c>
      <c r="M320" s="446"/>
      <c r="N320" s="446"/>
      <c r="O320" s="446"/>
      <c r="P320" s="446"/>
      <c r="Q320" s="446"/>
      <c r="R320" s="446"/>
      <c r="S320" s="446"/>
      <c r="T320" s="446"/>
      <c r="U320" s="446"/>
      <c r="V320" s="446"/>
      <c r="W320" s="446"/>
      <c r="X320" s="447"/>
      <c r="Y320" s="436"/>
      <c r="Z320" s="437"/>
      <c r="AA320" s="437"/>
      <c r="AB320" s="437"/>
      <c r="AC320" s="437"/>
      <c r="AD320" s="437"/>
      <c r="AE320" s="437"/>
      <c r="AF320" s="437"/>
      <c r="AG320" s="437"/>
      <c r="AH320" s="437"/>
      <c r="AI320" s="438"/>
      <c r="AJ320" s="231"/>
      <c r="AK320" s="231"/>
      <c r="AL320" s="231"/>
      <c r="AM320" s="231"/>
      <c r="AN320" s="231"/>
      <c r="AO320" s="231"/>
      <c r="AP320" s="231"/>
      <c r="AQ320" s="231"/>
      <c r="AR320" s="232"/>
      <c r="AS320" s="230"/>
      <c r="AV320" s="229"/>
      <c r="AW320" s="439" t="s">
        <v>169</v>
      </c>
      <c r="AX320" s="440"/>
      <c r="AY320" s="440"/>
      <c r="AZ320" s="440"/>
      <c r="BA320" s="440"/>
      <c r="BB320" s="440"/>
      <c r="BC320" s="440"/>
      <c r="BD320" s="440"/>
      <c r="BE320" s="441"/>
      <c r="BF320" s="445">
        <f>'July 1 to 15, 2018'!C29</f>
        <v>0</v>
      </c>
      <c r="BG320" s="446"/>
      <c r="BH320" s="446"/>
      <c r="BI320" s="446"/>
      <c r="BJ320" s="446"/>
      <c r="BK320" s="446"/>
      <c r="BL320" s="446"/>
      <c r="BM320" s="446"/>
      <c r="BN320" s="446"/>
      <c r="BO320" s="446"/>
      <c r="BP320" s="446"/>
      <c r="BQ320" s="446"/>
      <c r="BR320" s="447"/>
      <c r="BS320" s="436"/>
      <c r="BT320" s="437"/>
      <c r="BU320" s="437"/>
      <c r="BV320" s="437"/>
      <c r="BW320" s="437"/>
      <c r="BX320" s="437"/>
      <c r="BY320" s="437"/>
      <c r="BZ320" s="437"/>
      <c r="CA320" s="437"/>
      <c r="CB320" s="437"/>
      <c r="CC320" s="438"/>
      <c r="CD320" s="231"/>
      <c r="CE320" s="231"/>
      <c r="CF320" s="231"/>
      <c r="CG320" s="231"/>
      <c r="CH320" s="231"/>
      <c r="CI320" s="231"/>
      <c r="CJ320" s="231"/>
      <c r="CK320" s="231"/>
      <c r="CL320" s="232"/>
      <c r="CM320" s="230"/>
    </row>
    <row r="321" spans="2:91" ht="12.75" customHeight="1" x14ac:dyDescent="0.2">
      <c r="B321" s="233"/>
      <c r="C321" s="442"/>
      <c r="D321" s="443"/>
      <c r="E321" s="443"/>
      <c r="F321" s="443"/>
      <c r="G321" s="443"/>
      <c r="H321" s="443"/>
      <c r="I321" s="443"/>
      <c r="J321" s="443"/>
      <c r="K321" s="444"/>
      <c r="L321" s="442"/>
      <c r="M321" s="443"/>
      <c r="N321" s="443"/>
      <c r="O321" s="443"/>
      <c r="P321" s="443"/>
      <c r="Q321" s="443"/>
      <c r="R321" s="443"/>
      <c r="S321" s="443"/>
      <c r="T321" s="443"/>
      <c r="U321" s="443"/>
      <c r="V321" s="443"/>
      <c r="W321" s="443"/>
      <c r="X321" s="444"/>
      <c r="Y321" s="448" t="str">
        <f>'July 1 to 15, 2018'!B6</f>
        <v>December 15, 2018</v>
      </c>
      <c r="Z321" s="449"/>
      <c r="AA321" s="449"/>
      <c r="AB321" s="449"/>
      <c r="AC321" s="449"/>
      <c r="AD321" s="449"/>
      <c r="AE321" s="449"/>
      <c r="AF321" s="449"/>
      <c r="AG321" s="449"/>
      <c r="AH321" s="449"/>
      <c r="AI321" s="450"/>
      <c r="AJ321" s="234"/>
      <c r="AK321" s="234"/>
      <c r="AL321" s="234"/>
      <c r="AM321" s="234"/>
      <c r="AN321" s="234"/>
      <c r="AO321" s="234"/>
      <c r="AP321" s="234"/>
      <c r="AQ321" s="234"/>
      <c r="AR321" s="235"/>
      <c r="AS321" s="230"/>
      <c r="AV321" s="233"/>
      <c r="AW321" s="442"/>
      <c r="AX321" s="443"/>
      <c r="AY321" s="443"/>
      <c r="AZ321" s="443"/>
      <c r="BA321" s="443"/>
      <c r="BB321" s="443"/>
      <c r="BC321" s="443"/>
      <c r="BD321" s="443"/>
      <c r="BE321" s="444"/>
      <c r="BF321" s="442"/>
      <c r="BG321" s="443"/>
      <c r="BH321" s="443"/>
      <c r="BI321" s="443"/>
      <c r="BJ321" s="443"/>
      <c r="BK321" s="443"/>
      <c r="BL321" s="443"/>
      <c r="BM321" s="443"/>
      <c r="BN321" s="443"/>
      <c r="BO321" s="443"/>
      <c r="BP321" s="443"/>
      <c r="BQ321" s="443"/>
      <c r="BR321" s="444"/>
      <c r="BS321" s="448" t="str">
        <f>'July 1 to 15, 2018'!B6</f>
        <v>December 15, 2018</v>
      </c>
      <c r="BT321" s="449"/>
      <c r="BU321" s="449"/>
      <c r="BV321" s="449"/>
      <c r="BW321" s="449"/>
      <c r="BX321" s="449"/>
      <c r="BY321" s="449"/>
      <c r="BZ321" s="449"/>
      <c r="CA321" s="449"/>
      <c r="CB321" s="449"/>
      <c r="CC321" s="450"/>
      <c r="CD321" s="234"/>
      <c r="CE321" s="234"/>
      <c r="CF321" s="234"/>
      <c r="CG321" s="234"/>
      <c r="CH321" s="234"/>
      <c r="CI321" s="234"/>
      <c r="CJ321" s="234"/>
      <c r="CK321" s="234"/>
      <c r="CL321" s="235"/>
      <c r="CM321" s="230"/>
    </row>
    <row r="322" spans="2:91" ht="12.75" customHeight="1" x14ac:dyDescent="0.2">
      <c r="B322" s="236"/>
      <c r="J322" s="237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9"/>
      <c r="X322" s="239"/>
      <c r="Y322" s="239"/>
      <c r="Z322" s="239"/>
      <c r="AA322" s="239"/>
      <c r="AB322" s="239"/>
      <c r="AC322" s="239"/>
      <c r="AD322" s="239"/>
      <c r="AE322" s="239"/>
      <c r="AF322" s="239"/>
      <c r="AG322" s="239"/>
      <c r="AH322" s="239"/>
      <c r="AI322" s="239"/>
      <c r="AJ322" s="239"/>
      <c r="AK322" s="239"/>
      <c r="AL322" s="239"/>
      <c r="AM322" s="239"/>
      <c r="AN322" s="239"/>
      <c r="AO322" s="239"/>
      <c r="AP322" s="239"/>
      <c r="AQ322" s="239"/>
      <c r="AR322" s="239"/>
      <c r="AS322" s="230"/>
      <c r="AV322" s="236"/>
      <c r="BD322" s="237"/>
      <c r="BE322" s="238"/>
      <c r="BF322" s="238"/>
      <c r="BG322" s="238"/>
      <c r="BH322" s="238"/>
      <c r="BI322" s="238"/>
      <c r="BJ322" s="238"/>
      <c r="BK322" s="238"/>
      <c r="BL322" s="238"/>
      <c r="BM322" s="238"/>
      <c r="BN322" s="238"/>
      <c r="BO322" s="238"/>
      <c r="BP322" s="238"/>
      <c r="BQ322" s="239"/>
      <c r="BR322" s="239"/>
      <c r="BS322" s="239"/>
      <c r="BT322" s="239"/>
      <c r="BU322" s="239"/>
      <c r="BV322" s="239"/>
      <c r="BW322" s="239"/>
      <c r="BX322" s="239"/>
      <c r="BY322" s="239"/>
      <c r="BZ322" s="239"/>
      <c r="CA322" s="239"/>
      <c r="CB322" s="239"/>
      <c r="CC322" s="239"/>
      <c r="CD322" s="239"/>
      <c r="CE322" s="239"/>
      <c r="CF322" s="239"/>
      <c r="CG322" s="239"/>
      <c r="CH322" s="239"/>
      <c r="CI322" s="239"/>
      <c r="CJ322" s="239"/>
      <c r="CK322" s="239"/>
      <c r="CL322" s="239"/>
      <c r="CM322" s="230"/>
    </row>
    <row r="323" spans="2:91" ht="12.75" customHeight="1" x14ac:dyDescent="0.2">
      <c r="B323" s="233"/>
      <c r="C323" s="240"/>
      <c r="D323" s="241"/>
      <c r="E323" s="241"/>
      <c r="F323" s="241"/>
      <c r="G323" s="241"/>
      <c r="H323" s="241"/>
      <c r="I323" s="241"/>
      <c r="J323" s="241"/>
      <c r="K323" s="241"/>
      <c r="L323" s="241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S323" s="230"/>
      <c r="AV323" s="233"/>
      <c r="AW323" s="240"/>
      <c r="AX323" s="241"/>
      <c r="AY323" s="241"/>
      <c r="AZ323" s="241"/>
      <c r="BA323" s="241"/>
      <c r="BB323" s="241"/>
      <c r="BC323" s="241"/>
      <c r="BD323" s="241"/>
      <c r="BE323" s="241"/>
      <c r="BF323" s="241"/>
      <c r="BG323" s="239"/>
      <c r="BH323" s="239"/>
      <c r="BI323" s="239"/>
      <c r="BJ323" s="239"/>
      <c r="BK323" s="239"/>
      <c r="BL323" s="239"/>
      <c r="BM323" s="239"/>
      <c r="BN323" s="239"/>
      <c r="BO323" s="239"/>
      <c r="BP323" s="239"/>
      <c r="BQ323" s="239"/>
      <c r="BR323" s="239"/>
      <c r="BS323" s="239"/>
      <c r="BT323" s="239"/>
      <c r="CM323" s="230"/>
    </row>
    <row r="324" spans="2:91" ht="12.75" customHeight="1" x14ac:dyDescent="0.2">
      <c r="B324" s="242"/>
      <c r="C324" s="451" t="s">
        <v>170</v>
      </c>
      <c r="D324" s="452"/>
      <c r="E324" s="452"/>
      <c r="F324" s="452"/>
      <c r="G324" s="452"/>
      <c r="H324" s="452"/>
      <c r="I324" s="243"/>
      <c r="J324" s="244"/>
      <c r="K324" s="244"/>
      <c r="L324" s="244"/>
      <c r="M324" s="244"/>
      <c r="N324" s="244"/>
      <c r="O324" s="244"/>
      <c r="P324" s="244"/>
      <c r="Q324" s="245"/>
      <c r="R324" s="404">
        <f>'July 1 to 15, 2018'!AL28</f>
        <v>0</v>
      </c>
      <c r="S324" s="419"/>
      <c r="T324" s="419"/>
      <c r="U324" s="419"/>
      <c r="V324" s="419"/>
      <c r="W324" s="244"/>
      <c r="X324" s="246"/>
      <c r="Y324" s="239"/>
      <c r="Z324" s="239"/>
      <c r="AA324" s="453" t="s">
        <v>191</v>
      </c>
      <c r="AB324" s="454"/>
      <c r="AC324" s="454"/>
      <c r="AD324" s="454"/>
      <c r="AE324" s="454"/>
      <c r="AF324" s="454"/>
      <c r="AG324" s="454"/>
      <c r="AH324" s="454"/>
      <c r="AI324" s="454"/>
      <c r="AJ324" s="454"/>
      <c r="AK324" s="454"/>
      <c r="AL324" s="454"/>
      <c r="AM324" s="454"/>
      <c r="AN324" s="454"/>
      <c r="AO324" s="454"/>
      <c r="AP324" s="454"/>
      <c r="AQ324" s="454"/>
      <c r="AR324" s="455"/>
      <c r="AS324" s="230"/>
      <c r="AV324" s="242"/>
      <c r="AW324" s="451" t="s">
        <v>170</v>
      </c>
      <c r="AX324" s="452"/>
      <c r="AY324" s="452"/>
      <c r="AZ324" s="452"/>
      <c r="BA324" s="452"/>
      <c r="BB324" s="452"/>
      <c r="BC324" s="243"/>
      <c r="BD324" s="244"/>
      <c r="BE324" s="244"/>
      <c r="BF324" s="244"/>
      <c r="BG324" s="244"/>
      <c r="BH324" s="244"/>
      <c r="BI324" s="244"/>
      <c r="BJ324" s="244"/>
      <c r="BK324" s="245"/>
      <c r="BL324" s="404">
        <f>'July 1 to 15, 2018'!AL29</f>
        <v>0</v>
      </c>
      <c r="BM324" s="419"/>
      <c r="BN324" s="419"/>
      <c r="BO324" s="419"/>
      <c r="BP324" s="419"/>
      <c r="BQ324" s="244"/>
      <c r="BR324" s="246"/>
      <c r="BS324" s="239"/>
      <c r="BT324" s="239"/>
      <c r="BU324" s="453" t="s">
        <v>191</v>
      </c>
      <c r="BV324" s="454"/>
      <c r="BW324" s="454"/>
      <c r="BX324" s="454"/>
      <c r="BY324" s="454"/>
      <c r="BZ324" s="454"/>
      <c r="CA324" s="454"/>
      <c r="CB324" s="454"/>
      <c r="CC324" s="454"/>
      <c r="CD324" s="454"/>
      <c r="CE324" s="454"/>
      <c r="CF324" s="454"/>
      <c r="CG324" s="454"/>
      <c r="CH324" s="454"/>
      <c r="CI324" s="454"/>
      <c r="CJ324" s="454"/>
      <c r="CK324" s="454"/>
      <c r="CL324" s="455"/>
      <c r="CM324" s="230"/>
    </row>
    <row r="325" spans="2:91" ht="12.75" customHeight="1" x14ac:dyDescent="0.2">
      <c r="B325" s="247"/>
      <c r="C325" s="248"/>
      <c r="D325" s="249" t="s">
        <v>189</v>
      </c>
      <c r="E325" s="250"/>
      <c r="F325" s="250"/>
      <c r="G325" s="250"/>
      <c r="H325" s="250"/>
      <c r="I325" s="251"/>
      <c r="J325" s="252"/>
      <c r="K325" s="252"/>
      <c r="L325" s="402">
        <f>'July 1 to 15, 2018'!AI28</f>
        <v>0</v>
      </c>
      <c r="M325" s="403"/>
      <c r="N325" s="403"/>
      <c r="O325" s="403"/>
      <c r="P325" s="252"/>
      <c r="Q325" s="253"/>
      <c r="R325" s="252"/>
      <c r="S325" s="252"/>
      <c r="T325" s="252"/>
      <c r="U325" s="252"/>
      <c r="V325" s="252"/>
      <c r="W325" s="252"/>
      <c r="X325" s="254"/>
      <c r="Y325" s="239"/>
      <c r="Z325" s="239"/>
      <c r="AA325" s="255" t="s">
        <v>184</v>
      </c>
      <c r="AB325" s="256"/>
      <c r="AC325" s="256"/>
      <c r="AD325" s="257"/>
      <c r="AE325" s="257"/>
      <c r="AF325" s="257"/>
      <c r="AG325" s="256"/>
      <c r="AH325" s="256"/>
      <c r="AI325" s="256"/>
      <c r="AJ325" s="256"/>
      <c r="AK325" s="257"/>
      <c r="AL325" s="257"/>
      <c r="AM325" s="258"/>
      <c r="AN325" s="405">
        <f>'July 1 to 15, 2018'!BR28</f>
        <v>0</v>
      </c>
      <c r="AO325" s="405"/>
      <c r="AP325" s="405"/>
      <c r="AQ325" s="405"/>
      <c r="AR325" s="406"/>
      <c r="AS325" s="230"/>
      <c r="AV325" s="247"/>
      <c r="AW325" s="248"/>
      <c r="AX325" s="249" t="s">
        <v>189</v>
      </c>
      <c r="AY325" s="250"/>
      <c r="AZ325" s="250"/>
      <c r="BA325" s="250"/>
      <c r="BB325" s="250"/>
      <c r="BC325" s="251"/>
      <c r="BD325" s="252"/>
      <c r="BE325" s="252"/>
      <c r="BF325" s="402">
        <f>'July 1 to 15, 2018'!AI29</f>
        <v>0</v>
      </c>
      <c r="BG325" s="403"/>
      <c r="BH325" s="403"/>
      <c r="BI325" s="403"/>
      <c r="BJ325" s="252"/>
      <c r="BK325" s="253"/>
      <c r="BL325" s="252"/>
      <c r="BM325" s="252"/>
      <c r="BN325" s="252"/>
      <c r="BO325" s="252"/>
      <c r="BP325" s="252"/>
      <c r="BQ325" s="252"/>
      <c r="BR325" s="254"/>
      <c r="BS325" s="239"/>
      <c r="BT325" s="239"/>
      <c r="BU325" s="255" t="s">
        <v>184</v>
      </c>
      <c r="BV325" s="256"/>
      <c r="BW325" s="256"/>
      <c r="BX325" s="257"/>
      <c r="BY325" s="257"/>
      <c r="BZ325" s="257"/>
      <c r="CA325" s="256"/>
      <c r="CB325" s="256"/>
      <c r="CC325" s="256"/>
      <c r="CD325" s="256"/>
      <c r="CE325" s="257"/>
      <c r="CF325" s="257"/>
      <c r="CG325" s="258"/>
      <c r="CH325" s="405">
        <f>'July 1 to 15, 2018'!BR29</f>
        <v>0</v>
      </c>
      <c r="CI325" s="405"/>
      <c r="CJ325" s="405"/>
      <c r="CK325" s="405"/>
      <c r="CL325" s="406"/>
      <c r="CM325" s="230"/>
    </row>
    <row r="326" spans="2:91" ht="12.75" customHeight="1" x14ac:dyDescent="0.2">
      <c r="B326" s="247"/>
      <c r="C326" s="421" t="s">
        <v>171</v>
      </c>
      <c r="D326" s="422"/>
      <c r="E326" s="422"/>
      <c r="F326" s="422"/>
      <c r="G326" s="422"/>
      <c r="H326" s="422"/>
      <c r="I326" s="259"/>
      <c r="J326" s="257"/>
      <c r="K326" s="257"/>
      <c r="L326" s="405">
        <f>'July 1 to 15, 2018'!AS28</f>
        <v>0</v>
      </c>
      <c r="M326" s="423"/>
      <c r="N326" s="423"/>
      <c r="O326" s="423"/>
      <c r="P326" s="257"/>
      <c r="Q326" s="258"/>
      <c r="R326" s="405">
        <f>'July 1 to 15, 2018'!AT28</f>
        <v>0</v>
      </c>
      <c r="S326" s="423"/>
      <c r="T326" s="423"/>
      <c r="U326" s="423"/>
      <c r="V326" s="423"/>
      <c r="W326" s="257"/>
      <c r="X326" s="260"/>
      <c r="Y326" s="239"/>
      <c r="Z326" s="239"/>
      <c r="AA326" s="261" t="s">
        <v>139</v>
      </c>
      <c r="AB326" s="262"/>
      <c r="AC326" s="262"/>
      <c r="AD326" s="244"/>
      <c r="AE326" s="244"/>
      <c r="AF326" s="244"/>
      <c r="AG326" s="262"/>
      <c r="AH326" s="262"/>
      <c r="AI326" s="262"/>
      <c r="AJ326" s="262"/>
      <c r="AK326" s="244"/>
      <c r="AL326" s="244"/>
      <c r="AM326" s="245"/>
      <c r="AN326" s="244"/>
      <c r="AO326" s="244"/>
      <c r="AP326" s="244"/>
      <c r="AQ326" s="244"/>
      <c r="AR326" s="246"/>
      <c r="AS326" s="230"/>
      <c r="AV326" s="247"/>
      <c r="AW326" s="421" t="s">
        <v>171</v>
      </c>
      <c r="AX326" s="422"/>
      <c r="AY326" s="422"/>
      <c r="AZ326" s="422"/>
      <c r="BA326" s="422"/>
      <c r="BB326" s="422"/>
      <c r="BC326" s="259"/>
      <c r="BD326" s="257"/>
      <c r="BE326" s="257"/>
      <c r="BF326" s="405">
        <f>'July 1 to 15, 2018'!AS29</f>
        <v>0</v>
      </c>
      <c r="BG326" s="423"/>
      <c r="BH326" s="423"/>
      <c r="BI326" s="423"/>
      <c r="BJ326" s="257"/>
      <c r="BK326" s="258"/>
      <c r="BL326" s="405">
        <f>'July 1 to 15, 2018'!AT29</f>
        <v>0</v>
      </c>
      <c r="BM326" s="423"/>
      <c r="BN326" s="423"/>
      <c r="BO326" s="423"/>
      <c r="BP326" s="423"/>
      <c r="BQ326" s="257"/>
      <c r="BR326" s="260"/>
      <c r="BS326" s="239"/>
      <c r="BT326" s="239"/>
      <c r="BU326" s="261" t="s">
        <v>139</v>
      </c>
      <c r="BV326" s="262"/>
      <c r="BW326" s="262"/>
      <c r="BX326" s="244"/>
      <c r="BY326" s="244"/>
      <c r="BZ326" s="244"/>
      <c r="CA326" s="262"/>
      <c r="CB326" s="262"/>
      <c r="CC326" s="262"/>
      <c r="CD326" s="262"/>
      <c r="CE326" s="244"/>
      <c r="CF326" s="244"/>
      <c r="CG326" s="245"/>
      <c r="CH326" s="244"/>
      <c r="CI326" s="244"/>
      <c r="CJ326" s="244"/>
      <c r="CK326" s="244"/>
      <c r="CL326" s="246"/>
      <c r="CM326" s="230"/>
    </row>
    <row r="327" spans="2:91" ht="12.75" customHeight="1" x14ac:dyDescent="0.2">
      <c r="B327" s="233"/>
      <c r="C327" s="263" t="s">
        <v>172</v>
      </c>
      <c r="D327" s="264"/>
      <c r="E327" s="264"/>
      <c r="F327" s="264"/>
      <c r="G327" s="264"/>
      <c r="H327" s="264"/>
      <c r="I327" s="264"/>
      <c r="J327" s="257"/>
      <c r="K327" s="257"/>
      <c r="L327" s="257"/>
      <c r="M327" s="257"/>
      <c r="N327" s="257"/>
      <c r="O327" s="257"/>
      <c r="P327" s="257"/>
      <c r="Q327" s="258"/>
      <c r="R327" s="405">
        <f>'July 1 to 15, 2018'!AQ28</f>
        <v>0</v>
      </c>
      <c r="S327" s="405"/>
      <c r="T327" s="405"/>
      <c r="U327" s="405"/>
      <c r="V327" s="405"/>
      <c r="W327" s="257"/>
      <c r="X327" s="260"/>
      <c r="Y327" s="239"/>
      <c r="Z327" s="239"/>
      <c r="AA327" s="233"/>
      <c r="AB327" s="241" t="s">
        <v>140</v>
      </c>
      <c r="AC327" s="241"/>
      <c r="AD327" s="239"/>
      <c r="AE327" s="239"/>
      <c r="AF327" s="239"/>
      <c r="AG327" s="241"/>
      <c r="AH327" s="241"/>
      <c r="AI327" s="241"/>
      <c r="AJ327" s="241"/>
      <c r="AK327" s="239"/>
      <c r="AL327" s="239"/>
      <c r="AM327" s="265"/>
      <c r="AN327" s="414">
        <f>'July 1 to 15, 2018'!BI28</f>
        <v>0</v>
      </c>
      <c r="AO327" s="414"/>
      <c r="AP327" s="414"/>
      <c r="AQ327" s="414"/>
      <c r="AR327" s="420"/>
      <c r="AS327" s="230"/>
      <c r="AV327" s="233"/>
      <c r="AW327" s="263" t="s">
        <v>172</v>
      </c>
      <c r="AX327" s="264"/>
      <c r="AY327" s="264"/>
      <c r="AZ327" s="264"/>
      <c r="BA327" s="264"/>
      <c r="BB327" s="264"/>
      <c r="BC327" s="264"/>
      <c r="BD327" s="257"/>
      <c r="BE327" s="257"/>
      <c r="BF327" s="257"/>
      <c r="BG327" s="257"/>
      <c r="BH327" s="257"/>
      <c r="BI327" s="257"/>
      <c r="BJ327" s="257"/>
      <c r="BK327" s="258"/>
      <c r="BL327" s="405">
        <f>'July 1 to 15, 2018'!AQ29</f>
        <v>0</v>
      </c>
      <c r="BM327" s="405"/>
      <c r="BN327" s="405"/>
      <c r="BO327" s="405"/>
      <c r="BP327" s="405"/>
      <c r="BQ327" s="257"/>
      <c r="BR327" s="260"/>
      <c r="BS327" s="239"/>
      <c r="BT327" s="239"/>
      <c r="BU327" s="233"/>
      <c r="BV327" s="241" t="s">
        <v>140</v>
      </c>
      <c r="BW327" s="241"/>
      <c r="BX327" s="239"/>
      <c r="BY327" s="239"/>
      <c r="BZ327" s="239"/>
      <c r="CA327" s="241"/>
      <c r="CB327" s="241"/>
      <c r="CC327" s="241"/>
      <c r="CD327" s="241"/>
      <c r="CE327" s="239"/>
      <c r="CF327" s="239"/>
      <c r="CG327" s="265"/>
      <c r="CH327" s="414">
        <f>'July 1 to 15, 2018'!BI29</f>
        <v>0</v>
      </c>
      <c r="CI327" s="414"/>
      <c r="CJ327" s="414"/>
      <c r="CK327" s="414"/>
      <c r="CL327" s="420"/>
      <c r="CM327" s="230"/>
    </row>
    <row r="328" spans="2:91" ht="12.75" customHeight="1" x14ac:dyDescent="0.2">
      <c r="B328" s="266"/>
      <c r="C328" s="240"/>
      <c r="D328" s="240"/>
      <c r="E328" s="240"/>
      <c r="F328" s="240"/>
      <c r="G328" s="240"/>
      <c r="H328" s="267"/>
      <c r="I328" s="267"/>
      <c r="J328" s="267"/>
      <c r="K328" s="267"/>
      <c r="L328" s="267"/>
      <c r="M328" s="268"/>
      <c r="N328" s="268"/>
      <c r="O328" s="268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  <c r="AA328" s="233"/>
      <c r="AB328" s="241" t="s">
        <v>141</v>
      </c>
      <c r="AC328" s="241"/>
      <c r="AD328" s="239"/>
      <c r="AE328" s="239"/>
      <c r="AF328" s="239"/>
      <c r="AG328" s="241"/>
      <c r="AH328" s="241"/>
      <c r="AI328" s="241"/>
      <c r="AJ328" s="241"/>
      <c r="AK328" s="239"/>
      <c r="AL328" s="239"/>
      <c r="AM328" s="265"/>
      <c r="AN328" s="414">
        <f>'July 1 to 15, 2018'!BJ28</f>
        <v>0</v>
      </c>
      <c r="AO328" s="414"/>
      <c r="AP328" s="414"/>
      <c r="AQ328" s="414"/>
      <c r="AR328" s="420"/>
      <c r="AS328" s="230"/>
      <c r="AV328" s="266"/>
      <c r="AW328" s="240"/>
      <c r="AX328" s="240"/>
      <c r="AY328" s="240"/>
      <c r="AZ328" s="240"/>
      <c r="BA328" s="240"/>
      <c r="BB328" s="267"/>
      <c r="BC328" s="267"/>
      <c r="BD328" s="267"/>
      <c r="BE328" s="267"/>
      <c r="BF328" s="267"/>
      <c r="BG328" s="268"/>
      <c r="BH328" s="268"/>
      <c r="BI328" s="268"/>
      <c r="BJ328" s="239"/>
      <c r="BK328" s="239"/>
      <c r="BL328" s="239"/>
      <c r="BM328" s="239"/>
      <c r="BN328" s="239"/>
      <c r="BO328" s="239"/>
      <c r="BP328" s="239"/>
      <c r="BQ328" s="239"/>
      <c r="BR328" s="239"/>
      <c r="BS328" s="239"/>
      <c r="BT328" s="239"/>
      <c r="BU328" s="233"/>
      <c r="BV328" s="241" t="s">
        <v>141</v>
      </c>
      <c r="BW328" s="241"/>
      <c r="BX328" s="239"/>
      <c r="BY328" s="239"/>
      <c r="BZ328" s="239"/>
      <c r="CA328" s="241"/>
      <c r="CB328" s="241"/>
      <c r="CC328" s="241"/>
      <c r="CD328" s="241"/>
      <c r="CE328" s="239"/>
      <c r="CF328" s="239"/>
      <c r="CG328" s="265"/>
      <c r="CH328" s="414">
        <f>'July 1 to 15, 2018'!BJ29</f>
        <v>0</v>
      </c>
      <c r="CI328" s="414"/>
      <c r="CJ328" s="414"/>
      <c r="CK328" s="414"/>
      <c r="CL328" s="420"/>
      <c r="CM328" s="230"/>
    </row>
    <row r="329" spans="2:91" ht="12.75" customHeight="1" x14ac:dyDescent="0.2">
      <c r="B329" s="266"/>
      <c r="C329" s="240"/>
      <c r="D329" s="240"/>
      <c r="E329" s="240"/>
      <c r="F329" s="240"/>
      <c r="G329" s="240"/>
      <c r="H329" s="267"/>
      <c r="I329" s="267"/>
      <c r="J329" s="267"/>
      <c r="K329" s="267"/>
      <c r="L329" s="267"/>
      <c r="M329" s="268"/>
      <c r="N329" s="268"/>
      <c r="O329" s="268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  <c r="AA329" s="233"/>
      <c r="AB329" s="241" t="s">
        <v>142</v>
      </c>
      <c r="AC329" s="241"/>
      <c r="AD329" s="239"/>
      <c r="AE329" s="239"/>
      <c r="AF329" s="239"/>
      <c r="AG329" s="241"/>
      <c r="AH329" s="241"/>
      <c r="AI329" s="241"/>
      <c r="AJ329" s="241"/>
      <c r="AK329" s="239"/>
      <c r="AL329" s="239"/>
      <c r="AM329" s="265"/>
      <c r="AN329" s="414">
        <f>'July 1 to 15, 2018'!BK28</f>
        <v>0</v>
      </c>
      <c r="AO329" s="414"/>
      <c r="AP329" s="414"/>
      <c r="AQ329" s="414"/>
      <c r="AR329" s="420"/>
      <c r="AS329" s="230"/>
      <c r="AV329" s="266"/>
      <c r="AW329" s="240"/>
      <c r="AX329" s="240"/>
      <c r="AY329" s="240"/>
      <c r="AZ329" s="240"/>
      <c r="BA329" s="240"/>
      <c r="BB329" s="267"/>
      <c r="BC329" s="267"/>
      <c r="BD329" s="267"/>
      <c r="BE329" s="267"/>
      <c r="BF329" s="267"/>
      <c r="BG329" s="268"/>
      <c r="BH329" s="268"/>
      <c r="BI329" s="268"/>
      <c r="BJ329" s="239"/>
      <c r="BK329" s="239"/>
      <c r="BL329" s="252"/>
      <c r="BM329" s="252"/>
      <c r="BN329" s="252"/>
      <c r="BO329" s="252"/>
      <c r="BP329" s="252"/>
      <c r="BQ329" s="239"/>
      <c r="BR329" s="239"/>
      <c r="BS329" s="239"/>
      <c r="BT329" s="239"/>
      <c r="BU329" s="233"/>
      <c r="BV329" s="241" t="s">
        <v>142</v>
      </c>
      <c r="BW329" s="241"/>
      <c r="BX329" s="239"/>
      <c r="BY329" s="239"/>
      <c r="BZ329" s="239"/>
      <c r="CA329" s="241"/>
      <c r="CB329" s="241"/>
      <c r="CC329" s="241"/>
      <c r="CD329" s="241"/>
      <c r="CE329" s="239"/>
      <c r="CF329" s="239"/>
      <c r="CG329" s="265"/>
      <c r="CH329" s="414">
        <f>'July 1 to 15, 2018'!BK29</f>
        <v>0</v>
      </c>
      <c r="CI329" s="414"/>
      <c r="CJ329" s="414"/>
      <c r="CK329" s="414"/>
      <c r="CL329" s="420"/>
      <c r="CM329" s="230"/>
    </row>
    <row r="330" spans="2:91" ht="12.75" customHeight="1" x14ac:dyDescent="0.2">
      <c r="B330" s="266"/>
      <c r="C330" s="269" t="s">
        <v>71</v>
      </c>
      <c r="D330" s="270"/>
      <c r="E330" s="270"/>
      <c r="F330" s="270"/>
      <c r="G330" s="270"/>
      <c r="H330" s="278"/>
      <c r="I330" s="278"/>
      <c r="J330" s="278"/>
      <c r="K330" s="278"/>
      <c r="L330" s="417">
        <f>L331+L332</f>
        <v>11</v>
      </c>
      <c r="M330" s="418"/>
      <c r="N330" s="418"/>
      <c r="O330" s="418"/>
      <c r="P330" s="418"/>
      <c r="Q330" s="245"/>
      <c r="R330" s="404"/>
      <c r="S330" s="419"/>
      <c r="T330" s="419"/>
      <c r="U330" s="419"/>
      <c r="V330" s="419"/>
      <c r="W330" s="244"/>
      <c r="X330" s="246"/>
      <c r="Y330" s="239"/>
      <c r="Z330" s="239"/>
      <c r="AA330" s="272"/>
      <c r="AB330" s="273"/>
      <c r="AC330" s="273"/>
      <c r="AD330" s="252"/>
      <c r="AE330" s="252"/>
      <c r="AF330" s="252"/>
      <c r="AG330" s="273"/>
      <c r="AH330" s="273"/>
      <c r="AI330" s="273"/>
      <c r="AJ330" s="273"/>
      <c r="AK330" s="252"/>
      <c r="AL330" s="252"/>
      <c r="AM330" s="253"/>
      <c r="AN330" s="252"/>
      <c r="AO330" s="252"/>
      <c r="AP330" s="252"/>
      <c r="AQ330" s="252"/>
      <c r="AR330" s="254"/>
      <c r="AS330" s="230"/>
      <c r="AV330" s="266"/>
      <c r="AW330" s="269" t="s">
        <v>71</v>
      </c>
      <c r="AX330" s="270"/>
      <c r="AY330" s="270"/>
      <c r="AZ330" s="270"/>
      <c r="BA330" s="270"/>
      <c r="BB330" s="278"/>
      <c r="BC330" s="278"/>
      <c r="BD330" s="278"/>
      <c r="BE330" s="278"/>
      <c r="BF330" s="417">
        <f>BF331+BF332</f>
        <v>11</v>
      </c>
      <c r="BG330" s="418"/>
      <c r="BH330" s="418"/>
      <c r="BI330" s="418"/>
      <c r="BJ330" s="418"/>
      <c r="BK330" s="245"/>
      <c r="BL330" s="239"/>
      <c r="BM330" s="239"/>
      <c r="BN330" s="239"/>
      <c r="BO330" s="239"/>
      <c r="BP330" s="239"/>
      <c r="BQ330" s="244"/>
      <c r="BR330" s="246"/>
      <c r="BS330" s="239"/>
      <c r="BT330" s="239"/>
      <c r="BU330" s="272"/>
      <c r="BV330" s="273"/>
      <c r="BW330" s="273"/>
      <c r="BX330" s="252"/>
      <c r="BY330" s="252"/>
      <c r="BZ330" s="252"/>
      <c r="CA330" s="273"/>
      <c r="CB330" s="273"/>
      <c r="CC330" s="273"/>
      <c r="CD330" s="273"/>
      <c r="CE330" s="252"/>
      <c r="CF330" s="252"/>
      <c r="CG330" s="253"/>
      <c r="CH330" s="252"/>
      <c r="CI330" s="252"/>
      <c r="CJ330" s="252"/>
      <c r="CK330" s="252"/>
      <c r="CL330" s="254"/>
      <c r="CM330" s="230"/>
    </row>
    <row r="331" spans="2:91" ht="12.75" customHeight="1" x14ac:dyDescent="0.2">
      <c r="B331" s="266"/>
      <c r="C331" s="266" t="s">
        <v>174</v>
      </c>
      <c r="D331" s="240"/>
      <c r="E331" s="240"/>
      <c r="F331" s="240"/>
      <c r="G331" s="240"/>
      <c r="H331" s="268"/>
      <c r="I331" s="268"/>
      <c r="J331" s="268"/>
      <c r="K331" s="268"/>
      <c r="L331" s="414">
        <f>'July 1 to 15, 2018'!AM28</f>
        <v>11</v>
      </c>
      <c r="M331" s="415"/>
      <c r="N331" s="415"/>
      <c r="O331" s="415"/>
      <c r="P331" s="239"/>
      <c r="Q331" s="265"/>
      <c r="R331" s="239"/>
      <c r="S331" s="239"/>
      <c r="T331" s="239"/>
      <c r="U331" s="239"/>
      <c r="V331" s="239"/>
      <c r="W331" s="239"/>
      <c r="X331" s="230"/>
      <c r="Y331" s="239"/>
      <c r="Z331" s="239"/>
      <c r="AA331" s="261" t="s">
        <v>143</v>
      </c>
      <c r="AB331" s="262"/>
      <c r="AC331" s="262"/>
      <c r="AD331" s="244"/>
      <c r="AE331" s="244"/>
      <c r="AF331" s="244"/>
      <c r="AG331" s="262"/>
      <c r="AH331" s="262"/>
      <c r="AI331" s="262"/>
      <c r="AJ331" s="262"/>
      <c r="AK331" s="244"/>
      <c r="AL331" s="246"/>
      <c r="AM331" s="245"/>
      <c r="AN331" s="244"/>
      <c r="AO331" s="244"/>
      <c r="AP331" s="244"/>
      <c r="AQ331" s="244"/>
      <c r="AR331" s="246"/>
      <c r="AS331" s="230"/>
      <c r="AV331" s="266"/>
      <c r="AW331" s="266" t="s">
        <v>174</v>
      </c>
      <c r="AX331" s="240"/>
      <c r="AY331" s="240"/>
      <c r="AZ331" s="240"/>
      <c r="BA331" s="240"/>
      <c r="BB331" s="268"/>
      <c r="BC331" s="268"/>
      <c r="BD331" s="268"/>
      <c r="BE331" s="268"/>
      <c r="BF331" s="414">
        <f>'July 1 to 15, 2018'!AM29</f>
        <v>11</v>
      </c>
      <c r="BG331" s="415"/>
      <c r="BH331" s="415"/>
      <c r="BI331" s="415"/>
      <c r="BJ331" s="239"/>
      <c r="BK331" s="265"/>
      <c r="BL331" s="239"/>
      <c r="BM331" s="239"/>
      <c r="BN331" s="239"/>
      <c r="BO331" s="239"/>
      <c r="BP331" s="239"/>
      <c r="BQ331" s="239"/>
      <c r="BR331" s="230"/>
      <c r="BS331" s="239"/>
      <c r="BT331" s="239"/>
      <c r="BU331" s="261" t="s">
        <v>143</v>
      </c>
      <c r="BV331" s="262"/>
      <c r="BW331" s="262"/>
      <c r="BX331" s="244"/>
      <c r="BY331" s="244"/>
      <c r="BZ331" s="244"/>
      <c r="CA331" s="262"/>
      <c r="CB331" s="262"/>
      <c r="CC331" s="262"/>
      <c r="CD331" s="262"/>
      <c r="CE331" s="244"/>
      <c r="CF331" s="246"/>
      <c r="CG331" s="245"/>
      <c r="CH331" s="244"/>
      <c r="CI331" s="244"/>
      <c r="CJ331" s="244"/>
      <c r="CK331" s="244"/>
      <c r="CL331" s="246"/>
      <c r="CM331" s="230"/>
    </row>
    <row r="332" spans="2:91" ht="12.75" customHeight="1" x14ac:dyDescent="0.2">
      <c r="B332" s="266"/>
      <c r="C332" s="274" t="s">
        <v>145</v>
      </c>
      <c r="D332" s="275"/>
      <c r="E332" s="275"/>
      <c r="F332" s="275"/>
      <c r="G332" s="275"/>
      <c r="H332" s="276"/>
      <c r="I332" s="276"/>
      <c r="J332" s="276"/>
      <c r="K332" s="276"/>
      <c r="L332" s="402">
        <f>'July 1 to 15, 2018'!AN323+'July 1 to 15, 2018'!AO28</f>
        <v>0</v>
      </c>
      <c r="M332" s="403"/>
      <c r="N332" s="403"/>
      <c r="O332" s="403"/>
      <c r="P332" s="252"/>
      <c r="Q332" s="253"/>
      <c r="R332" s="252"/>
      <c r="S332" s="252"/>
      <c r="T332" s="252"/>
      <c r="U332" s="252"/>
      <c r="V332" s="252"/>
      <c r="W332" s="252"/>
      <c r="X332" s="254"/>
      <c r="Y332" s="239"/>
      <c r="Z332" s="239"/>
      <c r="AA332" s="233"/>
      <c r="AB332" s="241" t="s">
        <v>144</v>
      </c>
      <c r="AC332" s="241"/>
      <c r="AD332" s="239"/>
      <c r="AE332" s="239"/>
      <c r="AF332" s="239"/>
      <c r="AG332" s="241"/>
      <c r="AH332" s="241"/>
      <c r="AI332" s="241"/>
      <c r="AJ332" s="241"/>
      <c r="AK332" s="239"/>
      <c r="AL332" s="230"/>
      <c r="AM332" s="265"/>
      <c r="AN332" s="414">
        <f>'July 1 to 15, 2018'!BM28</f>
        <v>0</v>
      </c>
      <c r="AO332" s="414"/>
      <c r="AP332" s="414"/>
      <c r="AQ332" s="414"/>
      <c r="AR332" s="420"/>
      <c r="AS332" s="230"/>
      <c r="AV332" s="266"/>
      <c r="AW332" s="274" t="s">
        <v>145</v>
      </c>
      <c r="AX332" s="275"/>
      <c r="AY332" s="275"/>
      <c r="AZ332" s="275"/>
      <c r="BA332" s="275"/>
      <c r="BB332" s="276"/>
      <c r="BC332" s="276"/>
      <c r="BD332" s="276"/>
      <c r="BE332" s="276"/>
      <c r="BF332" s="402">
        <f>'July 1 to 15, 2018'!CH323+'July 1 to 15, 2018'!AO29</f>
        <v>0</v>
      </c>
      <c r="BG332" s="403"/>
      <c r="BH332" s="403"/>
      <c r="BI332" s="403"/>
      <c r="BJ332" s="252"/>
      <c r="BK332" s="253"/>
      <c r="BL332" s="252"/>
      <c r="BM332" s="252"/>
      <c r="BN332" s="252"/>
      <c r="BO332" s="252"/>
      <c r="BP332" s="252"/>
      <c r="BQ332" s="252"/>
      <c r="BR332" s="254"/>
      <c r="BS332" s="239"/>
      <c r="BT332" s="239"/>
      <c r="BU332" s="233"/>
      <c r="BV332" s="241" t="s">
        <v>144</v>
      </c>
      <c r="BW332" s="241"/>
      <c r="BX332" s="239"/>
      <c r="BY332" s="239"/>
      <c r="BZ332" s="239"/>
      <c r="CA332" s="241"/>
      <c r="CB332" s="241"/>
      <c r="CC332" s="241"/>
      <c r="CD332" s="241"/>
      <c r="CE332" s="239"/>
      <c r="CF332" s="230"/>
      <c r="CG332" s="265"/>
      <c r="CH332" s="414">
        <f>'July 1 to 15, 2018'!BM29</f>
        <v>0</v>
      </c>
      <c r="CI332" s="414"/>
      <c r="CJ332" s="414"/>
      <c r="CK332" s="414"/>
      <c r="CL332" s="420"/>
      <c r="CM332" s="230"/>
    </row>
    <row r="333" spans="2:91" ht="12.75" customHeight="1" x14ac:dyDescent="0.2">
      <c r="B333" s="266"/>
      <c r="C333" s="269" t="s">
        <v>73</v>
      </c>
      <c r="D333" s="270"/>
      <c r="E333" s="270"/>
      <c r="F333" s="270"/>
      <c r="G333" s="270"/>
      <c r="H333" s="278"/>
      <c r="I333" s="278"/>
      <c r="J333" s="278"/>
      <c r="K333" s="278"/>
      <c r="L333" s="404">
        <f>L334+L335</f>
        <v>0</v>
      </c>
      <c r="M333" s="419"/>
      <c r="N333" s="419"/>
      <c r="O333" s="419"/>
      <c r="P333" s="419"/>
      <c r="Q333" s="245"/>
      <c r="R333" s="404">
        <f>'July 1 to 15, 2018'!BG28</f>
        <v>0</v>
      </c>
      <c r="S333" s="419"/>
      <c r="T333" s="419"/>
      <c r="U333" s="419"/>
      <c r="V333" s="419"/>
      <c r="W333" s="244"/>
      <c r="X333" s="246"/>
      <c r="Y333" s="239"/>
      <c r="Z333" s="239"/>
      <c r="AA333" s="233"/>
      <c r="AB333" s="241" t="s">
        <v>146</v>
      </c>
      <c r="AC333" s="241"/>
      <c r="AD333" s="239"/>
      <c r="AE333" s="239"/>
      <c r="AF333" s="239"/>
      <c r="AG333" s="241"/>
      <c r="AH333" s="241"/>
      <c r="AI333" s="241"/>
      <c r="AJ333" s="241"/>
      <c r="AK333" s="239"/>
      <c r="AL333" s="230"/>
      <c r="AM333" s="265"/>
      <c r="AN333" s="414">
        <f>'July 1 to 15, 2018'!BO28</f>
        <v>0</v>
      </c>
      <c r="AO333" s="414"/>
      <c r="AP333" s="414"/>
      <c r="AQ333" s="414"/>
      <c r="AR333" s="420"/>
      <c r="AS333" s="230"/>
      <c r="AV333" s="266"/>
      <c r="AW333" s="269" t="s">
        <v>73</v>
      </c>
      <c r="AX333" s="270"/>
      <c r="AY333" s="270"/>
      <c r="AZ333" s="270"/>
      <c r="BA333" s="270"/>
      <c r="BB333" s="278"/>
      <c r="BC333" s="278"/>
      <c r="BD333" s="278"/>
      <c r="BE333" s="278"/>
      <c r="BF333" s="404">
        <f>BF334+BF335</f>
        <v>0</v>
      </c>
      <c r="BG333" s="419"/>
      <c r="BH333" s="419"/>
      <c r="BI333" s="419"/>
      <c r="BJ333" s="419"/>
      <c r="BK333" s="245"/>
      <c r="BL333" s="404">
        <f>'July 1 to 15, 2018'!BG29</f>
        <v>0</v>
      </c>
      <c r="BM333" s="419"/>
      <c r="BN333" s="419"/>
      <c r="BO333" s="419"/>
      <c r="BP333" s="419"/>
      <c r="BQ333" s="244"/>
      <c r="BR333" s="246"/>
      <c r="BS333" s="239"/>
      <c r="BT333" s="239"/>
      <c r="BU333" s="233"/>
      <c r="BV333" s="241" t="s">
        <v>146</v>
      </c>
      <c r="BW333" s="241"/>
      <c r="BX333" s="239"/>
      <c r="BY333" s="239"/>
      <c r="BZ333" s="239"/>
      <c r="CA333" s="241"/>
      <c r="CB333" s="241"/>
      <c r="CC333" s="241"/>
      <c r="CD333" s="241"/>
      <c r="CE333" s="239"/>
      <c r="CF333" s="230"/>
      <c r="CG333" s="265"/>
      <c r="CH333" s="414">
        <f>'July 1 to 15, 2018'!BO29</f>
        <v>0</v>
      </c>
      <c r="CI333" s="414"/>
      <c r="CJ333" s="414"/>
      <c r="CK333" s="414"/>
      <c r="CL333" s="420"/>
      <c r="CM333" s="230"/>
    </row>
    <row r="334" spans="2:91" ht="12.75" customHeight="1" x14ac:dyDescent="0.2">
      <c r="B334" s="266"/>
      <c r="C334" s="266" t="s">
        <v>180</v>
      </c>
      <c r="D334" s="240"/>
      <c r="E334" s="240"/>
      <c r="F334" s="240"/>
      <c r="G334" s="240"/>
      <c r="H334" s="268"/>
      <c r="I334" s="268"/>
      <c r="J334" s="268"/>
      <c r="K334" s="268"/>
      <c r="L334" s="414">
        <f>'July 1 to 15, 2018'!BF28</f>
        <v>0</v>
      </c>
      <c r="M334" s="415"/>
      <c r="N334" s="415"/>
      <c r="O334" s="415"/>
      <c r="P334" s="239"/>
      <c r="Q334" s="265"/>
      <c r="R334" s="239"/>
      <c r="S334" s="239"/>
      <c r="T334" s="239"/>
      <c r="U334" s="239"/>
      <c r="V334" s="239"/>
      <c r="W334" s="239"/>
      <c r="X334" s="230"/>
      <c r="Y334" s="239"/>
      <c r="Z334" s="239"/>
      <c r="AA334" s="233"/>
      <c r="AB334" s="277" t="s">
        <v>883</v>
      </c>
      <c r="AC334" s="241"/>
      <c r="AD334" s="239"/>
      <c r="AE334" s="239"/>
      <c r="AF334" s="239"/>
      <c r="AG334" s="241"/>
      <c r="AH334" s="241"/>
      <c r="AI334" s="241"/>
      <c r="AJ334" s="241"/>
      <c r="AK334" s="239"/>
      <c r="AL334" s="230"/>
      <c r="AM334" s="265"/>
      <c r="AN334" s="414">
        <f>'July 1 to 15, 2018'!BN28</f>
        <v>0</v>
      </c>
      <c r="AO334" s="414"/>
      <c r="AP334" s="414"/>
      <c r="AQ334" s="414"/>
      <c r="AR334" s="420"/>
      <c r="AS334" s="230"/>
      <c r="AV334" s="266"/>
      <c r="AW334" s="266" t="s">
        <v>180</v>
      </c>
      <c r="AX334" s="240"/>
      <c r="AY334" s="240"/>
      <c r="AZ334" s="240"/>
      <c r="BA334" s="240"/>
      <c r="BB334" s="268"/>
      <c r="BC334" s="268"/>
      <c r="BD334" s="268"/>
      <c r="BE334" s="268"/>
      <c r="BF334" s="414">
        <f>'July 1 to 15, 2018'!BF29</f>
        <v>0</v>
      </c>
      <c r="BG334" s="415"/>
      <c r="BH334" s="415"/>
      <c r="BI334" s="415"/>
      <c r="BJ334" s="239"/>
      <c r="BK334" s="265"/>
      <c r="BL334" s="239"/>
      <c r="BM334" s="239"/>
      <c r="BN334" s="239"/>
      <c r="BO334" s="239"/>
      <c r="BP334" s="239"/>
      <c r="BQ334" s="239"/>
      <c r="BR334" s="230"/>
      <c r="BS334" s="239"/>
      <c r="BT334" s="239"/>
      <c r="BU334" s="233"/>
      <c r="BV334" s="277" t="s">
        <v>883</v>
      </c>
      <c r="BW334" s="241"/>
      <c r="BX334" s="239"/>
      <c r="BY334" s="239"/>
      <c r="BZ334" s="239"/>
      <c r="CA334" s="241"/>
      <c r="CB334" s="241"/>
      <c r="CC334" s="241"/>
      <c r="CD334" s="241"/>
      <c r="CE334" s="239"/>
      <c r="CF334" s="230"/>
      <c r="CG334" s="265"/>
      <c r="CH334" s="414">
        <f>'July 1 to 15, 2018'!BN29</f>
        <v>0</v>
      </c>
      <c r="CI334" s="414"/>
      <c r="CJ334" s="414"/>
      <c r="CK334" s="414"/>
      <c r="CL334" s="420"/>
      <c r="CM334" s="230"/>
    </row>
    <row r="335" spans="2:91" ht="12.75" customHeight="1" x14ac:dyDescent="0.2">
      <c r="B335" s="266"/>
      <c r="C335" s="274" t="s">
        <v>179</v>
      </c>
      <c r="D335" s="275"/>
      <c r="E335" s="275"/>
      <c r="F335" s="275"/>
      <c r="G335" s="275"/>
      <c r="H335" s="276"/>
      <c r="I335" s="276"/>
      <c r="J335" s="276"/>
      <c r="K335" s="276"/>
      <c r="L335" s="402">
        <f>'July 1 to 15, 2018'!BE28</f>
        <v>0</v>
      </c>
      <c r="M335" s="403"/>
      <c r="N335" s="403"/>
      <c r="O335" s="403"/>
      <c r="P335" s="252"/>
      <c r="Q335" s="253"/>
      <c r="R335" s="252"/>
      <c r="S335" s="252"/>
      <c r="T335" s="252"/>
      <c r="U335" s="252"/>
      <c r="V335" s="252"/>
      <c r="W335" s="252"/>
      <c r="X335" s="254"/>
      <c r="Y335" s="239"/>
      <c r="Z335" s="239"/>
      <c r="AA335" s="233"/>
      <c r="AB335" s="241"/>
      <c r="AC335" s="241"/>
      <c r="AD335" s="239"/>
      <c r="AE335" s="239"/>
      <c r="AF335" s="239"/>
      <c r="AG335" s="241"/>
      <c r="AH335" s="241"/>
      <c r="AI335" s="241"/>
      <c r="AJ335" s="241"/>
      <c r="AK335" s="239"/>
      <c r="AL335" s="230"/>
      <c r="AM335" s="265"/>
      <c r="AN335" s="239"/>
      <c r="AO335" s="239"/>
      <c r="AP335" s="239"/>
      <c r="AQ335" s="239"/>
      <c r="AR335" s="230"/>
      <c r="AS335" s="230"/>
      <c r="AV335" s="266"/>
      <c r="AW335" s="274" t="s">
        <v>179</v>
      </c>
      <c r="AX335" s="275"/>
      <c r="AY335" s="275"/>
      <c r="AZ335" s="275"/>
      <c r="BA335" s="275"/>
      <c r="BB335" s="276"/>
      <c r="BC335" s="276"/>
      <c r="BD335" s="276"/>
      <c r="BE335" s="276"/>
      <c r="BF335" s="402">
        <f>'July 1 to 15, 2018'!BE29</f>
        <v>0</v>
      </c>
      <c r="BG335" s="403"/>
      <c r="BH335" s="403"/>
      <c r="BI335" s="403"/>
      <c r="BJ335" s="252"/>
      <c r="BK335" s="253"/>
      <c r="BL335" s="252"/>
      <c r="BM335" s="252"/>
      <c r="BN335" s="252"/>
      <c r="BO335" s="252"/>
      <c r="BP335" s="252"/>
      <c r="BQ335" s="252"/>
      <c r="BR335" s="254"/>
      <c r="BS335" s="239"/>
      <c r="BT335" s="239"/>
      <c r="BU335" s="233"/>
      <c r="BV335" s="277"/>
      <c r="BW335" s="241"/>
      <c r="BX335" s="239"/>
      <c r="BY335" s="239"/>
      <c r="BZ335" s="239"/>
      <c r="CA335" s="241"/>
      <c r="CB335" s="241"/>
      <c r="CC335" s="241"/>
      <c r="CD335" s="241"/>
      <c r="CE335" s="239"/>
      <c r="CF335" s="230"/>
      <c r="CG335" s="265"/>
      <c r="CH335" s="239"/>
      <c r="CI335" s="239"/>
      <c r="CJ335" s="239"/>
      <c r="CK335" s="239"/>
      <c r="CL335" s="230"/>
      <c r="CM335" s="230"/>
    </row>
    <row r="336" spans="2:91" ht="12.75" customHeight="1" x14ac:dyDescent="0.2">
      <c r="B336" s="266"/>
      <c r="C336" s="269" t="s">
        <v>147</v>
      </c>
      <c r="D336" s="270"/>
      <c r="E336" s="270"/>
      <c r="F336" s="270"/>
      <c r="G336" s="270"/>
      <c r="H336" s="278"/>
      <c r="I336" s="278"/>
      <c r="J336" s="278"/>
      <c r="K336" s="278"/>
      <c r="L336" s="412">
        <f>L337+L338</f>
        <v>0</v>
      </c>
      <c r="M336" s="413"/>
      <c r="N336" s="413"/>
      <c r="O336" s="413"/>
      <c r="P336" s="413"/>
      <c r="Q336" s="245"/>
      <c r="R336" s="412">
        <f>SUM(Payslip!R337:U340)</f>
        <v>0</v>
      </c>
      <c r="S336" s="413"/>
      <c r="T336" s="413"/>
      <c r="U336" s="413"/>
      <c r="V336" s="413"/>
      <c r="W336" s="244"/>
      <c r="X336" s="246"/>
      <c r="Y336" s="239"/>
      <c r="Z336" s="239"/>
      <c r="AA336" s="233"/>
      <c r="AB336" s="241"/>
      <c r="AC336" s="241"/>
      <c r="AD336" s="239"/>
      <c r="AE336" s="239"/>
      <c r="AF336" s="239"/>
      <c r="AG336" s="241"/>
      <c r="AH336" s="241"/>
      <c r="AI336" s="241"/>
      <c r="AJ336" s="241"/>
      <c r="AK336" s="239"/>
      <c r="AL336" s="230"/>
      <c r="AM336" s="265"/>
      <c r="AN336" s="239"/>
      <c r="AO336" s="239"/>
      <c r="AP336" s="239"/>
      <c r="AQ336" s="239"/>
      <c r="AR336" s="230"/>
      <c r="AS336" s="230"/>
      <c r="AV336" s="266"/>
      <c r="AW336" s="269" t="s">
        <v>147</v>
      </c>
      <c r="AX336" s="270"/>
      <c r="AY336" s="270"/>
      <c r="AZ336" s="270"/>
      <c r="BA336" s="270"/>
      <c r="BB336" s="278"/>
      <c r="BC336" s="278"/>
      <c r="BD336" s="278"/>
      <c r="BE336" s="278"/>
      <c r="BF336" s="412">
        <f>BF337+BF338</f>
        <v>0</v>
      </c>
      <c r="BG336" s="413"/>
      <c r="BH336" s="413"/>
      <c r="BI336" s="413"/>
      <c r="BJ336" s="413"/>
      <c r="BK336" s="245"/>
      <c r="BL336" s="412">
        <f>SUM(Payslip!BL337:BO340)</f>
        <v>0</v>
      </c>
      <c r="BM336" s="413"/>
      <c r="BN336" s="413"/>
      <c r="BO336" s="413"/>
      <c r="BP336" s="413"/>
      <c r="BQ336" s="244"/>
      <c r="BR336" s="246"/>
      <c r="BS336" s="239"/>
      <c r="BT336" s="239"/>
      <c r="BU336" s="233"/>
      <c r="BV336" s="277"/>
      <c r="BW336" s="241"/>
      <c r="BX336" s="239"/>
      <c r="BY336" s="239"/>
      <c r="BZ336" s="239"/>
      <c r="CA336" s="241"/>
      <c r="CB336" s="241"/>
      <c r="CC336" s="241"/>
      <c r="CD336" s="241"/>
      <c r="CE336" s="239"/>
      <c r="CF336" s="230"/>
      <c r="CG336" s="265"/>
      <c r="CH336" s="239"/>
      <c r="CI336" s="239"/>
      <c r="CJ336" s="239"/>
      <c r="CK336" s="239"/>
      <c r="CL336" s="230"/>
      <c r="CM336" s="230"/>
    </row>
    <row r="337" spans="2:91" ht="12.75" customHeight="1" x14ac:dyDescent="0.2">
      <c r="B337" s="266"/>
      <c r="C337" s="266" t="s">
        <v>148</v>
      </c>
      <c r="D337" s="240"/>
      <c r="E337" s="240"/>
      <c r="F337" s="240"/>
      <c r="G337" s="240"/>
      <c r="H337" s="268"/>
      <c r="I337" s="268"/>
      <c r="J337" s="268"/>
      <c r="K337" s="268"/>
      <c r="L337" s="414">
        <f>'July 1 to 15, 2018'!AU28</f>
        <v>0</v>
      </c>
      <c r="M337" s="415"/>
      <c r="N337" s="415"/>
      <c r="O337" s="415"/>
      <c r="P337" s="239"/>
      <c r="Q337" s="265"/>
      <c r="R337" s="414">
        <f>'July 1 to 15, 2018'!AV28</f>
        <v>0</v>
      </c>
      <c r="S337" s="415"/>
      <c r="T337" s="415"/>
      <c r="U337" s="415"/>
      <c r="V337" s="239"/>
      <c r="W337" s="239"/>
      <c r="X337" s="230"/>
      <c r="Y337" s="239"/>
      <c r="Z337" s="239"/>
      <c r="AA337" s="272"/>
      <c r="AB337" s="273"/>
      <c r="AC337" s="273"/>
      <c r="AD337" s="252"/>
      <c r="AE337" s="252"/>
      <c r="AF337" s="252"/>
      <c r="AG337" s="273"/>
      <c r="AH337" s="273"/>
      <c r="AI337" s="273"/>
      <c r="AJ337" s="273"/>
      <c r="AK337" s="252"/>
      <c r="AL337" s="254"/>
      <c r="AM337" s="253"/>
      <c r="AN337" s="252"/>
      <c r="AO337" s="252"/>
      <c r="AP337" s="252"/>
      <c r="AQ337" s="252"/>
      <c r="AR337" s="254"/>
      <c r="AS337" s="230"/>
      <c r="AV337" s="266"/>
      <c r="AW337" s="266" t="s">
        <v>148</v>
      </c>
      <c r="AX337" s="240"/>
      <c r="AY337" s="240"/>
      <c r="AZ337" s="240"/>
      <c r="BA337" s="240"/>
      <c r="BB337" s="268"/>
      <c r="BC337" s="268"/>
      <c r="BD337" s="268"/>
      <c r="BE337" s="268"/>
      <c r="BF337" s="414">
        <f>'July 1 to 15, 2018'!AU29</f>
        <v>0</v>
      </c>
      <c r="BG337" s="415"/>
      <c r="BH337" s="415"/>
      <c r="BI337" s="415"/>
      <c r="BJ337" s="239"/>
      <c r="BK337" s="265"/>
      <c r="BL337" s="414">
        <f>'July 1 to 15, 2018'!AV29</f>
        <v>0</v>
      </c>
      <c r="BM337" s="415"/>
      <c r="BN337" s="415"/>
      <c r="BO337" s="415"/>
      <c r="BP337" s="239"/>
      <c r="BQ337" s="239"/>
      <c r="BR337" s="230"/>
      <c r="BS337" s="239"/>
      <c r="BT337" s="239"/>
      <c r="BU337" s="272"/>
      <c r="BV337" s="273"/>
      <c r="BW337" s="273"/>
      <c r="BX337" s="252"/>
      <c r="BY337" s="252"/>
      <c r="BZ337" s="252"/>
      <c r="CA337" s="273"/>
      <c r="CB337" s="273"/>
      <c r="CC337" s="273"/>
      <c r="CD337" s="273"/>
      <c r="CE337" s="252"/>
      <c r="CF337" s="254"/>
      <c r="CG337" s="253"/>
      <c r="CH337" s="252"/>
      <c r="CI337" s="252"/>
      <c r="CJ337" s="252"/>
      <c r="CK337" s="252"/>
      <c r="CL337" s="254"/>
      <c r="CM337" s="230"/>
    </row>
    <row r="338" spans="2:91" ht="12.75" customHeight="1" x14ac:dyDescent="0.2">
      <c r="B338" s="266"/>
      <c r="C338" s="266" t="s">
        <v>150</v>
      </c>
      <c r="D338" s="240"/>
      <c r="E338" s="240"/>
      <c r="F338" s="240"/>
      <c r="G338" s="240"/>
      <c r="H338" s="268"/>
      <c r="I338" s="268"/>
      <c r="J338" s="268"/>
      <c r="K338" s="268"/>
      <c r="L338" s="414">
        <f>'July 1 to 15, 2018'!AY28</f>
        <v>0</v>
      </c>
      <c r="M338" s="415"/>
      <c r="N338" s="415"/>
      <c r="O338" s="415"/>
      <c r="P338" s="239"/>
      <c r="Q338" s="265"/>
      <c r="R338" s="414">
        <f>'July 1 to 15, 2018'!AZ28</f>
        <v>0</v>
      </c>
      <c r="S338" s="415"/>
      <c r="T338" s="415"/>
      <c r="U338" s="415"/>
      <c r="V338" s="239"/>
      <c r="W338" s="239"/>
      <c r="X338" s="230"/>
      <c r="Y338" s="239"/>
      <c r="Z338" s="239"/>
      <c r="AA338" s="261" t="s">
        <v>83</v>
      </c>
      <c r="AB338" s="262"/>
      <c r="AC338" s="262"/>
      <c r="AD338" s="244"/>
      <c r="AE338" s="244"/>
      <c r="AF338" s="244"/>
      <c r="AG338" s="262"/>
      <c r="AH338" s="262"/>
      <c r="AI338" s="262"/>
      <c r="AJ338" s="262"/>
      <c r="AK338" s="244"/>
      <c r="AL338" s="246"/>
      <c r="AM338" s="245"/>
      <c r="AN338" s="404">
        <f>'July 1 to 15, 2018'!BP28</f>
        <v>0</v>
      </c>
      <c r="AO338" s="404"/>
      <c r="AP338" s="404"/>
      <c r="AQ338" s="404"/>
      <c r="AR338" s="416"/>
      <c r="AS338" s="230"/>
      <c r="AV338" s="266"/>
      <c r="AW338" s="266" t="s">
        <v>150</v>
      </c>
      <c r="AX338" s="240"/>
      <c r="AY338" s="240"/>
      <c r="AZ338" s="240"/>
      <c r="BA338" s="240"/>
      <c r="BB338" s="268"/>
      <c r="BC338" s="268"/>
      <c r="BD338" s="268"/>
      <c r="BE338" s="268"/>
      <c r="BF338" s="414">
        <f>'July 1 to 15, 2018'!AY29</f>
        <v>0</v>
      </c>
      <c r="BG338" s="415"/>
      <c r="BH338" s="415"/>
      <c r="BI338" s="415"/>
      <c r="BJ338" s="239"/>
      <c r="BK338" s="265"/>
      <c r="BL338" s="414">
        <f>'July 1 to 15, 2018'!AZ29</f>
        <v>0</v>
      </c>
      <c r="BM338" s="415"/>
      <c r="BN338" s="415"/>
      <c r="BO338" s="415"/>
      <c r="BP338" s="239"/>
      <c r="BQ338" s="239"/>
      <c r="BR338" s="230"/>
      <c r="BS338" s="239"/>
      <c r="BT338" s="239"/>
      <c r="BU338" s="261" t="s">
        <v>83</v>
      </c>
      <c r="BV338" s="262"/>
      <c r="BW338" s="262"/>
      <c r="BX338" s="244"/>
      <c r="BY338" s="244"/>
      <c r="BZ338" s="244"/>
      <c r="CA338" s="262"/>
      <c r="CB338" s="262"/>
      <c r="CC338" s="262"/>
      <c r="CD338" s="262"/>
      <c r="CE338" s="244"/>
      <c r="CF338" s="246"/>
      <c r="CG338" s="245"/>
      <c r="CH338" s="404">
        <f>'July 1 to 15, 2018'!BP29</f>
        <v>0</v>
      </c>
      <c r="CI338" s="404"/>
      <c r="CJ338" s="404"/>
      <c r="CK338" s="404"/>
      <c r="CL338" s="416"/>
      <c r="CM338" s="230"/>
    </row>
    <row r="339" spans="2:91" ht="12.75" customHeight="1" x14ac:dyDescent="0.2">
      <c r="B339" s="266"/>
      <c r="C339" s="266" t="s">
        <v>151</v>
      </c>
      <c r="D339" s="240"/>
      <c r="E339" s="240"/>
      <c r="F339" s="240"/>
      <c r="G339" s="240"/>
      <c r="H339" s="268"/>
      <c r="I339" s="268"/>
      <c r="J339" s="268"/>
      <c r="K339" s="268"/>
      <c r="L339" s="414">
        <f>'July 1 to 15, 2018'!AW28</f>
        <v>0</v>
      </c>
      <c r="M339" s="415"/>
      <c r="N339" s="415"/>
      <c r="O339" s="415"/>
      <c r="P339" s="239"/>
      <c r="Q339" s="265"/>
      <c r="R339" s="414">
        <f>'July 1 to 15, 2018'!AX28</f>
        <v>0</v>
      </c>
      <c r="S339" s="415"/>
      <c r="T339" s="415"/>
      <c r="U339" s="415"/>
      <c r="V339" s="239"/>
      <c r="W339" s="239"/>
      <c r="X339" s="230"/>
      <c r="Y339" s="239"/>
      <c r="Z339" s="239"/>
      <c r="AA339" s="233"/>
      <c r="AB339" s="241"/>
      <c r="AC339" s="241"/>
      <c r="AD339" s="239"/>
      <c r="AE339" s="239"/>
      <c r="AF339" s="239"/>
      <c r="AG339" s="241"/>
      <c r="AH339" s="241"/>
      <c r="AI339" s="241"/>
      <c r="AJ339" s="241"/>
      <c r="AK339" s="239"/>
      <c r="AL339" s="230"/>
      <c r="AM339" s="265"/>
      <c r="AN339" s="239"/>
      <c r="AO339" s="239"/>
      <c r="AP339" s="239"/>
      <c r="AQ339" s="239"/>
      <c r="AR339" s="230"/>
      <c r="AS339" s="230"/>
      <c r="AV339" s="266"/>
      <c r="AW339" s="266" t="s">
        <v>151</v>
      </c>
      <c r="AX339" s="240"/>
      <c r="AY339" s="240"/>
      <c r="AZ339" s="240"/>
      <c r="BA339" s="240"/>
      <c r="BB339" s="268"/>
      <c r="BC339" s="268"/>
      <c r="BD339" s="268"/>
      <c r="BE339" s="268"/>
      <c r="BF339" s="414">
        <f>'July 1 to 15, 2018'!AW29</f>
        <v>0</v>
      </c>
      <c r="BG339" s="415"/>
      <c r="BH339" s="415"/>
      <c r="BI339" s="415"/>
      <c r="BJ339" s="239"/>
      <c r="BK339" s="265"/>
      <c r="BL339" s="414">
        <f>'July 1 to 15, 2018'!AX29</f>
        <v>0</v>
      </c>
      <c r="BM339" s="415"/>
      <c r="BN339" s="415"/>
      <c r="BO339" s="415"/>
      <c r="BP339" s="239"/>
      <c r="BQ339" s="239"/>
      <c r="BR339" s="230"/>
      <c r="BS339" s="239"/>
      <c r="BT339" s="239"/>
      <c r="BU339" s="233"/>
      <c r="BV339" s="241"/>
      <c r="BW339" s="241"/>
      <c r="BX339" s="239"/>
      <c r="BY339" s="239"/>
      <c r="BZ339" s="239"/>
      <c r="CA339" s="241"/>
      <c r="CB339" s="241"/>
      <c r="CC339" s="241"/>
      <c r="CD339" s="241"/>
      <c r="CE339" s="239"/>
      <c r="CF339" s="230"/>
      <c r="CG339" s="265"/>
      <c r="CH339" s="239"/>
      <c r="CI339" s="239"/>
      <c r="CJ339" s="239"/>
      <c r="CK339" s="239"/>
      <c r="CL339" s="230"/>
      <c r="CM339" s="230"/>
    </row>
    <row r="340" spans="2:91" ht="12.75" customHeight="1" x14ac:dyDescent="0.2">
      <c r="B340" s="266"/>
      <c r="C340" s="274" t="s">
        <v>152</v>
      </c>
      <c r="D340" s="275"/>
      <c r="E340" s="275"/>
      <c r="F340" s="275"/>
      <c r="G340" s="275"/>
      <c r="H340" s="276"/>
      <c r="I340" s="276"/>
      <c r="J340" s="276"/>
      <c r="K340" s="276"/>
      <c r="L340" s="402">
        <f>'July 1 to 15, 2018'!BA28</f>
        <v>0</v>
      </c>
      <c r="M340" s="403"/>
      <c r="N340" s="403"/>
      <c r="O340" s="403"/>
      <c r="P340" s="252"/>
      <c r="Q340" s="253"/>
      <c r="R340" s="402">
        <f>'July 1 to 15, 2018'!BB28</f>
        <v>0</v>
      </c>
      <c r="S340" s="403"/>
      <c r="T340" s="403"/>
      <c r="U340" s="403"/>
      <c r="V340" s="252"/>
      <c r="W340" s="252"/>
      <c r="X340" s="254"/>
      <c r="Y340" s="239"/>
      <c r="Z340" s="239"/>
      <c r="AA340" s="272"/>
      <c r="AB340" s="273"/>
      <c r="AC340" s="273"/>
      <c r="AD340" s="252"/>
      <c r="AE340" s="252"/>
      <c r="AF340" s="252"/>
      <c r="AG340" s="273"/>
      <c r="AH340" s="273"/>
      <c r="AI340" s="273"/>
      <c r="AJ340" s="273"/>
      <c r="AK340" s="252"/>
      <c r="AL340" s="254"/>
      <c r="AM340" s="253"/>
      <c r="AN340" s="252"/>
      <c r="AO340" s="252"/>
      <c r="AP340" s="252"/>
      <c r="AQ340" s="252"/>
      <c r="AR340" s="254"/>
      <c r="AS340" s="230"/>
      <c r="AV340" s="266"/>
      <c r="AW340" s="274" t="s">
        <v>152</v>
      </c>
      <c r="AX340" s="275"/>
      <c r="AY340" s="275"/>
      <c r="AZ340" s="275"/>
      <c r="BA340" s="275"/>
      <c r="BB340" s="276"/>
      <c r="BC340" s="276"/>
      <c r="BD340" s="276"/>
      <c r="BE340" s="276"/>
      <c r="BF340" s="402">
        <f>'July 1 to 15, 2018'!BA29</f>
        <v>0</v>
      </c>
      <c r="BG340" s="403"/>
      <c r="BH340" s="403"/>
      <c r="BI340" s="403"/>
      <c r="BJ340" s="252"/>
      <c r="BK340" s="253"/>
      <c r="BL340" s="402">
        <f>'July 1 to 15, 2018'!BB29</f>
        <v>0</v>
      </c>
      <c r="BM340" s="403"/>
      <c r="BN340" s="403"/>
      <c r="BO340" s="403"/>
      <c r="BP340" s="252"/>
      <c r="BQ340" s="252"/>
      <c r="BR340" s="254"/>
      <c r="BS340" s="239"/>
      <c r="BT340" s="239"/>
      <c r="BU340" s="272"/>
      <c r="BV340" s="273"/>
      <c r="BW340" s="273"/>
      <c r="BX340" s="252"/>
      <c r="BY340" s="252"/>
      <c r="BZ340" s="252"/>
      <c r="CA340" s="273"/>
      <c r="CB340" s="273"/>
      <c r="CC340" s="273"/>
      <c r="CD340" s="273"/>
      <c r="CE340" s="252"/>
      <c r="CF340" s="254"/>
      <c r="CG340" s="253"/>
      <c r="CH340" s="252"/>
      <c r="CI340" s="252"/>
      <c r="CJ340" s="252"/>
      <c r="CK340" s="252"/>
      <c r="CL340" s="254"/>
      <c r="CM340" s="230"/>
    </row>
    <row r="341" spans="2:91" ht="12.75" customHeight="1" x14ac:dyDescent="0.2">
      <c r="B341" s="266"/>
      <c r="C341" s="269" t="s">
        <v>153</v>
      </c>
      <c r="D341" s="270"/>
      <c r="E341" s="270"/>
      <c r="F341" s="270"/>
      <c r="G341" s="270"/>
      <c r="H341" s="278"/>
      <c r="I341" s="278"/>
      <c r="J341" s="278"/>
      <c r="K341" s="278"/>
      <c r="L341" s="278"/>
      <c r="M341" s="278"/>
      <c r="N341" s="278"/>
      <c r="O341" s="278"/>
      <c r="P341" s="278"/>
      <c r="Q341" s="245"/>
      <c r="R341" s="404">
        <f>'July 1 to 15, 2018'!BD28</f>
        <v>0</v>
      </c>
      <c r="S341" s="404"/>
      <c r="T341" s="404"/>
      <c r="U341" s="404"/>
      <c r="V341" s="404"/>
      <c r="W341" s="244"/>
      <c r="X341" s="246"/>
      <c r="Y341" s="239"/>
      <c r="Z341" s="239"/>
      <c r="AA341" s="279" t="s">
        <v>186</v>
      </c>
      <c r="AB341" s="256"/>
      <c r="AC341" s="256"/>
      <c r="AD341" s="257"/>
      <c r="AE341" s="257"/>
      <c r="AF341" s="257"/>
      <c r="AG341" s="256"/>
      <c r="AH341" s="280"/>
      <c r="AI341" s="280"/>
      <c r="AJ341" s="280"/>
      <c r="AK341" s="257"/>
      <c r="AL341" s="257"/>
      <c r="AM341" s="258"/>
      <c r="AN341" s="405">
        <f>AN325+AN327+AN328+AN329+AN332+AN333+AN334+AN338</f>
        <v>0</v>
      </c>
      <c r="AO341" s="405"/>
      <c r="AP341" s="405"/>
      <c r="AQ341" s="405"/>
      <c r="AR341" s="406"/>
      <c r="AS341" s="230"/>
      <c r="AV341" s="266"/>
      <c r="AW341" s="269" t="s">
        <v>153</v>
      </c>
      <c r="AX341" s="270"/>
      <c r="AY341" s="270"/>
      <c r="AZ341" s="270"/>
      <c r="BA341" s="270"/>
      <c r="BB341" s="278"/>
      <c r="BC341" s="278"/>
      <c r="BD341" s="278"/>
      <c r="BE341" s="278"/>
      <c r="BF341" s="278"/>
      <c r="BG341" s="278"/>
      <c r="BH341" s="278"/>
      <c r="BI341" s="278"/>
      <c r="BJ341" s="278"/>
      <c r="BK341" s="245"/>
      <c r="BL341" s="404">
        <f>'July 1 to 15, 2018'!BD29</f>
        <v>0</v>
      </c>
      <c r="BM341" s="404"/>
      <c r="BN341" s="404"/>
      <c r="BO341" s="404"/>
      <c r="BP341" s="404"/>
      <c r="BQ341" s="244"/>
      <c r="BR341" s="246"/>
      <c r="BS341" s="239"/>
      <c r="BT341" s="239"/>
      <c r="BU341" s="279" t="s">
        <v>186</v>
      </c>
      <c r="BV341" s="256"/>
      <c r="BW341" s="256"/>
      <c r="BX341" s="257"/>
      <c r="BY341" s="257"/>
      <c r="BZ341" s="257"/>
      <c r="CA341" s="256"/>
      <c r="CB341" s="280"/>
      <c r="CC341" s="280"/>
      <c r="CD341" s="280"/>
      <c r="CE341" s="257"/>
      <c r="CF341" s="257"/>
      <c r="CG341" s="258"/>
      <c r="CH341" s="405">
        <f>CH325+CH327+CH328+CH329+CH332+CH333+CH334+CH338</f>
        <v>0</v>
      </c>
      <c r="CI341" s="405"/>
      <c r="CJ341" s="405"/>
      <c r="CK341" s="405"/>
      <c r="CL341" s="406"/>
      <c r="CM341" s="230"/>
    </row>
    <row r="342" spans="2:91" ht="12.75" customHeight="1" x14ac:dyDescent="0.2">
      <c r="B342" s="266"/>
      <c r="C342" s="281"/>
      <c r="D342" s="275"/>
      <c r="E342" s="275"/>
      <c r="F342" s="275"/>
      <c r="G342" s="275"/>
      <c r="H342" s="276"/>
      <c r="I342" s="276"/>
      <c r="J342" s="276"/>
      <c r="K342" s="276"/>
      <c r="L342" s="402">
        <f>'July 1 to 15, 2018'!BC28</f>
        <v>0</v>
      </c>
      <c r="M342" s="403"/>
      <c r="N342" s="403"/>
      <c r="O342" s="403"/>
      <c r="P342" s="276"/>
      <c r="Q342" s="253"/>
      <c r="R342" s="252"/>
      <c r="S342" s="252"/>
      <c r="T342" s="252"/>
      <c r="U342" s="252"/>
      <c r="V342" s="252"/>
      <c r="W342" s="252"/>
      <c r="X342" s="254"/>
      <c r="Y342" s="239"/>
      <c r="Z342" s="239"/>
      <c r="AA342" s="189"/>
      <c r="AB342" s="189"/>
      <c r="AC342" s="189"/>
      <c r="AG342" s="189"/>
      <c r="AH342" s="189"/>
      <c r="AI342" s="189"/>
      <c r="AJ342" s="189"/>
      <c r="AK342" s="239"/>
      <c r="AL342" s="239"/>
      <c r="AM342" s="239"/>
      <c r="AN342" s="239"/>
      <c r="AO342" s="239"/>
      <c r="AP342" s="239"/>
      <c r="AQ342" s="239"/>
      <c r="AR342" s="239"/>
      <c r="AS342" s="230"/>
      <c r="AV342" s="266"/>
      <c r="AW342" s="281"/>
      <c r="AX342" s="275"/>
      <c r="AY342" s="275"/>
      <c r="AZ342" s="275"/>
      <c r="BA342" s="275"/>
      <c r="BB342" s="276"/>
      <c r="BC342" s="276"/>
      <c r="BD342" s="276"/>
      <c r="BE342" s="276"/>
      <c r="BF342" s="402">
        <f>'July 1 to 15, 2018'!BC29</f>
        <v>0</v>
      </c>
      <c r="BG342" s="403"/>
      <c r="BH342" s="403"/>
      <c r="BI342" s="403"/>
      <c r="BJ342" s="276"/>
      <c r="BK342" s="253"/>
      <c r="BL342" s="252"/>
      <c r="BM342" s="252"/>
      <c r="BN342" s="252"/>
      <c r="BO342" s="252"/>
      <c r="BP342" s="252"/>
      <c r="BQ342" s="252"/>
      <c r="BR342" s="254"/>
      <c r="BS342" s="239"/>
      <c r="BT342" s="239"/>
      <c r="BU342" s="189"/>
      <c r="BV342" s="189"/>
      <c r="BW342" s="189"/>
      <c r="CA342" s="189"/>
      <c r="CB342" s="189"/>
      <c r="CC342" s="189"/>
      <c r="CD342" s="189"/>
      <c r="CE342" s="239"/>
      <c r="CF342" s="239"/>
      <c r="CG342" s="239"/>
      <c r="CH342" s="239"/>
      <c r="CI342" s="239"/>
      <c r="CJ342" s="239"/>
      <c r="CK342" s="239"/>
      <c r="CL342" s="239"/>
      <c r="CM342" s="230"/>
    </row>
    <row r="343" spans="2:91" ht="12.75" customHeight="1" x14ac:dyDescent="0.2">
      <c r="B343" s="266"/>
      <c r="C343" s="282" t="s">
        <v>154</v>
      </c>
      <c r="D343" s="283"/>
      <c r="E343" s="283"/>
      <c r="F343" s="283"/>
      <c r="G343" s="283"/>
      <c r="H343" s="284"/>
      <c r="I343" s="284"/>
      <c r="J343" s="284"/>
      <c r="K343" s="284"/>
      <c r="L343" s="284"/>
      <c r="M343" s="284"/>
      <c r="N343" s="284"/>
      <c r="O343" s="284"/>
      <c r="P343" s="257"/>
      <c r="Q343" s="258"/>
      <c r="R343" s="405">
        <f>'July 1 to 15, 2018'!AR28</f>
        <v>0</v>
      </c>
      <c r="S343" s="405"/>
      <c r="T343" s="405"/>
      <c r="U343" s="405"/>
      <c r="V343" s="405"/>
      <c r="W343" s="257"/>
      <c r="X343" s="260"/>
      <c r="Y343" s="239"/>
      <c r="Z343" s="239"/>
      <c r="AA343" s="189"/>
      <c r="AB343" s="189"/>
      <c r="AC343" s="189"/>
      <c r="AG343" s="189"/>
      <c r="AH343" s="189"/>
      <c r="AI343" s="189"/>
      <c r="AJ343" s="189"/>
      <c r="AK343" s="239"/>
      <c r="AL343" s="239"/>
      <c r="AM343" s="239"/>
      <c r="AN343" s="239"/>
      <c r="AO343" s="239"/>
      <c r="AP343" s="239"/>
      <c r="AQ343" s="239"/>
      <c r="AR343" s="239"/>
      <c r="AS343" s="230"/>
      <c r="AV343" s="266"/>
      <c r="AW343" s="282" t="s">
        <v>154</v>
      </c>
      <c r="AX343" s="283"/>
      <c r="AY343" s="283"/>
      <c r="AZ343" s="283"/>
      <c r="BA343" s="283"/>
      <c r="BB343" s="284"/>
      <c r="BC343" s="284"/>
      <c r="BD343" s="284"/>
      <c r="BE343" s="284"/>
      <c r="BF343" s="284"/>
      <c r="BG343" s="284"/>
      <c r="BH343" s="284"/>
      <c r="BI343" s="284"/>
      <c r="BJ343" s="257"/>
      <c r="BK343" s="258"/>
      <c r="BL343" s="405">
        <f>'July 1 to 15, 2018'!AR29</f>
        <v>0</v>
      </c>
      <c r="BM343" s="405"/>
      <c r="BN343" s="405"/>
      <c r="BO343" s="405"/>
      <c r="BP343" s="405"/>
      <c r="BQ343" s="257"/>
      <c r="BR343" s="260"/>
      <c r="BS343" s="239"/>
      <c r="BT343" s="239"/>
      <c r="BU343" s="189"/>
      <c r="BV343" s="189"/>
      <c r="BW343" s="189"/>
      <c r="CA343" s="189"/>
      <c r="CB343" s="189"/>
      <c r="CC343" s="189"/>
      <c r="CD343" s="189"/>
      <c r="CE343" s="239"/>
      <c r="CF343" s="239"/>
      <c r="CG343" s="239"/>
      <c r="CH343" s="239"/>
      <c r="CI343" s="239"/>
      <c r="CJ343" s="239"/>
      <c r="CK343" s="239"/>
      <c r="CL343" s="239"/>
      <c r="CM343" s="230"/>
    </row>
    <row r="344" spans="2:91" ht="12.75" customHeight="1" x14ac:dyDescent="0.2">
      <c r="B344" s="266"/>
      <c r="C344" s="241"/>
      <c r="D344" s="241"/>
      <c r="E344" s="241"/>
      <c r="F344" s="241"/>
      <c r="G344" s="241"/>
      <c r="H344" s="241"/>
      <c r="I344" s="241"/>
      <c r="J344" s="241"/>
      <c r="K344" s="241"/>
      <c r="L344" s="241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  <c r="AA344" s="189"/>
      <c r="AB344" s="189"/>
      <c r="AC344" s="189"/>
      <c r="AG344" s="189"/>
      <c r="AH344" s="189"/>
      <c r="AI344" s="189"/>
      <c r="AJ344" s="189"/>
      <c r="AK344" s="239"/>
      <c r="AL344" s="239"/>
      <c r="AM344" s="239"/>
      <c r="AN344" s="239"/>
      <c r="AO344" s="239"/>
      <c r="AP344" s="239"/>
      <c r="AQ344" s="239"/>
      <c r="AR344" s="239"/>
      <c r="AS344" s="230"/>
      <c r="AV344" s="266"/>
      <c r="AW344" s="241"/>
      <c r="AX344" s="241"/>
      <c r="AY344" s="241"/>
      <c r="AZ344" s="241"/>
      <c r="BA344" s="241"/>
      <c r="BB344" s="241"/>
      <c r="BC344" s="241"/>
      <c r="BD344" s="241"/>
      <c r="BE344" s="241"/>
      <c r="BF344" s="241"/>
      <c r="BG344" s="239"/>
      <c r="BH344" s="239"/>
      <c r="BI344" s="239"/>
      <c r="BJ344" s="239"/>
      <c r="BK344" s="239"/>
      <c r="BL344" s="239"/>
      <c r="BM344" s="239"/>
      <c r="BN344" s="239"/>
      <c r="BO344" s="239"/>
      <c r="BP344" s="239"/>
      <c r="BQ344" s="239"/>
      <c r="BR344" s="239"/>
      <c r="BS344" s="239"/>
      <c r="BT344" s="239"/>
      <c r="BU344" s="189"/>
      <c r="BV344" s="189"/>
      <c r="BW344" s="189"/>
      <c r="CA344" s="189"/>
      <c r="CB344" s="189"/>
      <c r="CC344" s="189"/>
      <c r="CD344" s="189"/>
      <c r="CE344" s="239"/>
      <c r="CF344" s="239"/>
      <c r="CG344" s="239"/>
      <c r="CH344" s="239"/>
      <c r="CI344" s="239"/>
      <c r="CJ344" s="239"/>
      <c r="CK344" s="239"/>
      <c r="CL344" s="239"/>
      <c r="CM344" s="230"/>
    </row>
    <row r="345" spans="2:91" ht="12.75" customHeight="1" x14ac:dyDescent="0.25">
      <c r="B345" s="266"/>
      <c r="C345" s="189" t="s">
        <v>155</v>
      </c>
      <c r="D345" s="189"/>
      <c r="E345" s="189"/>
      <c r="F345" s="189"/>
      <c r="G345" s="241"/>
      <c r="I345" s="241"/>
      <c r="J345" s="241"/>
      <c r="K345" s="241"/>
      <c r="L345" s="241"/>
      <c r="M345" s="239"/>
      <c r="N345" s="239"/>
      <c r="O345" s="239"/>
      <c r="P345" s="239"/>
      <c r="Q345" s="239"/>
      <c r="R345" s="407">
        <f>'July 1 to 15, 2018'!BH28</f>
        <v>0</v>
      </c>
      <c r="S345" s="407"/>
      <c r="T345" s="407"/>
      <c r="U345" s="407"/>
      <c r="V345" s="407"/>
      <c r="W345" s="239"/>
      <c r="X345" s="239"/>
      <c r="Y345" s="239"/>
      <c r="Z345" s="239"/>
      <c r="AA345" s="189" t="s">
        <v>187</v>
      </c>
      <c r="AB345" s="239"/>
      <c r="AC345" s="239"/>
      <c r="AD345" s="239"/>
      <c r="AE345" s="239"/>
      <c r="AF345" s="239"/>
      <c r="AG345" s="239"/>
      <c r="AH345" s="239"/>
      <c r="AI345" s="239"/>
      <c r="AJ345" s="239"/>
      <c r="AK345" s="239"/>
      <c r="AL345" s="239"/>
      <c r="AM345" s="239"/>
      <c r="AN345" s="408">
        <f>'July 1 to 15, 2018'!BS28</f>
        <v>0</v>
      </c>
      <c r="AO345" s="409"/>
      <c r="AP345" s="409"/>
      <c r="AQ345" s="409"/>
      <c r="AR345" s="409"/>
      <c r="AS345" s="230"/>
      <c r="AV345" s="266"/>
      <c r="AW345" s="189" t="s">
        <v>155</v>
      </c>
      <c r="AX345" s="189"/>
      <c r="AY345" s="189"/>
      <c r="AZ345" s="189"/>
      <c r="BA345" s="241"/>
      <c r="BC345" s="241"/>
      <c r="BD345" s="241"/>
      <c r="BE345" s="241"/>
      <c r="BF345" s="241"/>
      <c r="BG345" s="239"/>
      <c r="BH345" s="239"/>
      <c r="BI345" s="239"/>
      <c r="BJ345" s="239"/>
      <c r="BK345" s="239"/>
      <c r="BL345" s="407">
        <f>'July 1 to 15, 2018'!BH29</f>
        <v>0</v>
      </c>
      <c r="BM345" s="407"/>
      <c r="BN345" s="407"/>
      <c r="BO345" s="407"/>
      <c r="BP345" s="407"/>
      <c r="BQ345" s="239"/>
      <c r="BR345" s="239"/>
      <c r="BS345" s="239"/>
      <c r="BT345" s="239"/>
      <c r="BU345" s="189" t="s">
        <v>187</v>
      </c>
      <c r="BV345" s="239"/>
      <c r="BW345" s="239"/>
      <c r="BX345" s="239"/>
      <c r="BY345" s="239"/>
      <c r="BZ345" s="239"/>
      <c r="CA345" s="239"/>
      <c r="CB345" s="239"/>
      <c r="CC345" s="239"/>
      <c r="CD345" s="239"/>
      <c r="CE345" s="239"/>
      <c r="CF345" s="239"/>
      <c r="CG345" s="239"/>
      <c r="CH345" s="408">
        <f>'July 1 to 15, 2018'!BS29</f>
        <v>0</v>
      </c>
      <c r="CI345" s="409"/>
      <c r="CJ345" s="409"/>
      <c r="CK345" s="409"/>
      <c r="CL345" s="409"/>
      <c r="CM345" s="230"/>
    </row>
    <row r="346" spans="2:91" ht="12.75" customHeight="1" x14ac:dyDescent="0.2">
      <c r="B346" s="266"/>
      <c r="C346" s="410" t="s">
        <v>188</v>
      </c>
      <c r="D346" s="410"/>
      <c r="E346" s="410"/>
      <c r="F346" s="410"/>
      <c r="G346" s="410"/>
      <c r="H346" s="410"/>
      <c r="I346" s="410"/>
      <c r="J346" s="410"/>
      <c r="K346" s="410"/>
      <c r="L346" s="410"/>
      <c r="M346" s="410"/>
      <c r="N346" s="410"/>
      <c r="O346" s="410"/>
      <c r="P346" s="410"/>
      <c r="Q346" s="410"/>
      <c r="R346" s="410"/>
      <c r="S346" s="410"/>
      <c r="T346" s="410"/>
      <c r="U346" s="410"/>
      <c r="V346" s="410"/>
      <c r="W346" s="410"/>
      <c r="X346" s="410"/>
      <c r="Y346" s="410"/>
      <c r="Z346" s="410"/>
      <c r="AA346" s="410"/>
      <c r="AB346" s="410"/>
      <c r="AC346" s="410"/>
      <c r="AD346" s="410"/>
      <c r="AE346" s="410"/>
      <c r="AF346" s="410"/>
      <c r="AG346" s="410"/>
      <c r="AH346" s="410"/>
      <c r="AI346" s="410"/>
      <c r="AJ346" s="410"/>
      <c r="AK346" s="410"/>
      <c r="AL346" s="410"/>
      <c r="AM346" s="410"/>
      <c r="AN346" s="410"/>
      <c r="AO346" s="410"/>
      <c r="AP346" s="410"/>
      <c r="AQ346" s="410"/>
      <c r="AR346" s="410"/>
      <c r="AS346" s="230"/>
      <c r="AV346" s="266"/>
      <c r="AW346" s="410" t="s">
        <v>188</v>
      </c>
      <c r="AX346" s="410"/>
      <c r="AY346" s="410"/>
      <c r="AZ346" s="410"/>
      <c r="BA346" s="410"/>
      <c r="BB346" s="410"/>
      <c r="BC346" s="410"/>
      <c r="BD346" s="410"/>
      <c r="BE346" s="410"/>
      <c r="BF346" s="410"/>
      <c r="BG346" s="410"/>
      <c r="BH346" s="410"/>
      <c r="BI346" s="410"/>
      <c r="BJ346" s="410"/>
      <c r="BK346" s="410"/>
      <c r="BL346" s="410"/>
      <c r="BM346" s="410"/>
      <c r="BN346" s="410"/>
      <c r="BO346" s="410"/>
      <c r="BP346" s="410"/>
      <c r="BQ346" s="410"/>
      <c r="BR346" s="410"/>
      <c r="BS346" s="410"/>
      <c r="BT346" s="410"/>
      <c r="BU346" s="410"/>
      <c r="BV346" s="410"/>
      <c r="BW346" s="410"/>
      <c r="BX346" s="410"/>
      <c r="BY346" s="410"/>
      <c r="BZ346" s="410"/>
      <c r="CA346" s="410"/>
      <c r="CB346" s="410"/>
      <c r="CC346" s="410"/>
      <c r="CD346" s="410"/>
      <c r="CE346" s="410"/>
      <c r="CF346" s="410"/>
      <c r="CG346" s="410"/>
      <c r="CH346" s="410"/>
      <c r="CI346" s="410"/>
      <c r="CJ346" s="410"/>
      <c r="CK346" s="410"/>
      <c r="CL346" s="410"/>
      <c r="CM346" s="230"/>
    </row>
    <row r="347" spans="2:91" ht="12.75" customHeight="1" x14ac:dyDescent="0.2">
      <c r="B347" s="266"/>
      <c r="C347" s="410"/>
      <c r="D347" s="410"/>
      <c r="E347" s="410"/>
      <c r="F347" s="410"/>
      <c r="G347" s="410"/>
      <c r="H347" s="410"/>
      <c r="I347" s="410"/>
      <c r="J347" s="410"/>
      <c r="K347" s="410"/>
      <c r="L347" s="410"/>
      <c r="M347" s="410"/>
      <c r="N347" s="410"/>
      <c r="O347" s="410"/>
      <c r="P347" s="410"/>
      <c r="Q347" s="410"/>
      <c r="R347" s="410"/>
      <c r="S347" s="410"/>
      <c r="T347" s="410"/>
      <c r="U347" s="410"/>
      <c r="V347" s="410"/>
      <c r="W347" s="410"/>
      <c r="X347" s="410"/>
      <c r="Y347" s="410"/>
      <c r="Z347" s="410"/>
      <c r="AA347" s="410"/>
      <c r="AB347" s="410"/>
      <c r="AC347" s="410"/>
      <c r="AD347" s="410"/>
      <c r="AE347" s="410"/>
      <c r="AF347" s="410"/>
      <c r="AG347" s="410"/>
      <c r="AH347" s="410"/>
      <c r="AI347" s="410"/>
      <c r="AJ347" s="410"/>
      <c r="AK347" s="410"/>
      <c r="AL347" s="410"/>
      <c r="AM347" s="410"/>
      <c r="AN347" s="410"/>
      <c r="AO347" s="410"/>
      <c r="AP347" s="410"/>
      <c r="AQ347" s="410"/>
      <c r="AR347" s="410"/>
      <c r="AS347" s="230"/>
      <c r="AV347" s="266"/>
      <c r="AW347" s="410"/>
      <c r="AX347" s="410"/>
      <c r="AY347" s="410"/>
      <c r="AZ347" s="410"/>
      <c r="BA347" s="410"/>
      <c r="BB347" s="410"/>
      <c r="BC347" s="410"/>
      <c r="BD347" s="410"/>
      <c r="BE347" s="410"/>
      <c r="BF347" s="410"/>
      <c r="BG347" s="410"/>
      <c r="BH347" s="410"/>
      <c r="BI347" s="410"/>
      <c r="BJ347" s="410"/>
      <c r="BK347" s="410"/>
      <c r="BL347" s="410"/>
      <c r="BM347" s="410"/>
      <c r="BN347" s="410"/>
      <c r="BO347" s="410"/>
      <c r="BP347" s="410"/>
      <c r="BQ347" s="410"/>
      <c r="BR347" s="410"/>
      <c r="BS347" s="410"/>
      <c r="BT347" s="410"/>
      <c r="BU347" s="410"/>
      <c r="BV347" s="410"/>
      <c r="BW347" s="410"/>
      <c r="BX347" s="410"/>
      <c r="BY347" s="410"/>
      <c r="BZ347" s="410"/>
      <c r="CA347" s="410"/>
      <c r="CB347" s="410"/>
      <c r="CC347" s="410"/>
      <c r="CD347" s="410"/>
      <c r="CE347" s="410"/>
      <c r="CF347" s="410"/>
      <c r="CG347" s="410"/>
      <c r="CH347" s="410"/>
      <c r="CI347" s="410"/>
      <c r="CJ347" s="410"/>
      <c r="CK347" s="410"/>
      <c r="CL347" s="410"/>
      <c r="CM347" s="230"/>
    </row>
    <row r="348" spans="2:91" ht="12.75" customHeight="1" x14ac:dyDescent="0.2">
      <c r="B348" s="233"/>
      <c r="C348" s="410"/>
      <c r="D348" s="410"/>
      <c r="E348" s="410"/>
      <c r="F348" s="410"/>
      <c r="G348" s="410"/>
      <c r="H348" s="410"/>
      <c r="I348" s="410"/>
      <c r="J348" s="410"/>
      <c r="K348" s="410"/>
      <c r="L348" s="410"/>
      <c r="M348" s="410"/>
      <c r="N348" s="410"/>
      <c r="O348" s="410"/>
      <c r="P348" s="410"/>
      <c r="Q348" s="410"/>
      <c r="R348" s="410"/>
      <c r="S348" s="410"/>
      <c r="T348" s="410"/>
      <c r="U348" s="410"/>
      <c r="V348" s="410"/>
      <c r="W348" s="410"/>
      <c r="X348" s="410"/>
      <c r="Y348" s="410"/>
      <c r="Z348" s="410"/>
      <c r="AA348" s="410"/>
      <c r="AB348" s="410"/>
      <c r="AC348" s="410"/>
      <c r="AD348" s="410"/>
      <c r="AE348" s="410"/>
      <c r="AF348" s="410"/>
      <c r="AG348" s="410"/>
      <c r="AH348" s="410"/>
      <c r="AI348" s="410"/>
      <c r="AJ348" s="410"/>
      <c r="AK348" s="410"/>
      <c r="AL348" s="410"/>
      <c r="AM348" s="410"/>
      <c r="AN348" s="410"/>
      <c r="AO348" s="410"/>
      <c r="AP348" s="410"/>
      <c r="AQ348" s="410"/>
      <c r="AR348" s="410"/>
      <c r="AS348" s="230"/>
      <c r="AV348" s="233"/>
      <c r="AW348" s="410"/>
      <c r="AX348" s="410"/>
      <c r="AY348" s="410"/>
      <c r="AZ348" s="410"/>
      <c r="BA348" s="410"/>
      <c r="BB348" s="410"/>
      <c r="BC348" s="410"/>
      <c r="BD348" s="410"/>
      <c r="BE348" s="410"/>
      <c r="BF348" s="410"/>
      <c r="BG348" s="410"/>
      <c r="BH348" s="410"/>
      <c r="BI348" s="410"/>
      <c r="BJ348" s="410"/>
      <c r="BK348" s="410"/>
      <c r="BL348" s="410"/>
      <c r="BM348" s="410"/>
      <c r="BN348" s="410"/>
      <c r="BO348" s="410"/>
      <c r="BP348" s="410"/>
      <c r="BQ348" s="410"/>
      <c r="BR348" s="410"/>
      <c r="BS348" s="410"/>
      <c r="BT348" s="410"/>
      <c r="BU348" s="410"/>
      <c r="BV348" s="410"/>
      <c r="BW348" s="410"/>
      <c r="BX348" s="410"/>
      <c r="BY348" s="410"/>
      <c r="BZ348" s="410"/>
      <c r="CA348" s="410"/>
      <c r="CB348" s="410"/>
      <c r="CC348" s="410"/>
      <c r="CD348" s="410"/>
      <c r="CE348" s="410"/>
      <c r="CF348" s="410"/>
      <c r="CG348" s="410"/>
      <c r="CH348" s="410"/>
      <c r="CI348" s="410"/>
      <c r="CJ348" s="410"/>
      <c r="CK348" s="410"/>
      <c r="CL348" s="410"/>
      <c r="CM348" s="230"/>
    </row>
    <row r="349" spans="2:91" ht="12.75" customHeight="1" x14ac:dyDescent="0.2">
      <c r="B349" s="272"/>
      <c r="C349" s="411"/>
      <c r="D349" s="411"/>
      <c r="E349" s="411"/>
      <c r="F349" s="411"/>
      <c r="G349" s="411"/>
      <c r="H349" s="411"/>
      <c r="I349" s="411"/>
      <c r="J349" s="411"/>
      <c r="K349" s="411"/>
      <c r="L349" s="411"/>
      <c r="M349" s="411"/>
      <c r="N349" s="411"/>
      <c r="O349" s="411"/>
      <c r="P349" s="411"/>
      <c r="Q349" s="411"/>
      <c r="R349" s="411"/>
      <c r="S349" s="411"/>
      <c r="T349" s="411"/>
      <c r="U349" s="411"/>
      <c r="V349" s="411"/>
      <c r="W349" s="411"/>
      <c r="X349" s="411"/>
      <c r="Y349" s="411"/>
      <c r="Z349" s="411"/>
      <c r="AA349" s="411"/>
      <c r="AB349" s="411"/>
      <c r="AC349" s="411"/>
      <c r="AD349" s="411"/>
      <c r="AE349" s="411"/>
      <c r="AF349" s="411"/>
      <c r="AG349" s="411"/>
      <c r="AH349" s="411"/>
      <c r="AI349" s="411"/>
      <c r="AJ349" s="411"/>
      <c r="AK349" s="411"/>
      <c r="AL349" s="411"/>
      <c r="AM349" s="411"/>
      <c r="AN349" s="411"/>
      <c r="AO349" s="411"/>
      <c r="AP349" s="411"/>
      <c r="AQ349" s="411"/>
      <c r="AR349" s="411"/>
      <c r="AS349" s="254"/>
      <c r="AV349" s="272"/>
      <c r="AW349" s="411"/>
      <c r="AX349" s="411"/>
      <c r="AY349" s="411"/>
      <c r="AZ349" s="411"/>
      <c r="BA349" s="411"/>
      <c r="BB349" s="411"/>
      <c r="BC349" s="411"/>
      <c r="BD349" s="411"/>
      <c r="BE349" s="411"/>
      <c r="BF349" s="411"/>
      <c r="BG349" s="411"/>
      <c r="BH349" s="411"/>
      <c r="BI349" s="411"/>
      <c r="BJ349" s="411"/>
      <c r="BK349" s="411"/>
      <c r="BL349" s="411"/>
      <c r="BM349" s="411"/>
      <c r="BN349" s="411"/>
      <c r="BO349" s="411"/>
      <c r="BP349" s="411"/>
      <c r="BQ349" s="411"/>
      <c r="BR349" s="411"/>
      <c r="BS349" s="411"/>
      <c r="BT349" s="411"/>
      <c r="BU349" s="411"/>
      <c r="BV349" s="411"/>
      <c r="BW349" s="411"/>
      <c r="BX349" s="411"/>
      <c r="BY349" s="411"/>
      <c r="BZ349" s="411"/>
      <c r="CA349" s="411"/>
      <c r="CB349" s="411"/>
      <c r="CC349" s="411"/>
      <c r="CD349" s="411"/>
      <c r="CE349" s="411"/>
      <c r="CF349" s="411"/>
      <c r="CG349" s="411"/>
      <c r="CH349" s="411"/>
      <c r="CI349" s="411"/>
      <c r="CJ349" s="411"/>
      <c r="CK349" s="411"/>
      <c r="CL349" s="411"/>
      <c r="CM349" s="254"/>
    </row>
    <row r="352" spans="2:91" ht="12.75" customHeight="1" x14ac:dyDescent="0.2">
      <c r="B352" s="226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27"/>
      <c r="AC352" s="227"/>
      <c r="AD352" s="227"/>
      <c r="AE352" s="227"/>
      <c r="AF352" s="227"/>
      <c r="AG352" s="227"/>
      <c r="AH352" s="227"/>
      <c r="AI352" s="227"/>
      <c r="AJ352" s="227"/>
      <c r="AK352" s="227"/>
      <c r="AL352" s="227"/>
      <c r="AM352" s="227"/>
      <c r="AN352" s="227"/>
      <c r="AO352" s="227"/>
      <c r="AP352" s="227"/>
      <c r="AQ352" s="227"/>
      <c r="AR352" s="227"/>
      <c r="AS352" s="228"/>
      <c r="AV352" s="226"/>
      <c r="AW352" s="227"/>
      <c r="AX352" s="227"/>
      <c r="AY352" s="227"/>
      <c r="AZ352" s="227"/>
      <c r="BA352" s="227"/>
      <c r="BB352" s="227"/>
      <c r="BC352" s="227"/>
      <c r="BD352" s="227"/>
      <c r="BE352" s="227"/>
      <c r="BF352" s="227"/>
      <c r="BG352" s="227"/>
      <c r="BH352" s="227"/>
      <c r="BI352" s="227"/>
      <c r="BJ352" s="227"/>
      <c r="BK352" s="227"/>
      <c r="BL352" s="227"/>
      <c r="BM352" s="227"/>
      <c r="BN352" s="227"/>
      <c r="BO352" s="227"/>
      <c r="BP352" s="227"/>
      <c r="BQ352" s="227"/>
      <c r="BR352" s="227"/>
      <c r="BS352" s="227"/>
      <c r="BT352" s="227"/>
      <c r="BU352" s="227"/>
      <c r="BV352" s="227"/>
      <c r="BW352" s="227"/>
      <c r="BX352" s="227"/>
      <c r="BY352" s="227"/>
      <c r="BZ352" s="227"/>
      <c r="CA352" s="227"/>
      <c r="CB352" s="227"/>
      <c r="CC352" s="227"/>
      <c r="CD352" s="227"/>
      <c r="CE352" s="227"/>
      <c r="CF352" s="227"/>
      <c r="CG352" s="227"/>
      <c r="CH352" s="227"/>
      <c r="CI352" s="227"/>
      <c r="CJ352" s="227"/>
      <c r="CK352" s="227"/>
      <c r="CL352" s="227"/>
      <c r="CM352" s="228"/>
    </row>
    <row r="353" spans="2:91" ht="12.75" customHeight="1" x14ac:dyDescent="0.2">
      <c r="B353" s="229"/>
      <c r="C353" s="424" t="s">
        <v>168</v>
      </c>
      <c r="D353" s="424"/>
      <c r="E353" s="424"/>
      <c r="F353" s="424"/>
      <c r="G353" s="424"/>
      <c r="H353" s="424"/>
      <c r="I353" s="424"/>
      <c r="J353" s="424"/>
      <c r="K353" s="424"/>
      <c r="L353" s="425">
        <f>'July 1 to 15, 2018'!A30</f>
        <v>21</v>
      </c>
      <c r="M353" s="426"/>
      <c r="N353" s="429">
        <f>'July 1 to 15, 2018'!B30</f>
        <v>0</v>
      </c>
      <c r="O353" s="429"/>
      <c r="P353" s="429"/>
      <c r="Q353" s="429"/>
      <c r="R353" s="429"/>
      <c r="S353" s="429"/>
      <c r="T353" s="429"/>
      <c r="U353" s="429"/>
      <c r="V353" s="429"/>
      <c r="W353" s="429"/>
      <c r="X353" s="430"/>
      <c r="Y353" s="433" t="s">
        <v>190</v>
      </c>
      <c r="Z353" s="434"/>
      <c r="AA353" s="434"/>
      <c r="AB353" s="434"/>
      <c r="AC353" s="434"/>
      <c r="AD353" s="434"/>
      <c r="AE353" s="434"/>
      <c r="AF353" s="434"/>
      <c r="AG353" s="434"/>
      <c r="AH353" s="434"/>
      <c r="AI353" s="435"/>
      <c r="AJ353" s="227"/>
      <c r="AK353" s="227"/>
      <c r="AL353" s="227"/>
      <c r="AM353" s="227"/>
      <c r="AN353" s="227"/>
      <c r="AO353" s="227"/>
      <c r="AP353" s="227"/>
      <c r="AQ353" s="227"/>
      <c r="AR353" s="228"/>
      <c r="AS353" s="230"/>
      <c r="AV353" s="229"/>
      <c r="AW353" s="424" t="s">
        <v>168</v>
      </c>
      <c r="AX353" s="424"/>
      <c r="AY353" s="424"/>
      <c r="AZ353" s="424"/>
      <c r="BA353" s="424"/>
      <c r="BB353" s="424"/>
      <c r="BC353" s="424"/>
      <c r="BD353" s="424"/>
      <c r="BE353" s="424"/>
      <c r="BF353" s="425">
        <f>'July 1 to 15, 2018'!A31</f>
        <v>22</v>
      </c>
      <c r="BG353" s="426"/>
      <c r="BH353" s="429">
        <f>'July 1 to 15, 2018'!B31</f>
        <v>0</v>
      </c>
      <c r="BI353" s="429"/>
      <c r="BJ353" s="429"/>
      <c r="BK353" s="429"/>
      <c r="BL353" s="429"/>
      <c r="BM353" s="429"/>
      <c r="BN353" s="429"/>
      <c r="BO353" s="429"/>
      <c r="BP353" s="429"/>
      <c r="BQ353" s="429"/>
      <c r="BR353" s="430"/>
      <c r="BS353" s="433" t="s">
        <v>190</v>
      </c>
      <c r="BT353" s="434"/>
      <c r="BU353" s="434"/>
      <c r="BV353" s="434"/>
      <c r="BW353" s="434"/>
      <c r="BX353" s="434"/>
      <c r="BY353" s="434"/>
      <c r="BZ353" s="434"/>
      <c r="CA353" s="434"/>
      <c r="CB353" s="434"/>
      <c r="CC353" s="435"/>
      <c r="CD353" s="227"/>
      <c r="CE353" s="227"/>
      <c r="CF353" s="227"/>
      <c r="CG353" s="227"/>
      <c r="CH353" s="227"/>
      <c r="CI353" s="227"/>
      <c r="CJ353" s="227"/>
      <c r="CK353" s="227"/>
      <c r="CL353" s="228"/>
      <c r="CM353" s="230"/>
    </row>
    <row r="354" spans="2:91" ht="12.75" customHeight="1" x14ac:dyDescent="0.2">
      <c r="B354" s="229"/>
      <c r="C354" s="424"/>
      <c r="D354" s="424"/>
      <c r="E354" s="424"/>
      <c r="F354" s="424"/>
      <c r="G354" s="424"/>
      <c r="H354" s="424"/>
      <c r="I354" s="424"/>
      <c r="J354" s="424"/>
      <c r="K354" s="424"/>
      <c r="L354" s="427"/>
      <c r="M354" s="428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2"/>
      <c r="Y354" s="436"/>
      <c r="Z354" s="437"/>
      <c r="AA354" s="437"/>
      <c r="AB354" s="437"/>
      <c r="AC354" s="437"/>
      <c r="AD354" s="437"/>
      <c r="AE354" s="437"/>
      <c r="AF354" s="437"/>
      <c r="AG354" s="437"/>
      <c r="AH354" s="437"/>
      <c r="AI354" s="438"/>
      <c r="AJ354" s="231"/>
      <c r="AK354" s="231"/>
      <c r="AL354" s="231"/>
      <c r="AM354" s="231"/>
      <c r="AN354" s="231"/>
      <c r="AO354" s="231"/>
      <c r="AP354" s="231"/>
      <c r="AQ354" s="231"/>
      <c r="AR354" s="232"/>
      <c r="AS354" s="230"/>
      <c r="AV354" s="229"/>
      <c r="AW354" s="424"/>
      <c r="AX354" s="424"/>
      <c r="AY354" s="424"/>
      <c r="AZ354" s="424"/>
      <c r="BA354" s="424"/>
      <c r="BB354" s="424"/>
      <c r="BC354" s="424"/>
      <c r="BD354" s="424"/>
      <c r="BE354" s="424"/>
      <c r="BF354" s="427"/>
      <c r="BG354" s="428"/>
      <c r="BH354" s="431"/>
      <c r="BI354" s="431"/>
      <c r="BJ354" s="431"/>
      <c r="BK354" s="431"/>
      <c r="BL354" s="431"/>
      <c r="BM354" s="431"/>
      <c r="BN354" s="431"/>
      <c r="BO354" s="431"/>
      <c r="BP354" s="431"/>
      <c r="BQ354" s="431"/>
      <c r="BR354" s="432"/>
      <c r="BS354" s="436"/>
      <c r="BT354" s="437"/>
      <c r="BU354" s="437"/>
      <c r="BV354" s="437"/>
      <c r="BW354" s="437"/>
      <c r="BX354" s="437"/>
      <c r="BY354" s="437"/>
      <c r="BZ354" s="437"/>
      <c r="CA354" s="437"/>
      <c r="CB354" s="437"/>
      <c r="CC354" s="438"/>
      <c r="CD354" s="231"/>
      <c r="CE354" s="231"/>
      <c r="CF354" s="231"/>
      <c r="CG354" s="231"/>
      <c r="CH354" s="231"/>
      <c r="CI354" s="231"/>
      <c r="CJ354" s="231"/>
      <c r="CK354" s="231"/>
      <c r="CL354" s="232"/>
      <c r="CM354" s="230"/>
    </row>
    <row r="355" spans="2:91" ht="12.75" customHeight="1" x14ac:dyDescent="0.2">
      <c r="B355" s="229"/>
      <c r="C355" s="439" t="s">
        <v>169</v>
      </c>
      <c r="D355" s="440"/>
      <c r="E355" s="440"/>
      <c r="F355" s="440"/>
      <c r="G355" s="440"/>
      <c r="H355" s="440"/>
      <c r="I355" s="440"/>
      <c r="J355" s="440"/>
      <c r="K355" s="441"/>
      <c r="L355" s="445">
        <f>'July 1 to 15, 2018'!C30</f>
        <v>0</v>
      </c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7"/>
      <c r="Y355" s="436"/>
      <c r="Z355" s="437"/>
      <c r="AA355" s="437"/>
      <c r="AB355" s="437"/>
      <c r="AC355" s="437"/>
      <c r="AD355" s="437"/>
      <c r="AE355" s="437"/>
      <c r="AF355" s="437"/>
      <c r="AG355" s="437"/>
      <c r="AH355" s="437"/>
      <c r="AI355" s="438"/>
      <c r="AJ355" s="231"/>
      <c r="AK355" s="231"/>
      <c r="AL355" s="231"/>
      <c r="AM355" s="231"/>
      <c r="AN355" s="231"/>
      <c r="AO355" s="231"/>
      <c r="AP355" s="231"/>
      <c r="AQ355" s="231"/>
      <c r="AR355" s="232"/>
      <c r="AS355" s="230"/>
      <c r="AV355" s="229"/>
      <c r="AW355" s="439" t="s">
        <v>169</v>
      </c>
      <c r="AX355" s="440"/>
      <c r="AY355" s="440"/>
      <c r="AZ355" s="440"/>
      <c r="BA355" s="440"/>
      <c r="BB355" s="440"/>
      <c r="BC355" s="440"/>
      <c r="BD355" s="440"/>
      <c r="BE355" s="441"/>
      <c r="BF355" s="445">
        <f>'July 1 to 15, 2018'!C31</f>
        <v>0</v>
      </c>
      <c r="BG355" s="446"/>
      <c r="BH355" s="446"/>
      <c r="BI355" s="446"/>
      <c r="BJ355" s="446"/>
      <c r="BK355" s="446"/>
      <c r="BL355" s="446"/>
      <c r="BM355" s="446"/>
      <c r="BN355" s="446"/>
      <c r="BO355" s="446"/>
      <c r="BP355" s="446"/>
      <c r="BQ355" s="446"/>
      <c r="BR355" s="447"/>
      <c r="BS355" s="436"/>
      <c r="BT355" s="437"/>
      <c r="BU355" s="437"/>
      <c r="BV355" s="437"/>
      <c r="BW355" s="437"/>
      <c r="BX355" s="437"/>
      <c r="BY355" s="437"/>
      <c r="BZ355" s="437"/>
      <c r="CA355" s="437"/>
      <c r="CB355" s="437"/>
      <c r="CC355" s="438"/>
      <c r="CD355" s="231"/>
      <c r="CE355" s="231"/>
      <c r="CF355" s="231"/>
      <c r="CG355" s="231"/>
      <c r="CH355" s="231"/>
      <c r="CI355" s="231"/>
      <c r="CJ355" s="231"/>
      <c r="CK355" s="231"/>
      <c r="CL355" s="232"/>
      <c r="CM355" s="230"/>
    </row>
    <row r="356" spans="2:91" ht="12.75" customHeight="1" x14ac:dyDescent="0.2">
      <c r="B356" s="233"/>
      <c r="C356" s="442"/>
      <c r="D356" s="443"/>
      <c r="E356" s="443"/>
      <c r="F356" s="443"/>
      <c r="G356" s="443"/>
      <c r="H356" s="443"/>
      <c r="I356" s="443"/>
      <c r="J356" s="443"/>
      <c r="K356" s="444"/>
      <c r="L356" s="442"/>
      <c r="M356" s="443"/>
      <c r="N356" s="443"/>
      <c r="O356" s="443"/>
      <c r="P356" s="443"/>
      <c r="Q356" s="443"/>
      <c r="R356" s="443"/>
      <c r="S356" s="443"/>
      <c r="T356" s="443"/>
      <c r="U356" s="443"/>
      <c r="V356" s="443"/>
      <c r="W356" s="443"/>
      <c r="X356" s="444"/>
      <c r="Y356" s="448" t="str">
        <f>'July 1 to 15, 2018'!B6</f>
        <v>December 15, 2018</v>
      </c>
      <c r="Z356" s="449"/>
      <c r="AA356" s="449"/>
      <c r="AB356" s="449"/>
      <c r="AC356" s="449"/>
      <c r="AD356" s="449"/>
      <c r="AE356" s="449"/>
      <c r="AF356" s="449"/>
      <c r="AG356" s="449"/>
      <c r="AH356" s="449"/>
      <c r="AI356" s="450"/>
      <c r="AJ356" s="234"/>
      <c r="AK356" s="234"/>
      <c r="AL356" s="234"/>
      <c r="AM356" s="234"/>
      <c r="AN356" s="234"/>
      <c r="AO356" s="234"/>
      <c r="AP356" s="234"/>
      <c r="AQ356" s="234"/>
      <c r="AR356" s="235"/>
      <c r="AS356" s="230"/>
      <c r="AV356" s="233"/>
      <c r="AW356" s="442"/>
      <c r="AX356" s="443"/>
      <c r="AY356" s="443"/>
      <c r="AZ356" s="443"/>
      <c r="BA356" s="443"/>
      <c r="BB356" s="443"/>
      <c r="BC356" s="443"/>
      <c r="BD356" s="443"/>
      <c r="BE356" s="444"/>
      <c r="BF356" s="442"/>
      <c r="BG356" s="443"/>
      <c r="BH356" s="443"/>
      <c r="BI356" s="443"/>
      <c r="BJ356" s="443"/>
      <c r="BK356" s="443"/>
      <c r="BL356" s="443"/>
      <c r="BM356" s="443"/>
      <c r="BN356" s="443"/>
      <c r="BO356" s="443"/>
      <c r="BP356" s="443"/>
      <c r="BQ356" s="443"/>
      <c r="BR356" s="444"/>
      <c r="BS356" s="448" t="str">
        <f>'July 1 to 15, 2018'!B6</f>
        <v>December 15, 2018</v>
      </c>
      <c r="BT356" s="449"/>
      <c r="BU356" s="449"/>
      <c r="BV356" s="449"/>
      <c r="BW356" s="449"/>
      <c r="BX356" s="449"/>
      <c r="BY356" s="449"/>
      <c r="BZ356" s="449"/>
      <c r="CA356" s="449"/>
      <c r="CB356" s="449"/>
      <c r="CC356" s="450"/>
      <c r="CD356" s="234"/>
      <c r="CE356" s="234"/>
      <c r="CF356" s="234"/>
      <c r="CG356" s="234"/>
      <c r="CH356" s="234"/>
      <c r="CI356" s="234"/>
      <c r="CJ356" s="234"/>
      <c r="CK356" s="234"/>
      <c r="CL356" s="235"/>
      <c r="CM356" s="230"/>
    </row>
    <row r="357" spans="2:91" ht="12.75" customHeight="1" x14ac:dyDescent="0.2">
      <c r="B357" s="236"/>
      <c r="J357" s="237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9"/>
      <c r="X357" s="239"/>
      <c r="Y357" s="239"/>
      <c r="Z357" s="239"/>
      <c r="AA357" s="239"/>
      <c r="AB357" s="239"/>
      <c r="AC357" s="239"/>
      <c r="AD357" s="239"/>
      <c r="AE357" s="239"/>
      <c r="AF357" s="239"/>
      <c r="AG357" s="239"/>
      <c r="AH357" s="239"/>
      <c r="AI357" s="239"/>
      <c r="AJ357" s="239"/>
      <c r="AK357" s="239"/>
      <c r="AL357" s="239"/>
      <c r="AM357" s="239"/>
      <c r="AN357" s="239"/>
      <c r="AO357" s="239"/>
      <c r="AP357" s="239"/>
      <c r="AQ357" s="239"/>
      <c r="AR357" s="239"/>
      <c r="AS357" s="230"/>
      <c r="AV357" s="236"/>
      <c r="BD357" s="237"/>
      <c r="BE357" s="238"/>
      <c r="BF357" s="238"/>
      <c r="BG357" s="238"/>
      <c r="BH357" s="238"/>
      <c r="BI357" s="238"/>
      <c r="BJ357" s="238"/>
      <c r="BK357" s="238"/>
      <c r="BL357" s="238"/>
      <c r="BM357" s="238"/>
      <c r="BN357" s="238"/>
      <c r="BO357" s="238"/>
      <c r="BP357" s="238"/>
      <c r="BQ357" s="239"/>
      <c r="BR357" s="239"/>
      <c r="BS357" s="239"/>
      <c r="BT357" s="239"/>
      <c r="BU357" s="239"/>
      <c r="BV357" s="239"/>
      <c r="BW357" s="239"/>
      <c r="BX357" s="239"/>
      <c r="BY357" s="239"/>
      <c r="BZ357" s="239"/>
      <c r="CA357" s="239"/>
      <c r="CB357" s="239"/>
      <c r="CC357" s="239"/>
      <c r="CD357" s="239"/>
      <c r="CE357" s="239"/>
      <c r="CF357" s="239"/>
      <c r="CG357" s="239"/>
      <c r="CH357" s="239"/>
      <c r="CI357" s="239"/>
      <c r="CJ357" s="239"/>
      <c r="CK357" s="239"/>
      <c r="CL357" s="239"/>
      <c r="CM357" s="230"/>
    </row>
    <row r="358" spans="2:91" ht="12.75" customHeight="1" x14ac:dyDescent="0.2">
      <c r="B358" s="233"/>
      <c r="C358" s="240"/>
      <c r="D358" s="241"/>
      <c r="E358" s="241"/>
      <c r="F358" s="241"/>
      <c r="G358" s="241"/>
      <c r="H358" s="241"/>
      <c r="I358" s="241"/>
      <c r="J358" s="241"/>
      <c r="K358" s="241"/>
      <c r="L358" s="241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  <c r="AS358" s="230"/>
      <c r="AV358" s="233"/>
      <c r="AW358" s="240"/>
      <c r="AX358" s="241"/>
      <c r="AY358" s="241"/>
      <c r="AZ358" s="241"/>
      <c r="BA358" s="241"/>
      <c r="BB358" s="241"/>
      <c r="BC358" s="241"/>
      <c r="BD358" s="241"/>
      <c r="BE358" s="241"/>
      <c r="BF358" s="241"/>
      <c r="BG358" s="239"/>
      <c r="BH358" s="239"/>
      <c r="BI358" s="239"/>
      <c r="BJ358" s="239"/>
      <c r="BK358" s="239"/>
      <c r="BL358" s="239"/>
      <c r="BM358" s="239"/>
      <c r="BN358" s="239"/>
      <c r="BO358" s="239"/>
      <c r="BP358" s="239"/>
      <c r="BQ358" s="239"/>
      <c r="BR358" s="239"/>
      <c r="BS358" s="239"/>
      <c r="BT358" s="239"/>
      <c r="CM358" s="230"/>
    </row>
    <row r="359" spans="2:91" ht="12.75" customHeight="1" x14ac:dyDescent="0.2">
      <c r="B359" s="242"/>
      <c r="C359" s="451" t="s">
        <v>170</v>
      </c>
      <c r="D359" s="452"/>
      <c r="E359" s="452"/>
      <c r="F359" s="452"/>
      <c r="G359" s="452"/>
      <c r="H359" s="452"/>
      <c r="I359" s="243"/>
      <c r="J359" s="244"/>
      <c r="K359" s="244"/>
      <c r="L359" s="244"/>
      <c r="M359" s="244"/>
      <c r="N359" s="244"/>
      <c r="O359" s="244"/>
      <c r="P359" s="244"/>
      <c r="Q359" s="245"/>
      <c r="R359" s="404">
        <f>'July 1 to 15, 2018'!AL30</f>
        <v>0</v>
      </c>
      <c r="S359" s="419"/>
      <c r="T359" s="419"/>
      <c r="U359" s="419"/>
      <c r="V359" s="419"/>
      <c r="W359" s="244"/>
      <c r="X359" s="246"/>
      <c r="Y359" s="239"/>
      <c r="Z359" s="239"/>
      <c r="AA359" s="453" t="s">
        <v>191</v>
      </c>
      <c r="AB359" s="454"/>
      <c r="AC359" s="454"/>
      <c r="AD359" s="454"/>
      <c r="AE359" s="454"/>
      <c r="AF359" s="454"/>
      <c r="AG359" s="454"/>
      <c r="AH359" s="454"/>
      <c r="AI359" s="454"/>
      <c r="AJ359" s="454"/>
      <c r="AK359" s="454"/>
      <c r="AL359" s="454"/>
      <c r="AM359" s="454"/>
      <c r="AN359" s="454"/>
      <c r="AO359" s="454"/>
      <c r="AP359" s="454"/>
      <c r="AQ359" s="454"/>
      <c r="AR359" s="455"/>
      <c r="AS359" s="230"/>
      <c r="AV359" s="242"/>
      <c r="AW359" s="451" t="s">
        <v>170</v>
      </c>
      <c r="AX359" s="452"/>
      <c r="AY359" s="452"/>
      <c r="AZ359" s="452"/>
      <c r="BA359" s="452"/>
      <c r="BB359" s="452"/>
      <c r="BC359" s="243"/>
      <c r="BD359" s="244"/>
      <c r="BE359" s="244"/>
      <c r="BF359" s="244"/>
      <c r="BG359" s="244"/>
      <c r="BH359" s="244"/>
      <c r="BI359" s="244"/>
      <c r="BJ359" s="244"/>
      <c r="BK359" s="245"/>
      <c r="BL359" s="404">
        <f>'July 1 to 15, 2018'!AL31</f>
        <v>0</v>
      </c>
      <c r="BM359" s="419"/>
      <c r="BN359" s="419"/>
      <c r="BO359" s="419"/>
      <c r="BP359" s="419"/>
      <c r="BQ359" s="244"/>
      <c r="BR359" s="246"/>
      <c r="BS359" s="239"/>
      <c r="BT359" s="239"/>
      <c r="BU359" s="453" t="s">
        <v>191</v>
      </c>
      <c r="BV359" s="454"/>
      <c r="BW359" s="454"/>
      <c r="BX359" s="454"/>
      <c r="BY359" s="454"/>
      <c r="BZ359" s="454"/>
      <c r="CA359" s="454"/>
      <c r="CB359" s="454"/>
      <c r="CC359" s="454"/>
      <c r="CD359" s="454"/>
      <c r="CE359" s="454"/>
      <c r="CF359" s="454"/>
      <c r="CG359" s="454"/>
      <c r="CH359" s="454"/>
      <c r="CI359" s="454"/>
      <c r="CJ359" s="454"/>
      <c r="CK359" s="454"/>
      <c r="CL359" s="455"/>
      <c r="CM359" s="230"/>
    </row>
    <row r="360" spans="2:91" ht="12.75" customHeight="1" x14ac:dyDescent="0.2">
      <c r="B360" s="247"/>
      <c r="C360" s="248"/>
      <c r="D360" s="249" t="s">
        <v>189</v>
      </c>
      <c r="E360" s="250"/>
      <c r="F360" s="250"/>
      <c r="G360" s="250"/>
      <c r="H360" s="250"/>
      <c r="I360" s="251"/>
      <c r="J360" s="252"/>
      <c r="K360" s="252"/>
      <c r="L360" s="402">
        <f>'July 1 to 15, 2018'!AI30</f>
        <v>0</v>
      </c>
      <c r="M360" s="403"/>
      <c r="N360" s="403"/>
      <c r="O360" s="403"/>
      <c r="P360" s="252"/>
      <c r="Q360" s="253"/>
      <c r="R360" s="252"/>
      <c r="S360" s="252"/>
      <c r="T360" s="252"/>
      <c r="U360" s="252"/>
      <c r="V360" s="252"/>
      <c r="W360" s="252"/>
      <c r="X360" s="254"/>
      <c r="Y360" s="239"/>
      <c r="Z360" s="239"/>
      <c r="AA360" s="255" t="s">
        <v>184</v>
      </c>
      <c r="AB360" s="256"/>
      <c r="AC360" s="256"/>
      <c r="AD360" s="257"/>
      <c r="AE360" s="257"/>
      <c r="AF360" s="257"/>
      <c r="AG360" s="256"/>
      <c r="AH360" s="256"/>
      <c r="AI360" s="256"/>
      <c r="AJ360" s="256"/>
      <c r="AK360" s="257"/>
      <c r="AL360" s="257"/>
      <c r="AM360" s="258"/>
      <c r="AN360" s="405">
        <f>'July 1 to 15, 2018'!BR30</f>
        <v>0</v>
      </c>
      <c r="AO360" s="405"/>
      <c r="AP360" s="405"/>
      <c r="AQ360" s="405"/>
      <c r="AR360" s="406"/>
      <c r="AS360" s="230"/>
      <c r="AV360" s="247"/>
      <c r="AW360" s="248"/>
      <c r="AX360" s="249" t="s">
        <v>189</v>
      </c>
      <c r="AY360" s="250"/>
      <c r="AZ360" s="250"/>
      <c r="BA360" s="250"/>
      <c r="BB360" s="250"/>
      <c r="BC360" s="251"/>
      <c r="BD360" s="252"/>
      <c r="BE360" s="252"/>
      <c r="BF360" s="402">
        <f>'July 1 to 15, 2018'!AI31</f>
        <v>0</v>
      </c>
      <c r="BG360" s="403"/>
      <c r="BH360" s="403"/>
      <c r="BI360" s="403"/>
      <c r="BJ360" s="252"/>
      <c r="BK360" s="253"/>
      <c r="BL360" s="252"/>
      <c r="BM360" s="252"/>
      <c r="BN360" s="252"/>
      <c r="BO360" s="252"/>
      <c r="BP360" s="252"/>
      <c r="BQ360" s="252"/>
      <c r="BR360" s="254"/>
      <c r="BS360" s="239"/>
      <c r="BT360" s="239"/>
      <c r="BU360" s="255" t="s">
        <v>184</v>
      </c>
      <c r="BV360" s="256"/>
      <c r="BW360" s="256"/>
      <c r="BX360" s="257"/>
      <c r="BY360" s="257"/>
      <c r="BZ360" s="257"/>
      <c r="CA360" s="256"/>
      <c r="CB360" s="256"/>
      <c r="CC360" s="256"/>
      <c r="CD360" s="256"/>
      <c r="CE360" s="257"/>
      <c r="CF360" s="257"/>
      <c r="CG360" s="258"/>
      <c r="CH360" s="405">
        <f>'July 1 to 15, 2018'!BR31</f>
        <v>0</v>
      </c>
      <c r="CI360" s="405"/>
      <c r="CJ360" s="405"/>
      <c r="CK360" s="405"/>
      <c r="CL360" s="406"/>
      <c r="CM360" s="230"/>
    </row>
    <row r="361" spans="2:91" ht="12.75" customHeight="1" x14ac:dyDescent="0.2">
      <c r="B361" s="247"/>
      <c r="C361" s="421" t="s">
        <v>171</v>
      </c>
      <c r="D361" s="422"/>
      <c r="E361" s="422"/>
      <c r="F361" s="422"/>
      <c r="G361" s="422"/>
      <c r="H361" s="422"/>
      <c r="I361" s="259"/>
      <c r="J361" s="257"/>
      <c r="K361" s="257"/>
      <c r="L361" s="405">
        <f>'July 1 to 15, 2018'!AS30</f>
        <v>0</v>
      </c>
      <c r="M361" s="423"/>
      <c r="N361" s="423"/>
      <c r="O361" s="423"/>
      <c r="P361" s="257"/>
      <c r="Q361" s="258"/>
      <c r="R361" s="405">
        <f>'July 1 to 15, 2018'!AT30</f>
        <v>0</v>
      </c>
      <c r="S361" s="423"/>
      <c r="T361" s="423"/>
      <c r="U361" s="423"/>
      <c r="V361" s="423"/>
      <c r="W361" s="257"/>
      <c r="X361" s="260"/>
      <c r="Y361" s="239"/>
      <c r="Z361" s="239"/>
      <c r="AA361" s="261" t="s">
        <v>139</v>
      </c>
      <c r="AB361" s="262"/>
      <c r="AC361" s="262"/>
      <c r="AD361" s="244"/>
      <c r="AE361" s="244"/>
      <c r="AF361" s="244"/>
      <c r="AG361" s="262"/>
      <c r="AH361" s="262"/>
      <c r="AI361" s="262"/>
      <c r="AJ361" s="262"/>
      <c r="AK361" s="244"/>
      <c r="AL361" s="244"/>
      <c r="AM361" s="245"/>
      <c r="AN361" s="244"/>
      <c r="AO361" s="244"/>
      <c r="AP361" s="244"/>
      <c r="AQ361" s="244"/>
      <c r="AR361" s="246"/>
      <c r="AS361" s="230"/>
      <c r="AV361" s="247"/>
      <c r="AW361" s="421" t="s">
        <v>171</v>
      </c>
      <c r="AX361" s="422"/>
      <c r="AY361" s="422"/>
      <c r="AZ361" s="422"/>
      <c r="BA361" s="422"/>
      <c r="BB361" s="422"/>
      <c r="BC361" s="259"/>
      <c r="BD361" s="257"/>
      <c r="BE361" s="257"/>
      <c r="BF361" s="405">
        <f>'July 1 to 15, 2018'!AS31</f>
        <v>0</v>
      </c>
      <c r="BG361" s="423"/>
      <c r="BH361" s="423"/>
      <c r="BI361" s="423"/>
      <c r="BJ361" s="257"/>
      <c r="BK361" s="258"/>
      <c r="BL361" s="405">
        <f>'July 1 to 15, 2018'!AT31</f>
        <v>0</v>
      </c>
      <c r="BM361" s="423"/>
      <c r="BN361" s="423"/>
      <c r="BO361" s="423"/>
      <c r="BP361" s="423"/>
      <c r="BQ361" s="257"/>
      <c r="BR361" s="260"/>
      <c r="BS361" s="239"/>
      <c r="BT361" s="239"/>
      <c r="BU361" s="261" t="s">
        <v>139</v>
      </c>
      <c r="BV361" s="262"/>
      <c r="BW361" s="262"/>
      <c r="BX361" s="244"/>
      <c r="BY361" s="244"/>
      <c r="BZ361" s="244"/>
      <c r="CA361" s="262"/>
      <c r="CB361" s="262"/>
      <c r="CC361" s="262"/>
      <c r="CD361" s="262"/>
      <c r="CE361" s="244"/>
      <c r="CF361" s="244"/>
      <c r="CG361" s="245"/>
      <c r="CH361" s="244"/>
      <c r="CI361" s="244"/>
      <c r="CJ361" s="244"/>
      <c r="CK361" s="244"/>
      <c r="CL361" s="246"/>
      <c r="CM361" s="230"/>
    </row>
    <row r="362" spans="2:91" ht="12.75" customHeight="1" x14ac:dyDescent="0.2">
      <c r="B362" s="233"/>
      <c r="C362" s="286" t="s">
        <v>172</v>
      </c>
      <c r="D362" s="287"/>
      <c r="E362" s="287"/>
      <c r="F362" s="287"/>
      <c r="G362" s="287"/>
      <c r="H362" s="287"/>
      <c r="I362" s="287"/>
      <c r="J362" s="257"/>
      <c r="K362" s="257"/>
      <c r="L362" s="257"/>
      <c r="M362" s="257"/>
      <c r="N362" s="257"/>
      <c r="O362" s="257"/>
      <c r="P362" s="257"/>
      <c r="Q362" s="258"/>
      <c r="R362" s="405">
        <f>'July 1 to 15, 2018'!AQ30</f>
        <v>0</v>
      </c>
      <c r="S362" s="405"/>
      <c r="T362" s="405"/>
      <c r="U362" s="405"/>
      <c r="V362" s="405"/>
      <c r="W362" s="257"/>
      <c r="X362" s="260"/>
      <c r="Y362" s="239"/>
      <c r="Z362" s="239"/>
      <c r="AA362" s="233"/>
      <c r="AB362" s="241" t="s">
        <v>140</v>
      </c>
      <c r="AC362" s="241"/>
      <c r="AD362" s="239"/>
      <c r="AE362" s="239"/>
      <c r="AF362" s="239"/>
      <c r="AG362" s="241"/>
      <c r="AH362" s="241"/>
      <c r="AI362" s="241"/>
      <c r="AJ362" s="241"/>
      <c r="AK362" s="239"/>
      <c r="AL362" s="239"/>
      <c r="AM362" s="265"/>
      <c r="AN362" s="414">
        <f>'July 1 to 15, 2018'!BI30</f>
        <v>0</v>
      </c>
      <c r="AO362" s="414"/>
      <c r="AP362" s="414"/>
      <c r="AQ362" s="414"/>
      <c r="AR362" s="420"/>
      <c r="AS362" s="230"/>
      <c r="AV362" s="233"/>
      <c r="AW362" s="286" t="s">
        <v>172</v>
      </c>
      <c r="AX362" s="287"/>
      <c r="AY362" s="287"/>
      <c r="AZ362" s="287"/>
      <c r="BA362" s="287"/>
      <c r="BB362" s="287"/>
      <c r="BC362" s="287"/>
      <c r="BD362" s="257"/>
      <c r="BE362" s="257"/>
      <c r="BF362" s="257"/>
      <c r="BG362" s="257"/>
      <c r="BH362" s="257"/>
      <c r="BI362" s="257"/>
      <c r="BJ362" s="257"/>
      <c r="BK362" s="258"/>
      <c r="BL362" s="405">
        <f>'July 1 to 15, 2018'!AQ31</f>
        <v>0</v>
      </c>
      <c r="BM362" s="405"/>
      <c r="BN362" s="405"/>
      <c r="BO362" s="405"/>
      <c r="BP362" s="405"/>
      <c r="BQ362" s="257"/>
      <c r="BR362" s="260"/>
      <c r="BS362" s="239"/>
      <c r="BT362" s="239"/>
      <c r="BU362" s="233"/>
      <c r="BV362" s="241" t="s">
        <v>140</v>
      </c>
      <c r="BW362" s="241"/>
      <c r="BX362" s="239"/>
      <c r="BY362" s="239"/>
      <c r="BZ362" s="239"/>
      <c r="CA362" s="241"/>
      <c r="CB362" s="241"/>
      <c r="CC362" s="241"/>
      <c r="CD362" s="241"/>
      <c r="CE362" s="239"/>
      <c r="CF362" s="239"/>
      <c r="CG362" s="265"/>
      <c r="CH362" s="414">
        <f>'July 1 to 15, 2018'!BI31</f>
        <v>0</v>
      </c>
      <c r="CI362" s="414"/>
      <c r="CJ362" s="414"/>
      <c r="CK362" s="414"/>
      <c r="CL362" s="420"/>
      <c r="CM362" s="230"/>
    </row>
    <row r="363" spans="2:91" ht="12.75" customHeight="1" x14ac:dyDescent="0.2">
      <c r="B363" s="266"/>
      <c r="C363" s="240"/>
      <c r="D363" s="240"/>
      <c r="E363" s="240"/>
      <c r="F363" s="240"/>
      <c r="G363" s="240"/>
      <c r="H363" s="267"/>
      <c r="I363" s="267"/>
      <c r="J363" s="267"/>
      <c r="K363" s="267"/>
      <c r="L363" s="267"/>
      <c r="M363" s="268"/>
      <c r="N363" s="268"/>
      <c r="O363" s="268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  <c r="AA363" s="233"/>
      <c r="AB363" s="241" t="s">
        <v>141</v>
      </c>
      <c r="AC363" s="241"/>
      <c r="AD363" s="239"/>
      <c r="AE363" s="239"/>
      <c r="AF363" s="239"/>
      <c r="AG363" s="241"/>
      <c r="AH363" s="241"/>
      <c r="AI363" s="241"/>
      <c r="AJ363" s="241"/>
      <c r="AK363" s="239"/>
      <c r="AL363" s="239"/>
      <c r="AM363" s="265"/>
      <c r="AN363" s="414">
        <f>'July 1 to 15, 2018'!BJ30</f>
        <v>0</v>
      </c>
      <c r="AO363" s="414"/>
      <c r="AP363" s="414"/>
      <c r="AQ363" s="414"/>
      <c r="AR363" s="420"/>
      <c r="AS363" s="230"/>
      <c r="AV363" s="266"/>
      <c r="AW363" s="240"/>
      <c r="AX363" s="240"/>
      <c r="AY363" s="240"/>
      <c r="AZ363" s="240"/>
      <c r="BA363" s="240"/>
      <c r="BB363" s="267"/>
      <c r="BC363" s="267"/>
      <c r="BD363" s="267"/>
      <c r="BE363" s="267"/>
      <c r="BF363" s="267"/>
      <c r="BG363" s="268"/>
      <c r="BH363" s="268"/>
      <c r="BI363" s="268"/>
      <c r="BJ363" s="239"/>
      <c r="BK363" s="239"/>
      <c r="BL363" s="239"/>
      <c r="BM363" s="239"/>
      <c r="BN363" s="239"/>
      <c r="BO363" s="239"/>
      <c r="BP363" s="239"/>
      <c r="BQ363" s="239"/>
      <c r="BR363" s="239"/>
      <c r="BS363" s="239"/>
      <c r="BT363" s="239"/>
      <c r="BU363" s="233"/>
      <c r="BV363" s="241" t="s">
        <v>141</v>
      </c>
      <c r="BW363" s="241"/>
      <c r="BX363" s="239"/>
      <c r="BY363" s="239"/>
      <c r="BZ363" s="239"/>
      <c r="CA363" s="241"/>
      <c r="CB363" s="241"/>
      <c r="CC363" s="241"/>
      <c r="CD363" s="241"/>
      <c r="CE363" s="239"/>
      <c r="CF363" s="239"/>
      <c r="CG363" s="265"/>
      <c r="CH363" s="414">
        <f>'July 1 to 15, 2018'!BJ31</f>
        <v>0</v>
      </c>
      <c r="CI363" s="414"/>
      <c r="CJ363" s="414"/>
      <c r="CK363" s="414"/>
      <c r="CL363" s="420"/>
      <c r="CM363" s="230"/>
    </row>
    <row r="364" spans="2:91" ht="12.75" customHeight="1" x14ac:dyDescent="0.2">
      <c r="B364" s="266"/>
      <c r="C364" s="240"/>
      <c r="D364" s="240"/>
      <c r="E364" s="240"/>
      <c r="F364" s="240"/>
      <c r="G364" s="240"/>
      <c r="H364" s="267"/>
      <c r="I364" s="267"/>
      <c r="J364" s="267"/>
      <c r="K364" s="267"/>
      <c r="L364" s="267"/>
      <c r="M364" s="268"/>
      <c r="N364" s="268"/>
      <c r="O364" s="268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  <c r="AA364" s="233"/>
      <c r="AB364" s="241" t="s">
        <v>142</v>
      </c>
      <c r="AC364" s="241"/>
      <c r="AD364" s="239"/>
      <c r="AE364" s="239"/>
      <c r="AF364" s="239"/>
      <c r="AG364" s="241"/>
      <c r="AH364" s="241"/>
      <c r="AI364" s="241"/>
      <c r="AJ364" s="241"/>
      <c r="AK364" s="239"/>
      <c r="AL364" s="239"/>
      <c r="AM364" s="265"/>
      <c r="AN364" s="414">
        <f>'July 1 to 15, 2018'!BK30</f>
        <v>0</v>
      </c>
      <c r="AO364" s="414"/>
      <c r="AP364" s="414"/>
      <c r="AQ364" s="414"/>
      <c r="AR364" s="420"/>
      <c r="AS364" s="230"/>
      <c r="AV364" s="266"/>
      <c r="AW364" s="240"/>
      <c r="AX364" s="240"/>
      <c r="AY364" s="240"/>
      <c r="AZ364" s="240"/>
      <c r="BA364" s="240"/>
      <c r="BB364" s="267"/>
      <c r="BC364" s="267"/>
      <c r="BD364" s="267"/>
      <c r="BE364" s="267"/>
      <c r="BF364" s="267"/>
      <c r="BG364" s="268"/>
      <c r="BH364" s="268"/>
      <c r="BI364" s="268"/>
      <c r="BJ364" s="239"/>
      <c r="BK364" s="239"/>
      <c r="BL364" s="252"/>
      <c r="BM364" s="252"/>
      <c r="BN364" s="252"/>
      <c r="BO364" s="252"/>
      <c r="BP364" s="252"/>
      <c r="BQ364" s="239"/>
      <c r="BR364" s="239"/>
      <c r="BS364" s="239"/>
      <c r="BT364" s="239"/>
      <c r="BU364" s="233"/>
      <c r="BV364" s="241" t="s">
        <v>142</v>
      </c>
      <c r="BW364" s="241"/>
      <c r="BX364" s="239"/>
      <c r="BY364" s="239"/>
      <c r="BZ364" s="239"/>
      <c r="CA364" s="241"/>
      <c r="CB364" s="241"/>
      <c r="CC364" s="241"/>
      <c r="CD364" s="241"/>
      <c r="CE364" s="239"/>
      <c r="CF364" s="239"/>
      <c r="CG364" s="265"/>
      <c r="CH364" s="414">
        <f>'July 1 to 15, 2018'!BK31</f>
        <v>0</v>
      </c>
      <c r="CI364" s="414"/>
      <c r="CJ364" s="414"/>
      <c r="CK364" s="414"/>
      <c r="CL364" s="420"/>
      <c r="CM364" s="230"/>
    </row>
    <row r="365" spans="2:91" ht="12.75" customHeight="1" x14ac:dyDescent="0.2">
      <c r="B365" s="266"/>
      <c r="C365" s="269" t="s">
        <v>71</v>
      </c>
      <c r="D365" s="270"/>
      <c r="E365" s="270"/>
      <c r="F365" s="270"/>
      <c r="G365" s="270"/>
      <c r="H365" s="285"/>
      <c r="I365" s="285"/>
      <c r="J365" s="285"/>
      <c r="K365" s="285"/>
      <c r="L365" s="417">
        <f>L366+L367</f>
        <v>11</v>
      </c>
      <c r="M365" s="418"/>
      <c r="N365" s="418"/>
      <c r="O365" s="418"/>
      <c r="P365" s="418"/>
      <c r="Q365" s="245"/>
      <c r="R365" s="404"/>
      <c r="S365" s="419"/>
      <c r="T365" s="419"/>
      <c r="U365" s="419"/>
      <c r="V365" s="419"/>
      <c r="W365" s="244"/>
      <c r="X365" s="246"/>
      <c r="Y365" s="239"/>
      <c r="Z365" s="239"/>
      <c r="AA365" s="272"/>
      <c r="AB365" s="273"/>
      <c r="AC365" s="273"/>
      <c r="AD365" s="252"/>
      <c r="AE365" s="252"/>
      <c r="AF365" s="252"/>
      <c r="AG365" s="273"/>
      <c r="AH365" s="273"/>
      <c r="AI365" s="273"/>
      <c r="AJ365" s="273"/>
      <c r="AK365" s="252"/>
      <c r="AL365" s="252"/>
      <c r="AM365" s="253"/>
      <c r="AN365" s="252"/>
      <c r="AO365" s="252"/>
      <c r="AP365" s="252"/>
      <c r="AQ365" s="252"/>
      <c r="AR365" s="254"/>
      <c r="AS365" s="230"/>
      <c r="AV365" s="266"/>
      <c r="AW365" s="269" t="s">
        <v>71</v>
      </c>
      <c r="AX365" s="270"/>
      <c r="AY365" s="270"/>
      <c r="AZ365" s="270"/>
      <c r="BA365" s="270"/>
      <c r="BB365" s="285"/>
      <c r="BC365" s="285"/>
      <c r="BD365" s="285"/>
      <c r="BE365" s="285"/>
      <c r="BF365" s="417">
        <f>BF366+BF367</f>
        <v>11</v>
      </c>
      <c r="BG365" s="418"/>
      <c r="BH365" s="418"/>
      <c r="BI365" s="418"/>
      <c r="BJ365" s="418"/>
      <c r="BK365" s="245"/>
      <c r="BL365" s="239"/>
      <c r="BM365" s="239"/>
      <c r="BN365" s="239"/>
      <c r="BO365" s="239"/>
      <c r="BP365" s="239"/>
      <c r="BQ365" s="244"/>
      <c r="BR365" s="246"/>
      <c r="BS365" s="239"/>
      <c r="BT365" s="239"/>
      <c r="BU365" s="272"/>
      <c r="BV365" s="273"/>
      <c r="BW365" s="273"/>
      <c r="BX365" s="252"/>
      <c r="BY365" s="252"/>
      <c r="BZ365" s="252"/>
      <c r="CA365" s="273"/>
      <c r="CB365" s="273"/>
      <c r="CC365" s="273"/>
      <c r="CD365" s="273"/>
      <c r="CE365" s="252"/>
      <c r="CF365" s="252"/>
      <c r="CG365" s="253"/>
      <c r="CH365" s="252"/>
      <c r="CI365" s="252"/>
      <c r="CJ365" s="252"/>
      <c r="CK365" s="252"/>
      <c r="CL365" s="254"/>
      <c r="CM365" s="230"/>
    </row>
    <row r="366" spans="2:91" ht="12.75" customHeight="1" x14ac:dyDescent="0.2">
      <c r="B366" s="266"/>
      <c r="C366" s="266" t="s">
        <v>174</v>
      </c>
      <c r="D366" s="240"/>
      <c r="E366" s="240"/>
      <c r="F366" s="240"/>
      <c r="G366" s="240"/>
      <c r="H366" s="268"/>
      <c r="I366" s="268"/>
      <c r="J366" s="268"/>
      <c r="K366" s="268"/>
      <c r="L366" s="414">
        <f>'July 1 to 15, 2018'!AM30</f>
        <v>11</v>
      </c>
      <c r="M366" s="415"/>
      <c r="N366" s="415"/>
      <c r="O366" s="415"/>
      <c r="P366" s="239"/>
      <c r="Q366" s="265"/>
      <c r="R366" s="239"/>
      <c r="S366" s="239"/>
      <c r="T366" s="239"/>
      <c r="U366" s="239"/>
      <c r="V366" s="239"/>
      <c r="W366" s="239"/>
      <c r="X366" s="230"/>
      <c r="Y366" s="239"/>
      <c r="Z366" s="239"/>
      <c r="AA366" s="261" t="s">
        <v>143</v>
      </c>
      <c r="AB366" s="262"/>
      <c r="AC366" s="262"/>
      <c r="AD366" s="244"/>
      <c r="AE366" s="244"/>
      <c r="AF366" s="244"/>
      <c r="AG366" s="262"/>
      <c r="AH366" s="262"/>
      <c r="AI366" s="262"/>
      <c r="AJ366" s="262"/>
      <c r="AK366" s="244"/>
      <c r="AL366" s="246"/>
      <c r="AM366" s="245"/>
      <c r="AN366" s="244"/>
      <c r="AO366" s="244"/>
      <c r="AP366" s="244"/>
      <c r="AQ366" s="244"/>
      <c r="AR366" s="246"/>
      <c r="AS366" s="230"/>
      <c r="AV366" s="266"/>
      <c r="AW366" s="266" t="s">
        <v>174</v>
      </c>
      <c r="AX366" s="240"/>
      <c r="AY366" s="240"/>
      <c r="AZ366" s="240"/>
      <c r="BA366" s="240"/>
      <c r="BB366" s="268"/>
      <c r="BC366" s="268"/>
      <c r="BD366" s="268"/>
      <c r="BE366" s="268"/>
      <c r="BF366" s="414">
        <f>'July 1 to 15, 2018'!AM31</f>
        <v>11</v>
      </c>
      <c r="BG366" s="415"/>
      <c r="BH366" s="415"/>
      <c r="BI366" s="415"/>
      <c r="BJ366" s="239"/>
      <c r="BK366" s="265"/>
      <c r="BL366" s="239"/>
      <c r="BM366" s="239"/>
      <c r="BN366" s="239"/>
      <c r="BO366" s="239"/>
      <c r="BP366" s="239"/>
      <c r="BQ366" s="239"/>
      <c r="BR366" s="230"/>
      <c r="BS366" s="239"/>
      <c r="BT366" s="239"/>
      <c r="BU366" s="261" t="s">
        <v>143</v>
      </c>
      <c r="BV366" s="262"/>
      <c r="BW366" s="262"/>
      <c r="BX366" s="244"/>
      <c r="BY366" s="244"/>
      <c r="BZ366" s="244"/>
      <c r="CA366" s="262"/>
      <c r="CB366" s="262"/>
      <c r="CC366" s="262"/>
      <c r="CD366" s="262"/>
      <c r="CE366" s="244"/>
      <c r="CF366" s="246"/>
      <c r="CG366" s="245"/>
      <c r="CH366" s="244"/>
      <c r="CI366" s="244"/>
      <c r="CJ366" s="244"/>
      <c r="CK366" s="244"/>
      <c r="CL366" s="246"/>
      <c r="CM366" s="230"/>
    </row>
    <row r="367" spans="2:91" ht="12.75" customHeight="1" x14ac:dyDescent="0.2">
      <c r="B367" s="266"/>
      <c r="C367" s="274" t="s">
        <v>145</v>
      </c>
      <c r="D367" s="275"/>
      <c r="E367" s="275"/>
      <c r="F367" s="275"/>
      <c r="G367" s="275"/>
      <c r="H367" s="276"/>
      <c r="I367" s="276"/>
      <c r="J367" s="276"/>
      <c r="K367" s="276"/>
      <c r="L367" s="402">
        <f>'July 1 to 15, 2018'!AN358+'July 1 to 15, 2018'!AO30</f>
        <v>0</v>
      </c>
      <c r="M367" s="403"/>
      <c r="N367" s="403"/>
      <c r="O367" s="403"/>
      <c r="P367" s="252"/>
      <c r="Q367" s="253"/>
      <c r="R367" s="252"/>
      <c r="S367" s="252"/>
      <c r="T367" s="252"/>
      <c r="U367" s="252"/>
      <c r="V367" s="252"/>
      <c r="W367" s="252"/>
      <c r="X367" s="254"/>
      <c r="Y367" s="239"/>
      <c r="Z367" s="239"/>
      <c r="AA367" s="233"/>
      <c r="AB367" s="241" t="s">
        <v>144</v>
      </c>
      <c r="AC367" s="241"/>
      <c r="AD367" s="239"/>
      <c r="AE367" s="239"/>
      <c r="AF367" s="239"/>
      <c r="AG367" s="241"/>
      <c r="AH367" s="241"/>
      <c r="AI367" s="241"/>
      <c r="AJ367" s="241"/>
      <c r="AK367" s="239"/>
      <c r="AL367" s="230"/>
      <c r="AM367" s="265"/>
      <c r="AN367" s="414">
        <f>'July 1 to 15, 2018'!BM30</f>
        <v>0</v>
      </c>
      <c r="AO367" s="414"/>
      <c r="AP367" s="414"/>
      <c r="AQ367" s="414"/>
      <c r="AR367" s="420"/>
      <c r="AS367" s="230"/>
      <c r="AV367" s="266"/>
      <c r="AW367" s="274" t="s">
        <v>145</v>
      </c>
      <c r="AX367" s="275"/>
      <c r="AY367" s="275"/>
      <c r="AZ367" s="275"/>
      <c r="BA367" s="275"/>
      <c r="BB367" s="276"/>
      <c r="BC367" s="276"/>
      <c r="BD367" s="276"/>
      <c r="BE367" s="276"/>
      <c r="BF367" s="402">
        <f>'July 1 to 15, 2018'!CH358+'July 1 to 15, 2018'!AO31</f>
        <v>0</v>
      </c>
      <c r="BG367" s="403"/>
      <c r="BH367" s="403"/>
      <c r="BI367" s="403"/>
      <c r="BJ367" s="252"/>
      <c r="BK367" s="253"/>
      <c r="BL367" s="252"/>
      <c r="BM367" s="252"/>
      <c r="BN367" s="252"/>
      <c r="BO367" s="252"/>
      <c r="BP367" s="252"/>
      <c r="BQ367" s="252"/>
      <c r="BR367" s="254"/>
      <c r="BS367" s="239"/>
      <c r="BT367" s="239"/>
      <c r="BU367" s="233"/>
      <c r="BV367" s="241" t="s">
        <v>144</v>
      </c>
      <c r="BW367" s="241"/>
      <c r="BX367" s="239"/>
      <c r="BY367" s="239"/>
      <c r="BZ367" s="239"/>
      <c r="CA367" s="241"/>
      <c r="CB367" s="241"/>
      <c r="CC367" s="241"/>
      <c r="CD367" s="241"/>
      <c r="CE367" s="239"/>
      <c r="CF367" s="230"/>
      <c r="CG367" s="265"/>
      <c r="CH367" s="414">
        <f>'July 1 to 15, 2018'!BM31</f>
        <v>0</v>
      </c>
      <c r="CI367" s="414"/>
      <c r="CJ367" s="414"/>
      <c r="CK367" s="414"/>
      <c r="CL367" s="420"/>
      <c r="CM367" s="230"/>
    </row>
    <row r="368" spans="2:91" ht="12.75" customHeight="1" x14ac:dyDescent="0.2">
      <c r="B368" s="266"/>
      <c r="C368" s="269" t="s">
        <v>73</v>
      </c>
      <c r="D368" s="270"/>
      <c r="E368" s="270"/>
      <c r="F368" s="270"/>
      <c r="G368" s="270"/>
      <c r="H368" s="285"/>
      <c r="I368" s="285"/>
      <c r="J368" s="285"/>
      <c r="K368" s="285"/>
      <c r="L368" s="404">
        <f>L369+L370</f>
        <v>0</v>
      </c>
      <c r="M368" s="419"/>
      <c r="N368" s="419"/>
      <c r="O368" s="419"/>
      <c r="P368" s="419"/>
      <c r="Q368" s="245"/>
      <c r="R368" s="404">
        <f>'July 1 to 15, 2018'!BG30</f>
        <v>0</v>
      </c>
      <c r="S368" s="419"/>
      <c r="T368" s="419"/>
      <c r="U368" s="419"/>
      <c r="V368" s="419"/>
      <c r="W368" s="244"/>
      <c r="X368" s="246"/>
      <c r="Y368" s="239"/>
      <c r="Z368" s="239"/>
      <c r="AA368" s="233"/>
      <c r="AB368" s="241" t="s">
        <v>146</v>
      </c>
      <c r="AC368" s="241"/>
      <c r="AD368" s="239"/>
      <c r="AE368" s="239"/>
      <c r="AF368" s="239"/>
      <c r="AG368" s="241"/>
      <c r="AH368" s="241"/>
      <c r="AI368" s="241"/>
      <c r="AJ368" s="241"/>
      <c r="AK368" s="239"/>
      <c r="AL368" s="230"/>
      <c r="AM368" s="265"/>
      <c r="AN368" s="414">
        <f>'July 1 to 15, 2018'!BO30</f>
        <v>0</v>
      </c>
      <c r="AO368" s="414"/>
      <c r="AP368" s="414"/>
      <c r="AQ368" s="414"/>
      <c r="AR368" s="420"/>
      <c r="AS368" s="230"/>
      <c r="AV368" s="266"/>
      <c r="AW368" s="269" t="s">
        <v>73</v>
      </c>
      <c r="AX368" s="270"/>
      <c r="AY368" s="270"/>
      <c r="AZ368" s="270"/>
      <c r="BA368" s="270"/>
      <c r="BB368" s="285"/>
      <c r="BC368" s="285"/>
      <c r="BD368" s="285"/>
      <c r="BE368" s="285"/>
      <c r="BF368" s="404">
        <f>BF369+BF370</f>
        <v>0</v>
      </c>
      <c r="BG368" s="419"/>
      <c r="BH368" s="419"/>
      <c r="BI368" s="419"/>
      <c r="BJ368" s="419"/>
      <c r="BK368" s="245"/>
      <c r="BL368" s="404">
        <f>'July 1 to 15, 2018'!BG31</f>
        <v>0</v>
      </c>
      <c r="BM368" s="419"/>
      <c r="BN368" s="419"/>
      <c r="BO368" s="419"/>
      <c r="BP368" s="419"/>
      <c r="BQ368" s="244"/>
      <c r="BR368" s="246"/>
      <c r="BS368" s="239"/>
      <c r="BT368" s="239"/>
      <c r="BU368" s="233"/>
      <c r="BV368" s="241" t="s">
        <v>146</v>
      </c>
      <c r="BW368" s="241"/>
      <c r="BX368" s="239"/>
      <c r="BY368" s="239"/>
      <c r="BZ368" s="239"/>
      <c r="CA368" s="241"/>
      <c r="CB368" s="241"/>
      <c r="CC368" s="241"/>
      <c r="CD368" s="241"/>
      <c r="CE368" s="239"/>
      <c r="CF368" s="230"/>
      <c r="CG368" s="265"/>
      <c r="CH368" s="414">
        <f>'July 1 to 15, 2018'!BO31</f>
        <v>0</v>
      </c>
      <c r="CI368" s="414"/>
      <c r="CJ368" s="414"/>
      <c r="CK368" s="414"/>
      <c r="CL368" s="420"/>
      <c r="CM368" s="230"/>
    </row>
    <row r="369" spans="2:91" ht="12.75" customHeight="1" x14ac:dyDescent="0.2">
      <c r="B369" s="266"/>
      <c r="C369" s="266" t="s">
        <v>180</v>
      </c>
      <c r="D369" s="240"/>
      <c r="E369" s="240"/>
      <c r="F369" s="240"/>
      <c r="G369" s="240"/>
      <c r="H369" s="268"/>
      <c r="I369" s="268"/>
      <c r="J369" s="268"/>
      <c r="K369" s="268"/>
      <c r="L369" s="414">
        <f>'July 1 to 15, 2018'!BF30</f>
        <v>0</v>
      </c>
      <c r="M369" s="415"/>
      <c r="N369" s="415"/>
      <c r="O369" s="415"/>
      <c r="P369" s="239"/>
      <c r="Q369" s="265"/>
      <c r="R369" s="239"/>
      <c r="S369" s="239"/>
      <c r="T369" s="239"/>
      <c r="U369" s="239"/>
      <c r="V369" s="239"/>
      <c r="W369" s="239"/>
      <c r="X369" s="230"/>
      <c r="Y369" s="239"/>
      <c r="Z369" s="239"/>
      <c r="AA369" s="233"/>
      <c r="AB369" s="277" t="s">
        <v>883</v>
      </c>
      <c r="AC369" s="241"/>
      <c r="AD369" s="239"/>
      <c r="AE369" s="239"/>
      <c r="AF369" s="239"/>
      <c r="AG369" s="241"/>
      <c r="AH369" s="241"/>
      <c r="AI369" s="241"/>
      <c r="AJ369" s="241"/>
      <c r="AK369" s="239"/>
      <c r="AL369" s="230"/>
      <c r="AM369" s="265"/>
      <c r="AN369" s="414">
        <f>'July 1 to 15, 2018'!BN30</f>
        <v>0</v>
      </c>
      <c r="AO369" s="414"/>
      <c r="AP369" s="414"/>
      <c r="AQ369" s="414"/>
      <c r="AR369" s="420"/>
      <c r="AS369" s="230"/>
      <c r="AV369" s="266"/>
      <c r="AW369" s="266" t="s">
        <v>180</v>
      </c>
      <c r="AX369" s="240"/>
      <c r="AY369" s="240"/>
      <c r="AZ369" s="240"/>
      <c r="BA369" s="240"/>
      <c r="BB369" s="268"/>
      <c r="BC369" s="268"/>
      <c r="BD369" s="268"/>
      <c r="BE369" s="268"/>
      <c r="BF369" s="414">
        <f>'July 1 to 15, 2018'!BF31</f>
        <v>0</v>
      </c>
      <c r="BG369" s="415"/>
      <c r="BH369" s="415"/>
      <c r="BI369" s="415"/>
      <c r="BJ369" s="239"/>
      <c r="BK369" s="265"/>
      <c r="BL369" s="239"/>
      <c r="BM369" s="239"/>
      <c r="BN369" s="239"/>
      <c r="BO369" s="239"/>
      <c r="BP369" s="239"/>
      <c r="BQ369" s="239"/>
      <c r="BR369" s="230"/>
      <c r="BS369" s="239"/>
      <c r="BT369" s="239"/>
      <c r="BU369" s="233"/>
      <c r="BV369" s="277" t="s">
        <v>883</v>
      </c>
      <c r="BW369" s="241"/>
      <c r="BX369" s="239"/>
      <c r="BY369" s="239"/>
      <c r="BZ369" s="239"/>
      <c r="CA369" s="241"/>
      <c r="CB369" s="241"/>
      <c r="CC369" s="241"/>
      <c r="CD369" s="241"/>
      <c r="CE369" s="239"/>
      <c r="CF369" s="230"/>
      <c r="CG369" s="265"/>
      <c r="CH369" s="414">
        <f>'July 1 to 15, 2018'!BN31</f>
        <v>0</v>
      </c>
      <c r="CI369" s="414"/>
      <c r="CJ369" s="414"/>
      <c r="CK369" s="414"/>
      <c r="CL369" s="420"/>
      <c r="CM369" s="230"/>
    </row>
    <row r="370" spans="2:91" ht="12.75" customHeight="1" x14ac:dyDescent="0.2">
      <c r="B370" s="266"/>
      <c r="C370" s="274" t="s">
        <v>179</v>
      </c>
      <c r="D370" s="275"/>
      <c r="E370" s="275"/>
      <c r="F370" s="275"/>
      <c r="G370" s="275"/>
      <c r="H370" s="276"/>
      <c r="I370" s="276"/>
      <c r="J370" s="276"/>
      <c r="K370" s="276"/>
      <c r="L370" s="402">
        <f>'July 1 to 15, 2018'!BE30</f>
        <v>0</v>
      </c>
      <c r="M370" s="403"/>
      <c r="N370" s="403"/>
      <c r="O370" s="403"/>
      <c r="P370" s="252"/>
      <c r="Q370" s="253"/>
      <c r="R370" s="252"/>
      <c r="S370" s="252"/>
      <c r="T370" s="252"/>
      <c r="U370" s="252"/>
      <c r="V370" s="252"/>
      <c r="W370" s="252"/>
      <c r="X370" s="254"/>
      <c r="Y370" s="239"/>
      <c r="Z370" s="239"/>
      <c r="AA370" s="233"/>
      <c r="AB370" s="241"/>
      <c r="AC370" s="241"/>
      <c r="AD370" s="239"/>
      <c r="AE370" s="239"/>
      <c r="AF370" s="239"/>
      <c r="AG370" s="241"/>
      <c r="AH370" s="241"/>
      <c r="AI370" s="241"/>
      <c r="AJ370" s="241"/>
      <c r="AK370" s="239"/>
      <c r="AL370" s="230"/>
      <c r="AM370" s="265"/>
      <c r="AN370" s="239"/>
      <c r="AO370" s="239"/>
      <c r="AP370" s="239"/>
      <c r="AQ370" s="239"/>
      <c r="AR370" s="230"/>
      <c r="AS370" s="230"/>
      <c r="AV370" s="266"/>
      <c r="AW370" s="274" t="s">
        <v>179</v>
      </c>
      <c r="AX370" s="275"/>
      <c r="AY370" s="275"/>
      <c r="AZ370" s="275"/>
      <c r="BA370" s="275"/>
      <c r="BB370" s="276"/>
      <c r="BC370" s="276"/>
      <c r="BD370" s="276"/>
      <c r="BE370" s="276"/>
      <c r="BF370" s="402">
        <f>'July 1 to 15, 2018'!BE31</f>
        <v>0</v>
      </c>
      <c r="BG370" s="403"/>
      <c r="BH370" s="403"/>
      <c r="BI370" s="403"/>
      <c r="BJ370" s="252"/>
      <c r="BK370" s="253"/>
      <c r="BL370" s="252"/>
      <c r="BM370" s="252"/>
      <c r="BN370" s="252"/>
      <c r="BO370" s="252"/>
      <c r="BP370" s="252"/>
      <c r="BQ370" s="252"/>
      <c r="BR370" s="254"/>
      <c r="BS370" s="239"/>
      <c r="BT370" s="239"/>
      <c r="BU370" s="233"/>
      <c r="BV370" s="277"/>
      <c r="BW370" s="241"/>
      <c r="BX370" s="239"/>
      <c r="BY370" s="239"/>
      <c r="BZ370" s="239"/>
      <c r="CA370" s="241"/>
      <c r="CB370" s="241"/>
      <c r="CC370" s="241"/>
      <c r="CD370" s="241"/>
      <c r="CE370" s="239"/>
      <c r="CF370" s="230"/>
      <c r="CG370" s="265"/>
      <c r="CH370" s="239"/>
      <c r="CI370" s="239"/>
      <c r="CJ370" s="239"/>
      <c r="CK370" s="239"/>
      <c r="CL370" s="230"/>
      <c r="CM370" s="230"/>
    </row>
    <row r="371" spans="2:91" ht="12.75" customHeight="1" x14ac:dyDescent="0.2">
      <c r="B371" s="266"/>
      <c r="C371" s="269" t="s">
        <v>147</v>
      </c>
      <c r="D371" s="270"/>
      <c r="E371" s="270"/>
      <c r="F371" s="270"/>
      <c r="G371" s="270"/>
      <c r="H371" s="285"/>
      <c r="I371" s="285"/>
      <c r="J371" s="285"/>
      <c r="K371" s="285"/>
      <c r="L371" s="412">
        <f>L372+L373</f>
        <v>0</v>
      </c>
      <c r="M371" s="413"/>
      <c r="N371" s="413"/>
      <c r="O371" s="413"/>
      <c r="P371" s="413"/>
      <c r="Q371" s="245"/>
      <c r="R371" s="412">
        <f>SUM(Payslip!R372:U375)</f>
        <v>0</v>
      </c>
      <c r="S371" s="413"/>
      <c r="T371" s="413"/>
      <c r="U371" s="413"/>
      <c r="V371" s="413"/>
      <c r="W371" s="244"/>
      <c r="X371" s="246"/>
      <c r="Y371" s="239"/>
      <c r="Z371" s="239"/>
      <c r="AA371" s="233"/>
      <c r="AB371" s="241"/>
      <c r="AC371" s="241"/>
      <c r="AD371" s="239"/>
      <c r="AE371" s="239"/>
      <c r="AF371" s="239"/>
      <c r="AG371" s="241"/>
      <c r="AH371" s="241"/>
      <c r="AI371" s="241"/>
      <c r="AJ371" s="241"/>
      <c r="AK371" s="239"/>
      <c r="AL371" s="230"/>
      <c r="AM371" s="265"/>
      <c r="AN371" s="239"/>
      <c r="AO371" s="239"/>
      <c r="AP371" s="239"/>
      <c r="AQ371" s="239"/>
      <c r="AR371" s="230"/>
      <c r="AS371" s="230"/>
      <c r="AV371" s="266"/>
      <c r="AW371" s="269" t="s">
        <v>147</v>
      </c>
      <c r="AX371" s="270"/>
      <c r="AY371" s="270"/>
      <c r="AZ371" s="270"/>
      <c r="BA371" s="270"/>
      <c r="BB371" s="285"/>
      <c r="BC371" s="285"/>
      <c r="BD371" s="285"/>
      <c r="BE371" s="285"/>
      <c r="BF371" s="412">
        <f>BF372+BF373</f>
        <v>0</v>
      </c>
      <c r="BG371" s="413"/>
      <c r="BH371" s="413"/>
      <c r="BI371" s="413"/>
      <c r="BJ371" s="413"/>
      <c r="BK371" s="245"/>
      <c r="BL371" s="412">
        <f>SUM(Payslip!BL372:BO375)</f>
        <v>0</v>
      </c>
      <c r="BM371" s="413"/>
      <c r="BN371" s="413"/>
      <c r="BO371" s="413"/>
      <c r="BP371" s="413"/>
      <c r="BQ371" s="244"/>
      <c r="BR371" s="246"/>
      <c r="BS371" s="239"/>
      <c r="BT371" s="239"/>
      <c r="BU371" s="233"/>
      <c r="BV371" s="277"/>
      <c r="BW371" s="241"/>
      <c r="BX371" s="239"/>
      <c r="BY371" s="239"/>
      <c r="BZ371" s="239"/>
      <c r="CA371" s="241"/>
      <c r="CB371" s="241"/>
      <c r="CC371" s="241"/>
      <c r="CD371" s="241"/>
      <c r="CE371" s="239"/>
      <c r="CF371" s="230"/>
      <c r="CG371" s="265"/>
      <c r="CH371" s="239"/>
      <c r="CI371" s="239"/>
      <c r="CJ371" s="239"/>
      <c r="CK371" s="239"/>
      <c r="CL371" s="230"/>
      <c r="CM371" s="230"/>
    </row>
    <row r="372" spans="2:91" ht="12.75" customHeight="1" x14ac:dyDescent="0.2">
      <c r="B372" s="266"/>
      <c r="C372" s="266" t="s">
        <v>148</v>
      </c>
      <c r="D372" s="240"/>
      <c r="E372" s="240"/>
      <c r="F372" s="240"/>
      <c r="G372" s="240"/>
      <c r="H372" s="268"/>
      <c r="I372" s="268"/>
      <c r="J372" s="268"/>
      <c r="K372" s="268"/>
      <c r="L372" s="414">
        <f>'July 1 to 15, 2018'!AU30</f>
        <v>0</v>
      </c>
      <c r="M372" s="415"/>
      <c r="N372" s="415"/>
      <c r="O372" s="415"/>
      <c r="P372" s="239"/>
      <c r="Q372" s="265"/>
      <c r="R372" s="414">
        <f>'July 1 to 15, 2018'!AV30</f>
        <v>0</v>
      </c>
      <c r="S372" s="415"/>
      <c r="T372" s="415"/>
      <c r="U372" s="415"/>
      <c r="V372" s="239"/>
      <c r="W372" s="239"/>
      <c r="X372" s="230"/>
      <c r="Y372" s="239"/>
      <c r="Z372" s="239"/>
      <c r="AA372" s="272"/>
      <c r="AB372" s="273"/>
      <c r="AC372" s="273"/>
      <c r="AD372" s="252"/>
      <c r="AE372" s="252"/>
      <c r="AF372" s="252"/>
      <c r="AG372" s="273"/>
      <c r="AH372" s="273"/>
      <c r="AI372" s="273"/>
      <c r="AJ372" s="273"/>
      <c r="AK372" s="252"/>
      <c r="AL372" s="254"/>
      <c r="AM372" s="253"/>
      <c r="AN372" s="252"/>
      <c r="AO372" s="252"/>
      <c r="AP372" s="252"/>
      <c r="AQ372" s="252"/>
      <c r="AR372" s="254"/>
      <c r="AS372" s="230"/>
      <c r="AV372" s="266"/>
      <c r="AW372" s="266" t="s">
        <v>148</v>
      </c>
      <c r="AX372" s="240"/>
      <c r="AY372" s="240"/>
      <c r="AZ372" s="240"/>
      <c r="BA372" s="240"/>
      <c r="BB372" s="268"/>
      <c r="BC372" s="268"/>
      <c r="BD372" s="268"/>
      <c r="BE372" s="268"/>
      <c r="BF372" s="414">
        <f>'July 1 to 15, 2018'!AU31</f>
        <v>0</v>
      </c>
      <c r="BG372" s="415"/>
      <c r="BH372" s="415"/>
      <c r="BI372" s="415"/>
      <c r="BJ372" s="239"/>
      <c r="BK372" s="265"/>
      <c r="BL372" s="414">
        <f>'July 1 to 15, 2018'!AV31</f>
        <v>0</v>
      </c>
      <c r="BM372" s="415"/>
      <c r="BN372" s="415"/>
      <c r="BO372" s="415"/>
      <c r="BP372" s="239"/>
      <c r="BQ372" s="239"/>
      <c r="BR372" s="230"/>
      <c r="BS372" s="239"/>
      <c r="BT372" s="239"/>
      <c r="BU372" s="272"/>
      <c r="BV372" s="273"/>
      <c r="BW372" s="273"/>
      <c r="BX372" s="252"/>
      <c r="BY372" s="252"/>
      <c r="BZ372" s="252"/>
      <c r="CA372" s="273"/>
      <c r="CB372" s="273"/>
      <c r="CC372" s="273"/>
      <c r="CD372" s="273"/>
      <c r="CE372" s="252"/>
      <c r="CF372" s="254"/>
      <c r="CG372" s="253"/>
      <c r="CH372" s="252"/>
      <c r="CI372" s="252"/>
      <c r="CJ372" s="252"/>
      <c r="CK372" s="252"/>
      <c r="CL372" s="254"/>
      <c r="CM372" s="230"/>
    </row>
    <row r="373" spans="2:91" ht="12.75" customHeight="1" x14ac:dyDescent="0.2">
      <c r="B373" s="266"/>
      <c r="C373" s="266" t="s">
        <v>150</v>
      </c>
      <c r="D373" s="240"/>
      <c r="E373" s="240"/>
      <c r="F373" s="240"/>
      <c r="G373" s="240"/>
      <c r="H373" s="268"/>
      <c r="I373" s="268"/>
      <c r="J373" s="268"/>
      <c r="K373" s="268"/>
      <c r="L373" s="414">
        <f>'July 1 to 15, 2018'!AY30</f>
        <v>0</v>
      </c>
      <c r="M373" s="415"/>
      <c r="N373" s="415"/>
      <c r="O373" s="415"/>
      <c r="P373" s="239"/>
      <c r="Q373" s="265"/>
      <c r="R373" s="414">
        <f>'July 1 to 15, 2018'!AZ30</f>
        <v>0</v>
      </c>
      <c r="S373" s="415"/>
      <c r="T373" s="415"/>
      <c r="U373" s="415"/>
      <c r="V373" s="239"/>
      <c r="W373" s="239"/>
      <c r="X373" s="230"/>
      <c r="Y373" s="239"/>
      <c r="Z373" s="239"/>
      <c r="AA373" s="261" t="s">
        <v>83</v>
      </c>
      <c r="AB373" s="262"/>
      <c r="AC373" s="262"/>
      <c r="AD373" s="244"/>
      <c r="AE373" s="244"/>
      <c r="AF373" s="244"/>
      <c r="AG373" s="262"/>
      <c r="AH373" s="262"/>
      <c r="AI373" s="262"/>
      <c r="AJ373" s="262"/>
      <c r="AK373" s="244"/>
      <c r="AL373" s="246"/>
      <c r="AM373" s="245"/>
      <c r="AN373" s="404">
        <f>'July 1 to 15, 2018'!BP30</f>
        <v>0</v>
      </c>
      <c r="AO373" s="404"/>
      <c r="AP373" s="404"/>
      <c r="AQ373" s="404"/>
      <c r="AR373" s="416"/>
      <c r="AS373" s="230"/>
      <c r="AV373" s="266"/>
      <c r="AW373" s="266" t="s">
        <v>150</v>
      </c>
      <c r="AX373" s="240"/>
      <c r="AY373" s="240"/>
      <c r="AZ373" s="240"/>
      <c r="BA373" s="240"/>
      <c r="BB373" s="268"/>
      <c r="BC373" s="268"/>
      <c r="BD373" s="268"/>
      <c r="BE373" s="268"/>
      <c r="BF373" s="414">
        <f>'July 1 to 15, 2018'!AY31</f>
        <v>0</v>
      </c>
      <c r="BG373" s="415"/>
      <c r="BH373" s="415"/>
      <c r="BI373" s="415"/>
      <c r="BJ373" s="239"/>
      <c r="BK373" s="265"/>
      <c r="BL373" s="414">
        <f>'July 1 to 15, 2018'!AZ31</f>
        <v>0</v>
      </c>
      <c r="BM373" s="415"/>
      <c r="BN373" s="415"/>
      <c r="BO373" s="415"/>
      <c r="BP373" s="239"/>
      <c r="BQ373" s="239"/>
      <c r="BR373" s="230"/>
      <c r="BS373" s="239"/>
      <c r="BT373" s="239"/>
      <c r="BU373" s="261" t="s">
        <v>83</v>
      </c>
      <c r="BV373" s="262"/>
      <c r="BW373" s="262"/>
      <c r="BX373" s="244"/>
      <c r="BY373" s="244"/>
      <c r="BZ373" s="244"/>
      <c r="CA373" s="262"/>
      <c r="CB373" s="262"/>
      <c r="CC373" s="262"/>
      <c r="CD373" s="262"/>
      <c r="CE373" s="244"/>
      <c r="CF373" s="246"/>
      <c r="CG373" s="245"/>
      <c r="CH373" s="404">
        <f>'July 1 to 15, 2018'!BP31</f>
        <v>0</v>
      </c>
      <c r="CI373" s="404"/>
      <c r="CJ373" s="404"/>
      <c r="CK373" s="404"/>
      <c r="CL373" s="416"/>
      <c r="CM373" s="230"/>
    </row>
    <row r="374" spans="2:91" ht="12.75" customHeight="1" x14ac:dyDescent="0.2">
      <c r="B374" s="266"/>
      <c r="C374" s="266" t="s">
        <v>151</v>
      </c>
      <c r="D374" s="240"/>
      <c r="E374" s="240"/>
      <c r="F374" s="240"/>
      <c r="G374" s="240"/>
      <c r="H374" s="268"/>
      <c r="I374" s="268"/>
      <c r="J374" s="268"/>
      <c r="K374" s="268"/>
      <c r="L374" s="414">
        <f>'July 1 to 15, 2018'!AW30</f>
        <v>0</v>
      </c>
      <c r="M374" s="415"/>
      <c r="N374" s="415"/>
      <c r="O374" s="415"/>
      <c r="P374" s="239"/>
      <c r="Q374" s="265"/>
      <c r="R374" s="414">
        <f>'July 1 to 15, 2018'!AX30</f>
        <v>0</v>
      </c>
      <c r="S374" s="415"/>
      <c r="T374" s="415"/>
      <c r="U374" s="415"/>
      <c r="V374" s="239"/>
      <c r="W374" s="239"/>
      <c r="X374" s="230"/>
      <c r="Y374" s="239"/>
      <c r="Z374" s="239"/>
      <c r="AA374" s="233"/>
      <c r="AB374" s="241"/>
      <c r="AC374" s="241"/>
      <c r="AD374" s="239"/>
      <c r="AE374" s="239"/>
      <c r="AF374" s="239"/>
      <c r="AG374" s="241"/>
      <c r="AH374" s="241"/>
      <c r="AI374" s="241"/>
      <c r="AJ374" s="241"/>
      <c r="AK374" s="239"/>
      <c r="AL374" s="230"/>
      <c r="AM374" s="265"/>
      <c r="AN374" s="239"/>
      <c r="AO374" s="239"/>
      <c r="AP374" s="239"/>
      <c r="AQ374" s="239"/>
      <c r="AR374" s="230"/>
      <c r="AS374" s="230"/>
      <c r="AV374" s="266"/>
      <c r="AW374" s="266" t="s">
        <v>151</v>
      </c>
      <c r="AX374" s="240"/>
      <c r="AY374" s="240"/>
      <c r="AZ374" s="240"/>
      <c r="BA374" s="240"/>
      <c r="BB374" s="268"/>
      <c r="BC374" s="268"/>
      <c r="BD374" s="268"/>
      <c r="BE374" s="268"/>
      <c r="BF374" s="414">
        <f>'July 1 to 15, 2018'!AW31</f>
        <v>0</v>
      </c>
      <c r="BG374" s="415"/>
      <c r="BH374" s="415"/>
      <c r="BI374" s="415"/>
      <c r="BJ374" s="239"/>
      <c r="BK374" s="265"/>
      <c r="BL374" s="414">
        <f>'July 1 to 15, 2018'!AX31</f>
        <v>0</v>
      </c>
      <c r="BM374" s="415"/>
      <c r="BN374" s="415"/>
      <c r="BO374" s="415"/>
      <c r="BP374" s="239"/>
      <c r="BQ374" s="239"/>
      <c r="BR374" s="230"/>
      <c r="BS374" s="239"/>
      <c r="BT374" s="239"/>
      <c r="BU374" s="233"/>
      <c r="BV374" s="241"/>
      <c r="BW374" s="241"/>
      <c r="BX374" s="239"/>
      <c r="BY374" s="239"/>
      <c r="BZ374" s="239"/>
      <c r="CA374" s="241"/>
      <c r="CB374" s="241"/>
      <c r="CC374" s="241"/>
      <c r="CD374" s="241"/>
      <c r="CE374" s="239"/>
      <c r="CF374" s="230"/>
      <c r="CG374" s="265"/>
      <c r="CH374" s="239"/>
      <c r="CI374" s="239"/>
      <c r="CJ374" s="239"/>
      <c r="CK374" s="239"/>
      <c r="CL374" s="230"/>
      <c r="CM374" s="230"/>
    </row>
    <row r="375" spans="2:91" ht="12.75" customHeight="1" x14ac:dyDescent="0.2">
      <c r="B375" s="266"/>
      <c r="C375" s="274" t="s">
        <v>152</v>
      </c>
      <c r="D375" s="275"/>
      <c r="E375" s="275"/>
      <c r="F375" s="275"/>
      <c r="G375" s="275"/>
      <c r="H375" s="276"/>
      <c r="I375" s="276"/>
      <c r="J375" s="276"/>
      <c r="K375" s="276"/>
      <c r="L375" s="402">
        <f>'July 1 to 15, 2018'!BA30</f>
        <v>0</v>
      </c>
      <c r="M375" s="403"/>
      <c r="N375" s="403"/>
      <c r="O375" s="403"/>
      <c r="P375" s="252"/>
      <c r="Q375" s="253"/>
      <c r="R375" s="402">
        <f>'July 1 to 15, 2018'!BB30</f>
        <v>0</v>
      </c>
      <c r="S375" s="403"/>
      <c r="T375" s="403"/>
      <c r="U375" s="403"/>
      <c r="V375" s="252"/>
      <c r="W375" s="252"/>
      <c r="X375" s="254"/>
      <c r="Y375" s="239"/>
      <c r="Z375" s="239"/>
      <c r="AA375" s="272"/>
      <c r="AB375" s="273"/>
      <c r="AC375" s="273"/>
      <c r="AD375" s="252"/>
      <c r="AE375" s="252"/>
      <c r="AF375" s="252"/>
      <c r="AG375" s="273"/>
      <c r="AH375" s="273"/>
      <c r="AI375" s="273"/>
      <c r="AJ375" s="273"/>
      <c r="AK375" s="252"/>
      <c r="AL375" s="254"/>
      <c r="AM375" s="253"/>
      <c r="AN375" s="252"/>
      <c r="AO375" s="252"/>
      <c r="AP375" s="252"/>
      <c r="AQ375" s="252"/>
      <c r="AR375" s="254"/>
      <c r="AS375" s="230"/>
      <c r="AV375" s="266"/>
      <c r="AW375" s="274" t="s">
        <v>152</v>
      </c>
      <c r="AX375" s="275"/>
      <c r="AY375" s="275"/>
      <c r="AZ375" s="275"/>
      <c r="BA375" s="275"/>
      <c r="BB375" s="276"/>
      <c r="BC375" s="276"/>
      <c r="BD375" s="276"/>
      <c r="BE375" s="276"/>
      <c r="BF375" s="402">
        <f>'July 1 to 15, 2018'!BA31</f>
        <v>0</v>
      </c>
      <c r="BG375" s="403"/>
      <c r="BH375" s="403"/>
      <c r="BI375" s="403"/>
      <c r="BJ375" s="252"/>
      <c r="BK375" s="253"/>
      <c r="BL375" s="402">
        <f>'July 1 to 15, 2018'!BB31</f>
        <v>0</v>
      </c>
      <c r="BM375" s="403"/>
      <c r="BN375" s="403"/>
      <c r="BO375" s="403"/>
      <c r="BP375" s="252"/>
      <c r="BQ375" s="252"/>
      <c r="BR375" s="254"/>
      <c r="BS375" s="239"/>
      <c r="BT375" s="239"/>
      <c r="BU375" s="272"/>
      <c r="BV375" s="273"/>
      <c r="BW375" s="273"/>
      <c r="BX375" s="252"/>
      <c r="BY375" s="252"/>
      <c r="BZ375" s="252"/>
      <c r="CA375" s="273"/>
      <c r="CB375" s="273"/>
      <c r="CC375" s="273"/>
      <c r="CD375" s="273"/>
      <c r="CE375" s="252"/>
      <c r="CF375" s="254"/>
      <c r="CG375" s="253"/>
      <c r="CH375" s="252"/>
      <c r="CI375" s="252"/>
      <c r="CJ375" s="252"/>
      <c r="CK375" s="252"/>
      <c r="CL375" s="254"/>
      <c r="CM375" s="230"/>
    </row>
    <row r="376" spans="2:91" ht="12.75" customHeight="1" x14ac:dyDescent="0.2">
      <c r="B376" s="266"/>
      <c r="C376" s="269" t="s">
        <v>153</v>
      </c>
      <c r="D376" s="270"/>
      <c r="E376" s="270"/>
      <c r="F376" s="270"/>
      <c r="G376" s="270"/>
      <c r="H376" s="285"/>
      <c r="I376" s="285"/>
      <c r="J376" s="285"/>
      <c r="K376" s="285"/>
      <c r="L376" s="285"/>
      <c r="M376" s="285"/>
      <c r="N376" s="285"/>
      <c r="O376" s="285"/>
      <c r="P376" s="285"/>
      <c r="Q376" s="245"/>
      <c r="R376" s="404">
        <f>'July 1 to 15, 2018'!BD30</f>
        <v>0</v>
      </c>
      <c r="S376" s="404"/>
      <c r="T376" s="404"/>
      <c r="U376" s="404"/>
      <c r="V376" s="404"/>
      <c r="W376" s="244"/>
      <c r="X376" s="246"/>
      <c r="Y376" s="239"/>
      <c r="Z376" s="239"/>
      <c r="AA376" s="279" t="s">
        <v>186</v>
      </c>
      <c r="AB376" s="256"/>
      <c r="AC376" s="256"/>
      <c r="AD376" s="257"/>
      <c r="AE376" s="257"/>
      <c r="AF376" s="257"/>
      <c r="AG376" s="256"/>
      <c r="AH376" s="280"/>
      <c r="AI376" s="280"/>
      <c r="AJ376" s="280"/>
      <c r="AK376" s="257"/>
      <c r="AL376" s="257"/>
      <c r="AM376" s="258"/>
      <c r="AN376" s="405">
        <f>AN360+AN362+AN363+AN364+AN367+AN368+AN369+AN373</f>
        <v>0</v>
      </c>
      <c r="AO376" s="405"/>
      <c r="AP376" s="405"/>
      <c r="AQ376" s="405"/>
      <c r="AR376" s="406"/>
      <c r="AS376" s="230"/>
      <c r="AV376" s="266"/>
      <c r="AW376" s="269" t="s">
        <v>153</v>
      </c>
      <c r="AX376" s="270"/>
      <c r="AY376" s="270"/>
      <c r="AZ376" s="270"/>
      <c r="BA376" s="270"/>
      <c r="BB376" s="285"/>
      <c r="BC376" s="285"/>
      <c r="BD376" s="285"/>
      <c r="BE376" s="285"/>
      <c r="BF376" s="285"/>
      <c r="BG376" s="285"/>
      <c r="BH376" s="285"/>
      <c r="BI376" s="285"/>
      <c r="BJ376" s="285"/>
      <c r="BK376" s="245"/>
      <c r="BL376" s="404">
        <f>'July 1 to 15, 2018'!BD31</f>
        <v>0</v>
      </c>
      <c r="BM376" s="404"/>
      <c r="BN376" s="404"/>
      <c r="BO376" s="404"/>
      <c r="BP376" s="404"/>
      <c r="BQ376" s="244"/>
      <c r="BR376" s="246"/>
      <c r="BS376" s="239"/>
      <c r="BT376" s="239"/>
      <c r="BU376" s="279" t="s">
        <v>186</v>
      </c>
      <c r="BV376" s="256"/>
      <c r="BW376" s="256"/>
      <c r="BX376" s="257"/>
      <c r="BY376" s="257"/>
      <c r="BZ376" s="257"/>
      <c r="CA376" s="256"/>
      <c r="CB376" s="280"/>
      <c r="CC376" s="280"/>
      <c r="CD376" s="280"/>
      <c r="CE376" s="257"/>
      <c r="CF376" s="257"/>
      <c r="CG376" s="258"/>
      <c r="CH376" s="405">
        <f>CH360+CH362+CH363+CH364+CH367+CH368+CH369+CH373</f>
        <v>0</v>
      </c>
      <c r="CI376" s="405"/>
      <c r="CJ376" s="405"/>
      <c r="CK376" s="405"/>
      <c r="CL376" s="406"/>
      <c r="CM376" s="230"/>
    </row>
    <row r="377" spans="2:91" ht="12.75" customHeight="1" x14ac:dyDescent="0.2">
      <c r="B377" s="266"/>
      <c r="C377" s="281"/>
      <c r="D377" s="275"/>
      <c r="E377" s="275"/>
      <c r="F377" s="275"/>
      <c r="G377" s="275"/>
      <c r="H377" s="276"/>
      <c r="I377" s="276"/>
      <c r="J377" s="276"/>
      <c r="K377" s="276"/>
      <c r="L377" s="402">
        <f>'July 1 to 15, 2018'!BC30</f>
        <v>0</v>
      </c>
      <c r="M377" s="403"/>
      <c r="N377" s="403"/>
      <c r="O377" s="403"/>
      <c r="P377" s="276"/>
      <c r="Q377" s="253"/>
      <c r="R377" s="252"/>
      <c r="S377" s="252"/>
      <c r="T377" s="252"/>
      <c r="U377" s="252"/>
      <c r="V377" s="252"/>
      <c r="W377" s="252"/>
      <c r="X377" s="254"/>
      <c r="Y377" s="239"/>
      <c r="Z377" s="239"/>
      <c r="AA377" s="189"/>
      <c r="AB377" s="189"/>
      <c r="AC377" s="189"/>
      <c r="AG377" s="189"/>
      <c r="AH377" s="189"/>
      <c r="AI377" s="189"/>
      <c r="AJ377" s="189"/>
      <c r="AK377" s="239"/>
      <c r="AL377" s="239"/>
      <c r="AM377" s="239"/>
      <c r="AN377" s="239"/>
      <c r="AO377" s="239"/>
      <c r="AP377" s="239"/>
      <c r="AQ377" s="239"/>
      <c r="AR377" s="239"/>
      <c r="AS377" s="230"/>
      <c r="AV377" s="266"/>
      <c r="AW377" s="281"/>
      <c r="AX377" s="275"/>
      <c r="AY377" s="275"/>
      <c r="AZ377" s="275"/>
      <c r="BA377" s="275"/>
      <c r="BB377" s="276"/>
      <c r="BC377" s="276"/>
      <c r="BD377" s="276"/>
      <c r="BE377" s="276"/>
      <c r="BF377" s="402">
        <f>'July 1 to 15, 2018'!BC31</f>
        <v>0</v>
      </c>
      <c r="BG377" s="403"/>
      <c r="BH377" s="403"/>
      <c r="BI377" s="403"/>
      <c r="BJ377" s="276"/>
      <c r="BK377" s="253"/>
      <c r="BL377" s="252"/>
      <c r="BM377" s="252"/>
      <c r="BN377" s="252"/>
      <c r="BO377" s="252"/>
      <c r="BP377" s="252"/>
      <c r="BQ377" s="252"/>
      <c r="BR377" s="254"/>
      <c r="BS377" s="239"/>
      <c r="BT377" s="239"/>
      <c r="BU377" s="189"/>
      <c r="BV377" s="189"/>
      <c r="BW377" s="189"/>
      <c r="CA377" s="189"/>
      <c r="CB377" s="189"/>
      <c r="CC377" s="189"/>
      <c r="CD377" s="189"/>
      <c r="CE377" s="239"/>
      <c r="CF377" s="239"/>
      <c r="CG377" s="239"/>
      <c r="CH377" s="239"/>
      <c r="CI377" s="239"/>
      <c r="CJ377" s="239"/>
      <c r="CK377" s="239"/>
      <c r="CL377" s="239"/>
      <c r="CM377" s="230"/>
    </row>
    <row r="378" spans="2:91" ht="12.75" customHeight="1" x14ac:dyDescent="0.2">
      <c r="B378" s="266"/>
      <c r="C378" s="282" t="s">
        <v>154</v>
      </c>
      <c r="D378" s="283"/>
      <c r="E378" s="283"/>
      <c r="F378" s="283"/>
      <c r="G378" s="283"/>
      <c r="H378" s="284"/>
      <c r="I378" s="284"/>
      <c r="J378" s="284"/>
      <c r="K378" s="284"/>
      <c r="L378" s="284"/>
      <c r="M378" s="284"/>
      <c r="N378" s="284"/>
      <c r="O378" s="284"/>
      <c r="P378" s="257"/>
      <c r="Q378" s="258"/>
      <c r="R378" s="405">
        <f>'July 1 to 15, 2018'!AR30</f>
        <v>0</v>
      </c>
      <c r="S378" s="405"/>
      <c r="T378" s="405"/>
      <c r="U378" s="405"/>
      <c r="V378" s="405"/>
      <c r="W378" s="257"/>
      <c r="X378" s="260"/>
      <c r="Y378" s="239"/>
      <c r="Z378" s="239"/>
      <c r="AA378" s="189"/>
      <c r="AB378" s="189"/>
      <c r="AC378" s="189"/>
      <c r="AG378" s="189"/>
      <c r="AH378" s="189"/>
      <c r="AI378" s="189"/>
      <c r="AJ378" s="189"/>
      <c r="AK378" s="239"/>
      <c r="AL378" s="239"/>
      <c r="AM378" s="239"/>
      <c r="AN378" s="239"/>
      <c r="AO378" s="239"/>
      <c r="AP378" s="239"/>
      <c r="AQ378" s="239"/>
      <c r="AR378" s="239"/>
      <c r="AS378" s="230"/>
      <c r="AV378" s="266"/>
      <c r="AW378" s="282" t="s">
        <v>154</v>
      </c>
      <c r="AX378" s="283"/>
      <c r="AY378" s="283"/>
      <c r="AZ378" s="283"/>
      <c r="BA378" s="283"/>
      <c r="BB378" s="284"/>
      <c r="BC378" s="284"/>
      <c r="BD378" s="284"/>
      <c r="BE378" s="284"/>
      <c r="BF378" s="284"/>
      <c r="BG378" s="284"/>
      <c r="BH378" s="284"/>
      <c r="BI378" s="284"/>
      <c r="BJ378" s="257"/>
      <c r="BK378" s="258"/>
      <c r="BL378" s="405">
        <f>'July 1 to 15, 2018'!AR31</f>
        <v>0</v>
      </c>
      <c r="BM378" s="405"/>
      <c r="BN378" s="405"/>
      <c r="BO378" s="405"/>
      <c r="BP378" s="405"/>
      <c r="BQ378" s="257"/>
      <c r="BR378" s="260"/>
      <c r="BS378" s="239"/>
      <c r="BT378" s="239"/>
      <c r="BU378" s="189"/>
      <c r="BV378" s="189"/>
      <c r="BW378" s="189"/>
      <c r="CA378" s="189"/>
      <c r="CB378" s="189"/>
      <c r="CC378" s="189"/>
      <c r="CD378" s="189"/>
      <c r="CE378" s="239"/>
      <c r="CF378" s="239"/>
      <c r="CG378" s="239"/>
      <c r="CH378" s="239"/>
      <c r="CI378" s="239"/>
      <c r="CJ378" s="239"/>
      <c r="CK378" s="239"/>
      <c r="CL378" s="239"/>
      <c r="CM378" s="230"/>
    </row>
    <row r="379" spans="2:91" ht="12.75" customHeight="1" x14ac:dyDescent="0.2">
      <c r="B379" s="266"/>
      <c r="C379" s="241"/>
      <c r="D379" s="241"/>
      <c r="E379" s="241"/>
      <c r="F379" s="241"/>
      <c r="G379" s="241"/>
      <c r="H379" s="241"/>
      <c r="I379" s="241"/>
      <c r="J379" s="241"/>
      <c r="K379" s="241"/>
      <c r="L379" s="241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189"/>
      <c r="AB379" s="189"/>
      <c r="AC379" s="189"/>
      <c r="AG379" s="189"/>
      <c r="AH379" s="189"/>
      <c r="AI379" s="189"/>
      <c r="AJ379" s="189"/>
      <c r="AK379" s="239"/>
      <c r="AL379" s="239"/>
      <c r="AM379" s="239"/>
      <c r="AN379" s="239"/>
      <c r="AO379" s="239"/>
      <c r="AP379" s="239"/>
      <c r="AQ379" s="239"/>
      <c r="AR379" s="239"/>
      <c r="AS379" s="230"/>
      <c r="AV379" s="266"/>
      <c r="AW379" s="241"/>
      <c r="AX379" s="241"/>
      <c r="AY379" s="241"/>
      <c r="AZ379" s="241"/>
      <c r="BA379" s="241"/>
      <c r="BB379" s="241"/>
      <c r="BC379" s="241"/>
      <c r="BD379" s="241"/>
      <c r="BE379" s="241"/>
      <c r="BF379" s="241"/>
      <c r="BG379" s="239"/>
      <c r="BH379" s="239"/>
      <c r="BI379" s="239"/>
      <c r="BJ379" s="239"/>
      <c r="BK379" s="239"/>
      <c r="BL379" s="239"/>
      <c r="BM379" s="239"/>
      <c r="BN379" s="239"/>
      <c r="BO379" s="239"/>
      <c r="BP379" s="239"/>
      <c r="BQ379" s="239"/>
      <c r="BR379" s="239"/>
      <c r="BS379" s="239"/>
      <c r="BT379" s="239"/>
      <c r="BU379" s="189"/>
      <c r="BV379" s="189"/>
      <c r="BW379" s="189"/>
      <c r="CA379" s="189"/>
      <c r="CB379" s="189"/>
      <c r="CC379" s="189"/>
      <c r="CD379" s="189"/>
      <c r="CE379" s="239"/>
      <c r="CF379" s="239"/>
      <c r="CG379" s="239"/>
      <c r="CH379" s="239"/>
      <c r="CI379" s="239"/>
      <c r="CJ379" s="239"/>
      <c r="CK379" s="239"/>
      <c r="CL379" s="239"/>
      <c r="CM379" s="230"/>
    </row>
    <row r="380" spans="2:91" ht="12.75" customHeight="1" x14ac:dyDescent="0.25">
      <c r="B380" s="266"/>
      <c r="C380" s="189" t="s">
        <v>155</v>
      </c>
      <c r="D380" s="189"/>
      <c r="E380" s="189"/>
      <c r="F380" s="189"/>
      <c r="G380" s="241"/>
      <c r="I380" s="241"/>
      <c r="J380" s="241"/>
      <c r="K380" s="241"/>
      <c r="L380" s="241"/>
      <c r="M380" s="239"/>
      <c r="N380" s="239"/>
      <c r="O380" s="239"/>
      <c r="P380" s="239"/>
      <c r="Q380" s="239"/>
      <c r="R380" s="407">
        <f>'July 1 to 15, 2018'!BH30</f>
        <v>0</v>
      </c>
      <c r="S380" s="407"/>
      <c r="T380" s="407"/>
      <c r="U380" s="407"/>
      <c r="V380" s="407"/>
      <c r="W380" s="239"/>
      <c r="X380" s="239"/>
      <c r="Y380" s="239"/>
      <c r="Z380" s="239"/>
      <c r="AA380" s="189" t="s">
        <v>187</v>
      </c>
      <c r="AB380" s="239"/>
      <c r="AC380" s="239"/>
      <c r="AD380" s="239"/>
      <c r="AE380" s="239"/>
      <c r="AF380" s="239"/>
      <c r="AG380" s="239"/>
      <c r="AH380" s="239"/>
      <c r="AI380" s="239"/>
      <c r="AJ380" s="239"/>
      <c r="AK380" s="239"/>
      <c r="AL380" s="239"/>
      <c r="AM380" s="239"/>
      <c r="AN380" s="408">
        <f>'July 1 to 15, 2018'!BS30</f>
        <v>0</v>
      </c>
      <c r="AO380" s="409"/>
      <c r="AP380" s="409"/>
      <c r="AQ380" s="409"/>
      <c r="AR380" s="409"/>
      <c r="AS380" s="230"/>
      <c r="AV380" s="266"/>
      <c r="AW380" s="189" t="s">
        <v>155</v>
      </c>
      <c r="AX380" s="189"/>
      <c r="AY380" s="189"/>
      <c r="AZ380" s="189"/>
      <c r="BA380" s="241"/>
      <c r="BC380" s="241"/>
      <c r="BD380" s="241"/>
      <c r="BE380" s="241"/>
      <c r="BF380" s="241"/>
      <c r="BG380" s="239"/>
      <c r="BH380" s="239"/>
      <c r="BI380" s="239"/>
      <c r="BJ380" s="239"/>
      <c r="BK380" s="239"/>
      <c r="BL380" s="407">
        <f>'July 1 to 15, 2018'!BH31</f>
        <v>0</v>
      </c>
      <c r="BM380" s="407"/>
      <c r="BN380" s="407"/>
      <c r="BO380" s="407"/>
      <c r="BP380" s="407"/>
      <c r="BQ380" s="239"/>
      <c r="BR380" s="239"/>
      <c r="BS380" s="239"/>
      <c r="BT380" s="239"/>
      <c r="BU380" s="189" t="s">
        <v>187</v>
      </c>
      <c r="BV380" s="239"/>
      <c r="BW380" s="239"/>
      <c r="BX380" s="239"/>
      <c r="BY380" s="239"/>
      <c r="BZ380" s="239"/>
      <c r="CA380" s="239"/>
      <c r="CB380" s="239"/>
      <c r="CC380" s="239"/>
      <c r="CD380" s="239"/>
      <c r="CE380" s="239"/>
      <c r="CF380" s="239"/>
      <c r="CG380" s="239"/>
      <c r="CH380" s="408">
        <f>'July 1 to 15, 2018'!BS31</f>
        <v>0</v>
      </c>
      <c r="CI380" s="409"/>
      <c r="CJ380" s="409"/>
      <c r="CK380" s="409"/>
      <c r="CL380" s="409"/>
      <c r="CM380" s="230"/>
    </row>
    <row r="381" spans="2:91" ht="12.75" customHeight="1" x14ac:dyDescent="0.2">
      <c r="B381" s="266"/>
      <c r="C381" s="410" t="s">
        <v>188</v>
      </c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410"/>
      <c r="Z381" s="410"/>
      <c r="AA381" s="410"/>
      <c r="AB381" s="410"/>
      <c r="AC381" s="410"/>
      <c r="AD381" s="410"/>
      <c r="AE381" s="410"/>
      <c r="AF381" s="410"/>
      <c r="AG381" s="410"/>
      <c r="AH381" s="410"/>
      <c r="AI381" s="410"/>
      <c r="AJ381" s="410"/>
      <c r="AK381" s="410"/>
      <c r="AL381" s="410"/>
      <c r="AM381" s="410"/>
      <c r="AN381" s="410"/>
      <c r="AO381" s="410"/>
      <c r="AP381" s="410"/>
      <c r="AQ381" s="410"/>
      <c r="AR381" s="410"/>
      <c r="AS381" s="230"/>
      <c r="AV381" s="266"/>
      <c r="AW381" s="410" t="s">
        <v>188</v>
      </c>
      <c r="AX381" s="410"/>
      <c r="AY381" s="410"/>
      <c r="AZ381" s="410"/>
      <c r="BA381" s="410"/>
      <c r="BB381" s="410"/>
      <c r="BC381" s="410"/>
      <c r="BD381" s="410"/>
      <c r="BE381" s="410"/>
      <c r="BF381" s="410"/>
      <c r="BG381" s="410"/>
      <c r="BH381" s="410"/>
      <c r="BI381" s="410"/>
      <c r="BJ381" s="410"/>
      <c r="BK381" s="410"/>
      <c r="BL381" s="410"/>
      <c r="BM381" s="410"/>
      <c r="BN381" s="410"/>
      <c r="BO381" s="410"/>
      <c r="BP381" s="410"/>
      <c r="BQ381" s="410"/>
      <c r="BR381" s="410"/>
      <c r="BS381" s="410"/>
      <c r="BT381" s="410"/>
      <c r="BU381" s="410"/>
      <c r="BV381" s="410"/>
      <c r="BW381" s="410"/>
      <c r="BX381" s="410"/>
      <c r="BY381" s="410"/>
      <c r="BZ381" s="410"/>
      <c r="CA381" s="410"/>
      <c r="CB381" s="410"/>
      <c r="CC381" s="410"/>
      <c r="CD381" s="410"/>
      <c r="CE381" s="410"/>
      <c r="CF381" s="410"/>
      <c r="CG381" s="410"/>
      <c r="CH381" s="410"/>
      <c r="CI381" s="410"/>
      <c r="CJ381" s="410"/>
      <c r="CK381" s="410"/>
      <c r="CL381" s="410"/>
      <c r="CM381" s="230"/>
    </row>
    <row r="382" spans="2:91" ht="12.75" customHeight="1" x14ac:dyDescent="0.2">
      <c r="B382" s="266"/>
      <c r="C382" s="410"/>
      <c r="D382" s="410"/>
      <c r="E382" s="410"/>
      <c r="F382" s="410"/>
      <c r="G382" s="410"/>
      <c r="H382" s="410"/>
      <c r="I382" s="410"/>
      <c r="J382" s="410"/>
      <c r="K382" s="410"/>
      <c r="L382" s="410"/>
      <c r="M382" s="410"/>
      <c r="N382" s="410"/>
      <c r="O382" s="410"/>
      <c r="P382" s="410"/>
      <c r="Q382" s="410"/>
      <c r="R382" s="410"/>
      <c r="S382" s="410"/>
      <c r="T382" s="410"/>
      <c r="U382" s="410"/>
      <c r="V382" s="410"/>
      <c r="W382" s="410"/>
      <c r="X382" s="410"/>
      <c r="Y382" s="410"/>
      <c r="Z382" s="410"/>
      <c r="AA382" s="410"/>
      <c r="AB382" s="410"/>
      <c r="AC382" s="410"/>
      <c r="AD382" s="410"/>
      <c r="AE382" s="410"/>
      <c r="AF382" s="410"/>
      <c r="AG382" s="410"/>
      <c r="AH382" s="410"/>
      <c r="AI382" s="410"/>
      <c r="AJ382" s="410"/>
      <c r="AK382" s="410"/>
      <c r="AL382" s="410"/>
      <c r="AM382" s="410"/>
      <c r="AN382" s="410"/>
      <c r="AO382" s="410"/>
      <c r="AP382" s="410"/>
      <c r="AQ382" s="410"/>
      <c r="AR382" s="410"/>
      <c r="AS382" s="230"/>
      <c r="AV382" s="266"/>
      <c r="AW382" s="410"/>
      <c r="AX382" s="410"/>
      <c r="AY382" s="410"/>
      <c r="AZ382" s="410"/>
      <c r="BA382" s="410"/>
      <c r="BB382" s="410"/>
      <c r="BC382" s="410"/>
      <c r="BD382" s="410"/>
      <c r="BE382" s="410"/>
      <c r="BF382" s="410"/>
      <c r="BG382" s="410"/>
      <c r="BH382" s="410"/>
      <c r="BI382" s="410"/>
      <c r="BJ382" s="410"/>
      <c r="BK382" s="410"/>
      <c r="BL382" s="410"/>
      <c r="BM382" s="410"/>
      <c r="BN382" s="410"/>
      <c r="BO382" s="410"/>
      <c r="BP382" s="410"/>
      <c r="BQ382" s="410"/>
      <c r="BR382" s="410"/>
      <c r="BS382" s="410"/>
      <c r="BT382" s="410"/>
      <c r="BU382" s="410"/>
      <c r="BV382" s="410"/>
      <c r="BW382" s="410"/>
      <c r="BX382" s="410"/>
      <c r="BY382" s="410"/>
      <c r="BZ382" s="410"/>
      <c r="CA382" s="410"/>
      <c r="CB382" s="410"/>
      <c r="CC382" s="410"/>
      <c r="CD382" s="410"/>
      <c r="CE382" s="410"/>
      <c r="CF382" s="410"/>
      <c r="CG382" s="410"/>
      <c r="CH382" s="410"/>
      <c r="CI382" s="410"/>
      <c r="CJ382" s="410"/>
      <c r="CK382" s="410"/>
      <c r="CL382" s="410"/>
      <c r="CM382" s="230"/>
    </row>
    <row r="383" spans="2:91" ht="12.75" customHeight="1" x14ac:dyDescent="0.2">
      <c r="B383" s="233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410"/>
      <c r="Z383" s="410"/>
      <c r="AA383" s="410"/>
      <c r="AB383" s="410"/>
      <c r="AC383" s="410"/>
      <c r="AD383" s="410"/>
      <c r="AE383" s="410"/>
      <c r="AF383" s="410"/>
      <c r="AG383" s="410"/>
      <c r="AH383" s="410"/>
      <c r="AI383" s="410"/>
      <c r="AJ383" s="410"/>
      <c r="AK383" s="410"/>
      <c r="AL383" s="410"/>
      <c r="AM383" s="410"/>
      <c r="AN383" s="410"/>
      <c r="AO383" s="410"/>
      <c r="AP383" s="410"/>
      <c r="AQ383" s="410"/>
      <c r="AR383" s="410"/>
      <c r="AS383" s="230"/>
      <c r="AV383" s="233"/>
      <c r="AW383" s="410"/>
      <c r="AX383" s="410"/>
      <c r="AY383" s="410"/>
      <c r="AZ383" s="410"/>
      <c r="BA383" s="410"/>
      <c r="BB383" s="410"/>
      <c r="BC383" s="410"/>
      <c r="BD383" s="410"/>
      <c r="BE383" s="410"/>
      <c r="BF383" s="410"/>
      <c r="BG383" s="410"/>
      <c r="BH383" s="410"/>
      <c r="BI383" s="410"/>
      <c r="BJ383" s="410"/>
      <c r="BK383" s="410"/>
      <c r="BL383" s="410"/>
      <c r="BM383" s="410"/>
      <c r="BN383" s="410"/>
      <c r="BO383" s="410"/>
      <c r="BP383" s="410"/>
      <c r="BQ383" s="410"/>
      <c r="BR383" s="410"/>
      <c r="BS383" s="410"/>
      <c r="BT383" s="410"/>
      <c r="BU383" s="410"/>
      <c r="BV383" s="410"/>
      <c r="BW383" s="410"/>
      <c r="BX383" s="410"/>
      <c r="BY383" s="410"/>
      <c r="BZ383" s="410"/>
      <c r="CA383" s="410"/>
      <c r="CB383" s="410"/>
      <c r="CC383" s="410"/>
      <c r="CD383" s="410"/>
      <c r="CE383" s="410"/>
      <c r="CF383" s="410"/>
      <c r="CG383" s="410"/>
      <c r="CH383" s="410"/>
      <c r="CI383" s="410"/>
      <c r="CJ383" s="410"/>
      <c r="CK383" s="410"/>
      <c r="CL383" s="410"/>
      <c r="CM383" s="230"/>
    </row>
    <row r="384" spans="2:91" ht="12.75" customHeight="1" x14ac:dyDescent="0.2">
      <c r="B384" s="272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411"/>
      <c r="Z384" s="411"/>
      <c r="AA384" s="411"/>
      <c r="AB384" s="411"/>
      <c r="AC384" s="411"/>
      <c r="AD384" s="411"/>
      <c r="AE384" s="411"/>
      <c r="AF384" s="411"/>
      <c r="AG384" s="411"/>
      <c r="AH384" s="411"/>
      <c r="AI384" s="411"/>
      <c r="AJ384" s="411"/>
      <c r="AK384" s="411"/>
      <c r="AL384" s="411"/>
      <c r="AM384" s="411"/>
      <c r="AN384" s="411"/>
      <c r="AO384" s="411"/>
      <c r="AP384" s="411"/>
      <c r="AQ384" s="411"/>
      <c r="AR384" s="411"/>
      <c r="AS384" s="254"/>
      <c r="AV384" s="272"/>
      <c r="AW384" s="411"/>
      <c r="AX384" s="411"/>
      <c r="AY384" s="411"/>
      <c r="AZ384" s="411"/>
      <c r="BA384" s="411"/>
      <c r="BB384" s="411"/>
      <c r="BC384" s="411"/>
      <c r="BD384" s="411"/>
      <c r="BE384" s="411"/>
      <c r="BF384" s="411"/>
      <c r="BG384" s="411"/>
      <c r="BH384" s="411"/>
      <c r="BI384" s="411"/>
      <c r="BJ384" s="411"/>
      <c r="BK384" s="411"/>
      <c r="BL384" s="411"/>
      <c r="BM384" s="411"/>
      <c r="BN384" s="411"/>
      <c r="BO384" s="411"/>
      <c r="BP384" s="411"/>
      <c r="BQ384" s="411"/>
      <c r="BR384" s="411"/>
      <c r="BS384" s="411"/>
      <c r="BT384" s="411"/>
      <c r="BU384" s="411"/>
      <c r="BV384" s="411"/>
      <c r="BW384" s="411"/>
      <c r="BX384" s="411"/>
      <c r="BY384" s="411"/>
      <c r="BZ384" s="411"/>
      <c r="CA384" s="411"/>
      <c r="CB384" s="411"/>
      <c r="CC384" s="411"/>
      <c r="CD384" s="411"/>
      <c r="CE384" s="411"/>
      <c r="CF384" s="411"/>
      <c r="CG384" s="411"/>
      <c r="CH384" s="411"/>
      <c r="CI384" s="411"/>
      <c r="CJ384" s="411"/>
      <c r="CK384" s="411"/>
      <c r="CL384" s="411"/>
      <c r="CM384" s="254"/>
    </row>
    <row r="387" spans="2:91" ht="12.75" customHeight="1" x14ac:dyDescent="0.2">
      <c r="B387" s="226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  <c r="AD387" s="227"/>
      <c r="AE387" s="227"/>
      <c r="AF387" s="227"/>
      <c r="AG387" s="227"/>
      <c r="AH387" s="227"/>
      <c r="AI387" s="227"/>
      <c r="AJ387" s="227"/>
      <c r="AK387" s="227"/>
      <c r="AL387" s="227"/>
      <c r="AM387" s="227"/>
      <c r="AN387" s="227"/>
      <c r="AO387" s="227"/>
      <c r="AP387" s="227"/>
      <c r="AQ387" s="227"/>
      <c r="AR387" s="227"/>
      <c r="AS387" s="228"/>
      <c r="AV387" s="226"/>
      <c r="AW387" s="227"/>
      <c r="AX387" s="227"/>
      <c r="AY387" s="227"/>
      <c r="AZ387" s="227"/>
      <c r="BA387" s="227"/>
      <c r="BB387" s="227"/>
      <c r="BC387" s="227"/>
      <c r="BD387" s="227"/>
      <c r="BE387" s="227"/>
      <c r="BF387" s="227"/>
      <c r="BG387" s="227"/>
      <c r="BH387" s="227"/>
      <c r="BI387" s="227"/>
      <c r="BJ387" s="227"/>
      <c r="BK387" s="227"/>
      <c r="BL387" s="227"/>
      <c r="BM387" s="227"/>
      <c r="BN387" s="227"/>
      <c r="BO387" s="227"/>
      <c r="BP387" s="227"/>
      <c r="BQ387" s="227"/>
      <c r="BR387" s="227"/>
      <c r="BS387" s="227"/>
      <c r="BT387" s="227"/>
      <c r="BU387" s="227"/>
      <c r="BV387" s="227"/>
      <c r="BW387" s="227"/>
      <c r="BX387" s="227"/>
      <c r="BY387" s="227"/>
      <c r="BZ387" s="227"/>
      <c r="CA387" s="227"/>
      <c r="CB387" s="227"/>
      <c r="CC387" s="227"/>
      <c r="CD387" s="227"/>
      <c r="CE387" s="227"/>
      <c r="CF387" s="227"/>
      <c r="CG387" s="227"/>
      <c r="CH387" s="227"/>
      <c r="CI387" s="227"/>
      <c r="CJ387" s="227"/>
      <c r="CK387" s="227"/>
      <c r="CL387" s="227"/>
      <c r="CM387" s="228"/>
    </row>
    <row r="388" spans="2:91" ht="12.75" customHeight="1" x14ac:dyDescent="0.2">
      <c r="B388" s="229"/>
      <c r="C388" s="424" t="s">
        <v>168</v>
      </c>
      <c r="D388" s="424"/>
      <c r="E388" s="424"/>
      <c r="F388" s="424"/>
      <c r="G388" s="424"/>
      <c r="H388" s="424"/>
      <c r="I388" s="424"/>
      <c r="J388" s="424"/>
      <c r="K388" s="424"/>
      <c r="L388" s="425">
        <f>'July 1 to 15, 2018'!A32</f>
        <v>23</v>
      </c>
      <c r="M388" s="426"/>
      <c r="N388" s="429">
        <f>'July 1 to 15, 2018'!B32</f>
        <v>0</v>
      </c>
      <c r="O388" s="429"/>
      <c r="P388" s="429"/>
      <c r="Q388" s="429"/>
      <c r="R388" s="429"/>
      <c r="S388" s="429"/>
      <c r="T388" s="429"/>
      <c r="U388" s="429"/>
      <c r="V388" s="429"/>
      <c r="W388" s="429"/>
      <c r="X388" s="430"/>
      <c r="Y388" s="433" t="s">
        <v>190</v>
      </c>
      <c r="Z388" s="434"/>
      <c r="AA388" s="434"/>
      <c r="AB388" s="434"/>
      <c r="AC388" s="434"/>
      <c r="AD388" s="434"/>
      <c r="AE388" s="434"/>
      <c r="AF388" s="434"/>
      <c r="AG388" s="434"/>
      <c r="AH388" s="434"/>
      <c r="AI388" s="435"/>
      <c r="AJ388" s="227"/>
      <c r="AK388" s="227"/>
      <c r="AL388" s="227"/>
      <c r="AM388" s="227"/>
      <c r="AN388" s="227"/>
      <c r="AO388" s="227"/>
      <c r="AP388" s="227"/>
      <c r="AQ388" s="227"/>
      <c r="AR388" s="228"/>
      <c r="AS388" s="230"/>
      <c r="AV388" s="229"/>
      <c r="AW388" s="424" t="s">
        <v>168</v>
      </c>
      <c r="AX388" s="424"/>
      <c r="AY388" s="424"/>
      <c r="AZ388" s="424"/>
      <c r="BA388" s="424"/>
      <c r="BB388" s="424"/>
      <c r="BC388" s="424"/>
      <c r="BD388" s="424"/>
      <c r="BE388" s="424"/>
      <c r="BF388" s="425">
        <f>'July 1 to 15, 2018'!A33</f>
        <v>24</v>
      </c>
      <c r="BG388" s="426"/>
      <c r="BH388" s="429">
        <f>'July 1 to 15, 2018'!B33</f>
        <v>0</v>
      </c>
      <c r="BI388" s="429"/>
      <c r="BJ388" s="429"/>
      <c r="BK388" s="429"/>
      <c r="BL388" s="429"/>
      <c r="BM388" s="429"/>
      <c r="BN388" s="429"/>
      <c r="BO388" s="429"/>
      <c r="BP388" s="429"/>
      <c r="BQ388" s="429"/>
      <c r="BR388" s="430"/>
      <c r="BS388" s="433" t="s">
        <v>190</v>
      </c>
      <c r="BT388" s="434"/>
      <c r="BU388" s="434"/>
      <c r="BV388" s="434"/>
      <c r="BW388" s="434"/>
      <c r="BX388" s="434"/>
      <c r="BY388" s="434"/>
      <c r="BZ388" s="434"/>
      <c r="CA388" s="434"/>
      <c r="CB388" s="434"/>
      <c r="CC388" s="435"/>
      <c r="CD388" s="227"/>
      <c r="CE388" s="227"/>
      <c r="CF388" s="227"/>
      <c r="CG388" s="227"/>
      <c r="CH388" s="227"/>
      <c r="CI388" s="227"/>
      <c r="CJ388" s="227"/>
      <c r="CK388" s="227"/>
      <c r="CL388" s="228"/>
      <c r="CM388" s="230"/>
    </row>
    <row r="389" spans="2:91" ht="12.75" customHeight="1" x14ac:dyDescent="0.2">
      <c r="B389" s="229"/>
      <c r="C389" s="424"/>
      <c r="D389" s="424"/>
      <c r="E389" s="424"/>
      <c r="F389" s="424"/>
      <c r="G389" s="424"/>
      <c r="H389" s="424"/>
      <c r="I389" s="424"/>
      <c r="J389" s="424"/>
      <c r="K389" s="424"/>
      <c r="L389" s="427"/>
      <c r="M389" s="428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2"/>
      <c r="Y389" s="436"/>
      <c r="Z389" s="437"/>
      <c r="AA389" s="437"/>
      <c r="AB389" s="437"/>
      <c r="AC389" s="437"/>
      <c r="AD389" s="437"/>
      <c r="AE389" s="437"/>
      <c r="AF389" s="437"/>
      <c r="AG389" s="437"/>
      <c r="AH389" s="437"/>
      <c r="AI389" s="438"/>
      <c r="AJ389" s="231"/>
      <c r="AK389" s="231"/>
      <c r="AL389" s="231"/>
      <c r="AM389" s="231"/>
      <c r="AN389" s="231"/>
      <c r="AO389" s="231"/>
      <c r="AP389" s="231"/>
      <c r="AQ389" s="231"/>
      <c r="AR389" s="232"/>
      <c r="AS389" s="230"/>
      <c r="AV389" s="229"/>
      <c r="AW389" s="424"/>
      <c r="AX389" s="424"/>
      <c r="AY389" s="424"/>
      <c r="AZ389" s="424"/>
      <c r="BA389" s="424"/>
      <c r="BB389" s="424"/>
      <c r="BC389" s="424"/>
      <c r="BD389" s="424"/>
      <c r="BE389" s="424"/>
      <c r="BF389" s="427"/>
      <c r="BG389" s="428"/>
      <c r="BH389" s="431"/>
      <c r="BI389" s="431"/>
      <c r="BJ389" s="431"/>
      <c r="BK389" s="431"/>
      <c r="BL389" s="431"/>
      <c r="BM389" s="431"/>
      <c r="BN389" s="431"/>
      <c r="BO389" s="431"/>
      <c r="BP389" s="431"/>
      <c r="BQ389" s="431"/>
      <c r="BR389" s="432"/>
      <c r="BS389" s="436"/>
      <c r="BT389" s="437"/>
      <c r="BU389" s="437"/>
      <c r="BV389" s="437"/>
      <c r="BW389" s="437"/>
      <c r="BX389" s="437"/>
      <c r="BY389" s="437"/>
      <c r="BZ389" s="437"/>
      <c r="CA389" s="437"/>
      <c r="CB389" s="437"/>
      <c r="CC389" s="438"/>
      <c r="CD389" s="231"/>
      <c r="CE389" s="231"/>
      <c r="CF389" s="231"/>
      <c r="CG389" s="231"/>
      <c r="CH389" s="231"/>
      <c r="CI389" s="231"/>
      <c r="CJ389" s="231"/>
      <c r="CK389" s="231"/>
      <c r="CL389" s="232"/>
      <c r="CM389" s="230"/>
    </row>
    <row r="390" spans="2:91" ht="12.75" customHeight="1" x14ac:dyDescent="0.2">
      <c r="B390" s="229"/>
      <c r="C390" s="439" t="s">
        <v>169</v>
      </c>
      <c r="D390" s="440"/>
      <c r="E390" s="440"/>
      <c r="F390" s="440"/>
      <c r="G390" s="440"/>
      <c r="H390" s="440"/>
      <c r="I390" s="440"/>
      <c r="J390" s="440"/>
      <c r="K390" s="441"/>
      <c r="L390" s="445">
        <f>'July 1 to 15, 2018'!C32</f>
        <v>0</v>
      </c>
      <c r="M390" s="446"/>
      <c r="N390" s="446"/>
      <c r="O390" s="446"/>
      <c r="P390" s="446"/>
      <c r="Q390" s="446"/>
      <c r="R390" s="446"/>
      <c r="S390" s="446"/>
      <c r="T390" s="446"/>
      <c r="U390" s="446"/>
      <c r="V390" s="446"/>
      <c r="W390" s="446"/>
      <c r="X390" s="447"/>
      <c r="Y390" s="436"/>
      <c r="Z390" s="437"/>
      <c r="AA390" s="437"/>
      <c r="AB390" s="437"/>
      <c r="AC390" s="437"/>
      <c r="AD390" s="437"/>
      <c r="AE390" s="437"/>
      <c r="AF390" s="437"/>
      <c r="AG390" s="437"/>
      <c r="AH390" s="437"/>
      <c r="AI390" s="438"/>
      <c r="AJ390" s="231"/>
      <c r="AK390" s="231"/>
      <c r="AL390" s="231"/>
      <c r="AM390" s="231"/>
      <c r="AN390" s="231"/>
      <c r="AO390" s="231"/>
      <c r="AP390" s="231"/>
      <c r="AQ390" s="231"/>
      <c r="AR390" s="232"/>
      <c r="AS390" s="230"/>
      <c r="AV390" s="229"/>
      <c r="AW390" s="439" t="s">
        <v>169</v>
      </c>
      <c r="AX390" s="440"/>
      <c r="AY390" s="440"/>
      <c r="AZ390" s="440"/>
      <c r="BA390" s="440"/>
      <c r="BB390" s="440"/>
      <c r="BC390" s="440"/>
      <c r="BD390" s="440"/>
      <c r="BE390" s="441"/>
      <c r="BF390" s="445">
        <f>'July 1 to 15, 2018'!C33</f>
        <v>0</v>
      </c>
      <c r="BG390" s="446"/>
      <c r="BH390" s="446"/>
      <c r="BI390" s="446"/>
      <c r="BJ390" s="446"/>
      <c r="BK390" s="446"/>
      <c r="BL390" s="446"/>
      <c r="BM390" s="446"/>
      <c r="BN390" s="446"/>
      <c r="BO390" s="446"/>
      <c r="BP390" s="446"/>
      <c r="BQ390" s="446"/>
      <c r="BR390" s="447"/>
      <c r="BS390" s="436"/>
      <c r="BT390" s="437"/>
      <c r="BU390" s="437"/>
      <c r="BV390" s="437"/>
      <c r="BW390" s="437"/>
      <c r="BX390" s="437"/>
      <c r="BY390" s="437"/>
      <c r="BZ390" s="437"/>
      <c r="CA390" s="437"/>
      <c r="CB390" s="437"/>
      <c r="CC390" s="438"/>
      <c r="CD390" s="231"/>
      <c r="CE390" s="231"/>
      <c r="CF390" s="231"/>
      <c r="CG390" s="231"/>
      <c r="CH390" s="231"/>
      <c r="CI390" s="231"/>
      <c r="CJ390" s="231"/>
      <c r="CK390" s="231"/>
      <c r="CL390" s="232"/>
      <c r="CM390" s="230"/>
    </row>
    <row r="391" spans="2:91" ht="12.75" customHeight="1" x14ac:dyDescent="0.2">
      <c r="B391" s="233"/>
      <c r="C391" s="442"/>
      <c r="D391" s="443"/>
      <c r="E391" s="443"/>
      <c r="F391" s="443"/>
      <c r="G391" s="443"/>
      <c r="H391" s="443"/>
      <c r="I391" s="443"/>
      <c r="J391" s="443"/>
      <c r="K391" s="444"/>
      <c r="L391" s="442"/>
      <c r="M391" s="443"/>
      <c r="N391" s="443"/>
      <c r="O391" s="443"/>
      <c r="P391" s="443"/>
      <c r="Q391" s="443"/>
      <c r="R391" s="443"/>
      <c r="S391" s="443"/>
      <c r="T391" s="443"/>
      <c r="U391" s="443"/>
      <c r="V391" s="443"/>
      <c r="W391" s="443"/>
      <c r="X391" s="444"/>
      <c r="Y391" s="448" t="str">
        <f>'July 1 to 15, 2018'!B6</f>
        <v>December 15, 2018</v>
      </c>
      <c r="Z391" s="449"/>
      <c r="AA391" s="449"/>
      <c r="AB391" s="449"/>
      <c r="AC391" s="449"/>
      <c r="AD391" s="449"/>
      <c r="AE391" s="449"/>
      <c r="AF391" s="449"/>
      <c r="AG391" s="449"/>
      <c r="AH391" s="449"/>
      <c r="AI391" s="450"/>
      <c r="AJ391" s="234"/>
      <c r="AK391" s="234"/>
      <c r="AL391" s="234"/>
      <c r="AM391" s="234"/>
      <c r="AN391" s="234"/>
      <c r="AO391" s="234"/>
      <c r="AP391" s="234"/>
      <c r="AQ391" s="234"/>
      <c r="AR391" s="235"/>
      <c r="AS391" s="230"/>
      <c r="AV391" s="233"/>
      <c r="AW391" s="442"/>
      <c r="AX391" s="443"/>
      <c r="AY391" s="443"/>
      <c r="AZ391" s="443"/>
      <c r="BA391" s="443"/>
      <c r="BB391" s="443"/>
      <c r="BC391" s="443"/>
      <c r="BD391" s="443"/>
      <c r="BE391" s="444"/>
      <c r="BF391" s="442"/>
      <c r="BG391" s="443"/>
      <c r="BH391" s="443"/>
      <c r="BI391" s="443"/>
      <c r="BJ391" s="443"/>
      <c r="BK391" s="443"/>
      <c r="BL391" s="443"/>
      <c r="BM391" s="443"/>
      <c r="BN391" s="443"/>
      <c r="BO391" s="443"/>
      <c r="BP391" s="443"/>
      <c r="BQ391" s="443"/>
      <c r="BR391" s="444"/>
      <c r="BS391" s="448" t="str">
        <f>'July 1 to 15, 2018'!B6</f>
        <v>December 15, 2018</v>
      </c>
      <c r="BT391" s="449"/>
      <c r="BU391" s="449"/>
      <c r="BV391" s="449"/>
      <c r="BW391" s="449"/>
      <c r="BX391" s="449"/>
      <c r="BY391" s="449"/>
      <c r="BZ391" s="449"/>
      <c r="CA391" s="449"/>
      <c r="CB391" s="449"/>
      <c r="CC391" s="450"/>
      <c r="CD391" s="234"/>
      <c r="CE391" s="234"/>
      <c r="CF391" s="234"/>
      <c r="CG391" s="234"/>
      <c r="CH391" s="234"/>
      <c r="CI391" s="234"/>
      <c r="CJ391" s="234"/>
      <c r="CK391" s="234"/>
      <c r="CL391" s="235"/>
      <c r="CM391" s="230"/>
    </row>
    <row r="392" spans="2:91" ht="12.75" customHeight="1" x14ac:dyDescent="0.2">
      <c r="B392" s="236"/>
      <c r="J392" s="237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9"/>
      <c r="X392" s="239"/>
      <c r="Y392" s="239"/>
      <c r="Z392" s="239"/>
      <c r="AA392" s="239"/>
      <c r="AB392" s="239"/>
      <c r="AC392" s="239"/>
      <c r="AD392" s="239"/>
      <c r="AE392" s="239"/>
      <c r="AF392" s="239"/>
      <c r="AG392" s="239"/>
      <c r="AH392" s="239"/>
      <c r="AI392" s="239"/>
      <c r="AJ392" s="239"/>
      <c r="AK392" s="239"/>
      <c r="AL392" s="239"/>
      <c r="AM392" s="239"/>
      <c r="AN392" s="239"/>
      <c r="AO392" s="239"/>
      <c r="AP392" s="239"/>
      <c r="AQ392" s="239"/>
      <c r="AR392" s="239"/>
      <c r="AS392" s="230"/>
      <c r="AV392" s="236"/>
      <c r="BD392" s="237"/>
      <c r="BE392" s="238"/>
      <c r="BF392" s="238"/>
      <c r="BG392" s="238"/>
      <c r="BH392" s="238"/>
      <c r="BI392" s="238"/>
      <c r="BJ392" s="238"/>
      <c r="BK392" s="238"/>
      <c r="BL392" s="238"/>
      <c r="BM392" s="238"/>
      <c r="BN392" s="238"/>
      <c r="BO392" s="238"/>
      <c r="BP392" s="238"/>
      <c r="BQ392" s="239"/>
      <c r="BR392" s="239"/>
      <c r="BS392" s="239"/>
      <c r="BT392" s="239"/>
      <c r="BU392" s="239"/>
      <c r="BV392" s="239"/>
      <c r="BW392" s="239"/>
      <c r="BX392" s="239"/>
      <c r="BY392" s="239"/>
      <c r="BZ392" s="239"/>
      <c r="CA392" s="239"/>
      <c r="CB392" s="239"/>
      <c r="CC392" s="239"/>
      <c r="CD392" s="239"/>
      <c r="CE392" s="239"/>
      <c r="CF392" s="239"/>
      <c r="CG392" s="239"/>
      <c r="CH392" s="239"/>
      <c r="CI392" s="239"/>
      <c r="CJ392" s="239"/>
      <c r="CK392" s="239"/>
      <c r="CL392" s="239"/>
      <c r="CM392" s="230"/>
    </row>
    <row r="393" spans="2:91" ht="12.75" customHeight="1" x14ac:dyDescent="0.2">
      <c r="B393" s="233"/>
      <c r="C393" s="240"/>
      <c r="D393" s="241"/>
      <c r="E393" s="241"/>
      <c r="F393" s="241"/>
      <c r="G393" s="241"/>
      <c r="H393" s="241"/>
      <c r="I393" s="241"/>
      <c r="J393" s="241"/>
      <c r="K393" s="241"/>
      <c r="L393" s="241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  <c r="AS393" s="230"/>
      <c r="AV393" s="233"/>
      <c r="AW393" s="240"/>
      <c r="AX393" s="241"/>
      <c r="AY393" s="241"/>
      <c r="AZ393" s="241"/>
      <c r="BA393" s="241"/>
      <c r="BB393" s="241"/>
      <c r="BC393" s="241"/>
      <c r="BD393" s="241"/>
      <c r="BE393" s="241"/>
      <c r="BF393" s="241"/>
      <c r="BG393" s="239"/>
      <c r="BH393" s="239"/>
      <c r="BI393" s="239"/>
      <c r="BJ393" s="239"/>
      <c r="BK393" s="239"/>
      <c r="BL393" s="239"/>
      <c r="BM393" s="239"/>
      <c r="BN393" s="239"/>
      <c r="BO393" s="239"/>
      <c r="BP393" s="239"/>
      <c r="BQ393" s="239"/>
      <c r="BR393" s="239"/>
      <c r="BS393" s="239"/>
      <c r="BT393" s="239"/>
      <c r="CM393" s="230"/>
    </row>
    <row r="394" spans="2:91" ht="12.75" customHeight="1" x14ac:dyDescent="0.2">
      <c r="B394" s="242"/>
      <c r="C394" s="451" t="s">
        <v>170</v>
      </c>
      <c r="D394" s="452"/>
      <c r="E394" s="452"/>
      <c r="F394" s="452"/>
      <c r="G394" s="452"/>
      <c r="H394" s="452"/>
      <c r="I394" s="243"/>
      <c r="J394" s="244"/>
      <c r="K394" s="244"/>
      <c r="L394" s="244"/>
      <c r="M394" s="244"/>
      <c r="N394" s="244"/>
      <c r="O394" s="244"/>
      <c r="P394" s="244"/>
      <c r="Q394" s="245"/>
      <c r="R394" s="404">
        <f>'July 1 to 15, 2018'!AL32</f>
        <v>0</v>
      </c>
      <c r="S394" s="419"/>
      <c r="T394" s="419"/>
      <c r="U394" s="419"/>
      <c r="V394" s="419"/>
      <c r="W394" s="244"/>
      <c r="X394" s="246"/>
      <c r="Y394" s="239"/>
      <c r="Z394" s="239"/>
      <c r="AA394" s="453" t="s">
        <v>191</v>
      </c>
      <c r="AB394" s="454"/>
      <c r="AC394" s="454"/>
      <c r="AD394" s="454"/>
      <c r="AE394" s="454"/>
      <c r="AF394" s="454"/>
      <c r="AG394" s="454"/>
      <c r="AH394" s="454"/>
      <c r="AI394" s="454"/>
      <c r="AJ394" s="454"/>
      <c r="AK394" s="454"/>
      <c r="AL394" s="454"/>
      <c r="AM394" s="454"/>
      <c r="AN394" s="454"/>
      <c r="AO394" s="454"/>
      <c r="AP394" s="454"/>
      <c r="AQ394" s="454"/>
      <c r="AR394" s="455"/>
      <c r="AS394" s="230"/>
      <c r="AV394" s="242"/>
      <c r="AW394" s="451" t="s">
        <v>170</v>
      </c>
      <c r="AX394" s="452"/>
      <c r="AY394" s="452"/>
      <c r="AZ394" s="452"/>
      <c r="BA394" s="452"/>
      <c r="BB394" s="452"/>
      <c r="BC394" s="243"/>
      <c r="BD394" s="244"/>
      <c r="BE394" s="244"/>
      <c r="BF394" s="244"/>
      <c r="BG394" s="244"/>
      <c r="BH394" s="244"/>
      <c r="BI394" s="244"/>
      <c r="BJ394" s="244"/>
      <c r="BK394" s="245"/>
      <c r="BL394" s="404">
        <f>'July 1 to 15, 2018'!AL33</f>
        <v>0</v>
      </c>
      <c r="BM394" s="419"/>
      <c r="BN394" s="419"/>
      <c r="BO394" s="419"/>
      <c r="BP394" s="419"/>
      <c r="BQ394" s="244"/>
      <c r="BR394" s="246"/>
      <c r="BS394" s="239"/>
      <c r="BT394" s="239"/>
      <c r="BU394" s="453" t="s">
        <v>191</v>
      </c>
      <c r="BV394" s="454"/>
      <c r="BW394" s="454"/>
      <c r="BX394" s="454"/>
      <c r="BY394" s="454"/>
      <c r="BZ394" s="454"/>
      <c r="CA394" s="454"/>
      <c r="CB394" s="454"/>
      <c r="CC394" s="454"/>
      <c r="CD394" s="454"/>
      <c r="CE394" s="454"/>
      <c r="CF394" s="454"/>
      <c r="CG394" s="454"/>
      <c r="CH394" s="454"/>
      <c r="CI394" s="454"/>
      <c r="CJ394" s="454"/>
      <c r="CK394" s="454"/>
      <c r="CL394" s="455"/>
      <c r="CM394" s="230"/>
    </row>
    <row r="395" spans="2:91" ht="12.75" customHeight="1" x14ac:dyDescent="0.2">
      <c r="B395" s="247"/>
      <c r="C395" s="248"/>
      <c r="D395" s="249" t="s">
        <v>189</v>
      </c>
      <c r="E395" s="250"/>
      <c r="F395" s="250"/>
      <c r="G395" s="250"/>
      <c r="H395" s="250"/>
      <c r="I395" s="251"/>
      <c r="J395" s="252"/>
      <c r="K395" s="252"/>
      <c r="L395" s="402">
        <f>'July 1 to 15, 2018'!AI32</f>
        <v>0</v>
      </c>
      <c r="M395" s="403"/>
      <c r="N395" s="403"/>
      <c r="O395" s="403"/>
      <c r="P395" s="252"/>
      <c r="Q395" s="253"/>
      <c r="R395" s="252"/>
      <c r="S395" s="252"/>
      <c r="T395" s="252"/>
      <c r="U395" s="252"/>
      <c r="V395" s="252"/>
      <c r="W395" s="252"/>
      <c r="X395" s="254"/>
      <c r="Y395" s="239"/>
      <c r="Z395" s="239"/>
      <c r="AA395" s="255" t="s">
        <v>184</v>
      </c>
      <c r="AB395" s="256"/>
      <c r="AC395" s="256"/>
      <c r="AD395" s="257"/>
      <c r="AE395" s="257"/>
      <c r="AF395" s="257"/>
      <c r="AG395" s="256"/>
      <c r="AH395" s="256"/>
      <c r="AI395" s="256"/>
      <c r="AJ395" s="256"/>
      <c r="AK395" s="257"/>
      <c r="AL395" s="257"/>
      <c r="AM395" s="258"/>
      <c r="AN395" s="405">
        <f>'July 1 to 15, 2018'!BR32</f>
        <v>0</v>
      </c>
      <c r="AO395" s="405"/>
      <c r="AP395" s="405"/>
      <c r="AQ395" s="405"/>
      <c r="AR395" s="406"/>
      <c r="AS395" s="230"/>
      <c r="AV395" s="247"/>
      <c r="AW395" s="248"/>
      <c r="AX395" s="249" t="s">
        <v>189</v>
      </c>
      <c r="AY395" s="250"/>
      <c r="AZ395" s="250"/>
      <c r="BA395" s="250"/>
      <c r="BB395" s="250"/>
      <c r="BC395" s="251"/>
      <c r="BD395" s="252"/>
      <c r="BE395" s="252"/>
      <c r="BF395" s="402">
        <f>'July 1 to 15, 2018'!AI33</f>
        <v>0</v>
      </c>
      <c r="BG395" s="403"/>
      <c r="BH395" s="403"/>
      <c r="BI395" s="403"/>
      <c r="BJ395" s="252"/>
      <c r="BK395" s="253"/>
      <c r="BL395" s="252"/>
      <c r="BM395" s="252"/>
      <c r="BN395" s="252"/>
      <c r="BO395" s="252"/>
      <c r="BP395" s="252"/>
      <c r="BQ395" s="252"/>
      <c r="BR395" s="254"/>
      <c r="BS395" s="239"/>
      <c r="BT395" s="239"/>
      <c r="BU395" s="255" t="s">
        <v>184</v>
      </c>
      <c r="BV395" s="256"/>
      <c r="BW395" s="256"/>
      <c r="BX395" s="257"/>
      <c r="BY395" s="257"/>
      <c r="BZ395" s="257"/>
      <c r="CA395" s="256"/>
      <c r="CB395" s="256"/>
      <c r="CC395" s="256"/>
      <c r="CD395" s="256"/>
      <c r="CE395" s="257"/>
      <c r="CF395" s="257"/>
      <c r="CG395" s="258"/>
      <c r="CH395" s="405">
        <f>'July 1 to 15, 2018'!BR33</f>
        <v>0</v>
      </c>
      <c r="CI395" s="405"/>
      <c r="CJ395" s="405"/>
      <c r="CK395" s="405"/>
      <c r="CL395" s="406"/>
      <c r="CM395" s="230"/>
    </row>
    <row r="396" spans="2:91" ht="12.75" customHeight="1" x14ac:dyDescent="0.2">
      <c r="B396" s="247"/>
      <c r="C396" s="421" t="s">
        <v>171</v>
      </c>
      <c r="D396" s="422"/>
      <c r="E396" s="422"/>
      <c r="F396" s="422"/>
      <c r="G396" s="422"/>
      <c r="H396" s="422"/>
      <c r="I396" s="259"/>
      <c r="J396" s="257"/>
      <c r="K396" s="257"/>
      <c r="L396" s="405">
        <f>'July 1 to 15, 2018'!AS32</f>
        <v>0</v>
      </c>
      <c r="M396" s="423"/>
      <c r="N396" s="423"/>
      <c r="O396" s="423"/>
      <c r="P396" s="257"/>
      <c r="Q396" s="258"/>
      <c r="R396" s="405">
        <f>'July 1 to 15, 2018'!AT32</f>
        <v>0</v>
      </c>
      <c r="S396" s="423"/>
      <c r="T396" s="423"/>
      <c r="U396" s="423"/>
      <c r="V396" s="423"/>
      <c r="W396" s="257"/>
      <c r="X396" s="260"/>
      <c r="Y396" s="239"/>
      <c r="Z396" s="239"/>
      <c r="AA396" s="261" t="s">
        <v>139</v>
      </c>
      <c r="AB396" s="262"/>
      <c r="AC396" s="262"/>
      <c r="AD396" s="244"/>
      <c r="AE396" s="244"/>
      <c r="AF396" s="244"/>
      <c r="AG396" s="262"/>
      <c r="AH396" s="262"/>
      <c r="AI396" s="262"/>
      <c r="AJ396" s="262"/>
      <c r="AK396" s="244"/>
      <c r="AL396" s="244"/>
      <c r="AM396" s="245"/>
      <c r="AN396" s="244"/>
      <c r="AO396" s="244"/>
      <c r="AP396" s="244"/>
      <c r="AQ396" s="244"/>
      <c r="AR396" s="246"/>
      <c r="AS396" s="230"/>
      <c r="AV396" s="247"/>
      <c r="AW396" s="421" t="s">
        <v>171</v>
      </c>
      <c r="AX396" s="422"/>
      <c r="AY396" s="422"/>
      <c r="AZ396" s="422"/>
      <c r="BA396" s="422"/>
      <c r="BB396" s="422"/>
      <c r="BC396" s="259"/>
      <c r="BD396" s="257"/>
      <c r="BE396" s="257"/>
      <c r="BF396" s="405">
        <f>'July 1 to 15, 2018'!AS33</f>
        <v>0</v>
      </c>
      <c r="BG396" s="423"/>
      <c r="BH396" s="423"/>
      <c r="BI396" s="423"/>
      <c r="BJ396" s="257"/>
      <c r="BK396" s="258"/>
      <c r="BL396" s="405">
        <f>'July 1 to 15, 2018'!AT33</f>
        <v>0</v>
      </c>
      <c r="BM396" s="423"/>
      <c r="BN396" s="423"/>
      <c r="BO396" s="423"/>
      <c r="BP396" s="423"/>
      <c r="BQ396" s="257"/>
      <c r="BR396" s="260"/>
      <c r="BS396" s="239"/>
      <c r="BT396" s="239"/>
      <c r="BU396" s="261" t="s">
        <v>139</v>
      </c>
      <c r="BV396" s="262"/>
      <c r="BW396" s="262"/>
      <c r="BX396" s="244"/>
      <c r="BY396" s="244"/>
      <c r="BZ396" s="244"/>
      <c r="CA396" s="262"/>
      <c r="CB396" s="262"/>
      <c r="CC396" s="262"/>
      <c r="CD396" s="262"/>
      <c r="CE396" s="244"/>
      <c r="CF396" s="244"/>
      <c r="CG396" s="245"/>
      <c r="CH396" s="244"/>
      <c r="CI396" s="244"/>
      <c r="CJ396" s="244"/>
      <c r="CK396" s="244"/>
      <c r="CL396" s="246"/>
      <c r="CM396" s="230"/>
    </row>
    <row r="397" spans="2:91" ht="12.75" customHeight="1" x14ac:dyDescent="0.2">
      <c r="B397" s="233"/>
      <c r="C397" s="286" t="s">
        <v>172</v>
      </c>
      <c r="D397" s="287"/>
      <c r="E397" s="287"/>
      <c r="F397" s="287"/>
      <c r="G397" s="287"/>
      <c r="H397" s="287"/>
      <c r="I397" s="287"/>
      <c r="J397" s="257"/>
      <c r="K397" s="257"/>
      <c r="L397" s="257"/>
      <c r="M397" s="257"/>
      <c r="N397" s="257"/>
      <c r="O397" s="257"/>
      <c r="P397" s="257"/>
      <c r="Q397" s="258"/>
      <c r="R397" s="405">
        <f>'July 1 to 15, 2018'!AQ32</f>
        <v>0</v>
      </c>
      <c r="S397" s="405"/>
      <c r="T397" s="405"/>
      <c r="U397" s="405"/>
      <c r="V397" s="405"/>
      <c r="W397" s="257"/>
      <c r="X397" s="260"/>
      <c r="Y397" s="239"/>
      <c r="Z397" s="239"/>
      <c r="AA397" s="233"/>
      <c r="AB397" s="241" t="s">
        <v>140</v>
      </c>
      <c r="AC397" s="241"/>
      <c r="AD397" s="239"/>
      <c r="AE397" s="239"/>
      <c r="AF397" s="239"/>
      <c r="AG397" s="241"/>
      <c r="AH397" s="241"/>
      <c r="AI397" s="241"/>
      <c r="AJ397" s="241"/>
      <c r="AK397" s="239"/>
      <c r="AL397" s="239"/>
      <c r="AM397" s="265"/>
      <c r="AN397" s="414">
        <f>'July 1 to 15, 2018'!BI32</f>
        <v>0</v>
      </c>
      <c r="AO397" s="414"/>
      <c r="AP397" s="414"/>
      <c r="AQ397" s="414"/>
      <c r="AR397" s="420"/>
      <c r="AS397" s="230"/>
      <c r="AV397" s="233"/>
      <c r="AW397" s="286" t="s">
        <v>172</v>
      </c>
      <c r="AX397" s="287"/>
      <c r="AY397" s="287"/>
      <c r="AZ397" s="287"/>
      <c r="BA397" s="287"/>
      <c r="BB397" s="287"/>
      <c r="BC397" s="287"/>
      <c r="BD397" s="257"/>
      <c r="BE397" s="257"/>
      <c r="BF397" s="257"/>
      <c r="BG397" s="257"/>
      <c r="BH397" s="257"/>
      <c r="BI397" s="257"/>
      <c r="BJ397" s="257"/>
      <c r="BK397" s="258"/>
      <c r="BL397" s="405">
        <f>'July 1 to 15, 2018'!AQ33</f>
        <v>0</v>
      </c>
      <c r="BM397" s="405"/>
      <c r="BN397" s="405"/>
      <c r="BO397" s="405"/>
      <c r="BP397" s="405"/>
      <c r="BQ397" s="257"/>
      <c r="BR397" s="260"/>
      <c r="BS397" s="239"/>
      <c r="BT397" s="239"/>
      <c r="BU397" s="233"/>
      <c r="BV397" s="241" t="s">
        <v>140</v>
      </c>
      <c r="BW397" s="241"/>
      <c r="BX397" s="239"/>
      <c r="BY397" s="239"/>
      <c r="BZ397" s="239"/>
      <c r="CA397" s="241"/>
      <c r="CB397" s="241"/>
      <c r="CC397" s="241"/>
      <c r="CD397" s="241"/>
      <c r="CE397" s="239"/>
      <c r="CF397" s="239"/>
      <c r="CG397" s="265"/>
      <c r="CH397" s="414">
        <f>'July 1 to 15, 2018'!BI33</f>
        <v>0</v>
      </c>
      <c r="CI397" s="414"/>
      <c r="CJ397" s="414"/>
      <c r="CK397" s="414"/>
      <c r="CL397" s="420"/>
      <c r="CM397" s="230"/>
    </row>
    <row r="398" spans="2:91" ht="12.75" customHeight="1" x14ac:dyDescent="0.2">
      <c r="B398" s="266"/>
      <c r="C398" s="240"/>
      <c r="D398" s="240"/>
      <c r="E398" s="240"/>
      <c r="F398" s="240"/>
      <c r="G398" s="240"/>
      <c r="H398" s="267"/>
      <c r="I398" s="267"/>
      <c r="J398" s="267"/>
      <c r="K398" s="267"/>
      <c r="L398" s="267"/>
      <c r="M398" s="268"/>
      <c r="N398" s="268"/>
      <c r="O398" s="268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  <c r="AA398" s="233"/>
      <c r="AB398" s="241" t="s">
        <v>141</v>
      </c>
      <c r="AC398" s="241"/>
      <c r="AD398" s="239"/>
      <c r="AE398" s="239"/>
      <c r="AF398" s="239"/>
      <c r="AG398" s="241"/>
      <c r="AH398" s="241"/>
      <c r="AI398" s="241"/>
      <c r="AJ398" s="241"/>
      <c r="AK398" s="239"/>
      <c r="AL398" s="239"/>
      <c r="AM398" s="265"/>
      <c r="AN398" s="414">
        <f>'July 1 to 15, 2018'!BJ32</f>
        <v>0</v>
      </c>
      <c r="AO398" s="414"/>
      <c r="AP398" s="414"/>
      <c r="AQ398" s="414"/>
      <c r="AR398" s="420"/>
      <c r="AS398" s="230"/>
      <c r="AV398" s="266"/>
      <c r="AW398" s="240"/>
      <c r="AX398" s="240"/>
      <c r="AY398" s="240"/>
      <c r="AZ398" s="240"/>
      <c r="BA398" s="240"/>
      <c r="BB398" s="267"/>
      <c r="BC398" s="267"/>
      <c r="BD398" s="267"/>
      <c r="BE398" s="267"/>
      <c r="BF398" s="267"/>
      <c r="BG398" s="268"/>
      <c r="BH398" s="268"/>
      <c r="BI398" s="268"/>
      <c r="BJ398" s="239"/>
      <c r="BK398" s="239"/>
      <c r="BL398" s="239"/>
      <c r="BM398" s="239"/>
      <c r="BN398" s="239"/>
      <c r="BO398" s="239"/>
      <c r="BP398" s="239"/>
      <c r="BQ398" s="239"/>
      <c r="BR398" s="239"/>
      <c r="BS398" s="239"/>
      <c r="BT398" s="239"/>
      <c r="BU398" s="233"/>
      <c r="BV398" s="241" t="s">
        <v>141</v>
      </c>
      <c r="BW398" s="241"/>
      <c r="BX398" s="239"/>
      <c r="BY398" s="239"/>
      <c r="BZ398" s="239"/>
      <c r="CA398" s="241"/>
      <c r="CB398" s="241"/>
      <c r="CC398" s="241"/>
      <c r="CD398" s="241"/>
      <c r="CE398" s="239"/>
      <c r="CF398" s="239"/>
      <c r="CG398" s="265"/>
      <c r="CH398" s="414">
        <f>'July 1 to 15, 2018'!BJ33</f>
        <v>0</v>
      </c>
      <c r="CI398" s="414"/>
      <c r="CJ398" s="414"/>
      <c r="CK398" s="414"/>
      <c r="CL398" s="420"/>
      <c r="CM398" s="230"/>
    </row>
    <row r="399" spans="2:91" ht="12.75" customHeight="1" x14ac:dyDescent="0.2">
      <c r="B399" s="266"/>
      <c r="C399" s="240"/>
      <c r="D399" s="240"/>
      <c r="E399" s="240"/>
      <c r="F399" s="240"/>
      <c r="G399" s="240"/>
      <c r="H399" s="267"/>
      <c r="I399" s="267"/>
      <c r="J399" s="267"/>
      <c r="K399" s="267"/>
      <c r="L399" s="267"/>
      <c r="M399" s="268"/>
      <c r="N399" s="268"/>
      <c r="O399" s="268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  <c r="AA399" s="233"/>
      <c r="AB399" s="241" t="s">
        <v>142</v>
      </c>
      <c r="AC399" s="241"/>
      <c r="AD399" s="239"/>
      <c r="AE399" s="239"/>
      <c r="AF399" s="239"/>
      <c r="AG399" s="241"/>
      <c r="AH399" s="241"/>
      <c r="AI399" s="241"/>
      <c r="AJ399" s="241"/>
      <c r="AK399" s="239"/>
      <c r="AL399" s="239"/>
      <c r="AM399" s="265"/>
      <c r="AN399" s="414">
        <f>'July 1 to 15, 2018'!BK32</f>
        <v>0</v>
      </c>
      <c r="AO399" s="414"/>
      <c r="AP399" s="414"/>
      <c r="AQ399" s="414"/>
      <c r="AR399" s="420"/>
      <c r="AS399" s="230"/>
      <c r="AV399" s="266"/>
      <c r="AW399" s="240"/>
      <c r="AX399" s="240"/>
      <c r="AY399" s="240"/>
      <c r="AZ399" s="240"/>
      <c r="BA399" s="240"/>
      <c r="BB399" s="267"/>
      <c r="BC399" s="267"/>
      <c r="BD399" s="267"/>
      <c r="BE399" s="267"/>
      <c r="BF399" s="267"/>
      <c r="BG399" s="268"/>
      <c r="BH399" s="268"/>
      <c r="BI399" s="268"/>
      <c r="BJ399" s="239"/>
      <c r="BK399" s="239"/>
      <c r="BL399" s="252"/>
      <c r="BM399" s="252"/>
      <c r="BN399" s="252"/>
      <c r="BO399" s="252"/>
      <c r="BP399" s="252"/>
      <c r="BQ399" s="239"/>
      <c r="BR399" s="239"/>
      <c r="BS399" s="239"/>
      <c r="BT399" s="239"/>
      <c r="BU399" s="233"/>
      <c r="BV399" s="241" t="s">
        <v>142</v>
      </c>
      <c r="BW399" s="241"/>
      <c r="BX399" s="239"/>
      <c r="BY399" s="239"/>
      <c r="BZ399" s="239"/>
      <c r="CA399" s="241"/>
      <c r="CB399" s="241"/>
      <c r="CC399" s="241"/>
      <c r="CD399" s="241"/>
      <c r="CE399" s="239"/>
      <c r="CF399" s="239"/>
      <c r="CG399" s="265"/>
      <c r="CH399" s="414">
        <f>'July 1 to 15, 2018'!BK33</f>
        <v>0</v>
      </c>
      <c r="CI399" s="414"/>
      <c r="CJ399" s="414"/>
      <c r="CK399" s="414"/>
      <c r="CL399" s="420"/>
      <c r="CM399" s="230"/>
    </row>
    <row r="400" spans="2:91" ht="12.75" customHeight="1" x14ac:dyDescent="0.2">
      <c r="B400" s="266"/>
      <c r="C400" s="269" t="s">
        <v>71</v>
      </c>
      <c r="D400" s="270"/>
      <c r="E400" s="270"/>
      <c r="F400" s="270"/>
      <c r="G400" s="270"/>
      <c r="H400" s="285"/>
      <c r="I400" s="285"/>
      <c r="J400" s="285"/>
      <c r="K400" s="285"/>
      <c r="L400" s="417">
        <f>L401+L402</f>
        <v>11</v>
      </c>
      <c r="M400" s="418"/>
      <c r="N400" s="418"/>
      <c r="O400" s="418"/>
      <c r="P400" s="418"/>
      <c r="Q400" s="245"/>
      <c r="R400" s="404"/>
      <c r="S400" s="419"/>
      <c r="T400" s="419"/>
      <c r="U400" s="419"/>
      <c r="V400" s="419"/>
      <c r="W400" s="244"/>
      <c r="X400" s="246"/>
      <c r="Y400" s="239"/>
      <c r="Z400" s="239"/>
      <c r="AA400" s="272"/>
      <c r="AB400" s="273"/>
      <c r="AC400" s="273"/>
      <c r="AD400" s="252"/>
      <c r="AE400" s="252"/>
      <c r="AF400" s="252"/>
      <c r="AG400" s="273"/>
      <c r="AH400" s="273"/>
      <c r="AI400" s="273"/>
      <c r="AJ400" s="273"/>
      <c r="AK400" s="252"/>
      <c r="AL400" s="252"/>
      <c r="AM400" s="253"/>
      <c r="AN400" s="252"/>
      <c r="AO400" s="252"/>
      <c r="AP400" s="252"/>
      <c r="AQ400" s="252"/>
      <c r="AR400" s="254"/>
      <c r="AS400" s="230"/>
      <c r="AV400" s="266"/>
      <c r="AW400" s="269" t="s">
        <v>71</v>
      </c>
      <c r="AX400" s="270"/>
      <c r="AY400" s="270"/>
      <c r="AZ400" s="270"/>
      <c r="BA400" s="270"/>
      <c r="BB400" s="285"/>
      <c r="BC400" s="285"/>
      <c r="BD400" s="285"/>
      <c r="BE400" s="285"/>
      <c r="BF400" s="417">
        <f>BF401+BF402</f>
        <v>11</v>
      </c>
      <c r="BG400" s="418"/>
      <c r="BH400" s="418"/>
      <c r="BI400" s="418"/>
      <c r="BJ400" s="418"/>
      <c r="BK400" s="245"/>
      <c r="BL400" s="239"/>
      <c r="BM400" s="239"/>
      <c r="BN400" s="239"/>
      <c r="BO400" s="239"/>
      <c r="BP400" s="239"/>
      <c r="BQ400" s="244"/>
      <c r="BR400" s="246"/>
      <c r="BS400" s="239"/>
      <c r="BT400" s="239"/>
      <c r="BU400" s="272"/>
      <c r="BV400" s="273"/>
      <c r="BW400" s="273"/>
      <c r="BX400" s="252"/>
      <c r="BY400" s="252"/>
      <c r="BZ400" s="252"/>
      <c r="CA400" s="273"/>
      <c r="CB400" s="273"/>
      <c r="CC400" s="273"/>
      <c r="CD400" s="273"/>
      <c r="CE400" s="252"/>
      <c r="CF400" s="252"/>
      <c r="CG400" s="253"/>
      <c r="CH400" s="252"/>
      <c r="CI400" s="252"/>
      <c r="CJ400" s="252"/>
      <c r="CK400" s="252"/>
      <c r="CL400" s="254"/>
      <c r="CM400" s="230"/>
    </row>
    <row r="401" spans="2:91" ht="12.75" customHeight="1" x14ac:dyDescent="0.2">
      <c r="B401" s="266"/>
      <c r="C401" s="266" t="s">
        <v>174</v>
      </c>
      <c r="D401" s="240"/>
      <c r="E401" s="240"/>
      <c r="F401" s="240"/>
      <c r="G401" s="240"/>
      <c r="H401" s="268"/>
      <c r="I401" s="268"/>
      <c r="J401" s="268"/>
      <c r="K401" s="268"/>
      <c r="L401" s="414">
        <f>'July 1 to 15, 2018'!AM32</f>
        <v>11</v>
      </c>
      <c r="M401" s="415"/>
      <c r="N401" s="415"/>
      <c r="O401" s="415"/>
      <c r="P401" s="239"/>
      <c r="Q401" s="265"/>
      <c r="R401" s="239"/>
      <c r="S401" s="239"/>
      <c r="T401" s="239"/>
      <c r="U401" s="239"/>
      <c r="V401" s="239"/>
      <c r="W401" s="239"/>
      <c r="X401" s="230"/>
      <c r="Y401" s="239"/>
      <c r="Z401" s="239"/>
      <c r="AA401" s="261" t="s">
        <v>143</v>
      </c>
      <c r="AB401" s="262"/>
      <c r="AC401" s="262"/>
      <c r="AD401" s="244"/>
      <c r="AE401" s="244"/>
      <c r="AF401" s="244"/>
      <c r="AG401" s="262"/>
      <c r="AH401" s="262"/>
      <c r="AI401" s="262"/>
      <c r="AJ401" s="262"/>
      <c r="AK401" s="244"/>
      <c r="AL401" s="246"/>
      <c r="AM401" s="245"/>
      <c r="AN401" s="244"/>
      <c r="AO401" s="244"/>
      <c r="AP401" s="244"/>
      <c r="AQ401" s="244"/>
      <c r="AR401" s="246"/>
      <c r="AS401" s="230"/>
      <c r="AV401" s="266"/>
      <c r="AW401" s="266" t="s">
        <v>174</v>
      </c>
      <c r="AX401" s="240"/>
      <c r="AY401" s="240"/>
      <c r="AZ401" s="240"/>
      <c r="BA401" s="240"/>
      <c r="BB401" s="268"/>
      <c r="BC401" s="268"/>
      <c r="BD401" s="268"/>
      <c r="BE401" s="268"/>
      <c r="BF401" s="414">
        <f>'July 1 to 15, 2018'!AM33</f>
        <v>11</v>
      </c>
      <c r="BG401" s="415"/>
      <c r="BH401" s="415"/>
      <c r="BI401" s="415"/>
      <c r="BJ401" s="239"/>
      <c r="BK401" s="265"/>
      <c r="BL401" s="239"/>
      <c r="BM401" s="239"/>
      <c r="BN401" s="239"/>
      <c r="BO401" s="239"/>
      <c r="BP401" s="239"/>
      <c r="BQ401" s="239"/>
      <c r="BR401" s="230"/>
      <c r="BS401" s="239"/>
      <c r="BT401" s="239"/>
      <c r="BU401" s="261" t="s">
        <v>143</v>
      </c>
      <c r="BV401" s="262"/>
      <c r="BW401" s="262"/>
      <c r="BX401" s="244"/>
      <c r="BY401" s="244"/>
      <c r="BZ401" s="244"/>
      <c r="CA401" s="262"/>
      <c r="CB401" s="262"/>
      <c r="CC401" s="262"/>
      <c r="CD401" s="262"/>
      <c r="CE401" s="244"/>
      <c r="CF401" s="246"/>
      <c r="CG401" s="245"/>
      <c r="CH401" s="244"/>
      <c r="CI401" s="244"/>
      <c r="CJ401" s="244"/>
      <c r="CK401" s="244"/>
      <c r="CL401" s="246"/>
      <c r="CM401" s="230"/>
    </row>
    <row r="402" spans="2:91" ht="12.75" customHeight="1" x14ac:dyDescent="0.2">
      <c r="B402" s="266"/>
      <c r="C402" s="274" t="s">
        <v>145</v>
      </c>
      <c r="D402" s="275"/>
      <c r="E402" s="275"/>
      <c r="F402" s="275"/>
      <c r="G402" s="275"/>
      <c r="H402" s="276"/>
      <c r="I402" s="276"/>
      <c r="J402" s="276"/>
      <c r="K402" s="276"/>
      <c r="L402" s="402">
        <f>'July 1 to 15, 2018'!AN393+'July 1 to 15, 2018'!AO32</f>
        <v>0</v>
      </c>
      <c r="M402" s="403"/>
      <c r="N402" s="403"/>
      <c r="O402" s="403"/>
      <c r="P402" s="252"/>
      <c r="Q402" s="253"/>
      <c r="R402" s="252"/>
      <c r="S402" s="252"/>
      <c r="T402" s="252"/>
      <c r="U402" s="252"/>
      <c r="V402" s="252"/>
      <c r="W402" s="252"/>
      <c r="X402" s="254"/>
      <c r="Y402" s="239"/>
      <c r="Z402" s="239"/>
      <c r="AA402" s="233"/>
      <c r="AB402" s="241" t="s">
        <v>144</v>
      </c>
      <c r="AC402" s="241"/>
      <c r="AD402" s="239"/>
      <c r="AE402" s="239"/>
      <c r="AF402" s="239"/>
      <c r="AG402" s="241"/>
      <c r="AH402" s="241"/>
      <c r="AI402" s="241"/>
      <c r="AJ402" s="241"/>
      <c r="AK402" s="239"/>
      <c r="AL402" s="230"/>
      <c r="AM402" s="265"/>
      <c r="AN402" s="414">
        <f>'July 1 to 15, 2018'!BM32</f>
        <v>0</v>
      </c>
      <c r="AO402" s="414"/>
      <c r="AP402" s="414"/>
      <c r="AQ402" s="414"/>
      <c r="AR402" s="420"/>
      <c r="AS402" s="230"/>
      <c r="AV402" s="266"/>
      <c r="AW402" s="274" t="s">
        <v>145</v>
      </c>
      <c r="AX402" s="275"/>
      <c r="AY402" s="275"/>
      <c r="AZ402" s="275"/>
      <c r="BA402" s="275"/>
      <c r="BB402" s="276"/>
      <c r="BC402" s="276"/>
      <c r="BD402" s="276"/>
      <c r="BE402" s="276"/>
      <c r="BF402" s="402">
        <f>'July 1 to 15, 2018'!CH393+'July 1 to 15, 2018'!AO33</f>
        <v>0</v>
      </c>
      <c r="BG402" s="403"/>
      <c r="BH402" s="403"/>
      <c r="BI402" s="403"/>
      <c r="BJ402" s="252"/>
      <c r="BK402" s="253"/>
      <c r="BL402" s="252"/>
      <c r="BM402" s="252"/>
      <c r="BN402" s="252"/>
      <c r="BO402" s="252"/>
      <c r="BP402" s="252"/>
      <c r="BQ402" s="252"/>
      <c r="BR402" s="254"/>
      <c r="BS402" s="239"/>
      <c r="BT402" s="239"/>
      <c r="BU402" s="233"/>
      <c r="BV402" s="241" t="s">
        <v>144</v>
      </c>
      <c r="BW402" s="241"/>
      <c r="BX402" s="239"/>
      <c r="BY402" s="239"/>
      <c r="BZ402" s="239"/>
      <c r="CA402" s="241"/>
      <c r="CB402" s="241"/>
      <c r="CC402" s="241"/>
      <c r="CD402" s="241"/>
      <c r="CE402" s="239"/>
      <c r="CF402" s="230"/>
      <c r="CG402" s="265"/>
      <c r="CH402" s="414">
        <f>'July 1 to 15, 2018'!BM33</f>
        <v>0</v>
      </c>
      <c r="CI402" s="414"/>
      <c r="CJ402" s="414"/>
      <c r="CK402" s="414"/>
      <c r="CL402" s="420"/>
      <c r="CM402" s="230"/>
    </row>
    <row r="403" spans="2:91" ht="12.75" customHeight="1" x14ac:dyDescent="0.2">
      <c r="B403" s="266"/>
      <c r="C403" s="269" t="s">
        <v>73</v>
      </c>
      <c r="D403" s="270"/>
      <c r="E403" s="270"/>
      <c r="F403" s="270"/>
      <c r="G403" s="270"/>
      <c r="H403" s="285"/>
      <c r="I403" s="285"/>
      <c r="J403" s="285"/>
      <c r="K403" s="285"/>
      <c r="L403" s="404">
        <f>L404+L405</f>
        <v>0</v>
      </c>
      <c r="M403" s="419"/>
      <c r="N403" s="419"/>
      <c r="O403" s="419"/>
      <c r="P403" s="419"/>
      <c r="Q403" s="245"/>
      <c r="R403" s="404">
        <f>'July 1 to 15, 2018'!BG32</f>
        <v>0</v>
      </c>
      <c r="S403" s="419"/>
      <c r="T403" s="419"/>
      <c r="U403" s="419"/>
      <c r="V403" s="419"/>
      <c r="W403" s="244"/>
      <c r="X403" s="246"/>
      <c r="Y403" s="239"/>
      <c r="Z403" s="239"/>
      <c r="AA403" s="233"/>
      <c r="AB403" s="241" t="s">
        <v>146</v>
      </c>
      <c r="AC403" s="241"/>
      <c r="AD403" s="239"/>
      <c r="AE403" s="239"/>
      <c r="AF403" s="239"/>
      <c r="AG403" s="241"/>
      <c r="AH403" s="241"/>
      <c r="AI403" s="241"/>
      <c r="AJ403" s="241"/>
      <c r="AK403" s="239"/>
      <c r="AL403" s="230"/>
      <c r="AM403" s="265"/>
      <c r="AN403" s="414">
        <f>'July 1 to 15, 2018'!BO32</f>
        <v>0</v>
      </c>
      <c r="AO403" s="414"/>
      <c r="AP403" s="414"/>
      <c r="AQ403" s="414"/>
      <c r="AR403" s="420"/>
      <c r="AS403" s="230"/>
      <c r="AV403" s="266"/>
      <c r="AW403" s="269" t="s">
        <v>73</v>
      </c>
      <c r="AX403" s="270"/>
      <c r="AY403" s="270"/>
      <c r="AZ403" s="270"/>
      <c r="BA403" s="270"/>
      <c r="BB403" s="285"/>
      <c r="BC403" s="285"/>
      <c r="BD403" s="285"/>
      <c r="BE403" s="285"/>
      <c r="BF403" s="404">
        <f>BF404+BF405</f>
        <v>0</v>
      </c>
      <c r="BG403" s="419"/>
      <c r="BH403" s="419"/>
      <c r="BI403" s="419"/>
      <c r="BJ403" s="419"/>
      <c r="BK403" s="245"/>
      <c r="BL403" s="404">
        <f>'July 1 to 15, 2018'!BG33</f>
        <v>0</v>
      </c>
      <c r="BM403" s="419"/>
      <c r="BN403" s="419"/>
      <c r="BO403" s="419"/>
      <c r="BP403" s="419"/>
      <c r="BQ403" s="244"/>
      <c r="BR403" s="246"/>
      <c r="BS403" s="239"/>
      <c r="BT403" s="239"/>
      <c r="BU403" s="233"/>
      <c r="BV403" s="241" t="s">
        <v>146</v>
      </c>
      <c r="BW403" s="241"/>
      <c r="BX403" s="239"/>
      <c r="BY403" s="239"/>
      <c r="BZ403" s="239"/>
      <c r="CA403" s="241"/>
      <c r="CB403" s="241"/>
      <c r="CC403" s="241"/>
      <c r="CD403" s="241"/>
      <c r="CE403" s="239"/>
      <c r="CF403" s="230"/>
      <c r="CG403" s="265"/>
      <c r="CH403" s="414">
        <f>'July 1 to 15, 2018'!BO33</f>
        <v>0</v>
      </c>
      <c r="CI403" s="414"/>
      <c r="CJ403" s="414"/>
      <c r="CK403" s="414"/>
      <c r="CL403" s="420"/>
      <c r="CM403" s="230"/>
    </row>
    <row r="404" spans="2:91" ht="12.75" customHeight="1" x14ac:dyDescent="0.2">
      <c r="B404" s="266"/>
      <c r="C404" s="266" t="s">
        <v>180</v>
      </c>
      <c r="D404" s="240"/>
      <c r="E404" s="240"/>
      <c r="F404" s="240"/>
      <c r="G404" s="240"/>
      <c r="H404" s="268"/>
      <c r="I404" s="268"/>
      <c r="J404" s="268"/>
      <c r="K404" s="268"/>
      <c r="L404" s="414">
        <f>'July 1 to 15, 2018'!BF32</f>
        <v>0</v>
      </c>
      <c r="M404" s="415"/>
      <c r="N404" s="415"/>
      <c r="O404" s="415"/>
      <c r="P404" s="239"/>
      <c r="Q404" s="265"/>
      <c r="R404" s="239"/>
      <c r="S404" s="239"/>
      <c r="T404" s="239"/>
      <c r="U404" s="239"/>
      <c r="V404" s="239"/>
      <c r="W404" s="239"/>
      <c r="X404" s="230"/>
      <c r="Y404" s="239"/>
      <c r="Z404" s="239"/>
      <c r="AA404" s="233"/>
      <c r="AB404" s="277" t="s">
        <v>883</v>
      </c>
      <c r="AC404" s="241"/>
      <c r="AD404" s="239"/>
      <c r="AE404" s="239"/>
      <c r="AF404" s="239"/>
      <c r="AG404" s="241"/>
      <c r="AH404" s="241"/>
      <c r="AI404" s="241"/>
      <c r="AJ404" s="241"/>
      <c r="AK404" s="239"/>
      <c r="AL404" s="230"/>
      <c r="AM404" s="265"/>
      <c r="AN404" s="414">
        <f>'July 1 to 15, 2018'!BN32</f>
        <v>0</v>
      </c>
      <c r="AO404" s="414"/>
      <c r="AP404" s="414"/>
      <c r="AQ404" s="414"/>
      <c r="AR404" s="420"/>
      <c r="AS404" s="230"/>
      <c r="AV404" s="266"/>
      <c r="AW404" s="266" t="s">
        <v>180</v>
      </c>
      <c r="AX404" s="240"/>
      <c r="AY404" s="240"/>
      <c r="AZ404" s="240"/>
      <c r="BA404" s="240"/>
      <c r="BB404" s="268"/>
      <c r="BC404" s="268"/>
      <c r="BD404" s="268"/>
      <c r="BE404" s="268"/>
      <c r="BF404" s="414">
        <f>'July 1 to 15, 2018'!BF33</f>
        <v>0</v>
      </c>
      <c r="BG404" s="415"/>
      <c r="BH404" s="415"/>
      <c r="BI404" s="415"/>
      <c r="BJ404" s="239"/>
      <c r="BK404" s="265"/>
      <c r="BL404" s="239"/>
      <c r="BM404" s="239"/>
      <c r="BN404" s="239"/>
      <c r="BO404" s="239"/>
      <c r="BP404" s="239"/>
      <c r="BQ404" s="239"/>
      <c r="BR404" s="230"/>
      <c r="BS404" s="239"/>
      <c r="BT404" s="239"/>
      <c r="BU404" s="233"/>
      <c r="BV404" s="277" t="s">
        <v>883</v>
      </c>
      <c r="BW404" s="241"/>
      <c r="BX404" s="239"/>
      <c r="BY404" s="239"/>
      <c r="BZ404" s="239"/>
      <c r="CA404" s="241"/>
      <c r="CB404" s="241"/>
      <c r="CC404" s="241"/>
      <c r="CD404" s="241"/>
      <c r="CE404" s="239"/>
      <c r="CF404" s="230"/>
      <c r="CG404" s="265"/>
      <c r="CH404" s="414">
        <f>'July 1 to 15, 2018'!BN33</f>
        <v>0</v>
      </c>
      <c r="CI404" s="414"/>
      <c r="CJ404" s="414"/>
      <c r="CK404" s="414"/>
      <c r="CL404" s="420"/>
      <c r="CM404" s="230"/>
    </row>
    <row r="405" spans="2:91" ht="12.75" customHeight="1" x14ac:dyDescent="0.2">
      <c r="B405" s="266"/>
      <c r="C405" s="274" t="s">
        <v>179</v>
      </c>
      <c r="D405" s="275"/>
      <c r="E405" s="275"/>
      <c r="F405" s="275"/>
      <c r="G405" s="275"/>
      <c r="H405" s="276"/>
      <c r="I405" s="276"/>
      <c r="J405" s="276"/>
      <c r="K405" s="276"/>
      <c r="L405" s="402">
        <f>'July 1 to 15, 2018'!BE32</f>
        <v>0</v>
      </c>
      <c r="M405" s="403"/>
      <c r="N405" s="403"/>
      <c r="O405" s="403"/>
      <c r="P405" s="252"/>
      <c r="Q405" s="253"/>
      <c r="R405" s="252"/>
      <c r="S405" s="252"/>
      <c r="T405" s="252"/>
      <c r="U405" s="252"/>
      <c r="V405" s="252"/>
      <c r="W405" s="252"/>
      <c r="X405" s="254"/>
      <c r="Y405" s="239"/>
      <c r="Z405" s="239"/>
      <c r="AA405" s="233"/>
      <c r="AB405" s="241"/>
      <c r="AC405" s="241"/>
      <c r="AD405" s="239"/>
      <c r="AE405" s="239"/>
      <c r="AF405" s="239"/>
      <c r="AG405" s="241"/>
      <c r="AH405" s="241"/>
      <c r="AI405" s="241"/>
      <c r="AJ405" s="241"/>
      <c r="AK405" s="239"/>
      <c r="AL405" s="230"/>
      <c r="AM405" s="265"/>
      <c r="AN405" s="239"/>
      <c r="AO405" s="239"/>
      <c r="AP405" s="239"/>
      <c r="AQ405" s="239"/>
      <c r="AR405" s="230"/>
      <c r="AS405" s="230"/>
      <c r="AV405" s="266"/>
      <c r="AW405" s="274" t="s">
        <v>179</v>
      </c>
      <c r="AX405" s="275"/>
      <c r="AY405" s="275"/>
      <c r="AZ405" s="275"/>
      <c r="BA405" s="275"/>
      <c r="BB405" s="276"/>
      <c r="BC405" s="276"/>
      <c r="BD405" s="276"/>
      <c r="BE405" s="276"/>
      <c r="BF405" s="402">
        <f>'July 1 to 15, 2018'!BE33</f>
        <v>0</v>
      </c>
      <c r="BG405" s="403"/>
      <c r="BH405" s="403"/>
      <c r="BI405" s="403"/>
      <c r="BJ405" s="252"/>
      <c r="BK405" s="253"/>
      <c r="BL405" s="252"/>
      <c r="BM405" s="252"/>
      <c r="BN405" s="252"/>
      <c r="BO405" s="252"/>
      <c r="BP405" s="252"/>
      <c r="BQ405" s="252"/>
      <c r="BR405" s="254"/>
      <c r="BS405" s="239"/>
      <c r="BT405" s="239"/>
      <c r="BU405" s="233"/>
      <c r="BV405" s="277"/>
      <c r="BW405" s="241"/>
      <c r="BX405" s="239"/>
      <c r="BY405" s="239"/>
      <c r="BZ405" s="239"/>
      <c r="CA405" s="241"/>
      <c r="CB405" s="241"/>
      <c r="CC405" s="241"/>
      <c r="CD405" s="241"/>
      <c r="CE405" s="239"/>
      <c r="CF405" s="230"/>
      <c r="CG405" s="265"/>
      <c r="CH405" s="239"/>
      <c r="CI405" s="239"/>
      <c r="CJ405" s="239"/>
      <c r="CK405" s="239"/>
      <c r="CL405" s="230"/>
      <c r="CM405" s="230"/>
    </row>
    <row r="406" spans="2:91" ht="12.75" customHeight="1" x14ac:dyDescent="0.2">
      <c r="B406" s="266"/>
      <c r="C406" s="269" t="s">
        <v>147</v>
      </c>
      <c r="D406" s="270"/>
      <c r="E406" s="270"/>
      <c r="F406" s="270"/>
      <c r="G406" s="270"/>
      <c r="H406" s="285"/>
      <c r="I406" s="285"/>
      <c r="J406" s="285"/>
      <c r="K406" s="285"/>
      <c r="L406" s="412">
        <f>L407+L408</f>
        <v>0</v>
      </c>
      <c r="M406" s="413"/>
      <c r="N406" s="413"/>
      <c r="O406" s="413"/>
      <c r="P406" s="413"/>
      <c r="Q406" s="245"/>
      <c r="R406" s="412">
        <f>SUM(Payslip!R407:U410)</f>
        <v>0</v>
      </c>
      <c r="S406" s="413"/>
      <c r="T406" s="413"/>
      <c r="U406" s="413"/>
      <c r="V406" s="413"/>
      <c r="W406" s="244"/>
      <c r="X406" s="246"/>
      <c r="Y406" s="239"/>
      <c r="Z406" s="239"/>
      <c r="AA406" s="233"/>
      <c r="AB406" s="241"/>
      <c r="AC406" s="241"/>
      <c r="AD406" s="239"/>
      <c r="AE406" s="239"/>
      <c r="AF406" s="239"/>
      <c r="AG406" s="241"/>
      <c r="AH406" s="241"/>
      <c r="AI406" s="241"/>
      <c r="AJ406" s="241"/>
      <c r="AK406" s="239"/>
      <c r="AL406" s="230"/>
      <c r="AM406" s="265"/>
      <c r="AN406" s="239"/>
      <c r="AO406" s="239"/>
      <c r="AP406" s="239"/>
      <c r="AQ406" s="239"/>
      <c r="AR406" s="230"/>
      <c r="AS406" s="230"/>
      <c r="AV406" s="266"/>
      <c r="AW406" s="269" t="s">
        <v>147</v>
      </c>
      <c r="AX406" s="270"/>
      <c r="AY406" s="270"/>
      <c r="AZ406" s="270"/>
      <c r="BA406" s="270"/>
      <c r="BB406" s="285"/>
      <c r="BC406" s="285"/>
      <c r="BD406" s="285"/>
      <c r="BE406" s="285"/>
      <c r="BF406" s="412">
        <f>BF407+BF408</f>
        <v>0</v>
      </c>
      <c r="BG406" s="413"/>
      <c r="BH406" s="413"/>
      <c r="BI406" s="413"/>
      <c r="BJ406" s="413"/>
      <c r="BK406" s="245"/>
      <c r="BL406" s="412">
        <f>SUM(Payslip!BL407:BO410)</f>
        <v>0</v>
      </c>
      <c r="BM406" s="413"/>
      <c r="BN406" s="413"/>
      <c r="BO406" s="413"/>
      <c r="BP406" s="413"/>
      <c r="BQ406" s="244"/>
      <c r="BR406" s="246"/>
      <c r="BS406" s="239"/>
      <c r="BT406" s="239"/>
      <c r="BU406" s="233"/>
      <c r="BV406" s="277"/>
      <c r="BW406" s="241"/>
      <c r="BX406" s="239"/>
      <c r="BY406" s="239"/>
      <c r="BZ406" s="239"/>
      <c r="CA406" s="241"/>
      <c r="CB406" s="241"/>
      <c r="CC406" s="241"/>
      <c r="CD406" s="241"/>
      <c r="CE406" s="239"/>
      <c r="CF406" s="230"/>
      <c r="CG406" s="265"/>
      <c r="CH406" s="239"/>
      <c r="CI406" s="239"/>
      <c r="CJ406" s="239"/>
      <c r="CK406" s="239"/>
      <c r="CL406" s="230"/>
      <c r="CM406" s="230"/>
    </row>
    <row r="407" spans="2:91" ht="12.75" customHeight="1" x14ac:dyDescent="0.2">
      <c r="B407" s="266"/>
      <c r="C407" s="266" t="s">
        <v>148</v>
      </c>
      <c r="D407" s="240"/>
      <c r="E407" s="240"/>
      <c r="F407" s="240"/>
      <c r="G407" s="240"/>
      <c r="H407" s="268"/>
      <c r="I407" s="268"/>
      <c r="J407" s="268"/>
      <c r="K407" s="268"/>
      <c r="L407" s="414">
        <f>'July 1 to 15, 2018'!AU32</f>
        <v>0</v>
      </c>
      <c r="M407" s="415"/>
      <c r="N407" s="415"/>
      <c r="O407" s="415"/>
      <c r="P407" s="239"/>
      <c r="Q407" s="265"/>
      <c r="R407" s="414">
        <f>'July 1 to 15, 2018'!AV32</f>
        <v>0</v>
      </c>
      <c r="S407" s="415"/>
      <c r="T407" s="415"/>
      <c r="U407" s="415"/>
      <c r="V407" s="239"/>
      <c r="W407" s="239"/>
      <c r="X407" s="230"/>
      <c r="Y407" s="239"/>
      <c r="Z407" s="239"/>
      <c r="AA407" s="272"/>
      <c r="AB407" s="273"/>
      <c r="AC407" s="273"/>
      <c r="AD407" s="252"/>
      <c r="AE407" s="252"/>
      <c r="AF407" s="252"/>
      <c r="AG407" s="273"/>
      <c r="AH407" s="273"/>
      <c r="AI407" s="273"/>
      <c r="AJ407" s="273"/>
      <c r="AK407" s="252"/>
      <c r="AL407" s="254"/>
      <c r="AM407" s="253"/>
      <c r="AN407" s="252"/>
      <c r="AO407" s="252"/>
      <c r="AP407" s="252"/>
      <c r="AQ407" s="252"/>
      <c r="AR407" s="254"/>
      <c r="AS407" s="230"/>
      <c r="AV407" s="266"/>
      <c r="AW407" s="266" t="s">
        <v>148</v>
      </c>
      <c r="AX407" s="240"/>
      <c r="AY407" s="240"/>
      <c r="AZ407" s="240"/>
      <c r="BA407" s="240"/>
      <c r="BB407" s="268"/>
      <c r="BC407" s="268"/>
      <c r="BD407" s="268"/>
      <c r="BE407" s="268"/>
      <c r="BF407" s="414">
        <f>'July 1 to 15, 2018'!AU33</f>
        <v>0</v>
      </c>
      <c r="BG407" s="415"/>
      <c r="BH407" s="415"/>
      <c r="BI407" s="415"/>
      <c r="BJ407" s="239"/>
      <c r="BK407" s="265"/>
      <c r="BL407" s="414">
        <f>'July 1 to 15, 2018'!AV33</f>
        <v>0</v>
      </c>
      <c r="BM407" s="415"/>
      <c r="BN407" s="415"/>
      <c r="BO407" s="415"/>
      <c r="BP407" s="239"/>
      <c r="BQ407" s="239"/>
      <c r="BR407" s="230"/>
      <c r="BS407" s="239"/>
      <c r="BT407" s="239"/>
      <c r="BU407" s="272"/>
      <c r="BV407" s="273"/>
      <c r="BW407" s="273"/>
      <c r="BX407" s="252"/>
      <c r="BY407" s="252"/>
      <c r="BZ407" s="252"/>
      <c r="CA407" s="273"/>
      <c r="CB407" s="273"/>
      <c r="CC407" s="273"/>
      <c r="CD407" s="273"/>
      <c r="CE407" s="252"/>
      <c r="CF407" s="254"/>
      <c r="CG407" s="253"/>
      <c r="CH407" s="252"/>
      <c r="CI407" s="252"/>
      <c r="CJ407" s="252"/>
      <c r="CK407" s="252"/>
      <c r="CL407" s="254"/>
      <c r="CM407" s="230"/>
    </row>
    <row r="408" spans="2:91" ht="12.75" customHeight="1" x14ac:dyDescent="0.2">
      <c r="B408" s="266"/>
      <c r="C408" s="266" t="s">
        <v>150</v>
      </c>
      <c r="D408" s="240"/>
      <c r="E408" s="240"/>
      <c r="F408" s="240"/>
      <c r="G408" s="240"/>
      <c r="H408" s="268"/>
      <c r="I408" s="268"/>
      <c r="J408" s="268"/>
      <c r="K408" s="268"/>
      <c r="L408" s="414">
        <f>'July 1 to 15, 2018'!AY32</f>
        <v>0</v>
      </c>
      <c r="M408" s="415"/>
      <c r="N408" s="415"/>
      <c r="O408" s="415"/>
      <c r="P408" s="239"/>
      <c r="Q408" s="265"/>
      <c r="R408" s="414">
        <f>'July 1 to 15, 2018'!AZ32</f>
        <v>0</v>
      </c>
      <c r="S408" s="415"/>
      <c r="T408" s="415"/>
      <c r="U408" s="415"/>
      <c r="V408" s="239"/>
      <c r="W408" s="239"/>
      <c r="X408" s="230"/>
      <c r="Y408" s="239"/>
      <c r="Z408" s="239"/>
      <c r="AA408" s="261" t="s">
        <v>83</v>
      </c>
      <c r="AB408" s="262"/>
      <c r="AC408" s="262"/>
      <c r="AD408" s="244"/>
      <c r="AE408" s="244"/>
      <c r="AF408" s="244"/>
      <c r="AG408" s="262"/>
      <c r="AH408" s="262"/>
      <c r="AI408" s="262"/>
      <c r="AJ408" s="262"/>
      <c r="AK408" s="244"/>
      <c r="AL408" s="246"/>
      <c r="AM408" s="245"/>
      <c r="AN408" s="404">
        <f>'July 1 to 15, 2018'!BP32</f>
        <v>0</v>
      </c>
      <c r="AO408" s="404"/>
      <c r="AP408" s="404"/>
      <c r="AQ408" s="404"/>
      <c r="AR408" s="416"/>
      <c r="AS408" s="230"/>
      <c r="AV408" s="266"/>
      <c r="AW408" s="266" t="s">
        <v>150</v>
      </c>
      <c r="AX408" s="240"/>
      <c r="AY408" s="240"/>
      <c r="AZ408" s="240"/>
      <c r="BA408" s="240"/>
      <c r="BB408" s="268"/>
      <c r="BC408" s="268"/>
      <c r="BD408" s="268"/>
      <c r="BE408" s="268"/>
      <c r="BF408" s="414">
        <f>'July 1 to 15, 2018'!AY33</f>
        <v>0</v>
      </c>
      <c r="BG408" s="415"/>
      <c r="BH408" s="415"/>
      <c r="BI408" s="415"/>
      <c r="BJ408" s="239"/>
      <c r="BK408" s="265"/>
      <c r="BL408" s="414">
        <f>'July 1 to 15, 2018'!AZ33</f>
        <v>0</v>
      </c>
      <c r="BM408" s="415"/>
      <c r="BN408" s="415"/>
      <c r="BO408" s="415"/>
      <c r="BP408" s="239"/>
      <c r="BQ408" s="239"/>
      <c r="BR408" s="230"/>
      <c r="BS408" s="239"/>
      <c r="BT408" s="239"/>
      <c r="BU408" s="261" t="s">
        <v>83</v>
      </c>
      <c r="BV408" s="262"/>
      <c r="BW408" s="262"/>
      <c r="BX408" s="244"/>
      <c r="BY408" s="244"/>
      <c r="BZ408" s="244"/>
      <c r="CA408" s="262"/>
      <c r="CB408" s="262"/>
      <c r="CC408" s="262"/>
      <c r="CD408" s="262"/>
      <c r="CE408" s="244"/>
      <c r="CF408" s="246"/>
      <c r="CG408" s="245"/>
      <c r="CH408" s="404">
        <f>'July 1 to 15, 2018'!BP33</f>
        <v>0</v>
      </c>
      <c r="CI408" s="404"/>
      <c r="CJ408" s="404"/>
      <c r="CK408" s="404"/>
      <c r="CL408" s="416"/>
      <c r="CM408" s="230"/>
    </row>
    <row r="409" spans="2:91" ht="12.75" customHeight="1" x14ac:dyDescent="0.2">
      <c r="B409" s="266"/>
      <c r="C409" s="266" t="s">
        <v>151</v>
      </c>
      <c r="D409" s="240"/>
      <c r="E409" s="240"/>
      <c r="F409" s="240"/>
      <c r="G409" s="240"/>
      <c r="H409" s="268"/>
      <c r="I409" s="268"/>
      <c r="J409" s="268"/>
      <c r="K409" s="268"/>
      <c r="L409" s="414">
        <f>'July 1 to 15, 2018'!AW32</f>
        <v>0</v>
      </c>
      <c r="M409" s="415"/>
      <c r="N409" s="415"/>
      <c r="O409" s="415"/>
      <c r="P409" s="239"/>
      <c r="Q409" s="265"/>
      <c r="R409" s="414">
        <f>'July 1 to 15, 2018'!AX32</f>
        <v>0</v>
      </c>
      <c r="S409" s="415"/>
      <c r="T409" s="415"/>
      <c r="U409" s="415"/>
      <c r="V409" s="239"/>
      <c r="W409" s="239"/>
      <c r="X409" s="230"/>
      <c r="Y409" s="239"/>
      <c r="Z409" s="239"/>
      <c r="AA409" s="233"/>
      <c r="AB409" s="241"/>
      <c r="AC409" s="241"/>
      <c r="AD409" s="239"/>
      <c r="AE409" s="239"/>
      <c r="AF409" s="239"/>
      <c r="AG409" s="241"/>
      <c r="AH409" s="241"/>
      <c r="AI409" s="241"/>
      <c r="AJ409" s="241"/>
      <c r="AK409" s="239"/>
      <c r="AL409" s="230"/>
      <c r="AM409" s="265"/>
      <c r="AN409" s="239"/>
      <c r="AO409" s="239"/>
      <c r="AP409" s="239"/>
      <c r="AQ409" s="239"/>
      <c r="AR409" s="230"/>
      <c r="AS409" s="230"/>
      <c r="AV409" s="266"/>
      <c r="AW409" s="266" t="s">
        <v>151</v>
      </c>
      <c r="AX409" s="240"/>
      <c r="AY409" s="240"/>
      <c r="AZ409" s="240"/>
      <c r="BA409" s="240"/>
      <c r="BB409" s="268"/>
      <c r="BC409" s="268"/>
      <c r="BD409" s="268"/>
      <c r="BE409" s="268"/>
      <c r="BF409" s="414">
        <f>'July 1 to 15, 2018'!AW33</f>
        <v>0</v>
      </c>
      <c r="BG409" s="415"/>
      <c r="BH409" s="415"/>
      <c r="BI409" s="415"/>
      <c r="BJ409" s="239"/>
      <c r="BK409" s="265"/>
      <c r="BL409" s="414">
        <f>'July 1 to 15, 2018'!AX33</f>
        <v>0</v>
      </c>
      <c r="BM409" s="415"/>
      <c r="BN409" s="415"/>
      <c r="BO409" s="415"/>
      <c r="BP409" s="239"/>
      <c r="BQ409" s="239"/>
      <c r="BR409" s="230"/>
      <c r="BS409" s="239"/>
      <c r="BT409" s="239"/>
      <c r="BU409" s="233"/>
      <c r="BV409" s="241"/>
      <c r="BW409" s="241"/>
      <c r="BX409" s="239"/>
      <c r="BY409" s="239"/>
      <c r="BZ409" s="239"/>
      <c r="CA409" s="241"/>
      <c r="CB409" s="241"/>
      <c r="CC409" s="241"/>
      <c r="CD409" s="241"/>
      <c r="CE409" s="239"/>
      <c r="CF409" s="230"/>
      <c r="CG409" s="265"/>
      <c r="CH409" s="239"/>
      <c r="CI409" s="239"/>
      <c r="CJ409" s="239"/>
      <c r="CK409" s="239"/>
      <c r="CL409" s="230"/>
      <c r="CM409" s="230"/>
    </row>
    <row r="410" spans="2:91" ht="12.75" customHeight="1" x14ac:dyDescent="0.2">
      <c r="B410" s="266"/>
      <c r="C410" s="274" t="s">
        <v>152</v>
      </c>
      <c r="D410" s="275"/>
      <c r="E410" s="275"/>
      <c r="F410" s="275"/>
      <c r="G410" s="275"/>
      <c r="H410" s="276"/>
      <c r="I410" s="276"/>
      <c r="J410" s="276"/>
      <c r="K410" s="276"/>
      <c r="L410" s="402">
        <f>'July 1 to 15, 2018'!BA32</f>
        <v>0</v>
      </c>
      <c r="M410" s="403"/>
      <c r="N410" s="403"/>
      <c r="O410" s="403"/>
      <c r="P410" s="252"/>
      <c r="Q410" s="253"/>
      <c r="R410" s="402">
        <f>'July 1 to 15, 2018'!BB32</f>
        <v>0</v>
      </c>
      <c r="S410" s="403"/>
      <c r="T410" s="403"/>
      <c r="U410" s="403"/>
      <c r="V410" s="252"/>
      <c r="W410" s="252"/>
      <c r="X410" s="254"/>
      <c r="Y410" s="239"/>
      <c r="Z410" s="239"/>
      <c r="AA410" s="272"/>
      <c r="AB410" s="273"/>
      <c r="AC410" s="273"/>
      <c r="AD410" s="252"/>
      <c r="AE410" s="252"/>
      <c r="AF410" s="252"/>
      <c r="AG410" s="273"/>
      <c r="AH410" s="273"/>
      <c r="AI410" s="273"/>
      <c r="AJ410" s="273"/>
      <c r="AK410" s="252"/>
      <c r="AL410" s="254"/>
      <c r="AM410" s="253"/>
      <c r="AN410" s="252"/>
      <c r="AO410" s="252"/>
      <c r="AP410" s="252"/>
      <c r="AQ410" s="252"/>
      <c r="AR410" s="254"/>
      <c r="AS410" s="230"/>
      <c r="AV410" s="266"/>
      <c r="AW410" s="274" t="s">
        <v>152</v>
      </c>
      <c r="AX410" s="275"/>
      <c r="AY410" s="275"/>
      <c r="AZ410" s="275"/>
      <c r="BA410" s="275"/>
      <c r="BB410" s="276"/>
      <c r="BC410" s="276"/>
      <c r="BD410" s="276"/>
      <c r="BE410" s="276"/>
      <c r="BF410" s="402">
        <f>'July 1 to 15, 2018'!BA33</f>
        <v>0</v>
      </c>
      <c r="BG410" s="403"/>
      <c r="BH410" s="403"/>
      <c r="BI410" s="403"/>
      <c r="BJ410" s="252"/>
      <c r="BK410" s="253"/>
      <c r="BL410" s="402">
        <f>'July 1 to 15, 2018'!BB33</f>
        <v>0</v>
      </c>
      <c r="BM410" s="403"/>
      <c r="BN410" s="403"/>
      <c r="BO410" s="403"/>
      <c r="BP410" s="252"/>
      <c r="BQ410" s="252"/>
      <c r="BR410" s="254"/>
      <c r="BS410" s="239"/>
      <c r="BT410" s="239"/>
      <c r="BU410" s="272"/>
      <c r="BV410" s="273"/>
      <c r="BW410" s="273"/>
      <c r="BX410" s="252"/>
      <c r="BY410" s="252"/>
      <c r="BZ410" s="252"/>
      <c r="CA410" s="273"/>
      <c r="CB410" s="273"/>
      <c r="CC410" s="273"/>
      <c r="CD410" s="273"/>
      <c r="CE410" s="252"/>
      <c r="CF410" s="254"/>
      <c r="CG410" s="253"/>
      <c r="CH410" s="252"/>
      <c r="CI410" s="252"/>
      <c r="CJ410" s="252"/>
      <c r="CK410" s="252"/>
      <c r="CL410" s="254"/>
      <c r="CM410" s="230"/>
    </row>
    <row r="411" spans="2:91" ht="12.75" customHeight="1" x14ac:dyDescent="0.2">
      <c r="B411" s="266"/>
      <c r="C411" s="269" t="s">
        <v>153</v>
      </c>
      <c r="D411" s="270"/>
      <c r="E411" s="270"/>
      <c r="F411" s="270"/>
      <c r="G411" s="270"/>
      <c r="H411" s="285"/>
      <c r="I411" s="285"/>
      <c r="J411" s="285"/>
      <c r="K411" s="285"/>
      <c r="L411" s="285"/>
      <c r="M411" s="285"/>
      <c r="N411" s="285"/>
      <c r="O411" s="285"/>
      <c r="P411" s="285"/>
      <c r="Q411" s="245"/>
      <c r="R411" s="404">
        <f>'July 1 to 15, 2018'!BD32</f>
        <v>0</v>
      </c>
      <c r="S411" s="404"/>
      <c r="T411" s="404"/>
      <c r="U411" s="404"/>
      <c r="V411" s="404"/>
      <c r="W411" s="244"/>
      <c r="X411" s="246"/>
      <c r="Y411" s="239"/>
      <c r="Z411" s="239"/>
      <c r="AA411" s="279" t="s">
        <v>186</v>
      </c>
      <c r="AB411" s="256"/>
      <c r="AC411" s="256"/>
      <c r="AD411" s="257"/>
      <c r="AE411" s="257"/>
      <c r="AF411" s="257"/>
      <c r="AG411" s="256"/>
      <c r="AH411" s="280"/>
      <c r="AI411" s="280"/>
      <c r="AJ411" s="280"/>
      <c r="AK411" s="257"/>
      <c r="AL411" s="257"/>
      <c r="AM411" s="258"/>
      <c r="AN411" s="405">
        <f>AN395+AN397+AN398+AN399+AN402+AN403+AN404+AN408</f>
        <v>0</v>
      </c>
      <c r="AO411" s="405"/>
      <c r="AP411" s="405"/>
      <c r="AQ411" s="405"/>
      <c r="AR411" s="406"/>
      <c r="AS411" s="230"/>
      <c r="AV411" s="266"/>
      <c r="AW411" s="269" t="s">
        <v>153</v>
      </c>
      <c r="AX411" s="270"/>
      <c r="AY411" s="270"/>
      <c r="AZ411" s="270"/>
      <c r="BA411" s="270"/>
      <c r="BB411" s="285"/>
      <c r="BC411" s="285"/>
      <c r="BD411" s="285"/>
      <c r="BE411" s="285"/>
      <c r="BF411" s="285"/>
      <c r="BG411" s="285"/>
      <c r="BH411" s="285"/>
      <c r="BI411" s="285"/>
      <c r="BJ411" s="285"/>
      <c r="BK411" s="245"/>
      <c r="BL411" s="404">
        <f>'July 1 to 15, 2018'!BD33</f>
        <v>0</v>
      </c>
      <c r="BM411" s="404"/>
      <c r="BN411" s="404"/>
      <c r="BO411" s="404"/>
      <c r="BP411" s="404"/>
      <c r="BQ411" s="244"/>
      <c r="BR411" s="246"/>
      <c r="BS411" s="239"/>
      <c r="BT411" s="239"/>
      <c r="BU411" s="279" t="s">
        <v>186</v>
      </c>
      <c r="BV411" s="256"/>
      <c r="BW411" s="256"/>
      <c r="BX411" s="257"/>
      <c r="BY411" s="257"/>
      <c r="BZ411" s="257"/>
      <c r="CA411" s="256"/>
      <c r="CB411" s="280"/>
      <c r="CC411" s="280"/>
      <c r="CD411" s="280"/>
      <c r="CE411" s="257"/>
      <c r="CF411" s="257"/>
      <c r="CG411" s="258"/>
      <c r="CH411" s="405">
        <f>CH395+CH397+CH398+CH399+CH402+CH403+CH404+CH408</f>
        <v>0</v>
      </c>
      <c r="CI411" s="405"/>
      <c r="CJ411" s="405"/>
      <c r="CK411" s="405"/>
      <c r="CL411" s="406"/>
      <c r="CM411" s="230"/>
    </row>
    <row r="412" spans="2:91" ht="12.75" customHeight="1" x14ac:dyDescent="0.2">
      <c r="B412" s="266"/>
      <c r="C412" s="281"/>
      <c r="D412" s="275"/>
      <c r="E412" s="275"/>
      <c r="F412" s="275"/>
      <c r="G412" s="275"/>
      <c r="H412" s="276"/>
      <c r="I412" s="276"/>
      <c r="J412" s="276"/>
      <c r="K412" s="276"/>
      <c r="L412" s="402">
        <f>'July 1 to 15, 2018'!BC32</f>
        <v>0</v>
      </c>
      <c r="M412" s="403"/>
      <c r="N412" s="403"/>
      <c r="O412" s="403"/>
      <c r="P412" s="276"/>
      <c r="Q412" s="253"/>
      <c r="R412" s="252"/>
      <c r="S412" s="252"/>
      <c r="T412" s="252"/>
      <c r="U412" s="252"/>
      <c r="V412" s="252"/>
      <c r="W412" s="252"/>
      <c r="X412" s="254"/>
      <c r="Y412" s="239"/>
      <c r="Z412" s="239"/>
      <c r="AA412" s="189"/>
      <c r="AB412" s="189"/>
      <c r="AC412" s="189"/>
      <c r="AG412" s="189"/>
      <c r="AH412" s="189"/>
      <c r="AI412" s="189"/>
      <c r="AJ412" s="189"/>
      <c r="AK412" s="239"/>
      <c r="AL412" s="239"/>
      <c r="AM412" s="239"/>
      <c r="AN412" s="239"/>
      <c r="AO412" s="239"/>
      <c r="AP412" s="239"/>
      <c r="AQ412" s="239"/>
      <c r="AR412" s="239"/>
      <c r="AS412" s="230"/>
      <c r="AV412" s="266"/>
      <c r="AW412" s="281"/>
      <c r="AX412" s="275"/>
      <c r="AY412" s="275"/>
      <c r="AZ412" s="275"/>
      <c r="BA412" s="275"/>
      <c r="BB412" s="276"/>
      <c r="BC412" s="276"/>
      <c r="BD412" s="276"/>
      <c r="BE412" s="276"/>
      <c r="BF412" s="402">
        <f>'July 1 to 15, 2018'!BC33</f>
        <v>0</v>
      </c>
      <c r="BG412" s="403"/>
      <c r="BH412" s="403"/>
      <c r="BI412" s="403"/>
      <c r="BJ412" s="276"/>
      <c r="BK412" s="253"/>
      <c r="BL412" s="252"/>
      <c r="BM412" s="252"/>
      <c r="BN412" s="252"/>
      <c r="BO412" s="252"/>
      <c r="BP412" s="252"/>
      <c r="BQ412" s="252"/>
      <c r="BR412" s="254"/>
      <c r="BS412" s="239"/>
      <c r="BT412" s="239"/>
      <c r="BU412" s="189"/>
      <c r="BV412" s="189"/>
      <c r="BW412" s="189"/>
      <c r="CA412" s="189"/>
      <c r="CB412" s="189"/>
      <c r="CC412" s="189"/>
      <c r="CD412" s="189"/>
      <c r="CE412" s="239"/>
      <c r="CF412" s="239"/>
      <c r="CG412" s="239"/>
      <c r="CH412" s="239"/>
      <c r="CI412" s="239"/>
      <c r="CJ412" s="239"/>
      <c r="CK412" s="239"/>
      <c r="CL412" s="239"/>
      <c r="CM412" s="230"/>
    </row>
    <row r="413" spans="2:91" ht="12.75" customHeight="1" x14ac:dyDescent="0.2">
      <c r="B413" s="266"/>
      <c r="C413" s="282" t="s">
        <v>154</v>
      </c>
      <c r="D413" s="283"/>
      <c r="E413" s="283"/>
      <c r="F413" s="283"/>
      <c r="G413" s="283"/>
      <c r="H413" s="284"/>
      <c r="I413" s="284"/>
      <c r="J413" s="284"/>
      <c r="K413" s="284"/>
      <c r="L413" s="284"/>
      <c r="M413" s="284"/>
      <c r="N413" s="284"/>
      <c r="O413" s="284"/>
      <c r="P413" s="257"/>
      <c r="Q413" s="258"/>
      <c r="R413" s="405">
        <f>'July 1 to 15, 2018'!AR32</f>
        <v>0</v>
      </c>
      <c r="S413" s="405"/>
      <c r="T413" s="405"/>
      <c r="U413" s="405"/>
      <c r="V413" s="405"/>
      <c r="W413" s="257"/>
      <c r="X413" s="260"/>
      <c r="Y413" s="239"/>
      <c r="Z413" s="239"/>
      <c r="AA413" s="189"/>
      <c r="AB413" s="189"/>
      <c r="AC413" s="189"/>
      <c r="AG413" s="189"/>
      <c r="AH413" s="189"/>
      <c r="AI413" s="189"/>
      <c r="AJ413" s="189"/>
      <c r="AK413" s="239"/>
      <c r="AL413" s="239"/>
      <c r="AM413" s="239"/>
      <c r="AN413" s="239"/>
      <c r="AO413" s="239"/>
      <c r="AP413" s="239"/>
      <c r="AQ413" s="239"/>
      <c r="AR413" s="239"/>
      <c r="AS413" s="230"/>
      <c r="AV413" s="266"/>
      <c r="AW413" s="282" t="s">
        <v>154</v>
      </c>
      <c r="AX413" s="283"/>
      <c r="AY413" s="283"/>
      <c r="AZ413" s="283"/>
      <c r="BA413" s="283"/>
      <c r="BB413" s="284"/>
      <c r="BC413" s="284"/>
      <c r="BD413" s="284"/>
      <c r="BE413" s="284"/>
      <c r="BF413" s="284"/>
      <c r="BG413" s="284"/>
      <c r="BH413" s="284"/>
      <c r="BI413" s="284"/>
      <c r="BJ413" s="257"/>
      <c r="BK413" s="258"/>
      <c r="BL413" s="405">
        <f>'July 1 to 15, 2018'!AR33</f>
        <v>0</v>
      </c>
      <c r="BM413" s="405"/>
      <c r="BN413" s="405"/>
      <c r="BO413" s="405"/>
      <c r="BP413" s="405"/>
      <c r="BQ413" s="257"/>
      <c r="BR413" s="260"/>
      <c r="BS413" s="239"/>
      <c r="BT413" s="239"/>
      <c r="BU413" s="189"/>
      <c r="BV413" s="189"/>
      <c r="BW413" s="189"/>
      <c r="CA413" s="189"/>
      <c r="CB413" s="189"/>
      <c r="CC413" s="189"/>
      <c r="CD413" s="189"/>
      <c r="CE413" s="239"/>
      <c r="CF413" s="239"/>
      <c r="CG413" s="239"/>
      <c r="CH413" s="239"/>
      <c r="CI413" s="239"/>
      <c r="CJ413" s="239"/>
      <c r="CK413" s="239"/>
      <c r="CL413" s="239"/>
      <c r="CM413" s="230"/>
    </row>
    <row r="414" spans="2:91" ht="12.75" customHeight="1" x14ac:dyDescent="0.2">
      <c r="B414" s="266"/>
      <c r="C414" s="241"/>
      <c r="D414" s="241"/>
      <c r="E414" s="241"/>
      <c r="F414" s="241"/>
      <c r="G414" s="241"/>
      <c r="H414" s="241"/>
      <c r="I414" s="241"/>
      <c r="J414" s="241"/>
      <c r="K414" s="241"/>
      <c r="L414" s="241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  <c r="AA414" s="189"/>
      <c r="AB414" s="189"/>
      <c r="AC414" s="189"/>
      <c r="AG414" s="189"/>
      <c r="AH414" s="189"/>
      <c r="AI414" s="189"/>
      <c r="AJ414" s="189"/>
      <c r="AK414" s="239"/>
      <c r="AL414" s="239"/>
      <c r="AM414" s="239"/>
      <c r="AN414" s="239"/>
      <c r="AO414" s="239"/>
      <c r="AP414" s="239"/>
      <c r="AQ414" s="239"/>
      <c r="AR414" s="239"/>
      <c r="AS414" s="230"/>
      <c r="AV414" s="266"/>
      <c r="AW414" s="241"/>
      <c r="AX414" s="241"/>
      <c r="AY414" s="241"/>
      <c r="AZ414" s="241"/>
      <c r="BA414" s="241"/>
      <c r="BB414" s="241"/>
      <c r="BC414" s="241"/>
      <c r="BD414" s="241"/>
      <c r="BE414" s="241"/>
      <c r="BF414" s="241"/>
      <c r="BG414" s="239"/>
      <c r="BH414" s="239"/>
      <c r="BI414" s="239"/>
      <c r="BJ414" s="239"/>
      <c r="BK414" s="239"/>
      <c r="BL414" s="239"/>
      <c r="BM414" s="239"/>
      <c r="BN414" s="239"/>
      <c r="BO414" s="239"/>
      <c r="BP414" s="239"/>
      <c r="BQ414" s="239"/>
      <c r="BR414" s="239"/>
      <c r="BS414" s="239"/>
      <c r="BT414" s="239"/>
      <c r="BU414" s="189"/>
      <c r="BV414" s="189"/>
      <c r="BW414" s="189"/>
      <c r="CA414" s="189"/>
      <c r="CB414" s="189"/>
      <c r="CC414" s="189"/>
      <c r="CD414" s="189"/>
      <c r="CE414" s="239"/>
      <c r="CF414" s="239"/>
      <c r="CG414" s="239"/>
      <c r="CH414" s="239"/>
      <c r="CI414" s="239"/>
      <c r="CJ414" s="239"/>
      <c r="CK414" s="239"/>
      <c r="CL414" s="239"/>
      <c r="CM414" s="230"/>
    </row>
    <row r="415" spans="2:91" ht="12.75" customHeight="1" x14ac:dyDescent="0.25">
      <c r="B415" s="266"/>
      <c r="C415" s="189" t="s">
        <v>155</v>
      </c>
      <c r="D415" s="189"/>
      <c r="E415" s="189"/>
      <c r="F415" s="189"/>
      <c r="G415" s="241"/>
      <c r="I415" s="241"/>
      <c r="J415" s="241"/>
      <c r="K415" s="241"/>
      <c r="L415" s="241"/>
      <c r="M415" s="239"/>
      <c r="N415" s="239"/>
      <c r="O415" s="239"/>
      <c r="P415" s="239"/>
      <c r="Q415" s="239"/>
      <c r="R415" s="407">
        <f>'July 1 to 15, 2018'!BH32</f>
        <v>0</v>
      </c>
      <c r="S415" s="407"/>
      <c r="T415" s="407"/>
      <c r="U415" s="407"/>
      <c r="V415" s="407"/>
      <c r="W415" s="239"/>
      <c r="X415" s="239"/>
      <c r="Y415" s="239"/>
      <c r="Z415" s="239"/>
      <c r="AA415" s="189" t="s">
        <v>187</v>
      </c>
      <c r="AB415" s="239"/>
      <c r="AC415" s="239"/>
      <c r="AD415" s="239"/>
      <c r="AE415" s="239"/>
      <c r="AF415" s="239"/>
      <c r="AG415" s="239"/>
      <c r="AH415" s="239"/>
      <c r="AI415" s="239"/>
      <c r="AJ415" s="239"/>
      <c r="AK415" s="239"/>
      <c r="AL415" s="239"/>
      <c r="AM415" s="239"/>
      <c r="AN415" s="408">
        <f>'July 1 to 15, 2018'!BS32</f>
        <v>0</v>
      </c>
      <c r="AO415" s="409"/>
      <c r="AP415" s="409"/>
      <c r="AQ415" s="409"/>
      <c r="AR415" s="409"/>
      <c r="AS415" s="230"/>
      <c r="AV415" s="266"/>
      <c r="AW415" s="189" t="s">
        <v>155</v>
      </c>
      <c r="AX415" s="189"/>
      <c r="AY415" s="189"/>
      <c r="AZ415" s="189"/>
      <c r="BA415" s="241"/>
      <c r="BC415" s="241"/>
      <c r="BD415" s="241"/>
      <c r="BE415" s="241"/>
      <c r="BF415" s="241"/>
      <c r="BG415" s="239"/>
      <c r="BH415" s="239"/>
      <c r="BI415" s="239"/>
      <c r="BJ415" s="239"/>
      <c r="BK415" s="239"/>
      <c r="BL415" s="407">
        <f>'July 1 to 15, 2018'!BH33</f>
        <v>0</v>
      </c>
      <c r="BM415" s="407"/>
      <c r="BN415" s="407"/>
      <c r="BO415" s="407"/>
      <c r="BP415" s="407"/>
      <c r="BQ415" s="239"/>
      <c r="BR415" s="239"/>
      <c r="BS415" s="239"/>
      <c r="BT415" s="239"/>
      <c r="BU415" s="189" t="s">
        <v>187</v>
      </c>
      <c r="BV415" s="239"/>
      <c r="BW415" s="239"/>
      <c r="BX415" s="239"/>
      <c r="BY415" s="239"/>
      <c r="BZ415" s="239"/>
      <c r="CA415" s="239"/>
      <c r="CB415" s="239"/>
      <c r="CC415" s="239"/>
      <c r="CD415" s="239"/>
      <c r="CE415" s="239"/>
      <c r="CF415" s="239"/>
      <c r="CG415" s="239"/>
      <c r="CH415" s="408">
        <f>'July 1 to 15, 2018'!BS33</f>
        <v>0</v>
      </c>
      <c r="CI415" s="409"/>
      <c r="CJ415" s="409"/>
      <c r="CK415" s="409"/>
      <c r="CL415" s="409"/>
      <c r="CM415" s="230"/>
    </row>
    <row r="416" spans="2:91" ht="12.75" customHeight="1" x14ac:dyDescent="0.2">
      <c r="B416" s="266"/>
      <c r="C416" s="410" t="s">
        <v>188</v>
      </c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410"/>
      <c r="Z416" s="410"/>
      <c r="AA416" s="410"/>
      <c r="AB416" s="410"/>
      <c r="AC416" s="410"/>
      <c r="AD416" s="410"/>
      <c r="AE416" s="410"/>
      <c r="AF416" s="410"/>
      <c r="AG416" s="410"/>
      <c r="AH416" s="410"/>
      <c r="AI416" s="410"/>
      <c r="AJ416" s="410"/>
      <c r="AK416" s="410"/>
      <c r="AL416" s="410"/>
      <c r="AM416" s="410"/>
      <c r="AN416" s="410"/>
      <c r="AO416" s="410"/>
      <c r="AP416" s="410"/>
      <c r="AQ416" s="410"/>
      <c r="AR416" s="410"/>
      <c r="AS416" s="230"/>
      <c r="AV416" s="266"/>
      <c r="AW416" s="410" t="s">
        <v>188</v>
      </c>
      <c r="AX416" s="410"/>
      <c r="AY416" s="410"/>
      <c r="AZ416" s="410"/>
      <c r="BA416" s="410"/>
      <c r="BB416" s="410"/>
      <c r="BC416" s="410"/>
      <c r="BD416" s="410"/>
      <c r="BE416" s="410"/>
      <c r="BF416" s="410"/>
      <c r="BG416" s="410"/>
      <c r="BH416" s="410"/>
      <c r="BI416" s="410"/>
      <c r="BJ416" s="410"/>
      <c r="BK416" s="410"/>
      <c r="BL416" s="410"/>
      <c r="BM416" s="410"/>
      <c r="BN416" s="410"/>
      <c r="BO416" s="410"/>
      <c r="BP416" s="410"/>
      <c r="BQ416" s="410"/>
      <c r="BR416" s="410"/>
      <c r="BS416" s="410"/>
      <c r="BT416" s="410"/>
      <c r="BU416" s="410"/>
      <c r="BV416" s="410"/>
      <c r="BW416" s="410"/>
      <c r="BX416" s="410"/>
      <c r="BY416" s="410"/>
      <c r="BZ416" s="410"/>
      <c r="CA416" s="410"/>
      <c r="CB416" s="410"/>
      <c r="CC416" s="410"/>
      <c r="CD416" s="410"/>
      <c r="CE416" s="410"/>
      <c r="CF416" s="410"/>
      <c r="CG416" s="410"/>
      <c r="CH416" s="410"/>
      <c r="CI416" s="410"/>
      <c r="CJ416" s="410"/>
      <c r="CK416" s="410"/>
      <c r="CL416" s="410"/>
      <c r="CM416" s="230"/>
    </row>
    <row r="417" spans="2:91" ht="12.75" customHeight="1" x14ac:dyDescent="0.2">
      <c r="B417" s="266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0"/>
      <c r="N417" s="410"/>
      <c r="O417" s="410"/>
      <c r="P417" s="410"/>
      <c r="Q417" s="410"/>
      <c r="R417" s="410"/>
      <c r="S417" s="410"/>
      <c r="T417" s="410"/>
      <c r="U417" s="410"/>
      <c r="V417" s="410"/>
      <c r="W417" s="410"/>
      <c r="X417" s="410"/>
      <c r="Y417" s="410"/>
      <c r="Z417" s="410"/>
      <c r="AA417" s="410"/>
      <c r="AB417" s="410"/>
      <c r="AC417" s="410"/>
      <c r="AD417" s="410"/>
      <c r="AE417" s="410"/>
      <c r="AF417" s="410"/>
      <c r="AG417" s="410"/>
      <c r="AH417" s="410"/>
      <c r="AI417" s="410"/>
      <c r="AJ417" s="410"/>
      <c r="AK417" s="410"/>
      <c r="AL417" s="410"/>
      <c r="AM417" s="410"/>
      <c r="AN417" s="410"/>
      <c r="AO417" s="410"/>
      <c r="AP417" s="410"/>
      <c r="AQ417" s="410"/>
      <c r="AR417" s="410"/>
      <c r="AS417" s="230"/>
      <c r="AV417" s="266"/>
      <c r="AW417" s="410"/>
      <c r="AX417" s="410"/>
      <c r="AY417" s="410"/>
      <c r="AZ417" s="410"/>
      <c r="BA417" s="410"/>
      <c r="BB417" s="410"/>
      <c r="BC417" s="410"/>
      <c r="BD417" s="410"/>
      <c r="BE417" s="410"/>
      <c r="BF417" s="410"/>
      <c r="BG417" s="410"/>
      <c r="BH417" s="410"/>
      <c r="BI417" s="410"/>
      <c r="BJ417" s="410"/>
      <c r="BK417" s="410"/>
      <c r="BL417" s="410"/>
      <c r="BM417" s="410"/>
      <c r="BN417" s="410"/>
      <c r="BO417" s="410"/>
      <c r="BP417" s="410"/>
      <c r="BQ417" s="410"/>
      <c r="BR417" s="410"/>
      <c r="BS417" s="410"/>
      <c r="BT417" s="410"/>
      <c r="BU417" s="410"/>
      <c r="BV417" s="410"/>
      <c r="BW417" s="410"/>
      <c r="BX417" s="410"/>
      <c r="BY417" s="410"/>
      <c r="BZ417" s="410"/>
      <c r="CA417" s="410"/>
      <c r="CB417" s="410"/>
      <c r="CC417" s="410"/>
      <c r="CD417" s="410"/>
      <c r="CE417" s="410"/>
      <c r="CF417" s="410"/>
      <c r="CG417" s="410"/>
      <c r="CH417" s="410"/>
      <c r="CI417" s="410"/>
      <c r="CJ417" s="410"/>
      <c r="CK417" s="410"/>
      <c r="CL417" s="410"/>
      <c r="CM417" s="230"/>
    </row>
    <row r="418" spans="2:91" ht="12.75" customHeight="1" x14ac:dyDescent="0.2">
      <c r="B418" s="233"/>
      <c r="C418" s="410"/>
      <c r="D418" s="410"/>
      <c r="E418" s="410"/>
      <c r="F418" s="410"/>
      <c r="G418" s="410"/>
      <c r="H418" s="410"/>
      <c r="I418" s="410"/>
      <c r="J418" s="410"/>
      <c r="K418" s="410"/>
      <c r="L418" s="410"/>
      <c r="M418" s="410"/>
      <c r="N418" s="410"/>
      <c r="O418" s="410"/>
      <c r="P418" s="410"/>
      <c r="Q418" s="410"/>
      <c r="R418" s="410"/>
      <c r="S418" s="410"/>
      <c r="T418" s="410"/>
      <c r="U418" s="410"/>
      <c r="V418" s="410"/>
      <c r="W418" s="410"/>
      <c r="X418" s="410"/>
      <c r="Y418" s="410"/>
      <c r="Z418" s="410"/>
      <c r="AA418" s="410"/>
      <c r="AB418" s="410"/>
      <c r="AC418" s="410"/>
      <c r="AD418" s="410"/>
      <c r="AE418" s="410"/>
      <c r="AF418" s="410"/>
      <c r="AG418" s="410"/>
      <c r="AH418" s="410"/>
      <c r="AI418" s="410"/>
      <c r="AJ418" s="410"/>
      <c r="AK418" s="410"/>
      <c r="AL418" s="410"/>
      <c r="AM418" s="410"/>
      <c r="AN418" s="410"/>
      <c r="AO418" s="410"/>
      <c r="AP418" s="410"/>
      <c r="AQ418" s="410"/>
      <c r="AR418" s="410"/>
      <c r="AS418" s="230"/>
      <c r="AV418" s="233"/>
      <c r="AW418" s="410"/>
      <c r="AX418" s="410"/>
      <c r="AY418" s="410"/>
      <c r="AZ418" s="410"/>
      <c r="BA418" s="410"/>
      <c r="BB418" s="410"/>
      <c r="BC418" s="410"/>
      <c r="BD418" s="410"/>
      <c r="BE418" s="410"/>
      <c r="BF418" s="410"/>
      <c r="BG418" s="410"/>
      <c r="BH418" s="410"/>
      <c r="BI418" s="410"/>
      <c r="BJ418" s="410"/>
      <c r="BK418" s="410"/>
      <c r="BL418" s="410"/>
      <c r="BM418" s="410"/>
      <c r="BN418" s="410"/>
      <c r="BO418" s="410"/>
      <c r="BP418" s="410"/>
      <c r="BQ418" s="410"/>
      <c r="BR418" s="410"/>
      <c r="BS418" s="410"/>
      <c r="BT418" s="410"/>
      <c r="BU418" s="410"/>
      <c r="BV418" s="410"/>
      <c r="BW418" s="410"/>
      <c r="BX418" s="410"/>
      <c r="BY418" s="410"/>
      <c r="BZ418" s="410"/>
      <c r="CA418" s="410"/>
      <c r="CB418" s="410"/>
      <c r="CC418" s="410"/>
      <c r="CD418" s="410"/>
      <c r="CE418" s="410"/>
      <c r="CF418" s="410"/>
      <c r="CG418" s="410"/>
      <c r="CH418" s="410"/>
      <c r="CI418" s="410"/>
      <c r="CJ418" s="410"/>
      <c r="CK418" s="410"/>
      <c r="CL418" s="410"/>
      <c r="CM418" s="230"/>
    </row>
    <row r="419" spans="2:91" ht="12.75" customHeight="1" x14ac:dyDescent="0.2">
      <c r="B419" s="272"/>
      <c r="C419" s="411"/>
      <c r="D419" s="411"/>
      <c r="E419" s="411"/>
      <c r="F419" s="411"/>
      <c r="G419" s="411"/>
      <c r="H419" s="411"/>
      <c r="I419" s="411"/>
      <c r="J419" s="411"/>
      <c r="K419" s="411"/>
      <c r="L419" s="411"/>
      <c r="M419" s="411"/>
      <c r="N419" s="411"/>
      <c r="O419" s="411"/>
      <c r="P419" s="411"/>
      <c r="Q419" s="411"/>
      <c r="R419" s="411"/>
      <c r="S419" s="411"/>
      <c r="T419" s="411"/>
      <c r="U419" s="411"/>
      <c r="V419" s="411"/>
      <c r="W419" s="411"/>
      <c r="X419" s="411"/>
      <c r="Y419" s="411"/>
      <c r="Z419" s="411"/>
      <c r="AA419" s="411"/>
      <c r="AB419" s="411"/>
      <c r="AC419" s="411"/>
      <c r="AD419" s="411"/>
      <c r="AE419" s="411"/>
      <c r="AF419" s="411"/>
      <c r="AG419" s="411"/>
      <c r="AH419" s="411"/>
      <c r="AI419" s="411"/>
      <c r="AJ419" s="411"/>
      <c r="AK419" s="411"/>
      <c r="AL419" s="411"/>
      <c r="AM419" s="411"/>
      <c r="AN419" s="411"/>
      <c r="AO419" s="411"/>
      <c r="AP419" s="411"/>
      <c r="AQ419" s="411"/>
      <c r="AR419" s="411"/>
      <c r="AS419" s="254"/>
      <c r="AV419" s="272"/>
      <c r="AW419" s="411"/>
      <c r="AX419" s="411"/>
      <c r="AY419" s="411"/>
      <c r="AZ419" s="411"/>
      <c r="BA419" s="411"/>
      <c r="BB419" s="411"/>
      <c r="BC419" s="411"/>
      <c r="BD419" s="411"/>
      <c r="BE419" s="411"/>
      <c r="BF419" s="411"/>
      <c r="BG419" s="411"/>
      <c r="BH419" s="411"/>
      <c r="BI419" s="411"/>
      <c r="BJ419" s="411"/>
      <c r="BK419" s="411"/>
      <c r="BL419" s="411"/>
      <c r="BM419" s="411"/>
      <c r="BN419" s="411"/>
      <c r="BO419" s="411"/>
      <c r="BP419" s="411"/>
      <c r="BQ419" s="411"/>
      <c r="BR419" s="411"/>
      <c r="BS419" s="411"/>
      <c r="BT419" s="411"/>
      <c r="BU419" s="411"/>
      <c r="BV419" s="411"/>
      <c r="BW419" s="411"/>
      <c r="BX419" s="411"/>
      <c r="BY419" s="411"/>
      <c r="BZ419" s="411"/>
      <c r="CA419" s="411"/>
      <c r="CB419" s="411"/>
      <c r="CC419" s="411"/>
      <c r="CD419" s="411"/>
      <c r="CE419" s="411"/>
      <c r="CF419" s="411"/>
      <c r="CG419" s="411"/>
      <c r="CH419" s="411"/>
      <c r="CI419" s="411"/>
      <c r="CJ419" s="411"/>
      <c r="CK419" s="411"/>
      <c r="CL419" s="411"/>
      <c r="CM419" s="254"/>
    </row>
    <row r="422" spans="2:91" ht="12.75" customHeight="1" x14ac:dyDescent="0.2">
      <c r="B422" s="226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27"/>
      <c r="AC422" s="227"/>
      <c r="AD422" s="227"/>
      <c r="AE422" s="227"/>
      <c r="AF422" s="227"/>
      <c r="AG422" s="227"/>
      <c r="AH422" s="227"/>
      <c r="AI422" s="227"/>
      <c r="AJ422" s="227"/>
      <c r="AK422" s="227"/>
      <c r="AL422" s="227"/>
      <c r="AM422" s="227"/>
      <c r="AN422" s="227"/>
      <c r="AO422" s="227"/>
      <c r="AP422" s="227"/>
      <c r="AQ422" s="227"/>
      <c r="AR422" s="227"/>
      <c r="AS422" s="228"/>
      <c r="AV422" s="226"/>
      <c r="AW422" s="227"/>
      <c r="AX422" s="227"/>
      <c r="AY422" s="227"/>
      <c r="AZ422" s="227"/>
      <c r="BA422" s="227"/>
      <c r="BB422" s="227"/>
      <c r="BC422" s="227"/>
      <c r="BD422" s="227"/>
      <c r="BE422" s="227"/>
      <c r="BF422" s="227"/>
      <c r="BG422" s="227"/>
      <c r="BH422" s="227"/>
      <c r="BI422" s="227"/>
      <c r="BJ422" s="227"/>
      <c r="BK422" s="227"/>
      <c r="BL422" s="227"/>
      <c r="BM422" s="227"/>
      <c r="BN422" s="227"/>
      <c r="BO422" s="227"/>
      <c r="BP422" s="227"/>
      <c r="BQ422" s="227"/>
      <c r="BR422" s="227"/>
      <c r="BS422" s="227"/>
      <c r="BT422" s="227"/>
      <c r="BU422" s="227"/>
      <c r="BV422" s="227"/>
      <c r="BW422" s="227"/>
      <c r="BX422" s="227"/>
      <c r="BY422" s="227"/>
      <c r="BZ422" s="227"/>
      <c r="CA422" s="227"/>
      <c r="CB422" s="227"/>
      <c r="CC422" s="227"/>
      <c r="CD422" s="227"/>
      <c r="CE422" s="227"/>
      <c r="CF422" s="227"/>
      <c r="CG422" s="227"/>
      <c r="CH422" s="227"/>
      <c r="CI422" s="227"/>
      <c r="CJ422" s="227"/>
      <c r="CK422" s="227"/>
      <c r="CL422" s="227"/>
      <c r="CM422" s="228"/>
    </row>
    <row r="423" spans="2:91" ht="12.75" customHeight="1" x14ac:dyDescent="0.2">
      <c r="B423" s="229"/>
      <c r="C423" s="424" t="s">
        <v>168</v>
      </c>
      <c r="D423" s="424"/>
      <c r="E423" s="424"/>
      <c r="F423" s="424"/>
      <c r="G423" s="424"/>
      <c r="H423" s="424"/>
      <c r="I423" s="424"/>
      <c r="J423" s="424"/>
      <c r="K423" s="424"/>
      <c r="L423" s="425">
        <f>'July 1 to 15, 2018'!A34</f>
        <v>25</v>
      </c>
      <c r="M423" s="426"/>
      <c r="N423" s="429">
        <f>'July 1 to 15, 2018'!B34</f>
        <v>0</v>
      </c>
      <c r="O423" s="429"/>
      <c r="P423" s="429"/>
      <c r="Q423" s="429"/>
      <c r="R423" s="429"/>
      <c r="S423" s="429"/>
      <c r="T423" s="429"/>
      <c r="U423" s="429"/>
      <c r="V423" s="429"/>
      <c r="W423" s="429"/>
      <c r="X423" s="430"/>
      <c r="Y423" s="433" t="s">
        <v>190</v>
      </c>
      <c r="Z423" s="434"/>
      <c r="AA423" s="434"/>
      <c r="AB423" s="434"/>
      <c r="AC423" s="434"/>
      <c r="AD423" s="434"/>
      <c r="AE423" s="434"/>
      <c r="AF423" s="434"/>
      <c r="AG423" s="434"/>
      <c r="AH423" s="434"/>
      <c r="AI423" s="435"/>
      <c r="AJ423" s="227"/>
      <c r="AK423" s="227"/>
      <c r="AL423" s="227"/>
      <c r="AM423" s="227"/>
      <c r="AN423" s="227"/>
      <c r="AO423" s="227"/>
      <c r="AP423" s="227"/>
      <c r="AQ423" s="227"/>
      <c r="AR423" s="228"/>
      <c r="AS423" s="230"/>
      <c r="AV423" s="229"/>
      <c r="AW423" s="424" t="s">
        <v>168</v>
      </c>
      <c r="AX423" s="424"/>
      <c r="AY423" s="424"/>
      <c r="AZ423" s="424"/>
      <c r="BA423" s="424"/>
      <c r="BB423" s="424"/>
      <c r="BC423" s="424"/>
      <c r="BD423" s="424"/>
      <c r="BE423" s="424"/>
      <c r="BF423" s="425">
        <f>'July 1 to 15, 2018'!A35</f>
        <v>26</v>
      </c>
      <c r="BG423" s="426"/>
      <c r="BH423" s="429">
        <f>'July 1 to 15, 2018'!B35</f>
        <v>0</v>
      </c>
      <c r="BI423" s="429"/>
      <c r="BJ423" s="429"/>
      <c r="BK423" s="429"/>
      <c r="BL423" s="429"/>
      <c r="BM423" s="429"/>
      <c r="BN423" s="429"/>
      <c r="BO423" s="429"/>
      <c r="BP423" s="429"/>
      <c r="BQ423" s="429"/>
      <c r="BR423" s="430"/>
      <c r="BS423" s="433" t="s">
        <v>190</v>
      </c>
      <c r="BT423" s="434"/>
      <c r="BU423" s="434"/>
      <c r="BV423" s="434"/>
      <c r="BW423" s="434"/>
      <c r="BX423" s="434"/>
      <c r="BY423" s="434"/>
      <c r="BZ423" s="434"/>
      <c r="CA423" s="434"/>
      <c r="CB423" s="434"/>
      <c r="CC423" s="435"/>
      <c r="CD423" s="227"/>
      <c r="CE423" s="227"/>
      <c r="CF423" s="227"/>
      <c r="CG423" s="227"/>
      <c r="CH423" s="227"/>
      <c r="CI423" s="227"/>
      <c r="CJ423" s="227"/>
      <c r="CK423" s="227"/>
      <c r="CL423" s="228"/>
      <c r="CM423" s="230"/>
    </row>
    <row r="424" spans="2:91" ht="12.75" customHeight="1" x14ac:dyDescent="0.2">
      <c r="B424" s="229"/>
      <c r="C424" s="424"/>
      <c r="D424" s="424"/>
      <c r="E424" s="424"/>
      <c r="F424" s="424"/>
      <c r="G424" s="424"/>
      <c r="H424" s="424"/>
      <c r="I424" s="424"/>
      <c r="J424" s="424"/>
      <c r="K424" s="424"/>
      <c r="L424" s="427"/>
      <c r="M424" s="428"/>
      <c r="N424" s="431"/>
      <c r="O424" s="431"/>
      <c r="P424" s="431"/>
      <c r="Q424" s="431"/>
      <c r="R424" s="431"/>
      <c r="S424" s="431"/>
      <c r="T424" s="431"/>
      <c r="U424" s="431"/>
      <c r="V424" s="431"/>
      <c r="W424" s="431"/>
      <c r="X424" s="432"/>
      <c r="Y424" s="436"/>
      <c r="Z424" s="437"/>
      <c r="AA424" s="437"/>
      <c r="AB424" s="437"/>
      <c r="AC424" s="437"/>
      <c r="AD424" s="437"/>
      <c r="AE424" s="437"/>
      <c r="AF424" s="437"/>
      <c r="AG424" s="437"/>
      <c r="AH424" s="437"/>
      <c r="AI424" s="438"/>
      <c r="AJ424" s="231"/>
      <c r="AK424" s="231"/>
      <c r="AL424" s="231"/>
      <c r="AM424" s="231"/>
      <c r="AN424" s="231"/>
      <c r="AO424" s="231"/>
      <c r="AP424" s="231"/>
      <c r="AQ424" s="231"/>
      <c r="AR424" s="232"/>
      <c r="AS424" s="230"/>
      <c r="AV424" s="229"/>
      <c r="AW424" s="424"/>
      <c r="AX424" s="424"/>
      <c r="AY424" s="424"/>
      <c r="AZ424" s="424"/>
      <c r="BA424" s="424"/>
      <c r="BB424" s="424"/>
      <c r="BC424" s="424"/>
      <c r="BD424" s="424"/>
      <c r="BE424" s="424"/>
      <c r="BF424" s="427"/>
      <c r="BG424" s="428"/>
      <c r="BH424" s="431"/>
      <c r="BI424" s="431"/>
      <c r="BJ424" s="431"/>
      <c r="BK424" s="431"/>
      <c r="BL424" s="431"/>
      <c r="BM424" s="431"/>
      <c r="BN424" s="431"/>
      <c r="BO424" s="431"/>
      <c r="BP424" s="431"/>
      <c r="BQ424" s="431"/>
      <c r="BR424" s="432"/>
      <c r="BS424" s="436"/>
      <c r="BT424" s="437"/>
      <c r="BU424" s="437"/>
      <c r="BV424" s="437"/>
      <c r="BW424" s="437"/>
      <c r="BX424" s="437"/>
      <c r="BY424" s="437"/>
      <c r="BZ424" s="437"/>
      <c r="CA424" s="437"/>
      <c r="CB424" s="437"/>
      <c r="CC424" s="438"/>
      <c r="CD424" s="231"/>
      <c r="CE424" s="231"/>
      <c r="CF424" s="231"/>
      <c r="CG424" s="231"/>
      <c r="CH424" s="231"/>
      <c r="CI424" s="231"/>
      <c r="CJ424" s="231"/>
      <c r="CK424" s="231"/>
      <c r="CL424" s="232"/>
      <c r="CM424" s="230"/>
    </row>
    <row r="425" spans="2:91" ht="12.75" customHeight="1" x14ac:dyDescent="0.2">
      <c r="B425" s="229"/>
      <c r="C425" s="439" t="s">
        <v>169</v>
      </c>
      <c r="D425" s="440"/>
      <c r="E425" s="440"/>
      <c r="F425" s="440"/>
      <c r="G425" s="440"/>
      <c r="H425" s="440"/>
      <c r="I425" s="440"/>
      <c r="J425" s="440"/>
      <c r="K425" s="441"/>
      <c r="L425" s="445">
        <f>'July 1 to 15, 2018'!C34</f>
        <v>0</v>
      </c>
      <c r="M425" s="446"/>
      <c r="N425" s="446"/>
      <c r="O425" s="446"/>
      <c r="P425" s="446"/>
      <c r="Q425" s="446"/>
      <c r="R425" s="446"/>
      <c r="S425" s="446"/>
      <c r="T425" s="446"/>
      <c r="U425" s="446"/>
      <c r="V425" s="446"/>
      <c r="W425" s="446"/>
      <c r="X425" s="447"/>
      <c r="Y425" s="436"/>
      <c r="Z425" s="437"/>
      <c r="AA425" s="437"/>
      <c r="AB425" s="437"/>
      <c r="AC425" s="437"/>
      <c r="AD425" s="437"/>
      <c r="AE425" s="437"/>
      <c r="AF425" s="437"/>
      <c r="AG425" s="437"/>
      <c r="AH425" s="437"/>
      <c r="AI425" s="438"/>
      <c r="AJ425" s="231"/>
      <c r="AK425" s="231"/>
      <c r="AL425" s="231"/>
      <c r="AM425" s="231"/>
      <c r="AN425" s="231"/>
      <c r="AO425" s="231"/>
      <c r="AP425" s="231"/>
      <c r="AQ425" s="231"/>
      <c r="AR425" s="232"/>
      <c r="AS425" s="230"/>
      <c r="AV425" s="229"/>
      <c r="AW425" s="439" t="s">
        <v>169</v>
      </c>
      <c r="AX425" s="440"/>
      <c r="AY425" s="440"/>
      <c r="AZ425" s="440"/>
      <c r="BA425" s="440"/>
      <c r="BB425" s="440"/>
      <c r="BC425" s="440"/>
      <c r="BD425" s="440"/>
      <c r="BE425" s="441"/>
      <c r="BF425" s="445">
        <f>'July 1 to 15, 2018'!C35</f>
        <v>0</v>
      </c>
      <c r="BG425" s="446"/>
      <c r="BH425" s="446"/>
      <c r="BI425" s="446"/>
      <c r="BJ425" s="446"/>
      <c r="BK425" s="446"/>
      <c r="BL425" s="446"/>
      <c r="BM425" s="446"/>
      <c r="BN425" s="446"/>
      <c r="BO425" s="446"/>
      <c r="BP425" s="446"/>
      <c r="BQ425" s="446"/>
      <c r="BR425" s="447"/>
      <c r="BS425" s="436"/>
      <c r="BT425" s="437"/>
      <c r="BU425" s="437"/>
      <c r="BV425" s="437"/>
      <c r="BW425" s="437"/>
      <c r="BX425" s="437"/>
      <c r="BY425" s="437"/>
      <c r="BZ425" s="437"/>
      <c r="CA425" s="437"/>
      <c r="CB425" s="437"/>
      <c r="CC425" s="438"/>
      <c r="CD425" s="231"/>
      <c r="CE425" s="231"/>
      <c r="CF425" s="231"/>
      <c r="CG425" s="231"/>
      <c r="CH425" s="231"/>
      <c r="CI425" s="231"/>
      <c r="CJ425" s="231"/>
      <c r="CK425" s="231"/>
      <c r="CL425" s="232"/>
      <c r="CM425" s="230"/>
    </row>
    <row r="426" spans="2:91" ht="12.75" customHeight="1" x14ac:dyDescent="0.2">
      <c r="B426" s="233"/>
      <c r="C426" s="442"/>
      <c r="D426" s="443"/>
      <c r="E426" s="443"/>
      <c r="F426" s="443"/>
      <c r="G426" s="443"/>
      <c r="H426" s="443"/>
      <c r="I426" s="443"/>
      <c r="J426" s="443"/>
      <c r="K426" s="444"/>
      <c r="L426" s="442"/>
      <c r="M426" s="443"/>
      <c r="N426" s="443"/>
      <c r="O426" s="443"/>
      <c r="P426" s="443"/>
      <c r="Q426" s="443"/>
      <c r="R426" s="443"/>
      <c r="S426" s="443"/>
      <c r="T426" s="443"/>
      <c r="U426" s="443"/>
      <c r="V426" s="443"/>
      <c r="W426" s="443"/>
      <c r="X426" s="444"/>
      <c r="Y426" s="448" t="str">
        <f>'July 1 to 15, 2018'!B6</f>
        <v>December 15, 2018</v>
      </c>
      <c r="Z426" s="449"/>
      <c r="AA426" s="449"/>
      <c r="AB426" s="449"/>
      <c r="AC426" s="449"/>
      <c r="AD426" s="449"/>
      <c r="AE426" s="449"/>
      <c r="AF426" s="449"/>
      <c r="AG426" s="449"/>
      <c r="AH426" s="449"/>
      <c r="AI426" s="450"/>
      <c r="AJ426" s="234"/>
      <c r="AK426" s="234"/>
      <c r="AL426" s="234"/>
      <c r="AM426" s="234"/>
      <c r="AN426" s="234"/>
      <c r="AO426" s="234"/>
      <c r="AP426" s="234"/>
      <c r="AQ426" s="234"/>
      <c r="AR426" s="235"/>
      <c r="AS426" s="230"/>
      <c r="AV426" s="233"/>
      <c r="AW426" s="442"/>
      <c r="AX426" s="443"/>
      <c r="AY426" s="443"/>
      <c r="AZ426" s="443"/>
      <c r="BA426" s="443"/>
      <c r="BB426" s="443"/>
      <c r="BC426" s="443"/>
      <c r="BD426" s="443"/>
      <c r="BE426" s="444"/>
      <c r="BF426" s="442"/>
      <c r="BG426" s="443"/>
      <c r="BH426" s="443"/>
      <c r="BI426" s="443"/>
      <c r="BJ426" s="443"/>
      <c r="BK426" s="443"/>
      <c r="BL426" s="443"/>
      <c r="BM426" s="443"/>
      <c r="BN426" s="443"/>
      <c r="BO426" s="443"/>
      <c r="BP426" s="443"/>
      <c r="BQ426" s="443"/>
      <c r="BR426" s="444"/>
      <c r="BS426" s="448" t="str">
        <f>'July 1 to 15, 2018'!B6</f>
        <v>December 15, 2018</v>
      </c>
      <c r="BT426" s="449"/>
      <c r="BU426" s="449"/>
      <c r="BV426" s="449"/>
      <c r="BW426" s="449"/>
      <c r="BX426" s="449"/>
      <c r="BY426" s="449"/>
      <c r="BZ426" s="449"/>
      <c r="CA426" s="449"/>
      <c r="CB426" s="449"/>
      <c r="CC426" s="450"/>
      <c r="CD426" s="234"/>
      <c r="CE426" s="234"/>
      <c r="CF426" s="234"/>
      <c r="CG426" s="234"/>
      <c r="CH426" s="234"/>
      <c r="CI426" s="234"/>
      <c r="CJ426" s="234"/>
      <c r="CK426" s="234"/>
      <c r="CL426" s="235"/>
      <c r="CM426" s="230"/>
    </row>
    <row r="427" spans="2:91" ht="12.75" customHeight="1" x14ac:dyDescent="0.2">
      <c r="B427" s="236"/>
      <c r="J427" s="237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9"/>
      <c r="X427" s="239"/>
      <c r="Y427" s="239"/>
      <c r="Z427" s="239"/>
      <c r="AA427" s="239"/>
      <c r="AB427" s="239"/>
      <c r="AC427" s="239"/>
      <c r="AD427" s="239"/>
      <c r="AE427" s="239"/>
      <c r="AF427" s="239"/>
      <c r="AG427" s="239"/>
      <c r="AH427" s="239"/>
      <c r="AI427" s="239"/>
      <c r="AJ427" s="239"/>
      <c r="AK427" s="239"/>
      <c r="AL427" s="239"/>
      <c r="AM427" s="239"/>
      <c r="AN427" s="239"/>
      <c r="AO427" s="239"/>
      <c r="AP427" s="239"/>
      <c r="AQ427" s="239"/>
      <c r="AR427" s="239"/>
      <c r="AS427" s="230"/>
      <c r="AV427" s="236"/>
      <c r="BD427" s="237"/>
      <c r="BE427" s="238"/>
      <c r="BF427" s="238"/>
      <c r="BG427" s="238"/>
      <c r="BH427" s="238"/>
      <c r="BI427" s="238"/>
      <c r="BJ427" s="238"/>
      <c r="BK427" s="238"/>
      <c r="BL427" s="238"/>
      <c r="BM427" s="238"/>
      <c r="BN427" s="238"/>
      <c r="BO427" s="238"/>
      <c r="BP427" s="238"/>
      <c r="BQ427" s="239"/>
      <c r="BR427" s="239"/>
      <c r="BS427" s="239"/>
      <c r="BT427" s="239"/>
      <c r="BU427" s="239"/>
      <c r="BV427" s="239"/>
      <c r="BW427" s="239"/>
      <c r="BX427" s="239"/>
      <c r="BY427" s="239"/>
      <c r="BZ427" s="239"/>
      <c r="CA427" s="239"/>
      <c r="CB427" s="239"/>
      <c r="CC427" s="239"/>
      <c r="CD427" s="239"/>
      <c r="CE427" s="239"/>
      <c r="CF427" s="239"/>
      <c r="CG427" s="239"/>
      <c r="CH427" s="239"/>
      <c r="CI427" s="239"/>
      <c r="CJ427" s="239"/>
      <c r="CK427" s="239"/>
      <c r="CL427" s="239"/>
      <c r="CM427" s="230"/>
    </row>
    <row r="428" spans="2:91" ht="12.75" customHeight="1" x14ac:dyDescent="0.2">
      <c r="B428" s="233"/>
      <c r="C428" s="240"/>
      <c r="D428" s="241"/>
      <c r="E428" s="241"/>
      <c r="F428" s="241"/>
      <c r="G428" s="241"/>
      <c r="H428" s="241"/>
      <c r="I428" s="241"/>
      <c r="J428" s="241"/>
      <c r="K428" s="241"/>
      <c r="L428" s="241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  <c r="AS428" s="230"/>
      <c r="AV428" s="233"/>
      <c r="AW428" s="240"/>
      <c r="AX428" s="241"/>
      <c r="AY428" s="241"/>
      <c r="AZ428" s="241"/>
      <c r="BA428" s="241"/>
      <c r="BB428" s="241"/>
      <c r="BC428" s="241"/>
      <c r="BD428" s="241"/>
      <c r="BE428" s="241"/>
      <c r="BF428" s="241"/>
      <c r="BG428" s="239"/>
      <c r="BH428" s="239"/>
      <c r="BI428" s="239"/>
      <c r="BJ428" s="239"/>
      <c r="BK428" s="239"/>
      <c r="BL428" s="239"/>
      <c r="BM428" s="239"/>
      <c r="BN428" s="239"/>
      <c r="BO428" s="239"/>
      <c r="BP428" s="239"/>
      <c r="BQ428" s="239"/>
      <c r="BR428" s="239"/>
      <c r="BS428" s="239"/>
      <c r="BT428" s="239"/>
      <c r="CM428" s="230"/>
    </row>
    <row r="429" spans="2:91" ht="12.75" customHeight="1" x14ac:dyDescent="0.2">
      <c r="B429" s="242"/>
      <c r="C429" s="451" t="s">
        <v>170</v>
      </c>
      <c r="D429" s="452"/>
      <c r="E429" s="452"/>
      <c r="F429" s="452"/>
      <c r="G429" s="452"/>
      <c r="H429" s="452"/>
      <c r="I429" s="243"/>
      <c r="J429" s="244"/>
      <c r="K429" s="244"/>
      <c r="L429" s="244"/>
      <c r="M429" s="244"/>
      <c r="N429" s="244"/>
      <c r="O429" s="244"/>
      <c r="P429" s="244"/>
      <c r="Q429" s="245"/>
      <c r="R429" s="404">
        <f>'July 1 to 15, 2018'!AL34</f>
        <v>0</v>
      </c>
      <c r="S429" s="419"/>
      <c r="T429" s="419"/>
      <c r="U429" s="419"/>
      <c r="V429" s="419"/>
      <c r="W429" s="244"/>
      <c r="X429" s="246"/>
      <c r="Y429" s="239"/>
      <c r="Z429" s="239"/>
      <c r="AA429" s="453" t="s">
        <v>191</v>
      </c>
      <c r="AB429" s="454"/>
      <c r="AC429" s="454"/>
      <c r="AD429" s="454"/>
      <c r="AE429" s="454"/>
      <c r="AF429" s="454"/>
      <c r="AG429" s="454"/>
      <c r="AH429" s="454"/>
      <c r="AI429" s="454"/>
      <c r="AJ429" s="454"/>
      <c r="AK429" s="454"/>
      <c r="AL429" s="454"/>
      <c r="AM429" s="454"/>
      <c r="AN429" s="454"/>
      <c r="AO429" s="454"/>
      <c r="AP429" s="454"/>
      <c r="AQ429" s="454"/>
      <c r="AR429" s="455"/>
      <c r="AS429" s="230"/>
      <c r="AV429" s="242"/>
      <c r="AW429" s="451" t="s">
        <v>170</v>
      </c>
      <c r="AX429" s="452"/>
      <c r="AY429" s="452"/>
      <c r="AZ429" s="452"/>
      <c r="BA429" s="452"/>
      <c r="BB429" s="452"/>
      <c r="BC429" s="243"/>
      <c r="BD429" s="244"/>
      <c r="BE429" s="244"/>
      <c r="BF429" s="244"/>
      <c r="BG429" s="244"/>
      <c r="BH429" s="244"/>
      <c r="BI429" s="244"/>
      <c r="BJ429" s="244"/>
      <c r="BK429" s="245"/>
      <c r="BL429" s="404">
        <f>'July 1 to 15, 2018'!AL35</f>
        <v>0</v>
      </c>
      <c r="BM429" s="419"/>
      <c r="BN429" s="419"/>
      <c r="BO429" s="419"/>
      <c r="BP429" s="419"/>
      <c r="BQ429" s="244"/>
      <c r="BR429" s="246"/>
      <c r="BS429" s="239"/>
      <c r="BT429" s="239"/>
      <c r="BU429" s="453" t="s">
        <v>191</v>
      </c>
      <c r="BV429" s="454"/>
      <c r="BW429" s="454"/>
      <c r="BX429" s="454"/>
      <c r="BY429" s="454"/>
      <c r="BZ429" s="454"/>
      <c r="CA429" s="454"/>
      <c r="CB429" s="454"/>
      <c r="CC429" s="454"/>
      <c r="CD429" s="454"/>
      <c r="CE429" s="454"/>
      <c r="CF429" s="454"/>
      <c r="CG429" s="454"/>
      <c r="CH429" s="454"/>
      <c r="CI429" s="454"/>
      <c r="CJ429" s="454"/>
      <c r="CK429" s="454"/>
      <c r="CL429" s="455"/>
      <c r="CM429" s="230"/>
    </row>
    <row r="430" spans="2:91" ht="12.75" customHeight="1" x14ac:dyDescent="0.2">
      <c r="B430" s="247"/>
      <c r="C430" s="248"/>
      <c r="D430" s="249" t="s">
        <v>189</v>
      </c>
      <c r="E430" s="250"/>
      <c r="F430" s="250"/>
      <c r="G430" s="250"/>
      <c r="H430" s="250"/>
      <c r="I430" s="251"/>
      <c r="J430" s="252"/>
      <c r="K430" s="252"/>
      <c r="L430" s="402">
        <f>'July 1 to 15, 2018'!AI34</f>
        <v>0</v>
      </c>
      <c r="M430" s="403"/>
      <c r="N430" s="403"/>
      <c r="O430" s="403"/>
      <c r="P430" s="252"/>
      <c r="Q430" s="253"/>
      <c r="R430" s="252"/>
      <c r="S430" s="252"/>
      <c r="T430" s="252"/>
      <c r="U430" s="252"/>
      <c r="V430" s="252"/>
      <c r="W430" s="252"/>
      <c r="X430" s="254"/>
      <c r="Y430" s="239"/>
      <c r="Z430" s="239"/>
      <c r="AA430" s="255" t="s">
        <v>184</v>
      </c>
      <c r="AB430" s="256"/>
      <c r="AC430" s="256"/>
      <c r="AD430" s="257"/>
      <c r="AE430" s="257"/>
      <c r="AF430" s="257"/>
      <c r="AG430" s="256"/>
      <c r="AH430" s="256"/>
      <c r="AI430" s="256"/>
      <c r="AJ430" s="256"/>
      <c r="AK430" s="257"/>
      <c r="AL430" s="257"/>
      <c r="AM430" s="258"/>
      <c r="AN430" s="405">
        <f>'July 1 to 15, 2018'!BR34</f>
        <v>0</v>
      </c>
      <c r="AO430" s="405"/>
      <c r="AP430" s="405"/>
      <c r="AQ430" s="405"/>
      <c r="AR430" s="406"/>
      <c r="AS430" s="230"/>
      <c r="AV430" s="247"/>
      <c r="AW430" s="248"/>
      <c r="AX430" s="249" t="s">
        <v>189</v>
      </c>
      <c r="AY430" s="250"/>
      <c r="AZ430" s="250"/>
      <c r="BA430" s="250"/>
      <c r="BB430" s="250"/>
      <c r="BC430" s="251"/>
      <c r="BD430" s="252"/>
      <c r="BE430" s="252"/>
      <c r="BF430" s="402">
        <f>'July 1 to 15, 2018'!AI35</f>
        <v>0</v>
      </c>
      <c r="BG430" s="403"/>
      <c r="BH430" s="403"/>
      <c r="BI430" s="403"/>
      <c r="BJ430" s="252"/>
      <c r="BK430" s="253"/>
      <c r="BL430" s="252"/>
      <c r="BM430" s="252"/>
      <c r="BN430" s="252"/>
      <c r="BO430" s="252"/>
      <c r="BP430" s="252"/>
      <c r="BQ430" s="252"/>
      <c r="BR430" s="254"/>
      <c r="BS430" s="239"/>
      <c r="BT430" s="239"/>
      <c r="BU430" s="255" t="s">
        <v>184</v>
      </c>
      <c r="BV430" s="256"/>
      <c r="BW430" s="256"/>
      <c r="BX430" s="257"/>
      <c r="BY430" s="257"/>
      <c r="BZ430" s="257"/>
      <c r="CA430" s="256"/>
      <c r="CB430" s="256"/>
      <c r="CC430" s="256"/>
      <c r="CD430" s="256"/>
      <c r="CE430" s="257"/>
      <c r="CF430" s="257"/>
      <c r="CG430" s="258"/>
      <c r="CH430" s="405">
        <f>'July 1 to 15, 2018'!BR35</f>
        <v>0</v>
      </c>
      <c r="CI430" s="405"/>
      <c r="CJ430" s="405"/>
      <c r="CK430" s="405"/>
      <c r="CL430" s="406"/>
      <c r="CM430" s="230"/>
    </row>
    <row r="431" spans="2:91" ht="12.75" customHeight="1" x14ac:dyDescent="0.2">
      <c r="B431" s="247"/>
      <c r="C431" s="421" t="s">
        <v>171</v>
      </c>
      <c r="D431" s="422"/>
      <c r="E431" s="422"/>
      <c r="F431" s="422"/>
      <c r="G431" s="422"/>
      <c r="H431" s="422"/>
      <c r="I431" s="259"/>
      <c r="J431" s="257"/>
      <c r="K431" s="257"/>
      <c r="L431" s="405">
        <f>'July 1 to 15, 2018'!AS34</f>
        <v>0</v>
      </c>
      <c r="M431" s="423"/>
      <c r="N431" s="423"/>
      <c r="O431" s="423"/>
      <c r="P431" s="257"/>
      <c r="Q431" s="258"/>
      <c r="R431" s="405">
        <f>'July 1 to 15, 2018'!AT34</f>
        <v>0</v>
      </c>
      <c r="S431" s="423"/>
      <c r="T431" s="423"/>
      <c r="U431" s="423"/>
      <c r="V431" s="423"/>
      <c r="W431" s="257"/>
      <c r="X431" s="260"/>
      <c r="Y431" s="239"/>
      <c r="Z431" s="239"/>
      <c r="AA431" s="261" t="s">
        <v>139</v>
      </c>
      <c r="AB431" s="262"/>
      <c r="AC431" s="262"/>
      <c r="AD431" s="244"/>
      <c r="AE431" s="244"/>
      <c r="AF431" s="244"/>
      <c r="AG431" s="262"/>
      <c r="AH431" s="262"/>
      <c r="AI431" s="262"/>
      <c r="AJ431" s="262"/>
      <c r="AK431" s="244"/>
      <c r="AL431" s="244"/>
      <c r="AM431" s="245"/>
      <c r="AN431" s="244"/>
      <c r="AO431" s="244"/>
      <c r="AP431" s="244"/>
      <c r="AQ431" s="244"/>
      <c r="AR431" s="246"/>
      <c r="AS431" s="230"/>
      <c r="AV431" s="247"/>
      <c r="AW431" s="421" t="s">
        <v>171</v>
      </c>
      <c r="AX431" s="422"/>
      <c r="AY431" s="422"/>
      <c r="AZ431" s="422"/>
      <c r="BA431" s="422"/>
      <c r="BB431" s="422"/>
      <c r="BC431" s="259"/>
      <c r="BD431" s="257"/>
      <c r="BE431" s="257"/>
      <c r="BF431" s="405">
        <f>'July 1 to 15, 2018'!AS35</f>
        <v>0</v>
      </c>
      <c r="BG431" s="423"/>
      <c r="BH431" s="423"/>
      <c r="BI431" s="423"/>
      <c r="BJ431" s="257"/>
      <c r="BK431" s="258"/>
      <c r="BL431" s="405">
        <f>'July 1 to 15, 2018'!AT35</f>
        <v>0</v>
      </c>
      <c r="BM431" s="423"/>
      <c r="BN431" s="423"/>
      <c r="BO431" s="423"/>
      <c r="BP431" s="423"/>
      <c r="BQ431" s="257"/>
      <c r="BR431" s="260"/>
      <c r="BS431" s="239"/>
      <c r="BT431" s="239"/>
      <c r="BU431" s="261" t="s">
        <v>139</v>
      </c>
      <c r="BV431" s="262"/>
      <c r="BW431" s="262"/>
      <c r="BX431" s="244"/>
      <c r="BY431" s="244"/>
      <c r="BZ431" s="244"/>
      <c r="CA431" s="262"/>
      <c r="CB431" s="262"/>
      <c r="CC431" s="262"/>
      <c r="CD431" s="262"/>
      <c r="CE431" s="244"/>
      <c r="CF431" s="244"/>
      <c r="CG431" s="245"/>
      <c r="CH431" s="244"/>
      <c r="CI431" s="244"/>
      <c r="CJ431" s="244"/>
      <c r="CK431" s="244"/>
      <c r="CL431" s="246"/>
      <c r="CM431" s="230"/>
    </row>
    <row r="432" spans="2:91" ht="12.75" customHeight="1" x14ac:dyDescent="0.2">
      <c r="B432" s="233"/>
      <c r="C432" s="291" t="s">
        <v>172</v>
      </c>
      <c r="D432" s="292"/>
      <c r="E432" s="292"/>
      <c r="F432" s="292"/>
      <c r="G432" s="292"/>
      <c r="H432" s="292"/>
      <c r="I432" s="292"/>
      <c r="J432" s="257"/>
      <c r="K432" s="257"/>
      <c r="L432" s="257"/>
      <c r="M432" s="257"/>
      <c r="N432" s="257"/>
      <c r="O432" s="257"/>
      <c r="P432" s="257"/>
      <c r="Q432" s="258"/>
      <c r="R432" s="405">
        <f>'July 1 to 15, 2018'!AQ34</f>
        <v>0</v>
      </c>
      <c r="S432" s="405"/>
      <c r="T432" s="405"/>
      <c r="U432" s="405"/>
      <c r="V432" s="405"/>
      <c r="W432" s="257"/>
      <c r="X432" s="260"/>
      <c r="Y432" s="239"/>
      <c r="Z432" s="239"/>
      <c r="AA432" s="233"/>
      <c r="AB432" s="241" t="s">
        <v>140</v>
      </c>
      <c r="AC432" s="241"/>
      <c r="AD432" s="239"/>
      <c r="AE432" s="239"/>
      <c r="AF432" s="239"/>
      <c r="AG432" s="241"/>
      <c r="AH432" s="241"/>
      <c r="AI432" s="241"/>
      <c r="AJ432" s="241"/>
      <c r="AK432" s="239"/>
      <c r="AL432" s="239"/>
      <c r="AM432" s="265"/>
      <c r="AN432" s="414">
        <f>'July 1 to 15, 2018'!BI34</f>
        <v>0</v>
      </c>
      <c r="AO432" s="414"/>
      <c r="AP432" s="414"/>
      <c r="AQ432" s="414"/>
      <c r="AR432" s="420"/>
      <c r="AS432" s="230"/>
      <c r="AV432" s="233"/>
      <c r="AW432" s="291" t="s">
        <v>172</v>
      </c>
      <c r="AX432" s="292"/>
      <c r="AY432" s="292"/>
      <c r="AZ432" s="292"/>
      <c r="BA432" s="292"/>
      <c r="BB432" s="292"/>
      <c r="BC432" s="292"/>
      <c r="BD432" s="257"/>
      <c r="BE432" s="257"/>
      <c r="BF432" s="257"/>
      <c r="BG432" s="257"/>
      <c r="BH432" s="257"/>
      <c r="BI432" s="257"/>
      <c r="BJ432" s="257"/>
      <c r="BK432" s="258"/>
      <c r="BL432" s="405">
        <f>'July 1 to 15, 2018'!AQ35</f>
        <v>0</v>
      </c>
      <c r="BM432" s="405"/>
      <c r="BN432" s="405"/>
      <c r="BO432" s="405"/>
      <c r="BP432" s="405"/>
      <c r="BQ432" s="257"/>
      <c r="BR432" s="260"/>
      <c r="BS432" s="239"/>
      <c r="BT432" s="239"/>
      <c r="BU432" s="233"/>
      <c r="BV432" s="241" t="s">
        <v>140</v>
      </c>
      <c r="BW432" s="241"/>
      <c r="BX432" s="239"/>
      <c r="BY432" s="239"/>
      <c r="BZ432" s="239"/>
      <c r="CA432" s="241"/>
      <c r="CB432" s="241"/>
      <c r="CC432" s="241"/>
      <c r="CD432" s="241"/>
      <c r="CE432" s="239"/>
      <c r="CF432" s="239"/>
      <c r="CG432" s="265"/>
      <c r="CH432" s="414">
        <f>'July 1 to 15, 2018'!BI35</f>
        <v>0</v>
      </c>
      <c r="CI432" s="414"/>
      <c r="CJ432" s="414"/>
      <c r="CK432" s="414"/>
      <c r="CL432" s="420"/>
      <c r="CM432" s="230"/>
    </row>
    <row r="433" spans="2:91" ht="12.75" customHeight="1" x14ac:dyDescent="0.2">
      <c r="B433" s="266"/>
      <c r="C433" s="240"/>
      <c r="D433" s="240"/>
      <c r="E433" s="240"/>
      <c r="F433" s="240"/>
      <c r="G433" s="240"/>
      <c r="H433" s="267"/>
      <c r="I433" s="267"/>
      <c r="J433" s="267"/>
      <c r="K433" s="267"/>
      <c r="L433" s="267"/>
      <c r="M433" s="268"/>
      <c r="N433" s="268"/>
      <c r="O433" s="268"/>
      <c r="P433" s="239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  <c r="AA433" s="233"/>
      <c r="AB433" s="241" t="s">
        <v>141</v>
      </c>
      <c r="AC433" s="241"/>
      <c r="AD433" s="239"/>
      <c r="AE433" s="239"/>
      <c r="AF433" s="239"/>
      <c r="AG433" s="241"/>
      <c r="AH433" s="241"/>
      <c r="AI433" s="241"/>
      <c r="AJ433" s="241"/>
      <c r="AK433" s="239"/>
      <c r="AL433" s="239"/>
      <c r="AM433" s="265"/>
      <c r="AN433" s="414">
        <f>'July 1 to 15, 2018'!BJ34</f>
        <v>0</v>
      </c>
      <c r="AO433" s="414"/>
      <c r="AP433" s="414"/>
      <c r="AQ433" s="414"/>
      <c r="AR433" s="420"/>
      <c r="AS433" s="230"/>
      <c r="AV433" s="266"/>
      <c r="AW433" s="240"/>
      <c r="AX433" s="240"/>
      <c r="AY433" s="240"/>
      <c r="AZ433" s="240"/>
      <c r="BA433" s="240"/>
      <c r="BB433" s="267"/>
      <c r="BC433" s="267"/>
      <c r="BD433" s="267"/>
      <c r="BE433" s="267"/>
      <c r="BF433" s="267"/>
      <c r="BG433" s="268"/>
      <c r="BH433" s="268"/>
      <c r="BI433" s="268"/>
      <c r="BJ433" s="239"/>
      <c r="BK433" s="239"/>
      <c r="BL433" s="239"/>
      <c r="BM433" s="239"/>
      <c r="BN433" s="239"/>
      <c r="BO433" s="239"/>
      <c r="BP433" s="239"/>
      <c r="BQ433" s="239"/>
      <c r="BR433" s="239"/>
      <c r="BS433" s="239"/>
      <c r="BT433" s="239"/>
      <c r="BU433" s="233"/>
      <c r="BV433" s="241" t="s">
        <v>141</v>
      </c>
      <c r="BW433" s="241"/>
      <c r="BX433" s="239"/>
      <c r="BY433" s="239"/>
      <c r="BZ433" s="239"/>
      <c r="CA433" s="241"/>
      <c r="CB433" s="241"/>
      <c r="CC433" s="241"/>
      <c r="CD433" s="241"/>
      <c r="CE433" s="239"/>
      <c r="CF433" s="239"/>
      <c r="CG433" s="265"/>
      <c r="CH433" s="414">
        <f>'July 1 to 15, 2018'!BJ35</f>
        <v>0</v>
      </c>
      <c r="CI433" s="414"/>
      <c r="CJ433" s="414"/>
      <c r="CK433" s="414"/>
      <c r="CL433" s="420"/>
      <c r="CM433" s="230"/>
    </row>
    <row r="434" spans="2:91" ht="12.75" customHeight="1" x14ac:dyDescent="0.2">
      <c r="B434" s="266"/>
      <c r="C434" s="240"/>
      <c r="D434" s="240"/>
      <c r="E434" s="240"/>
      <c r="F434" s="240"/>
      <c r="G434" s="240"/>
      <c r="H434" s="267"/>
      <c r="I434" s="267"/>
      <c r="J434" s="267"/>
      <c r="K434" s="267"/>
      <c r="L434" s="267"/>
      <c r="M434" s="268"/>
      <c r="N434" s="268"/>
      <c r="O434" s="268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  <c r="AA434" s="233"/>
      <c r="AB434" s="241" t="s">
        <v>142</v>
      </c>
      <c r="AC434" s="241"/>
      <c r="AD434" s="239"/>
      <c r="AE434" s="239"/>
      <c r="AF434" s="239"/>
      <c r="AG434" s="241"/>
      <c r="AH434" s="241"/>
      <c r="AI434" s="241"/>
      <c r="AJ434" s="241"/>
      <c r="AK434" s="239"/>
      <c r="AL434" s="239"/>
      <c r="AM434" s="265"/>
      <c r="AN434" s="414">
        <f>'July 1 to 15, 2018'!BK34</f>
        <v>0</v>
      </c>
      <c r="AO434" s="414"/>
      <c r="AP434" s="414"/>
      <c r="AQ434" s="414"/>
      <c r="AR434" s="420"/>
      <c r="AS434" s="230"/>
      <c r="AV434" s="266"/>
      <c r="AW434" s="240"/>
      <c r="AX434" s="240"/>
      <c r="AY434" s="240"/>
      <c r="AZ434" s="240"/>
      <c r="BA434" s="240"/>
      <c r="BB434" s="267"/>
      <c r="BC434" s="267"/>
      <c r="BD434" s="267"/>
      <c r="BE434" s="267"/>
      <c r="BF434" s="267"/>
      <c r="BG434" s="268"/>
      <c r="BH434" s="268"/>
      <c r="BI434" s="268"/>
      <c r="BJ434" s="239"/>
      <c r="BK434" s="239"/>
      <c r="BL434" s="252"/>
      <c r="BM434" s="252"/>
      <c r="BN434" s="252"/>
      <c r="BO434" s="252"/>
      <c r="BP434" s="252"/>
      <c r="BQ434" s="239"/>
      <c r="BR434" s="239"/>
      <c r="BS434" s="239"/>
      <c r="BT434" s="239"/>
      <c r="BU434" s="233"/>
      <c r="BV434" s="241" t="s">
        <v>142</v>
      </c>
      <c r="BW434" s="241"/>
      <c r="BX434" s="239"/>
      <c r="BY434" s="239"/>
      <c r="BZ434" s="239"/>
      <c r="CA434" s="241"/>
      <c r="CB434" s="241"/>
      <c r="CC434" s="241"/>
      <c r="CD434" s="241"/>
      <c r="CE434" s="239"/>
      <c r="CF434" s="239"/>
      <c r="CG434" s="265"/>
      <c r="CH434" s="414">
        <f>'July 1 to 15, 2018'!BK35</f>
        <v>0</v>
      </c>
      <c r="CI434" s="414"/>
      <c r="CJ434" s="414"/>
      <c r="CK434" s="414"/>
      <c r="CL434" s="420"/>
      <c r="CM434" s="230"/>
    </row>
    <row r="435" spans="2:91" ht="12.75" customHeight="1" x14ac:dyDescent="0.2">
      <c r="B435" s="266"/>
      <c r="C435" s="269" t="s">
        <v>71</v>
      </c>
      <c r="D435" s="270"/>
      <c r="E435" s="270"/>
      <c r="F435" s="270"/>
      <c r="G435" s="270"/>
      <c r="H435" s="290"/>
      <c r="I435" s="290"/>
      <c r="J435" s="290"/>
      <c r="K435" s="290"/>
      <c r="L435" s="417">
        <f>L436+L437</f>
        <v>11</v>
      </c>
      <c r="M435" s="418"/>
      <c r="N435" s="418"/>
      <c r="O435" s="418"/>
      <c r="P435" s="418"/>
      <c r="Q435" s="245"/>
      <c r="R435" s="404"/>
      <c r="S435" s="419"/>
      <c r="T435" s="419"/>
      <c r="U435" s="419"/>
      <c r="V435" s="419"/>
      <c r="W435" s="244"/>
      <c r="X435" s="246"/>
      <c r="Y435" s="239"/>
      <c r="Z435" s="239"/>
      <c r="AA435" s="272"/>
      <c r="AB435" s="273"/>
      <c r="AC435" s="273"/>
      <c r="AD435" s="252"/>
      <c r="AE435" s="252"/>
      <c r="AF435" s="252"/>
      <c r="AG435" s="273"/>
      <c r="AH435" s="273"/>
      <c r="AI435" s="273"/>
      <c r="AJ435" s="273"/>
      <c r="AK435" s="252"/>
      <c r="AL435" s="252"/>
      <c r="AM435" s="253"/>
      <c r="AN435" s="252"/>
      <c r="AO435" s="252"/>
      <c r="AP435" s="252"/>
      <c r="AQ435" s="252"/>
      <c r="AR435" s="254"/>
      <c r="AS435" s="230"/>
      <c r="AV435" s="266"/>
      <c r="AW435" s="269" t="s">
        <v>71</v>
      </c>
      <c r="AX435" s="270"/>
      <c r="AY435" s="270"/>
      <c r="AZ435" s="270"/>
      <c r="BA435" s="270"/>
      <c r="BB435" s="290"/>
      <c r="BC435" s="290"/>
      <c r="BD435" s="290"/>
      <c r="BE435" s="290"/>
      <c r="BF435" s="417">
        <f>BF436+BF437</f>
        <v>11</v>
      </c>
      <c r="BG435" s="418"/>
      <c r="BH435" s="418"/>
      <c r="BI435" s="418"/>
      <c r="BJ435" s="418"/>
      <c r="BK435" s="245"/>
      <c r="BL435" s="239"/>
      <c r="BM435" s="239"/>
      <c r="BN435" s="239"/>
      <c r="BO435" s="239"/>
      <c r="BP435" s="239"/>
      <c r="BQ435" s="244"/>
      <c r="BR435" s="246"/>
      <c r="BS435" s="239"/>
      <c r="BT435" s="239"/>
      <c r="BU435" s="272"/>
      <c r="BV435" s="273"/>
      <c r="BW435" s="273"/>
      <c r="BX435" s="252"/>
      <c r="BY435" s="252"/>
      <c r="BZ435" s="252"/>
      <c r="CA435" s="273"/>
      <c r="CB435" s="273"/>
      <c r="CC435" s="273"/>
      <c r="CD435" s="273"/>
      <c r="CE435" s="252"/>
      <c r="CF435" s="252"/>
      <c r="CG435" s="253"/>
      <c r="CH435" s="252"/>
      <c r="CI435" s="252"/>
      <c r="CJ435" s="252"/>
      <c r="CK435" s="252"/>
      <c r="CL435" s="254"/>
      <c r="CM435" s="230"/>
    </row>
    <row r="436" spans="2:91" ht="12.75" customHeight="1" x14ac:dyDescent="0.2">
      <c r="B436" s="266"/>
      <c r="C436" s="266" t="s">
        <v>174</v>
      </c>
      <c r="D436" s="240"/>
      <c r="E436" s="240"/>
      <c r="F436" s="240"/>
      <c r="G436" s="240"/>
      <c r="H436" s="268"/>
      <c r="I436" s="268"/>
      <c r="J436" s="268"/>
      <c r="K436" s="268"/>
      <c r="L436" s="414">
        <f>'July 1 to 15, 2018'!AM34</f>
        <v>11</v>
      </c>
      <c r="M436" s="415"/>
      <c r="N436" s="415"/>
      <c r="O436" s="415"/>
      <c r="P436" s="239"/>
      <c r="Q436" s="265"/>
      <c r="R436" s="239"/>
      <c r="S436" s="239"/>
      <c r="T436" s="239"/>
      <c r="U436" s="239"/>
      <c r="V436" s="239"/>
      <c r="W436" s="239"/>
      <c r="X436" s="230"/>
      <c r="Y436" s="239"/>
      <c r="Z436" s="239"/>
      <c r="AA436" s="261" t="s">
        <v>143</v>
      </c>
      <c r="AB436" s="262"/>
      <c r="AC436" s="262"/>
      <c r="AD436" s="244"/>
      <c r="AE436" s="244"/>
      <c r="AF436" s="244"/>
      <c r="AG436" s="262"/>
      <c r="AH436" s="262"/>
      <c r="AI436" s="262"/>
      <c r="AJ436" s="262"/>
      <c r="AK436" s="244"/>
      <c r="AL436" s="246"/>
      <c r="AM436" s="245"/>
      <c r="AN436" s="244"/>
      <c r="AO436" s="244"/>
      <c r="AP436" s="244"/>
      <c r="AQ436" s="244"/>
      <c r="AR436" s="246"/>
      <c r="AS436" s="230"/>
      <c r="AV436" s="266"/>
      <c r="AW436" s="266" t="s">
        <v>174</v>
      </c>
      <c r="AX436" s="240"/>
      <c r="AY436" s="240"/>
      <c r="AZ436" s="240"/>
      <c r="BA436" s="240"/>
      <c r="BB436" s="268"/>
      <c r="BC436" s="268"/>
      <c r="BD436" s="268"/>
      <c r="BE436" s="268"/>
      <c r="BF436" s="414">
        <f>'July 1 to 15, 2018'!AM35</f>
        <v>11</v>
      </c>
      <c r="BG436" s="415"/>
      <c r="BH436" s="415"/>
      <c r="BI436" s="415"/>
      <c r="BJ436" s="239"/>
      <c r="BK436" s="265"/>
      <c r="BL436" s="239"/>
      <c r="BM436" s="239"/>
      <c r="BN436" s="239"/>
      <c r="BO436" s="239"/>
      <c r="BP436" s="239"/>
      <c r="BQ436" s="239"/>
      <c r="BR436" s="230"/>
      <c r="BS436" s="239"/>
      <c r="BT436" s="239"/>
      <c r="BU436" s="261" t="s">
        <v>143</v>
      </c>
      <c r="BV436" s="262"/>
      <c r="BW436" s="262"/>
      <c r="BX436" s="244"/>
      <c r="BY436" s="244"/>
      <c r="BZ436" s="244"/>
      <c r="CA436" s="262"/>
      <c r="CB436" s="262"/>
      <c r="CC436" s="262"/>
      <c r="CD436" s="262"/>
      <c r="CE436" s="244"/>
      <c r="CF436" s="246"/>
      <c r="CG436" s="245"/>
      <c r="CH436" s="244"/>
      <c r="CI436" s="244"/>
      <c r="CJ436" s="244"/>
      <c r="CK436" s="244"/>
      <c r="CL436" s="246"/>
      <c r="CM436" s="230"/>
    </row>
    <row r="437" spans="2:91" ht="12.75" customHeight="1" x14ac:dyDescent="0.2">
      <c r="B437" s="266"/>
      <c r="C437" s="274" t="s">
        <v>145</v>
      </c>
      <c r="D437" s="275"/>
      <c r="E437" s="275"/>
      <c r="F437" s="275"/>
      <c r="G437" s="275"/>
      <c r="H437" s="276"/>
      <c r="I437" s="276"/>
      <c r="J437" s="276"/>
      <c r="K437" s="276"/>
      <c r="L437" s="402">
        <f>'July 1 to 15, 2018'!AN428+'July 1 to 15, 2018'!AO34</f>
        <v>0</v>
      </c>
      <c r="M437" s="403"/>
      <c r="N437" s="403"/>
      <c r="O437" s="403"/>
      <c r="P437" s="252"/>
      <c r="Q437" s="253"/>
      <c r="R437" s="252"/>
      <c r="S437" s="252"/>
      <c r="T437" s="252"/>
      <c r="U437" s="252"/>
      <c r="V437" s="252"/>
      <c r="W437" s="252"/>
      <c r="X437" s="254"/>
      <c r="Y437" s="239"/>
      <c r="Z437" s="239"/>
      <c r="AA437" s="233"/>
      <c r="AB437" s="241" t="s">
        <v>144</v>
      </c>
      <c r="AC437" s="241"/>
      <c r="AD437" s="239"/>
      <c r="AE437" s="239"/>
      <c r="AF437" s="239"/>
      <c r="AG437" s="241"/>
      <c r="AH437" s="241"/>
      <c r="AI437" s="241"/>
      <c r="AJ437" s="241"/>
      <c r="AK437" s="239"/>
      <c r="AL437" s="230"/>
      <c r="AM437" s="265"/>
      <c r="AN437" s="414">
        <f>'July 1 to 15, 2018'!BM34</f>
        <v>0</v>
      </c>
      <c r="AO437" s="414"/>
      <c r="AP437" s="414"/>
      <c r="AQ437" s="414"/>
      <c r="AR437" s="420"/>
      <c r="AS437" s="230"/>
      <c r="AV437" s="266"/>
      <c r="AW437" s="274" t="s">
        <v>145</v>
      </c>
      <c r="AX437" s="275"/>
      <c r="AY437" s="275"/>
      <c r="AZ437" s="275"/>
      <c r="BA437" s="275"/>
      <c r="BB437" s="276"/>
      <c r="BC437" s="276"/>
      <c r="BD437" s="276"/>
      <c r="BE437" s="276"/>
      <c r="BF437" s="402">
        <f>'July 1 to 15, 2018'!CH428+'July 1 to 15, 2018'!AO35</f>
        <v>0</v>
      </c>
      <c r="BG437" s="403"/>
      <c r="BH437" s="403"/>
      <c r="BI437" s="403"/>
      <c r="BJ437" s="252"/>
      <c r="BK437" s="253"/>
      <c r="BL437" s="252"/>
      <c r="BM437" s="252"/>
      <c r="BN437" s="252"/>
      <c r="BO437" s="252"/>
      <c r="BP437" s="252"/>
      <c r="BQ437" s="252"/>
      <c r="BR437" s="254"/>
      <c r="BS437" s="239"/>
      <c r="BT437" s="239"/>
      <c r="BU437" s="233"/>
      <c r="BV437" s="241" t="s">
        <v>144</v>
      </c>
      <c r="BW437" s="241"/>
      <c r="BX437" s="239"/>
      <c r="BY437" s="239"/>
      <c r="BZ437" s="239"/>
      <c r="CA437" s="241"/>
      <c r="CB437" s="241"/>
      <c r="CC437" s="241"/>
      <c r="CD437" s="241"/>
      <c r="CE437" s="239"/>
      <c r="CF437" s="230"/>
      <c r="CG437" s="265"/>
      <c r="CH437" s="414">
        <f>'July 1 to 15, 2018'!BM35</f>
        <v>0</v>
      </c>
      <c r="CI437" s="414"/>
      <c r="CJ437" s="414"/>
      <c r="CK437" s="414"/>
      <c r="CL437" s="420"/>
      <c r="CM437" s="230"/>
    </row>
    <row r="438" spans="2:91" ht="12.75" customHeight="1" x14ac:dyDescent="0.2">
      <c r="B438" s="266"/>
      <c r="C438" s="269" t="s">
        <v>73</v>
      </c>
      <c r="D438" s="270"/>
      <c r="E438" s="270"/>
      <c r="F438" s="270"/>
      <c r="G438" s="270"/>
      <c r="H438" s="290"/>
      <c r="I438" s="290"/>
      <c r="J438" s="290"/>
      <c r="K438" s="290"/>
      <c r="L438" s="404">
        <f>L439+L440</f>
        <v>0</v>
      </c>
      <c r="M438" s="419"/>
      <c r="N438" s="419"/>
      <c r="O438" s="419"/>
      <c r="P438" s="419"/>
      <c r="Q438" s="245"/>
      <c r="R438" s="404">
        <f>'July 1 to 15, 2018'!BG34</f>
        <v>0</v>
      </c>
      <c r="S438" s="419"/>
      <c r="T438" s="419"/>
      <c r="U438" s="419"/>
      <c r="V438" s="419"/>
      <c r="W438" s="244"/>
      <c r="X438" s="246"/>
      <c r="Y438" s="239"/>
      <c r="Z438" s="239"/>
      <c r="AA438" s="233"/>
      <c r="AB438" s="241" t="s">
        <v>146</v>
      </c>
      <c r="AC438" s="241"/>
      <c r="AD438" s="239"/>
      <c r="AE438" s="239"/>
      <c r="AF438" s="239"/>
      <c r="AG438" s="241"/>
      <c r="AH438" s="241"/>
      <c r="AI438" s="241"/>
      <c r="AJ438" s="241"/>
      <c r="AK438" s="239"/>
      <c r="AL438" s="230"/>
      <c r="AM438" s="265"/>
      <c r="AN438" s="414">
        <f>'July 1 to 15, 2018'!BO34</f>
        <v>0</v>
      </c>
      <c r="AO438" s="414"/>
      <c r="AP438" s="414"/>
      <c r="AQ438" s="414"/>
      <c r="AR438" s="420"/>
      <c r="AS438" s="230"/>
      <c r="AV438" s="266"/>
      <c r="AW438" s="269" t="s">
        <v>73</v>
      </c>
      <c r="AX438" s="270"/>
      <c r="AY438" s="270"/>
      <c r="AZ438" s="270"/>
      <c r="BA438" s="270"/>
      <c r="BB438" s="290"/>
      <c r="BC438" s="290"/>
      <c r="BD438" s="290"/>
      <c r="BE438" s="290"/>
      <c r="BF438" s="404">
        <f>BF439+BF440</f>
        <v>0</v>
      </c>
      <c r="BG438" s="419"/>
      <c r="BH438" s="419"/>
      <c r="BI438" s="419"/>
      <c r="BJ438" s="419"/>
      <c r="BK438" s="245"/>
      <c r="BL438" s="404">
        <f>'July 1 to 15, 2018'!BG35</f>
        <v>0</v>
      </c>
      <c r="BM438" s="419"/>
      <c r="BN438" s="419"/>
      <c r="BO438" s="419"/>
      <c r="BP438" s="419"/>
      <c r="BQ438" s="244"/>
      <c r="BR438" s="246"/>
      <c r="BS438" s="239"/>
      <c r="BT438" s="239"/>
      <c r="BU438" s="233"/>
      <c r="BV438" s="241" t="s">
        <v>146</v>
      </c>
      <c r="BW438" s="241"/>
      <c r="BX438" s="239"/>
      <c r="BY438" s="239"/>
      <c r="BZ438" s="239"/>
      <c r="CA438" s="241"/>
      <c r="CB438" s="241"/>
      <c r="CC438" s="241"/>
      <c r="CD438" s="241"/>
      <c r="CE438" s="239"/>
      <c r="CF438" s="230"/>
      <c r="CG438" s="265"/>
      <c r="CH438" s="414">
        <f>'July 1 to 15, 2018'!BO35</f>
        <v>0</v>
      </c>
      <c r="CI438" s="414"/>
      <c r="CJ438" s="414"/>
      <c r="CK438" s="414"/>
      <c r="CL438" s="420"/>
      <c r="CM438" s="230"/>
    </row>
    <row r="439" spans="2:91" ht="12.75" customHeight="1" x14ac:dyDescent="0.2">
      <c r="B439" s="266"/>
      <c r="C439" s="266" t="s">
        <v>180</v>
      </c>
      <c r="D439" s="240"/>
      <c r="E439" s="240"/>
      <c r="F439" s="240"/>
      <c r="G439" s="240"/>
      <c r="H439" s="268"/>
      <c r="I439" s="268"/>
      <c r="J439" s="268"/>
      <c r="K439" s="268"/>
      <c r="L439" s="414">
        <f>'July 1 to 15, 2018'!BF34</f>
        <v>0</v>
      </c>
      <c r="M439" s="415"/>
      <c r="N439" s="415"/>
      <c r="O439" s="415"/>
      <c r="P439" s="239"/>
      <c r="Q439" s="265"/>
      <c r="R439" s="239"/>
      <c r="S439" s="239"/>
      <c r="T439" s="239"/>
      <c r="U439" s="239"/>
      <c r="V439" s="239"/>
      <c r="W439" s="239"/>
      <c r="X439" s="230"/>
      <c r="Y439" s="239"/>
      <c r="Z439" s="239"/>
      <c r="AA439" s="233"/>
      <c r="AB439" s="277" t="s">
        <v>883</v>
      </c>
      <c r="AC439" s="241"/>
      <c r="AD439" s="239"/>
      <c r="AE439" s="239"/>
      <c r="AF439" s="239"/>
      <c r="AG439" s="241"/>
      <c r="AH439" s="241"/>
      <c r="AI439" s="241"/>
      <c r="AJ439" s="241"/>
      <c r="AK439" s="239"/>
      <c r="AL439" s="230"/>
      <c r="AM439" s="265"/>
      <c r="AN439" s="414">
        <f>'July 1 to 15, 2018'!BN34</f>
        <v>0</v>
      </c>
      <c r="AO439" s="414"/>
      <c r="AP439" s="414"/>
      <c r="AQ439" s="414"/>
      <c r="AR439" s="420"/>
      <c r="AS439" s="230"/>
      <c r="AV439" s="266"/>
      <c r="AW439" s="266" t="s">
        <v>180</v>
      </c>
      <c r="AX439" s="240"/>
      <c r="AY439" s="240"/>
      <c r="AZ439" s="240"/>
      <c r="BA439" s="240"/>
      <c r="BB439" s="268"/>
      <c r="BC439" s="268"/>
      <c r="BD439" s="268"/>
      <c r="BE439" s="268"/>
      <c r="BF439" s="414">
        <f>'July 1 to 15, 2018'!BF35</f>
        <v>0</v>
      </c>
      <c r="BG439" s="415"/>
      <c r="BH439" s="415"/>
      <c r="BI439" s="415"/>
      <c r="BJ439" s="239"/>
      <c r="BK439" s="265"/>
      <c r="BL439" s="239"/>
      <c r="BM439" s="239"/>
      <c r="BN439" s="239"/>
      <c r="BO439" s="239"/>
      <c r="BP439" s="239"/>
      <c r="BQ439" s="239"/>
      <c r="BR439" s="230"/>
      <c r="BS439" s="239"/>
      <c r="BT439" s="239"/>
      <c r="BU439" s="233"/>
      <c r="BV439" s="277" t="s">
        <v>883</v>
      </c>
      <c r="BW439" s="241"/>
      <c r="BX439" s="239"/>
      <c r="BY439" s="239"/>
      <c r="BZ439" s="239"/>
      <c r="CA439" s="241"/>
      <c r="CB439" s="241"/>
      <c r="CC439" s="241"/>
      <c r="CD439" s="241"/>
      <c r="CE439" s="239"/>
      <c r="CF439" s="230"/>
      <c r="CG439" s="265"/>
      <c r="CH439" s="414">
        <f>'July 1 to 15, 2018'!BN35</f>
        <v>0</v>
      </c>
      <c r="CI439" s="414"/>
      <c r="CJ439" s="414"/>
      <c r="CK439" s="414"/>
      <c r="CL439" s="420"/>
      <c r="CM439" s="230"/>
    </row>
    <row r="440" spans="2:91" ht="12.75" customHeight="1" x14ac:dyDescent="0.2">
      <c r="B440" s="266"/>
      <c r="C440" s="274" t="s">
        <v>179</v>
      </c>
      <c r="D440" s="275"/>
      <c r="E440" s="275"/>
      <c r="F440" s="275"/>
      <c r="G440" s="275"/>
      <c r="H440" s="276"/>
      <c r="I440" s="276"/>
      <c r="J440" s="276"/>
      <c r="K440" s="276"/>
      <c r="L440" s="402">
        <f>'July 1 to 15, 2018'!BE34</f>
        <v>0</v>
      </c>
      <c r="M440" s="403"/>
      <c r="N440" s="403"/>
      <c r="O440" s="403"/>
      <c r="P440" s="252"/>
      <c r="Q440" s="253"/>
      <c r="R440" s="252"/>
      <c r="S440" s="252"/>
      <c r="T440" s="252"/>
      <c r="U440" s="252"/>
      <c r="V440" s="252"/>
      <c r="W440" s="252"/>
      <c r="X440" s="254"/>
      <c r="Y440" s="239"/>
      <c r="Z440" s="239"/>
      <c r="AA440" s="233"/>
      <c r="AB440" s="241"/>
      <c r="AC440" s="241"/>
      <c r="AD440" s="239"/>
      <c r="AE440" s="239"/>
      <c r="AF440" s="239"/>
      <c r="AG440" s="241"/>
      <c r="AH440" s="241"/>
      <c r="AI440" s="241"/>
      <c r="AJ440" s="241"/>
      <c r="AK440" s="239"/>
      <c r="AL440" s="230"/>
      <c r="AM440" s="265"/>
      <c r="AN440" s="239"/>
      <c r="AO440" s="239"/>
      <c r="AP440" s="239"/>
      <c r="AQ440" s="239"/>
      <c r="AR440" s="230"/>
      <c r="AS440" s="230"/>
      <c r="AV440" s="266"/>
      <c r="AW440" s="274" t="s">
        <v>179</v>
      </c>
      <c r="AX440" s="275"/>
      <c r="AY440" s="275"/>
      <c r="AZ440" s="275"/>
      <c r="BA440" s="275"/>
      <c r="BB440" s="276"/>
      <c r="BC440" s="276"/>
      <c r="BD440" s="276"/>
      <c r="BE440" s="276"/>
      <c r="BF440" s="402">
        <f>'July 1 to 15, 2018'!BE35</f>
        <v>0</v>
      </c>
      <c r="BG440" s="403"/>
      <c r="BH440" s="403"/>
      <c r="BI440" s="403"/>
      <c r="BJ440" s="252"/>
      <c r="BK440" s="253"/>
      <c r="BL440" s="252"/>
      <c r="BM440" s="252"/>
      <c r="BN440" s="252"/>
      <c r="BO440" s="252"/>
      <c r="BP440" s="252"/>
      <c r="BQ440" s="252"/>
      <c r="BR440" s="254"/>
      <c r="BS440" s="239"/>
      <c r="BT440" s="239"/>
      <c r="BU440" s="233"/>
      <c r="BV440" s="277"/>
      <c r="BW440" s="241"/>
      <c r="BX440" s="239"/>
      <c r="BY440" s="239"/>
      <c r="BZ440" s="239"/>
      <c r="CA440" s="241"/>
      <c r="CB440" s="241"/>
      <c r="CC440" s="241"/>
      <c r="CD440" s="241"/>
      <c r="CE440" s="239"/>
      <c r="CF440" s="230"/>
      <c r="CG440" s="265"/>
      <c r="CH440" s="239"/>
      <c r="CI440" s="239"/>
      <c r="CJ440" s="239"/>
      <c r="CK440" s="239"/>
      <c r="CL440" s="230"/>
      <c r="CM440" s="230"/>
    </row>
    <row r="441" spans="2:91" ht="12.75" customHeight="1" x14ac:dyDescent="0.2">
      <c r="B441" s="266"/>
      <c r="C441" s="269" t="s">
        <v>147</v>
      </c>
      <c r="D441" s="270"/>
      <c r="E441" s="270"/>
      <c r="F441" s="270"/>
      <c r="G441" s="270"/>
      <c r="H441" s="290"/>
      <c r="I441" s="290"/>
      <c r="J441" s="290"/>
      <c r="K441" s="290"/>
      <c r="L441" s="412">
        <f>L442+L443</f>
        <v>0</v>
      </c>
      <c r="M441" s="413"/>
      <c r="N441" s="413"/>
      <c r="O441" s="413"/>
      <c r="P441" s="413"/>
      <c r="Q441" s="245"/>
      <c r="R441" s="412">
        <f>SUM(Payslip!R442:U445)</f>
        <v>0</v>
      </c>
      <c r="S441" s="413"/>
      <c r="T441" s="413"/>
      <c r="U441" s="413"/>
      <c r="V441" s="413"/>
      <c r="W441" s="244"/>
      <c r="X441" s="246"/>
      <c r="Y441" s="239"/>
      <c r="Z441" s="239"/>
      <c r="AA441" s="233"/>
      <c r="AB441" s="241"/>
      <c r="AC441" s="241"/>
      <c r="AD441" s="239"/>
      <c r="AE441" s="239"/>
      <c r="AF441" s="239"/>
      <c r="AG441" s="241"/>
      <c r="AH441" s="241"/>
      <c r="AI441" s="241"/>
      <c r="AJ441" s="241"/>
      <c r="AK441" s="239"/>
      <c r="AL441" s="230"/>
      <c r="AM441" s="265"/>
      <c r="AN441" s="239"/>
      <c r="AO441" s="239"/>
      <c r="AP441" s="239"/>
      <c r="AQ441" s="239"/>
      <c r="AR441" s="230"/>
      <c r="AS441" s="230"/>
      <c r="AV441" s="266"/>
      <c r="AW441" s="269" t="s">
        <v>147</v>
      </c>
      <c r="AX441" s="270"/>
      <c r="AY441" s="270"/>
      <c r="AZ441" s="270"/>
      <c r="BA441" s="270"/>
      <c r="BB441" s="290"/>
      <c r="BC441" s="290"/>
      <c r="BD441" s="290"/>
      <c r="BE441" s="290"/>
      <c r="BF441" s="412">
        <f>BF442+BF443</f>
        <v>0</v>
      </c>
      <c r="BG441" s="413"/>
      <c r="BH441" s="413"/>
      <c r="BI441" s="413"/>
      <c r="BJ441" s="413"/>
      <c r="BK441" s="245"/>
      <c r="BL441" s="412">
        <f>SUM(Payslip!BL442:BO445)</f>
        <v>0</v>
      </c>
      <c r="BM441" s="413"/>
      <c r="BN441" s="413"/>
      <c r="BO441" s="413"/>
      <c r="BP441" s="413"/>
      <c r="BQ441" s="244"/>
      <c r="BR441" s="246"/>
      <c r="BS441" s="239"/>
      <c r="BT441" s="239"/>
      <c r="BU441" s="233"/>
      <c r="BV441" s="277"/>
      <c r="BW441" s="241"/>
      <c r="BX441" s="239"/>
      <c r="BY441" s="239"/>
      <c r="BZ441" s="239"/>
      <c r="CA441" s="241"/>
      <c r="CB441" s="241"/>
      <c r="CC441" s="241"/>
      <c r="CD441" s="241"/>
      <c r="CE441" s="239"/>
      <c r="CF441" s="230"/>
      <c r="CG441" s="265"/>
      <c r="CH441" s="239"/>
      <c r="CI441" s="239"/>
      <c r="CJ441" s="239"/>
      <c r="CK441" s="239"/>
      <c r="CL441" s="230"/>
      <c r="CM441" s="230"/>
    </row>
    <row r="442" spans="2:91" ht="12.75" customHeight="1" x14ac:dyDescent="0.2">
      <c r="B442" s="266"/>
      <c r="C442" s="266" t="s">
        <v>148</v>
      </c>
      <c r="D442" s="240"/>
      <c r="E442" s="240"/>
      <c r="F442" s="240"/>
      <c r="G442" s="240"/>
      <c r="H442" s="268"/>
      <c r="I442" s="268"/>
      <c r="J442" s="268"/>
      <c r="K442" s="268"/>
      <c r="L442" s="414">
        <f>'July 1 to 15, 2018'!AU34</f>
        <v>0</v>
      </c>
      <c r="M442" s="415"/>
      <c r="N442" s="415"/>
      <c r="O442" s="415"/>
      <c r="P442" s="239"/>
      <c r="Q442" s="265"/>
      <c r="R442" s="414">
        <f>'July 1 to 15, 2018'!AV34</f>
        <v>0</v>
      </c>
      <c r="S442" s="415"/>
      <c r="T442" s="415"/>
      <c r="U442" s="415"/>
      <c r="V442" s="239"/>
      <c r="W442" s="239"/>
      <c r="X442" s="230"/>
      <c r="Y442" s="239"/>
      <c r="Z442" s="239"/>
      <c r="AA442" s="272"/>
      <c r="AB442" s="273"/>
      <c r="AC442" s="273"/>
      <c r="AD442" s="252"/>
      <c r="AE442" s="252"/>
      <c r="AF442" s="252"/>
      <c r="AG442" s="273"/>
      <c r="AH442" s="273"/>
      <c r="AI442" s="273"/>
      <c r="AJ442" s="273"/>
      <c r="AK442" s="252"/>
      <c r="AL442" s="254"/>
      <c r="AM442" s="253"/>
      <c r="AN442" s="252"/>
      <c r="AO442" s="252"/>
      <c r="AP442" s="252"/>
      <c r="AQ442" s="252"/>
      <c r="AR442" s="254"/>
      <c r="AS442" s="230"/>
      <c r="AV442" s="266"/>
      <c r="AW442" s="266" t="s">
        <v>148</v>
      </c>
      <c r="AX442" s="240"/>
      <c r="AY442" s="240"/>
      <c r="AZ442" s="240"/>
      <c r="BA442" s="240"/>
      <c r="BB442" s="268"/>
      <c r="BC442" s="268"/>
      <c r="BD442" s="268"/>
      <c r="BE442" s="268"/>
      <c r="BF442" s="414">
        <f>'July 1 to 15, 2018'!AU35</f>
        <v>0</v>
      </c>
      <c r="BG442" s="415"/>
      <c r="BH442" s="415"/>
      <c r="BI442" s="415"/>
      <c r="BJ442" s="239"/>
      <c r="BK442" s="265"/>
      <c r="BL442" s="414">
        <f>'July 1 to 15, 2018'!AV35</f>
        <v>0</v>
      </c>
      <c r="BM442" s="415"/>
      <c r="BN442" s="415"/>
      <c r="BO442" s="415"/>
      <c r="BP442" s="239"/>
      <c r="BQ442" s="239"/>
      <c r="BR442" s="230"/>
      <c r="BS442" s="239"/>
      <c r="BT442" s="239"/>
      <c r="BU442" s="272"/>
      <c r="BV442" s="273"/>
      <c r="BW442" s="273"/>
      <c r="BX442" s="252"/>
      <c r="BY442" s="252"/>
      <c r="BZ442" s="252"/>
      <c r="CA442" s="273"/>
      <c r="CB442" s="273"/>
      <c r="CC442" s="273"/>
      <c r="CD442" s="273"/>
      <c r="CE442" s="252"/>
      <c r="CF442" s="254"/>
      <c r="CG442" s="253"/>
      <c r="CH442" s="252"/>
      <c r="CI442" s="252"/>
      <c r="CJ442" s="252"/>
      <c r="CK442" s="252"/>
      <c r="CL442" s="254"/>
      <c r="CM442" s="230"/>
    </row>
    <row r="443" spans="2:91" ht="12.75" customHeight="1" x14ac:dyDescent="0.2">
      <c r="B443" s="266"/>
      <c r="C443" s="266" t="s">
        <v>150</v>
      </c>
      <c r="D443" s="240"/>
      <c r="E443" s="240"/>
      <c r="F443" s="240"/>
      <c r="G443" s="240"/>
      <c r="H443" s="268"/>
      <c r="I443" s="268"/>
      <c r="J443" s="268"/>
      <c r="K443" s="268"/>
      <c r="L443" s="414">
        <f>'July 1 to 15, 2018'!AY34</f>
        <v>0</v>
      </c>
      <c r="M443" s="415"/>
      <c r="N443" s="415"/>
      <c r="O443" s="415"/>
      <c r="P443" s="239"/>
      <c r="Q443" s="265"/>
      <c r="R443" s="414">
        <f>'July 1 to 15, 2018'!AZ34</f>
        <v>0</v>
      </c>
      <c r="S443" s="415"/>
      <c r="T443" s="415"/>
      <c r="U443" s="415"/>
      <c r="V443" s="239"/>
      <c r="W443" s="239"/>
      <c r="X443" s="230"/>
      <c r="Y443" s="239"/>
      <c r="Z443" s="239"/>
      <c r="AA443" s="261" t="s">
        <v>83</v>
      </c>
      <c r="AB443" s="262"/>
      <c r="AC443" s="262"/>
      <c r="AD443" s="244"/>
      <c r="AE443" s="244"/>
      <c r="AF443" s="244"/>
      <c r="AG443" s="262"/>
      <c r="AH443" s="262"/>
      <c r="AI443" s="262"/>
      <c r="AJ443" s="262"/>
      <c r="AK443" s="244"/>
      <c r="AL443" s="246"/>
      <c r="AM443" s="245"/>
      <c r="AN443" s="404">
        <f>'July 1 to 15, 2018'!BP34</f>
        <v>0</v>
      </c>
      <c r="AO443" s="404"/>
      <c r="AP443" s="404"/>
      <c r="AQ443" s="404"/>
      <c r="AR443" s="416"/>
      <c r="AS443" s="230"/>
      <c r="AV443" s="266"/>
      <c r="AW443" s="266" t="s">
        <v>150</v>
      </c>
      <c r="AX443" s="240"/>
      <c r="AY443" s="240"/>
      <c r="AZ443" s="240"/>
      <c r="BA443" s="240"/>
      <c r="BB443" s="268"/>
      <c r="BC443" s="268"/>
      <c r="BD443" s="268"/>
      <c r="BE443" s="268"/>
      <c r="BF443" s="414">
        <f>'July 1 to 15, 2018'!AY35</f>
        <v>0</v>
      </c>
      <c r="BG443" s="415"/>
      <c r="BH443" s="415"/>
      <c r="BI443" s="415"/>
      <c r="BJ443" s="239"/>
      <c r="BK443" s="265"/>
      <c r="BL443" s="414">
        <f>'July 1 to 15, 2018'!AZ35</f>
        <v>0</v>
      </c>
      <c r="BM443" s="415"/>
      <c r="BN443" s="415"/>
      <c r="BO443" s="415"/>
      <c r="BP443" s="239"/>
      <c r="BQ443" s="239"/>
      <c r="BR443" s="230"/>
      <c r="BS443" s="239"/>
      <c r="BT443" s="239"/>
      <c r="BU443" s="261" t="s">
        <v>83</v>
      </c>
      <c r="BV443" s="262"/>
      <c r="BW443" s="262"/>
      <c r="BX443" s="244"/>
      <c r="BY443" s="244"/>
      <c r="BZ443" s="244"/>
      <c r="CA443" s="262"/>
      <c r="CB443" s="262"/>
      <c r="CC443" s="262"/>
      <c r="CD443" s="262"/>
      <c r="CE443" s="244"/>
      <c r="CF443" s="246"/>
      <c r="CG443" s="245"/>
      <c r="CH443" s="404">
        <f>'July 1 to 15, 2018'!BP35</f>
        <v>0</v>
      </c>
      <c r="CI443" s="404"/>
      <c r="CJ443" s="404"/>
      <c r="CK443" s="404"/>
      <c r="CL443" s="416"/>
      <c r="CM443" s="230"/>
    </row>
    <row r="444" spans="2:91" ht="12.75" customHeight="1" x14ac:dyDescent="0.2">
      <c r="B444" s="266"/>
      <c r="C444" s="266" t="s">
        <v>151</v>
      </c>
      <c r="D444" s="240"/>
      <c r="E444" s="240"/>
      <c r="F444" s="240"/>
      <c r="G444" s="240"/>
      <c r="H444" s="268"/>
      <c r="I444" s="268"/>
      <c r="J444" s="268"/>
      <c r="K444" s="268"/>
      <c r="L444" s="414">
        <f>'July 1 to 15, 2018'!AW34</f>
        <v>0</v>
      </c>
      <c r="M444" s="415"/>
      <c r="N444" s="415"/>
      <c r="O444" s="415"/>
      <c r="P444" s="239"/>
      <c r="Q444" s="265"/>
      <c r="R444" s="414">
        <f>'July 1 to 15, 2018'!AX34</f>
        <v>0</v>
      </c>
      <c r="S444" s="415"/>
      <c r="T444" s="415"/>
      <c r="U444" s="415"/>
      <c r="V444" s="239"/>
      <c r="W444" s="239"/>
      <c r="X444" s="230"/>
      <c r="Y444" s="239"/>
      <c r="Z444" s="239"/>
      <c r="AA444" s="233"/>
      <c r="AB444" s="241"/>
      <c r="AC444" s="241"/>
      <c r="AD444" s="239"/>
      <c r="AE444" s="239"/>
      <c r="AF444" s="239"/>
      <c r="AG444" s="241"/>
      <c r="AH444" s="241"/>
      <c r="AI444" s="241"/>
      <c r="AJ444" s="241"/>
      <c r="AK444" s="239"/>
      <c r="AL444" s="230"/>
      <c r="AM444" s="265"/>
      <c r="AN444" s="239"/>
      <c r="AO444" s="239"/>
      <c r="AP444" s="239"/>
      <c r="AQ444" s="239"/>
      <c r="AR444" s="230"/>
      <c r="AS444" s="230"/>
      <c r="AV444" s="266"/>
      <c r="AW444" s="266" t="s">
        <v>151</v>
      </c>
      <c r="AX444" s="240"/>
      <c r="AY444" s="240"/>
      <c r="AZ444" s="240"/>
      <c r="BA444" s="240"/>
      <c r="BB444" s="268"/>
      <c r="BC444" s="268"/>
      <c r="BD444" s="268"/>
      <c r="BE444" s="268"/>
      <c r="BF444" s="414">
        <f>'July 1 to 15, 2018'!AW35</f>
        <v>0</v>
      </c>
      <c r="BG444" s="415"/>
      <c r="BH444" s="415"/>
      <c r="BI444" s="415"/>
      <c r="BJ444" s="239"/>
      <c r="BK444" s="265"/>
      <c r="BL444" s="414">
        <f>'July 1 to 15, 2018'!AX35</f>
        <v>0</v>
      </c>
      <c r="BM444" s="415"/>
      <c r="BN444" s="415"/>
      <c r="BO444" s="415"/>
      <c r="BP444" s="239"/>
      <c r="BQ444" s="239"/>
      <c r="BR444" s="230"/>
      <c r="BS444" s="239"/>
      <c r="BT444" s="239"/>
      <c r="BU444" s="233"/>
      <c r="BV444" s="241"/>
      <c r="BW444" s="241"/>
      <c r="BX444" s="239"/>
      <c r="BY444" s="239"/>
      <c r="BZ444" s="239"/>
      <c r="CA444" s="241"/>
      <c r="CB444" s="241"/>
      <c r="CC444" s="241"/>
      <c r="CD444" s="241"/>
      <c r="CE444" s="239"/>
      <c r="CF444" s="230"/>
      <c r="CG444" s="265"/>
      <c r="CH444" s="239"/>
      <c r="CI444" s="239"/>
      <c r="CJ444" s="239"/>
      <c r="CK444" s="239"/>
      <c r="CL444" s="230"/>
      <c r="CM444" s="230"/>
    </row>
    <row r="445" spans="2:91" ht="12.75" customHeight="1" x14ac:dyDescent="0.2">
      <c r="B445" s="266"/>
      <c r="C445" s="274" t="s">
        <v>152</v>
      </c>
      <c r="D445" s="275"/>
      <c r="E445" s="275"/>
      <c r="F445" s="275"/>
      <c r="G445" s="275"/>
      <c r="H445" s="276"/>
      <c r="I445" s="276"/>
      <c r="J445" s="276"/>
      <c r="K445" s="276"/>
      <c r="L445" s="402">
        <f>'July 1 to 15, 2018'!BA34</f>
        <v>0</v>
      </c>
      <c r="M445" s="403"/>
      <c r="N445" s="403"/>
      <c r="O445" s="403"/>
      <c r="P445" s="252"/>
      <c r="Q445" s="253"/>
      <c r="R445" s="402">
        <f>'July 1 to 15, 2018'!BB34</f>
        <v>0</v>
      </c>
      <c r="S445" s="403"/>
      <c r="T445" s="403"/>
      <c r="U445" s="403"/>
      <c r="V445" s="252"/>
      <c r="W445" s="252"/>
      <c r="X445" s="254"/>
      <c r="Y445" s="239"/>
      <c r="Z445" s="239"/>
      <c r="AA445" s="272"/>
      <c r="AB445" s="273"/>
      <c r="AC445" s="273"/>
      <c r="AD445" s="252"/>
      <c r="AE445" s="252"/>
      <c r="AF445" s="252"/>
      <c r="AG445" s="273"/>
      <c r="AH445" s="273"/>
      <c r="AI445" s="273"/>
      <c r="AJ445" s="273"/>
      <c r="AK445" s="252"/>
      <c r="AL445" s="254"/>
      <c r="AM445" s="253"/>
      <c r="AN445" s="252"/>
      <c r="AO445" s="252"/>
      <c r="AP445" s="252"/>
      <c r="AQ445" s="252"/>
      <c r="AR445" s="254"/>
      <c r="AS445" s="230"/>
      <c r="AV445" s="266"/>
      <c r="AW445" s="274" t="s">
        <v>152</v>
      </c>
      <c r="AX445" s="275"/>
      <c r="AY445" s="275"/>
      <c r="AZ445" s="275"/>
      <c r="BA445" s="275"/>
      <c r="BB445" s="276"/>
      <c r="BC445" s="276"/>
      <c r="BD445" s="276"/>
      <c r="BE445" s="276"/>
      <c r="BF445" s="402">
        <f>'July 1 to 15, 2018'!BA35</f>
        <v>0</v>
      </c>
      <c r="BG445" s="403"/>
      <c r="BH445" s="403"/>
      <c r="BI445" s="403"/>
      <c r="BJ445" s="252"/>
      <c r="BK445" s="253"/>
      <c r="BL445" s="402">
        <f>'July 1 to 15, 2018'!BB35</f>
        <v>0</v>
      </c>
      <c r="BM445" s="403"/>
      <c r="BN445" s="403"/>
      <c r="BO445" s="403"/>
      <c r="BP445" s="252"/>
      <c r="BQ445" s="252"/>
      <c r="BR445" s="254"/>
      <c r="BS445" s="239"/>
      <c r="BT445" s="239"/>
      <c r="BU445" s="272"/>
      <c r="BV445" s="273"/>
      <c r="BW445" s="273"/>
      <c r="BX445" s="252"/>
      <c r="BY445" s="252"/>
      <c r="BZ445" s="252"/>
      <c r="CA445" s="273"/>
      <c r="CB445" s="273"/>
      <c r="CC445" s="273"/>
      <c r="CD445" s="273"/>
      <c r="CE445" s="252"/>
      <c r="CF445" s="254"/>
      <c r="CG445" s="253"/>
      <c r="CH445" s="252"/>
      <c r="CI445" s="252"/>
      <c r="CJ445" s="252"/>
      <c r="CK445" s="252"/>
      <c r="CL445" s="254"/>
      <c r="CM445" s="230"/>
    </row>
    <row r="446" spans="2:91" ht="12.75" customHeight="1" x14ac:dyDescent="0.2">
      <c r="B446" s="266"/>
      <c r="C446" s="269" t="s">
        <v>153</v>
      </c>
      <c r="D446" s="270"/>
      <c r="E446" s="270"/>
      <c r="F446" s="270"/>
      <c r="G446" s="270"/>
      <c r="H446" s="290"/>
      <c r="I446" s="290"/>
      <c r="J446" s="290"/>
      <c r="K446" s="290"/>
      <c r="L446" s="290"/>
      <c r="M446" s="290"/>
      <c r="N446" s="290"/>
      <c r="O446" s="290"/>
      <c r="P446" s="290"/>
      <c r="Q446" s="245"/>
      <c r="R446" s="404">
        <f>'July 1 to 15, 2018'!BD34</f>
        <v>0</v>
      </c>
      <c r="S446" s="404"/>
      <c r="T446" s="404"/>
      <c r="U446" s="404"/>
      <c r="V446" s="404"/>
      <c r="W446" s="244"/>
      <c r="X446" s="246"/>
      <c r="Y446" s="239"/>
      <c r="Z446" s="239"/>
      <c r="AA446" s="279" t="s">
        <v>186</v>
      </c>
      <c r="AB446" s="256"/>
      <c r="AC446" s="256"/>
      <c r="AD446" s="257"/>
      <c r="AE446" s="257"/>
      <c r="AF446" s="257"/>
      <c r="AG446" s="256"/>
      <c r="AH446" s="280"/>
      <c r="AI446" s="280"/>
      <c r="AJ446" s="280"/>
      <c r="AK446" s="257"/>
      <c r="AL446" s="257"/>
      <c r="AM446" s="258"/>
      <c r="AN446" s="405">
        <f>AN430+AN432+AN433+AN434+AN437+AN438+AN439+AN443</f>
        <v>0</v>
      </c>
      <c r="AO446" s="405"/>
      <c r="AP446" s="405"/>
      <c r="AQ446" s="405"/>
      <c r="AR446" s="406"/>
      <c r="AS446" s="230"/>
      <c r="AV446" s="266"/>
      <c r="AW446" s="269" t="s">
        <v>153</v>
      </c>
      <c r="AX446" s="270"/>
      <c r="AY446" s="270"/>
      <c r="AZ446" s="270"/>
      <c r="BA446" s="270"/>
      <c r="BB446" s="290"/>
      <c r="BC446" s="290"/>
      <c r="BD446" s="290"/>
      <c r="BE446" s="290"/>
      <c r="BF446" s="290"/>
      <c r="BG446" s="290"/>
      <c r="BH446" s="290"/>
      <c r="BI446" s="290"/>
      <c r="BJ446" s="290"/>
      <c r="BK446" s="245"/>
      <c r="BL446" s="404">
        <f>'July 1 to 15, 2018'!BD35</f>
        <v>0</v>
      </c>
      <c r="BM446" s="404"/>
      <c r="BN446" s="404"/>
      <c r="BO446" s="404"/>
      <c r="BP446" s="404"/>
      <c r="BQ446" s="244"/>
      <c r="BR446" s="246"/>
      <c r="BS446" s="239"/>
      <c r="BT446" s="239"/>
      <c r="BU446" s="279" t="s">
        <v>186</v>
      </c>
      <c r="BV446" s="256"/>
      <c r="BW446" s="256"/>
      <c r="BX446" s="257"/>
      <c r="BY446" s="257"/>
      <c r="BZ446" s="257"/>
      <c r="CA446" s="256"/>
      <c r="CB446" s="280"/>
      <c r="CC446" s="280"/>
      <c r="CD446" s="280"/>
      <c r="CE446" s="257"/>
      <c r="CF446" s="257"/>
      <c r="CG446" s="258"/>
      <c r="CH446" s="405">
        <f>CH430+CH432+CH433+CH434+CH437+CH438+CH439+CH443</f>
        <v>0</v>
      </c>
      <c r="CI446" s="405"/>
      <c r="CJ446" s="405"/>
      <c r="CK446" s="405"/>
      <c r="CL446" s="406"/>
      <c r="CM446" s="230"/>
    </row>
    <row r="447" spans="2:91" ht="12.75" customHeight="1" x14ac:dyDescent="0.2">
      <c r="B447" s="266"/>
      <c r="C447" s="281"/>
      <c r="D447" s="275"/>
      <c r="E447" s="275"/>
      <c r="F447" s="275"/>
      <c r="G447" s="275"/>
      <c r="H447" s="276"/>
      <c r="I447" s="276"/>
      <c r="J447" s="276"/>
      <c r="K447" s="276"/>
      <c r="L447" s="402">
        <f>'July 1 to 15, 2018'!BC34</f>
        <v>0</v>
      </c>
      <c r="M447" s="403"/>
      <c r="N447" s="403"/>
      <c r="O447" s="403"/>
      <c r="P447" s="276"/>
      <c r="Q447" s="253"/>
      <c r="R447" s="252"/>
      <c r="S447" s="252"/>
      <c r="T447" s="252"/>
      <c r="U447" s="252"/>
      <c r="V447" s="252"/>
      <c r="W447" s="252"/>
      <c r="X447" s="254"/>
      <c r="Y447" s="239"/>
      <c r="Z447" s="239"/>
      <c r="AA447" s="189"/>
      <c r="AB447" s="189"/>
      <c r="AC447" s="189"/>
      <c r="AG447" s="189"/>
      <c r="AH447" s="189"/>
      <c r="AI447" s="189"/>
      <c r="AJ447" s="189"/>
      <c r="AK447" s="239"/>
      <c r="AL447" s="239"/>
      <c r="AM447" s="239"/>
      <c r="AN447" s="239"/>
      <c r="AO447" s="239"/>
      <c r="AP447" s="239"/>
      <c r="AQ447" s="239"/>
      <c r="AR447" s="239"/>
      <c r="AS447" s="230"/>
      <c r="AV447" s="266"/>
      <c r="AW447" s="281"/>
      <c r="AX447" s="275"/>
      <c r="AY447" s="275"/>
      <c r="AZ447" s="275"/>
      <c r="BA447" s="275"/>
      <c r="BB447" s="276"/>
      <c r="BC447" s="276"/>
      <c r="BD447" s="276"/>
      <c r="BE447" s="276"/>
      <c r="BF447" s="402">
        <f>'July 1 to 15, 2018'!BC35</f>
        <v>0</v>
      </c>
      <c r="BG447" s="403"/>
      <c r="BH447" s="403"/>
      <c r="BI447" s="403"/>
      <c r="BJ447" s="276"/>
      <c r="BK447" s="253"/>
      <c r="BL447" s="252"/>
      <c r="BM447" s="252"/>
      <c r="BN447" s="252"/>
      <c r="BO447" s="252"/>
      <c r="BP447" s="252"/>
      <c r="BQ447" s="252"/>
      <c r="BR447" s="254"/>
      <c r="BS447" s="239"/>
      <c r="BT447" s="239"/>
      <c r="BU447" s="189"/>
      <c r="BV447" s="189"/>
      <c r="BW447" s="189"/>
      <c r="CA447" s="189"/>
      <c r="CB447" s="189"/>
      <c r="CC447" s="189"/>
      <c r="CD447" s="189"/>
      <c r="CE447" s="239"/>
      <c r="CF447" s="239"/>
      <c r="CG447" s="239"/>
      <c r="CH447" s="239"/>
      <c r="CI447" s="239"/>
      <c r="CJ447" s="239"/>
      <c r="CK447" s="239"/>
      <c r="CL447" s="239"/>
      <c r="CM447" s="230"/>
    </row>
    <row r="448" spans="2:91" ht="12.75" customHeight="1" x14ac:dyDescent="0.2">
      <c r="B448" s="266"/>
      <c r="C448" s="282" t="s">
        <v>154</v>
      </c>
      <c r="D448" s="283"/>
      <c r="E448" s="283"/>
      <c r="F448" s="283"/>
      <c r="G448" s="283"/>
      <c r="H448" s="284"/>
      <c r="I448" s="284"/>
      <c r="J448" s="284"/>
      <c r="K448" s="284"/>
      <c r="L448" s="284"/>
      <c r="M448" s="284"/>
      <c r="N448" s="284"/>
      <c r="O448" s="284"/>
      <c r="P448" s="257"/>
      <c r="Q448" s="258"/>
      <c r="R448" s="405">
        <f>'July 1 to 15, 2018'!AR34</f>
        <v>0</v>
      </c>
      <c r="S448" s="405"/>
      <c r="T448" s="405"/>
      <c r="U448" s="405"/>
      <c r="V448" s="405"/>
      <c r="W448" s="257"/>
      <c r="X448" s="260"/>
      <c r="Y448" s="239"/>
      <c r="Z448" s="239"/>
      <c r="AA448" s="189"/>
      <c r="AB448" s="189"/>
      <c r="AC448" s="189"/>
      <c r="AG448" s="189"/>
      <c r="AH448" s="189"/>
      <c r="AI448" s="189"/>
      <c r="AJ448" s="189"/>
      <c r="AK448" s="239"/>
      <c r="AL448" s="239"/>
      <c r="AM448" s="239"/>
      <c r="AN448" s="239"/>
      <c r="AO448" s="239"/>
      <c r="AP448" s="239"/>
      <c r="AQ448" s="239"/>
      <c r="AR448" s="239"/>
      <c r="AS448" s="230"/>
      <c r="AV448" s="266"/>
      <c r="AW448" s="282" t="s">
        <v>154</v>
      </c>
      <c r="AX448" s="283"/>
      <c r="AY448" s="283"/>
      <c r="AZ448" s="283"/>
      <c r="BA448" s="283"/>
      <c r="BB448" s="284"/>
      <c r="BC448" s="284"/>
      <c r="BD448" s="284"/>
      <c r="BE448" s="284"/>
      <c r="BF448" s="284"/>
      <c r="BG448" s="284"/>
      <c r="BH448" s="284"/>
      <c r="BI448" s="284"/>
      <c r="BJ448" s="257"/>
      <c r="BK448" s="258"/>
      <c r="BL448" s="405">
        <f>'July 1 to 15, 2018'!AR35</f>
        <v>0</v>
      </c>
      <c r="BM448" s="405"/>
      <c r="BN448" s="405"/>
      <c r="BO448" s="405"/>
      <c r="BP448" s="405"/>
      <c r="BQ448" s="257"/>
      <c r="BR448" s="260"/>
      <c r="BS448" s="239"/>
      <c r="BT448" s="239"/>
      <c r="BU448" s="189"/>
      <c r="BV448" s="189"/>
      <c r="BW448" s="189"/>
      <c r="CA448" s="189"/>
      <c r="CB448" s="189"/>
      <c r="CC448" s="189"/>
      <c r="CD448" s="189"/>
      <c r="CE448" s="239"/>
      <c r="CF448" s="239"/>
      <c r="CG448" s="239"/>
      <c r="CH448" s="239"/>
      <c r="CI448" s="239"/>
      <c r="CJ448" s="239"/>
      <c r="CK448" s="239"/>
      <c r="CL448" s="239"/>
      <c r="CM448" s="230"/>
    </row>
    <row r="449" spans="2:91" ht="12.75" customHeight="1" x14ac:dyDescent="0.2">
      <c r="B449" s="266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  <c r="AA449" s="189"/>
      <c r="AB449" s="189"/>
      <c r="AC449" s="189"/>
      <c r="AG449" s="189"/>
      <c r="AH449" s="189"/>
      <c r="AI449" s="189"/>
      <c r="AJ449" s="189"/>
      <c r="AK449" s="239"/>
      <c r="AL449" s="239"/>
      <c r="AM449" s="239"/>
      <c r="AN449" s="239"/>
      <c r="AO449" s="239"/>
      <c r="AP449" s="239"/>
      <c r="AQ449" s="239"/>
      <c r="AR449" s="239"/>
      <c r="AS449" s="230"/>
      <c r="AV449" s="266"/>
      <c r="AW449" s="241"/>
      <c r="AX449" s="241"/>
      <c r="AY449" s="241"/>
      <c r="AZ449" s="241"/>
      <c r="BA449" s="241"/>
      <c r="BB449" s="241"/>
      <c r="BC449" s="241"/>
      <c r="BD449" s="241"/>
      <c r="BE449" s="241"/>
      <c r="BF449" s="241"/>
      <c r="BG449" s="239"/>
      <c r="BH449" s="239"/>
      <c r="BI449" s="239"/>
      <c r="BJ449" s="239"/>
      <c r="BK449" s="239"/>
      <c r="BL449" s="239"/>
      <c r="BM449" s="239"/>
      <c r="BN449" s="239"/>
      <c r="BO449" s="239"/>
      <c r="BP449" s="239"/>
      <c r="BQ449" s="239"/>
      <c r="BR449" s="239"/>
      <c r="BS449" s="239"/>
      <c r="BT449" s="239"/>
      <c r="BU449" s="189"/>
      <c r="BV449" s="189"/>
      <c r="BW449" s="189"/>
      <c r="CA449" s="189"/>
      <c r="CB449" s="189"/>
      <c r="CC449" s="189"/>
      <c r="CD449" s="189"/>
      <c r="CE449" s="239"/>
      <c r="CF449" s="239"/>
      <c r="CG449" s="239"/>
      <c r="CH449" s="239"/>
      <c r="CI449" s="239"/>
      <c r="CJ449" s="239"/>
      <c r="CK449" s="239"/>
      <c r="CL449" s="239"/>
      <c r="CM449" s="230"/>
    </row>
    <row r="450" spans="2:91" ht="12.75" customHeight="1" x14ac:dyDescent="0.25">
      <c r="B450" s="266"/>
      <c r="C450" s="189" t="s">
        <v>155</v>
      </c>
      <c r="D450" s="189"/>
      <c r="E450" s="189"/>
      <c r="F450" s="189"/>
      <c r="G450" s="241"/>
      <c r="I450" s="241"/>
      <c r="J450" s="241"/>
      <c r="K450" s="241"/>
      <c r="L450" s="241"/>
      <c r="M450" s="239"/>
      <c r="N450" s="239"/>
      <c r="O450" s="239"/>
      <c r="P450" s="239"/>
      <c r="Q450" s="239"/>
      <c r="R450" s="407">
        <f>'July 1 to 15, 2018'!BH34</f>
        <v>0</v>
      </c>
      <c r="S450" s="407"/>
      <c r="T450" s="407"/>
      <c r="U450" s="407"/>
      <c r="V450" s="407"/>
      <c r="W450" s="239"/>
      <c r="X450" s="239"/>
      <c r="Y450" s="239"/>
      <c r="Z450" s="239"/>
      <c r="AA450" s="189" t="s">
        <v>187</v>
      </c>
      <c r="AB450" s="239"/>
      <c r="AC450" s="239"/>
      <c r="AD450" s="239"/>
      <c r="AE450" s="239"/>
      <c r="AF450" s="239"/>
      <c r="AG450" s="239"/>
      <c r="AH450" s="239"/>
      <c r="AI450" s="239"/>
      <c r="AJ450" s="239"/>
      <c r="AK450" s="239"/>
      <c r="AL450" s="239"/>
      <c r="AM450" s="239"/>
      <c r="AN450" s="408">
        <f>'July 1 to 15, 2018'!BS34</f>
        <v>0</v>
      </c>
      <c r="AO450" s="409"/>
      <c r="AP450" s="409"/>
      <c r="AQ450" s="409"/>
      <c r="AR450" s="409"/>
      <c r="AS450" s="230"/>
      <c r="AV450" s="266"/>
      <c r="AW450" s="189" t="s">
        <v>155</v>
      </c>
      <c r="AX450" s="189"/>
      <c r="AY450" s="189"/>
      <c r="AZ450" s="189"/>
      <c r="BA450" s="241"/>
      <c r="BC450" s="241"/>
      <c r="BD450" s="241"/>
      <c r="BE450" s="241"/>
      <c r="BF450" s="241"/>
      <c r="BG450" s="239"/>
      <c r="BH450" s="239"/>
      <c r="BI450" s="239"/>
      <c r="BJ450" s="239"/>
      <c r="BK450" s="239"/>
      <c r="BL450" s="407">
        <f>'July 1 to 15, 2018'!BH35</f>
        <v>0</v>
      </c>
      <c r="BM450" s="407"/>
      <c r="BN450" s="407"/>
      <c r="BO450" s="407"/>
      <c r="BP450" s="407"/>
      <c r="BQ450" s="239"/>
      <c r="BR450" s="239"/>
      <c r="BS450" s="239"/>
      <c r="BT450" s="239"/>
      <c r="BU450" s="189" t="s">
        <v>187</v>
      </c>
      <c r="BV450" s="239"/>
      <c r="BW450" s="239"/>
      <c r="BX450" s="239"/>
      <c r="BY450" s="239"/>
      <c r="BZ450" s="239"/>
      <c r="CA450" s="239"/>
      <c r="CB450" s="239"/>
      <c r="CC450" s="239"/>
      <c r="CD450" s="239"/>
      <c r="CE450" s="239"/>
      <c r="CF450" s="239"/>
      <c r="CG450" s="239"/>
      <c r="CH450" s="408">
        <f>'July 1 to 15, 2018'!BS35</f>
        <v>0</v>
      </c>
      <c r="CI450" s="409"/>
      <c r="CJ450" s="409"/>
      <c r="CK450" s="409"/>
      <c r="CL450" s="409"/>
      <c r="CM450" s="230"/>
    </row>
    <row r="451" spans="2:91" ht="12.75" customHeight="1" x14ac:dyDescent="0.2">
      <c r="B451" s="266"/>
      <c r="C451" s="410" t="s">
        <v>188</v>
      </c>
      <c r="D451" s="410"/>
      <c r="E451" s="410"/>
      <c r="F451" s="410"/>
      <c r="G451" s="410"/>
      <c r="H451" s="410"/>
      <c r="I451" s="410"/>
      <c r="J451" s="410"/>
      <c r="K451" s="410"/>
      <c r="L451" s="410"/>
      <c r="M451" s="410"/>
      <c r="N451" s="410"/>
      <c r="O451" s="410"/>
      <c r="P451" s="410"/>
      <c r="Q451" s="410"/>
      <c r="R451" s="410"/>
      <c r="S451" s="410"/>
      <c r="T451" s="410"/>
      <c r="U451" s="410"/>
      <c r="V451" s="410"/>
      <c r="W451" s="410"/>
      <c r="X451" s="410"/>
      <c r="Y451" s="410"/>
      <c r="Z451" s="410"/>
      <c r="AA451" s="410"/>
      <c r="AB451" s="410"/>
      <c r="AC451" s="410"/>
      <c r="AD451" s="410"/>
      <c r="AE451" s="410"/>
      <c r="AF451" s="410"/>
      <c r="AG451" s="410"/>
      <c r="AH451" s="410"/>
      <c r="AI451" s="410"/>
      <c r="AJ451" s="410"/>
      <c r="AK451" s="410"/>
      <c r="AL451" s="410"/>
      <c r="AM451" s="410"/>
      <c r="AN451" s="410"/>
      <c r="AO451" s="410"/>
      <c r="AP451" s="410"/>
      <c r="AQ451" s="410"/>
      <c r="AR451" s="410"/>
      <c r="AS451" s="230"/>
      <c r="AV451" s="266"/>
      <c r="AW451" s="410" t="s">
        <v>188</v>
      </c>
      <c r="AX451" s="410"/>
      <c r="AY451" s="410"/>
      <c r="AZ451" s="410"/>
      <c r="BA451" s="410"/>
      <c r="BB451" s="410"/>
      <c r="BC451" s="410"/>
      <c r="BD451" s="410"/>
      <c r="BE451" s="410"/>
      <c r="BF451" s="410"/>
      <c r="BG451" s="410"/>
      <c r="BH451" s="410"/>
      <c r="BI451" s="410"/>
      <c r="BJ451" s="410"/>
      <c r="BK451" s="410"/>
      <c r="BL451" s="410"/>
      <c r="BM451" s="410"/>
      <c r="BN451" s="410"/>
      <c r="BO451" s="410"/>
      <c r="BP451" s="410"/>
      <c r="BQ451" s="410"/>
      <c r="BR451" s="410"/>
      <c r="BS451" s="410"/>
      <c r="BT451" s="410"/>
      <c r="BU451" s="410"/>
      <c r="BV451" s="410"/>
      <c r="BW451" s="410"/>
      <c r="BX451" s="410"/>
      <c r="BY451" s="410"/>
      <c r="BZ451" s="410"/>
      <c r="CA451" s="410"/>
      <c r="CB451" s="410"/>
      <c r="CC451" s="410"/>
      <c r="CD451" s="410"/>
      <c r="CE451" s="410"/>
      <c r="CF451" s="410"/>
      <c r="CG451" s="410"/>
      <c r="CH451" s="410"/>
      <c r="CI451" s="410"/>
      <c r="CJ451" s="410"/>
      <c r="CK451" s="410"/>
      <c r="CL451" s="410"/>
      <c r="CM451" s="230"/>
    </row>
    <row r="452" spans="2:91" ht="12.75" customHeight="1" x14ac:dyDescent="0.2">
      <c r="B452" s="266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0"/>
      <c r="N452" s="410"/>
      <c r="O452" s="410"/>
      <c r="P452" s="410"/>
      <c r="Q452" s="410"/>
      <c r="R452" s="410"/>
      <c r="S452" s="410"/>
      <c r="T452" s="410"/>
      <c r="U452" s="410"/>
      <c r="V452" s="410"/>
      <c r="W452" s="410"/>
      <c r="X452" s="410"/>
      <c r="Y452" s="410"/>
      <c r="Z452" s="410"/>
      <c r="AA452" s="410"/>
      <c r="AB452" s="410"/>
      <c r="AC452" s="410"/>
      <c r="AD452" s="410"/>
      <c r="AE452" s="410"/>
      <c r="AF452" s="410"/>
      <c r="AG452" s="410"/>
      <c r="AH452" s="410"/>
      <c r="AI452" s="410"/>
      <c r="AJ452" s="410"/>
      <c r="AK452" s="410"/>
      <c r="AL452" s="410"/>
      <c r="AM452" s="410"/>
      <c r="AN452" s="410"/>
      <c r="AO452" s="410"/>
      <c r="AP452" s="410"/>
      <c r="AQ452" s="410"/>
      <c r="AR452" s="410"/>
      <c r="AS452" s="230"/>
      <c r="AV452" s="266"/>
      <c r="AW452" s="410"/>
      <c r="AX452" s="410"/>
      <c r="AY452" s="410"/>
      <c r="AZ452" s="410"/>
      <c r="BA452" s="410"/>
      <c r="BB452" s="410"/>
      <c r="BC452" s="410"/>
      <c r="BD452" s="410"/>
      <c r="BE452" s="410"/>
      <c r="BF452" s="410"/>
      <c r="BG452" s="410"/>
      <c r="BH452" s="410"/>
      <c r="BI452" s="410"/>
      <c r="BJ452" s="410"/>
      <c r="BK452" s="410"/>
      <c r="BL452" s="410"/>
      <c r="BM452" s="410"/>
      <c r="BN452" s="410"/>
      <c r="BO452" s="410"/>
      <c r="BP452" s="410"/>
      <c r="BQ452" s="410"/>
      <c r="BR452" s="410"/>
      <c r="BS452" s="410"/>
      <c r="BT452" s="410"/>
      <c r="BU452" s="410"/>
      <c r="BV452" s="410"/>
      <c r="BW452" s="410"/>
      <c r="BX452" s="410"/>
      <c r="BY452" s="410"/>
      <c r="BZ452" s="410"/>
      <c r="CA452" s="410"/>
      <c r="CB452" s="410"/>
      <c r="CC452" s="410"/>
      <c r="CD452" s="410"/>
      <c r="CE452" s="410"/>
      <c r="CF452" s="410"/>
      <c r="CG452" s="410"/>
      <c r="CH452" s="410"/>
      <c r="CI452" s="410"/>
      <c r="CJ452" s="410"/>
      <c r="CK452" s="410"/>
      <c r="CL452" s="410"/>
      <c r="CM452" s="230"/>
    </row>
    <row r="453" spans="2:91" ht="12.75" customHeight="1" x14ac:dyDescent="0.2">
      <c r="B453" s="233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0"/>
      <c r="N453" s="410"/>
      <c r="O453" s="410"/>
      <c r="P453" s="410"/>
      <c r="Q453" s="410"/>
      <c r="R453" s="410"/>
      <c r="S453" s="410"/>
      <c r="T453" s="410"/>
      <c r="U453" s="410"/>
      <c r="V453" s="410"/>
      <c r="W453" s="410"/>
      <c r="X453" s="410"/>
      <c r="Y453" s="410"/>
      <c r="Z453" s="410"/>
      <c r="AA453" s="410"/>
      <c r="AB453" s="410"/>
      <c r="AC453" s="410"/>
      <c r="AD453" s="410"/>
      <c r="AE453" s="410"/>
      <c r="AF453" s="410"/>
      <c r="AG453" s="410"/>
      <c r="AH453" s="410"/>
      <c r="AI453" s="410"/>
      <c r="AJ453" s="410"/>
      <c r="AK453" s="410"/>
      <c r="AL453" s="410"/>
      <c r="AM453" s="410"/>
      <c r="AN453" s="410"/>
      <c r="AO453" s="410"/>
      <c r="AP453" s="410"/>
      <c r="AQ453" s="410"/>
      <c r="AR453" s="410"/>
      <c r="AS453" s="230"/>
      <c r="AV453" s="233"/>
      <c r="AW453" s="410"/>
      <c r="AX453" s="410"/>
      <c r="AY453" s="410"/>
      <c r="AZ453" s="410"/>
      <c r="BA453" s="410"/>
      <c r="BB453" s="410"/>
      <c r="BC453" s="410"/>
      <c r="BD453" s="410"/>
      <c r="BE453" s="410"/>
      <c r="BF453" s="410"/>
      <c r="BG453" s="410"/>
      <c r="BH453" s="410"/>
      <c r="BI453" s="410"/>
      <c r="BJ453" s="410"/>
      <c r="BK453" s="410"/>
      <c r="BL453" s="410"/>
      <c r="BM453" s="410"/>
      <c r="BN453" s="410"/>
      <c r="BO453" s="410"/>
      <c r="BP453" s="410"/>
      <c r="BQ453" s="410"/>
      <c r="BR453" s="410"/>
      <c r="BS453" s="410"/>
      <c r="BT453" s="410"/>
      <c r="BU453" s="410"/>
      <c r="BV453" s="410"/>
      <c r="BW453" s="410"/>
      <c r="BX453" s="410"/>
      <c r="BY453" s="410"/>
      <c r="BZ453" s="410"/>
      <c r="CA453" s="410"/>
      <c r="CB453" s="410"/>
      <c r="CC453" s="410"/>
      <c r="CD453" s="410"/>
      <c r="CE453" s="410"/>
      <c r="CF453" s="410"/>
      <c r="CG453" s="410"/>
      <c r="CH453" s="410"/>
      <c r="CI453" s="410"/>
      <c r="CJ453" s="410"/>
      <c r="CK453" s="410"/>
      <c r="CL453" s="410"/>
      <c r="CM453" s="230"/>
    </row>
    <row r="454" spans="2:91" ht="12.75" customHeight="1" x14ac:dyDescent="0.2">
      <c r="B454" s="272"/>
      <c r="C454" s="411"/>
      <c r="D454" s="411"/>
      <c r="E454" s="411"/>
      <c r="F454" s="411"/>
      <c r="G454" s="411"/>
      <c r="H454" s="411"/>
      <c r="I454" s="411"/>
      <c r="J454" s="411"/>
      <c r="K454" s="411"/>
      <c r="L454" s="411"/>
      <c r="M454" s="411"/>
      <c r="N454" s="411"/>
      <c r="O454" s="411"/>
      <c r="P454" s="411"/>
      <c r="Q454" s="411"/>
      <c r="R454" s="411"/>
      <c r="S454" s="411"/>
      <c r="T454" s="411"/>
      <c r="U454" s="411"/>
      <c r="V454" s="411"/>
      <c r="W454" s="411"/>
      <c r="X454" s="411"/>
      <c r="Y454" s="411"/>
      <c r="Z454" s="411"/>
      <c r="AA454" s="411"/>
      <c r="AB454" s="411"/>
      <c r="AC454" s="411"/>
      <c r="AD454" s="411"/>
      <c r="AE454" s="411"/>
      <c r="AF454" s="411"/>
      <c r="AG454" s="411"/>
      <c r="AH454" s="411"/>
      <c r="AI454" s="411"/>
      <c r="AJ454" s="411"/>
      <c r="AK454" s="411"/>
      <c r="AL454" s="411"/>
      <c r="AM454" s="411"/>
      <c r="AN454" s="411"/>
      <c r="AO454" s="411"/>
      <c r="AP454" s="411"/>
      <c r="AQ454" s="411"/>
      <c r="AR454" s="411"/>
      <c r="AS454" s="254"/>
      <c r="AV454" s="272"/>
      <c r="AW454" s="411"/>
      <c r="AX454" s="411"/>
      <c r="AY454" s="411"/>
      <c r="AZ454" s="411"/>
      <c r="BA454" s="411"/>
      <c r="BB454" s="411"/>
      <c r="BC454" s="411"/>
      <c r="BD454" s="411"/>
      <c r="BE454" s="411"/>
      <c r="BF454" s="411"/>
      <c r="BG454" s="411"/>
      <c r="BH454" s="411"/>
      <c r="BI454" s="411"/>
      <c r="BJ454" s="411"/>
      <c r="BK454" s="411"/>
      <c r="BL454" s="411"/>
      <c r="BM454" s="411"/>
      <c r="BN454" s="411"/>
      <c r="BO454" s="411"/>
      <c r="BP454" s="411"/>
      <c r="BQ454" s="411"/>
      <c r="BR454" s="411"/>
      <c r="BS454" s="411"/>
      <c r="BT454" s="411"/>
      <c r="BU454" s="411"/>
      <c r="BV454" s="411"/>
      <c r="BW454" s="411"/>
      <c r="BX454" s="411"/>
      <c r="BY454" s="411"/>
      <c r="BZ454" s="411"/>
      <c r="CA454" s="411"/>
      <c r="CB454" s="411"/>
      <c r="CC454" s="411"/>
      <c r="CD454" s="411"/>
      <c r="CE454" s="411"/>
      <c r="CF454" s="411"/>
      <c r="CG454" s="411"/>
      <c r="CH454" s="411"/>
      <c r="CI454" s="411"/>
      <c r="CJ454" s="411"/>
      <c r="CK454" s="411"/>
      <c r="CL454" s="411"/>
      <c r="CM454" s="254"/>
    </row>
    <row r="457" spans="2:91" ht="12.75" customHeight="1" x14ac:dyDescent="0.2">
      <c r="B457" s="226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27"/>
      <c r="AC457" s="227"/>
      <c r="AD457" s="227"/>
      <c r="AE457" s="227"/>
      <c r="AF457" s="227"/>
      <c r="AG457" s="227"/>
      <c r="AH457" s="227"/>
      <c r="AI457" s="227"/>
      <c r="AJ457" s="227"/>
      <c r="AK457" s="227"/>
      <c r="AL457" s="227"/>
      <c r="AM457" s="227"/>
      <c r="AN457" s="227"/>
      <c r="AO457" s="227"/>
      <c r="AP457" s="227"/>
      <c r="AQ457" s="227"/>
      <c r="AR457" s="227"/>
      <c r="AS457" s="228"/>
      <c r="AV457" s="226"/>
      <c r="AW457" s="227"/>
      <c r="AX457" s="227"/>
      <c r="AY457" s="227"/>
      <c r="AZ457" s="227"/>
      <c r="BA457" s="227"/>
      <c r="BB457" s="227"/>
      <c r="BC457" s="227"/>
      <c r="BD457" s="227"/>
      <c r="BE457" s="227"/>
      <c r="BF457" s="227"/>
      <c r="BG457" s="227"/>
      <c r="BH457" s="227"/>
      <c r="BI457" s="227"/>
      <c r="BJ457" s="227"/>
      <c r="BK457" s="227"/>
      <c r="BL457" s="227"/>
      <c r="BM457" s="227"/>
      <c r="BN457" s="227"/>
      <c r="BO457" s="227"/>
      <c r="BP457" s="227"/>
      <c r="BQ457" s="227"/>
      <c r="BR457" s="227"/>
      <c r="BS457" s="227"/>
      <c r="BT457" s="227"/>
      <c r="BU457" s="227"/>
      <c r="BV457" s="227"/>
      <c r="BW457" s="227"/>
      <c r="BX457" s="227"/>
      <c r="BY457" s="227"/>
      <c r="BZ457" s="227"/>
      <c r="CA457" s="227"/>
      <c r="CB457" s="227"/>
      <c r="CC457" s="227"/>
      <c r="CD457" s="227"/>
      <c r="CE457" s="227"/>
      <c r="CF457" s="227"/>
      <c r="CG457" s="227"/>
      <c r="CH457" s="227"/>
      <c r="CI457" s="227"/>
      <c r="CJ457" s="227"/>
      <c r="CK457" s="227"/>
      <c r="CL457" s="227"/>
      <c r="CM457" s="228"/>
    </row>
    <row r="458" spans="2:91" ht="12.75" customHeight="1" x14ac:dyDescent="0.2">
      <c r="B458" s="229"/>
      <c r="C458" s="424" t="s">
        <v>168</v>
      </c>
      <c r="D458" s="424"/>
      <c r="E458" s="424"/>
      <c r="F458" s="424"/>
      <c r="G458" s="424"/>
      <c r="H458" s="424"/>
      <c r="I458" s="424"/>
      <c r="J458" s="424"/>
      <c r="K458" s="424"/>
      <c r="L458" s="425">
        <f>'July 1 to 15, 2018'!A36</f>
        <v>27</v>
      </c>
      <c r="M458" s="426"/>
      <c r="N458" s="429">
        <f>'July 1 to 15, 2018'!B36</f>
        <v>0</v>
      </c>
      <c r="O458" s="429"/>
      <c r="P458" s="429"/>
      <c r="Q458" s="429"/>
      <c r="R458" s="429"/>
      <c r="S458" s="429"/>
      <c r="T458" s="429"/>
      <c r="U458" s="429"/>
      <c r="V458" s="429"/>
      <c r="W458" s="429"/>
      <c r="X458" s="430"/>
      <c r="Y458" s="433" t="s">
        <v>190</v>
      </c>
      <c r="Z458" s="434"/>
      <c r="AA458" s="434"/>
      <c r="AB458" s="434"/>
      <c r="AC458" s="434"/>
      <c r="AD458" s="434"/>
      <c r="AE458" s="434"/>
      <c r="AF458" s="434"/>
      <c r="AG458" s="434"/>
      <c r="AH458" s="434"/>
      <c r="AI458" s="435"/>
      <c r="AJ458" s="227"/>
      <c r="AK458" s="227"/>
      <c r="AL458" s="227"/>
      <c r="AM458" s="227"/>
      <c r="AN458" s="227"/>
      <c r="AO458" s="227"/>
      <c r="AP458" s="227"/>
      <c r="AQ458" s="227"/>
      <c r="AR458" s="228"/>
      <c r="AS458" s="230"/>
      <c r="AV458" s="229"/>
      <c r="AW458" s="424" t="s">
        <v>168</v>
      </c>
      <c r="AX458" s="424"/>
      <c r="AY458" s="424"/>
      <c r="AZ458" s="424"/>
      <c r="BA458" s="424"/>
      <c r="BB458" s="424"/>
      <c r="BC458" s="424"/>
      <c r="BD458" s="424"/>
      <c r="BE458" s="424"/>
      <c r="BF458" s="425">
        <f>'July 1 to 15, 2018'!A46</f>
        <v>37</v>
      </c>
      <c r="BG458" s="426"/>
      <c r="BH458" s="429">
        <f>'July 1 to 15, 2018'!B46</f>
        <v>0</v>
      </c>
      <c r="BI458" s="429"/>
      <c r="BJ458" s="429"/>
      <c r="BK458" s="429"/>
      <c r="BL458" s="429"/>
      <c r="BM458" s="429"/>
      <c r="BN458" s="429"/>
      <c r="BO458" s="429"/>
      <c r="BP458" s="429"/>
      <c r="BQ458" s="429"/>
      <c r="BR458" s="430"/>
      <c r="BS458" s="433" t="s">
        <v>190</v>
      </c>
      <c r="BT458" s="434"/>
      <c r="BU458" s="434"/>
      <c r="BV458" s="434"/>
      <c r="BW458" s="434"/>
      <c r="BX458" s="434"/>
      <c r="BY458" s="434"/>
      <c r="BZ458" s="434"/>
      <c r="CA458" s="434"/>
      <c r="CB458" s="434"/>
      <c r="CC458" s="435"/>
      <c r="CD458" s="227"/>
      <c r="CE458" s="227"/>
      <c r="CF458" s="227"/>
      <c r="CG458" s="227"/>
      <c r="CH458" s="227"/>
      <c r="CI458" s="227"/>
      <c r="CJ458" s="227"/>
      <c r="CK458" s="227"/>
      <c r="CL458" s="228"/>
      <c r="CM458" s="230"/>
    </row>
    <row r="459" spans="2:91" ht="12.75" customHeight="1" x14ac:dyDescent="0.2">
      <c r="B459" s="229"/>
      <c r="C459" s="424"/>
      <c r="D459" s="424"/>
      <c r="E459" s="424"/>
      <c r="F459" s="424"/>
      <c r="G459" s="424"/>
      <c r="H459" s="424"/>
      <c r="I459" s="424"/>
      <c r="J459" s="424"/>
      <c r="K459" s="424"/>
      <c r="L459" s="427"/>
      <c r="M459" s="428"/>
      <c r="N459" s="431"/>
      <c r="O459" s="431"/>
      <c r="P459" s="431"/>
      <c r="Q459" s="431"/>
      <c r="R459" s="431"/>
      <c r="S459" s="431"/>
      <c r="T459" s="431"/>
      <c r="U459" s="431"/>
      <c r="V459" s="431"/>
      <c r="W459" s="431"/>
      <c r="X459" s="432"/>
      <c r="Y459" s="436"/>
      <c r="Z459" s="437"/>
      <c r="AA459" s="437"/>
      <c r="AB459" s="437"/>
      <c r="AC459" s="437"/>
      <c r="AD459" s="437"/>
      <c r="AE459" s="437"/>
      <c r="AF459" s="437"/>
      <c r="AG459" s="437"/>
      <c r="AH459" s="437"/>
      <c r="AI459" s="438"/>
      <c r="AJ459" s="231"/>
      <c r="AK459" s="231"/>
      <c r="AL459" s="231"/>
      <c r="AM459" s="231"/>
      <c r="AN459" s="231"/>
      <c r="AO459" s="231"/>
      <c r="AP459" s="231"/>
      <c r="AQ459" s="231"/>
      <c r="AR459" s="232"/>
      <c r="AS459" s="230"/>
      <c r="AV459" s="229"/>
      <c r="AW459" s="424"/>
      <c r="AX459" s="424"/>
      <c r="AY459" s="424"/>
      <c r="AZ459" s="424"/>
      <c r="BA459" s="424"/>
      <c r="BB459" s="424"/>
      <c r="BC459" s="424"/>
      <c r="BD459" s="424"/>
      <c r="BE459" s="424"/>
      <c r="BF459" s="427"/>
      <c r="BG459" s="428"/>
      <c r="BH459" s="431"/>
      <c r="BI459" s="431"/>
      <c r="BJ459" s="431"/>
      <c r="BK459" s="431"/>
      <c r="BL459" s="431"/>
      <c r="BM459" s="431"/>
      <c r="BN459" s="431"/>
      <c r="BO459" s="431"/>
      <c r="BP459" s="431"/>
      <c r="BQ459" s="431"/>
      <c r="BR459" s="432"/>
      <c r="BS459" s="436"/>
      <c r="BT459" s="437"/>
      <c r="BU459" s="437"/>
      <c r="BV459" s="437"/>
      <c r="BW459" s="437"/>
      <c r="BX459" s="437"/>
      <c r="BY459" s="437"/>
      <c r="BZ459" s="437"/>
      <c r="CA459" s="437"/>
      <c r="CB459" s="437"/>
      <c r="CC459" s="438"/>
      <c r="CD459" s="231"/>
      <c r="CE459" s="231"/>
      <c r="CF459" s="231"/>
      <c r="CG459" s="231"/>
      <c r="CH459" s="231"/>
      <c r="CI459" s="231"/>
      <c r="CJ459" s="231"/>
      <c r="CK459" s="231"/>
      <c r="CL459" s="232"/>
      <c r="CM459" s="230"/>
    </row>
    <row r="460" spans="2:91" ht="12.75" customHeight="1" x14ac:dyDescent="0.2">
      <c r="B460" s="229"/>
      <c r="C460" s="439" t="s">
        <v>169</v>
      </c>
      <c r="D460" s="440"/>
      <c r="E460" s="440"/>
      <c r="F460" s="440"/>
      <c r="G460" s="440"/>
      <c r="H460" s="440"/>
      <c r="I460" s="440"/>
      <c r="J460" s="440"/>
      <c r="K460" s="441"/>
      <c r="L460" s="445">
        <f>'July 1 to 15, 2018'!C36</f>
        <v>0</v>
      </c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7"/>
      <c r="Y460" s="436"/>
      <c r="Z460" s="437"/>
      <c r="AA460" s="437"/>
      <c r="AB460" s="437"/>
      <c r="AC460" s="437"/>
      <c r="AD460" s="437"/>
      <c r="AE460" s="437"/>
      <c r="AF460" s="437"/>
      <c r="AG460" s="437"/>
      <c r="AH460" s="437"/>
      <c r="AI460" s="438"/>
      <c r="AJ460" s="231"/>
      <c r="AK460" s="231"/>
      <c r="AL460" s="231"/>
      <c r="AM460" s="231"/>
      <c r="AN460" s="231"/>
      <c r="AO460" s="231"/>
      <c r="AP460" s="231"/>
      <c r="AQ460" s="231"/>
      <c r="AR460" s="232"/>
      <c r="AS460" s="230"/>
      <c r="AV460" s="229"/>
      <c r="AW460" s="439" t="s">
        <v>169</v>
      </c>
      <c r="AX460" s="440"/>
      <c r="AY460" s="440"/>
      <c r="AZ460" s="440"/>
      <c r="BA460" s="440"/>
      <c r="BB460" s="440"/>
      <c r="BC460" s="440"/>
      <c r="BD460" s="440"/>
      <c r="BE460" s="441"/>
      <c r="BF460" s="445">
        <f>'July 1 to 15, 2018'!C46</f>
        <v>0</v>
      </c>
      <c r="BG460" s="446"/>
      <c r="BH460" s="446"/>
      <c r="BI460" s="446"/>
      <c r="BJ460" s="446"/>
      <c r="BK460" s="446"/>
      <c r="BL460" s="446"/>
      <c r="BM460" s="446"/>
      <c r="BN460" s="446"/>
      <c r="BO460" s="446"/>
      <c r="BP460" s="446"/>
      <c r="BQ460" s="446"/>
      <c r="BR460" s="447"/>
      <c r="BS460" s="436"/>
      <c r="BT460" s="437"/>
      <c r="BU460" s="437"/>
      <c r="BV460" s="437"/>
      <c r="BW460" s="437"/>
      <c r="BX460" s="437"/>
      <c r="BY460" s="437"/>
      <c r="BZ460" s="437"/>
      <c r="CA460" s="437"/>
      <c r="CB460" s="437"/>
      <c r="CC460" s="438"/>
      <c r="CD460" s="231"/>
      <c r="CE460" s="231"/>
      <c r="CF460" s="231"/>
      <c r="CG460" s="231"/>
      <c r="CH460" s="231"/>
      <c r="CI460" s="231"/>
      <c r="CJ460" s="231"/>
      <c r="CK460" s="231"/>
      <c r="CL460" s="232"/>
      <c r="CM460" s="230"/>
    </row>
    <row r="461" spans="2:91" ht="12.75" customHeight="1" x14ac:dyDescent="0.2">
      <c r="B461" s="233"/>
      <c r="C461" s="442"/>
      <c r="D461" s="443"/>
      <c r="E461" s="443"/>
      <c r="F461" s="443"/>
      <c r="G461" s="443"/>
      <c r="H461" s="443"/>
      <c r="I461" s="443"/>
      <c r="J461" s="443"/>
      <c r="K461" s="444"/>
      <c r="L461" s="442"/>
      <c r="M461" s="443"/>
      <c r="N461" s="443"/>
      <c r="O461" s="443"/>
      <c r="P461" s="443"/>
      <c r="Q461" s="443"/>
      <c r="R461" s="443"/>
      <c r="S461" s="443"/>
      <c r="T461" s="443"/>
      <c r="U461" s="443"/>
      <c r="V461" s="443"/>
      <c r="W461" s="443"/>
      <c r="X461" s="444"/>
      <c r="Y461" s="448" t="str">
        <f>'July 1 to 15, 2018'!B6</f>
        <v>December 15, 2018</v>
      </c>
      <c r="Z461" s="449"/>
      <c r="AA461" s="449"/>
      <c r="AB461" s="449"/>
      <c r="AC461" s="449"/>
      <c r="AD461" s="449"/>
      <c r="AE461" s="449"/>
      <c r="AF461" s="449"/>
      <c r="AG461" s="449"/>
      <c r="AH461" s="449"/>
      <c r="AI461" s="450"/>
      <c r="AJ461" s="234"/>
      <c r="AK461" s="234"/>
      <c r="AL461" s="234"/>
      <c r="AM461" s="234"/>
      <c r="AN461" s="234"/>
      <c r="AO461" s="234"/>
      <c r="AP461" s="234"/>
      <c r="AQ461" s="234"/>
      <c r="AR461" s="235"/>
      <c r="AS461" s="230"/>
      <c r="AV461" s="233"/>
      <c r="AW461" s="442"/>
      <c r="AX461" s="443"/>
      <c r="AY461" s="443"/>
      <c r="AZ461" s="443"/>
      <c r="BA461" s="443"/>
      <c r="BB461" s="443"/>
      <c r="BC461" s="443"/>
      <c r="BD461" s="443"/>
      <c r="BE461" s="444"/>
      <c r="BF461" s="442"/>
      <c r="BG461" s="443"/>
      <c r="BH461" s="443"/>
      <c r="BI461" s="443"/>
      <c r="BJ461" s="443"/>
      <c r="BK461" s="443"/>
      <c r="BL461" s="443"/>
      <c r="BM461" s="443"/>
      <c r="BN461" s="443"/>
      <c r="BO461" s="443"/>
      <c r="BP461" s="443"/>
      <c r="BQ461" s="443"/>
      <c r="BR461" s="444"/>
      <c r="BS461" s="448" t="str">
        <f>'July 1 to 15, 2018'!B6</f>
        <v>December 15, 2018</v>
      </c>
      <c r="BT461" s="449"/>
      <c r="BU461" s="449"/>
      <c r="BV461" s="449"/>
      <c r="BW461" s="449"/>
      <c r="BX461" s="449"/>
      <c r="BY461" s="449"/>
      <c r="BZ461" s="449"/>
      <c r="CA461" s="449"/>
      <c r="CB461" s="449"/>
      <c r="CC461" s="450"/>
      <c r="CD461" s="234"/>
      <c r="CE461" s="234"/>
      <c r="CF461" s="234"/>
      <c r="CG461" s="234"/>
      <c r="CH461" s="234"/>
      <c r="CI461" s="234"/>
      <c r="CJ461" s="234"/>
      <c r="CK461" s="234"/>
      <c r="CL461" s="235"/>
      <c r="CM461" s="230"/>
    </row>
    <row r="462" spans="2:91" ht="12.75" customHeight="1" x14ac:dyDescent="0.2">
      <c r="B462" s="236"/>
      <c r="J462" s="237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9"/>
      <c r="X462" s="239"/>
      <c r="Y462" s="239"/>
      <c r="Z462" s="239"/>
      <c r="AA462" s="239"/>
      <c r="AB462" s="239"/>
      <c r="AC462" s="239"/>
      <c r="AD462" s="239"/>
      <c r="AE462" s="239"/>
      <c r="AF462" s="239"/>
      <c r="AG462" s="239"/>
      <c r="AH462" s="239"/>
      <c r="AI462" s="239"/>
      <c r="AJ462" s="239"/>
      <c r="AK462" s="239"/>
      <c r="AL462" s="239"/>
      <c r="AM462" s="239"/>
      <c r="AN462" s="239"/>
      <c r="AO462" s="239"/>
      <c r="AP462" s="239"/>
      <c r="AQ462" s="239"/>
      <c r="AR462" s="239"/>
      <c r="AS462" s="230"/>
      <c r="AV462" s="236"/>
      <c r="BD462" s="237"/>
      <c r="BE462" s="238"/>
      <c r="BF462" s="238"/>
      <c r="BG462" s="238"/>
      <c r="BH462" s="238"/>
      <c r="BI462" s="238"/>
      <c r="BJ462" s="238"/>
      <c r="BK462" s="238"/>
      <c r="BL462" s="238"/>
      <c r="BM462" s="238"/>
      <c r="BN462" s="238"/>
      <c r="BO462" s="238"/>
      <c r="BP462" s="238"/>
      <c r="BQ462" s="239"/>
      <c r="BR462" s="239"/>
      <c r="BS462" s="239"/>
      <c r="BT462" s="239"/>
      <c r="BU462" s="239"/>
      <c r="BV462" s="239"/>
      <c r="BW462" s="239"/>
      <c r="BX462" s="239"/>
      <c r="BY462" s="239"/>
      <c r="BZ462" s="239"/>
      <c r="CA462" s="239"/>
      <c r="CB462" s="239"/>
      <c r="CC462" s="239"/>
      <c r="CD462" s="239"/>
      <c r="CE462" s="239"/>
      <c r="CF462" s="239"/>
      <c r="CG462" s="239"/>
      <c r="CH462" s="239"/>
      <c r="CI462" s="239"/>
      <c r="CJ462" s="239"/>
      <c r="CK462" s="239"/>
      <c r="CL462" s="239"/>
      <c r="CM462" s="230"/>
    </row>
    <row r="463" spans="2:91" ht="12.75" customHeight="1" x14ac:dyDescent="0.2">
      <c r="B463" s="233"/>
      <c r="C463" s="240"/>
      <c r="D463" s="241"/>
      <c r="E463" s="241"/>
      <c r="F463" s="241"/>
      <c r="G463" s="241"/>
      <c r="H463" s="241"/>
      <c r="I463" s="241"/>
      <c r="J463" s="241"/>
      <c r="K463" s="241"/>
      <c r="L463" s="241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  <c r="AS463" s="230"/>
      <c r="AV463" s="233"/>
      <c r="AW463" s="240"/>
      <c r="AX463" s="241"/>
      <c r="AY463" s="241"/>
      <c r="AZ463" s="241"/>
      <c r="BA463" s="241"/>
      <c r="BB463" s="241"/>
      <c r="BC463" s="241"/>
      <c r="BD463" s="241"/>
      <c r="BE463" s="241"/>
      <c r="BF463" s="241"/>
      <c r="BG463" s="239"/>
      <c r="BH463" s="239"/>
      <c r="BI463" s="239"/>
      <c r="BJ463" s="239"/>
      <c r="BK463" s="239"/>
      <c r="BL463" s="239"/>
      <c r="BM463" s="239"/>
      <c r="BN463" s="239"/>
      <c r="BO463" s="239"/>
      <c r="BP463" s="239"/>
      <c r="BQ463" s="239"/>
      <c r="BR463" s="239"/>
      <c r="BS463" s="239"/>
      <c r="BT463" s="239"/>
      <c r="CM463" s="230"/>
    </row>
    <row r="464" spans="2:91" ht="12.75" customHeight="1" x14ac:dyDescent="0.2">
      <c r="B464" s="242"/>
      <c r="C464" s="451" t="s">
        <v>170</v>
      </c>
      <c r="D464" s="452"/>
      <c r="E464" s="452"/>
      <c r="F464" s="452"/>
      <c r="G464" s="452"/>
      <c r="H464" s="452"/>
      <c r="I464" s="243"/>
      <c r="J464" s="244"/>
      <c r="K464" s="244"/>
      <c r="L464" s="244"/>
      <c r="M464" s="244"/>
      <c r="N464" s="244"/>
      <c r="O464" s="244"/>
      <c r="P464" s="244"/>
      <c r="Q464" s="245"/>
      <c r="R464" s="404">
        <f>'July 1 to 15, 2018'!AL36</f>
        <v>0</v>
      </c>
      <c r="S464" s="419"/>
      <c r="T464" s="419"/>
      <c r="U464" s="419"/>
      <c r="V464" s="419"/>
      <c r="W464" s="244"/>
      <c r="X464" s="246"/>
      <c r="Y464" s="239"/>
      <c r="Z464" s="239"/>
      <c r="AA464" s="453" t="s">
        <v>191</v>
      </c>
      <c r="AB464" s="454"/>
      <c r="AC464" s="454"/>
      <c r="AD464" s="454"/>
      <c r="AE464" s="454"/>
      <c r="AF464" s="454"/>
      <c r="AG464" s="454"/>
      <c r="AH464" s="454"/>
      <c r="AI464" s="454"/>
      <c r="AJ464" s="454"/>
      <c r="AK464" s="454"/>
      <c r="AL464" s="454"/>
      <c r="AM464" s="454"/>
      <c r="AN464" s="454"/>
      <c r="AO464" s="454"/>
      <c r="AP464" s="454"/>
      <c r="AQ464" s="454"/>
      <c r="AR464" s="455"/>
      <c r="AS464" s="230"/>
      <c r="AV464" s="242"/>
      <c r="AW464" s="451" t="s">
        <v>170</v>
      </c>
      <c r="AX464" s="452"/>
      <c r="AY464" s="452"/>
      <c r="AZ464" s="452"/>
      <c r="BA464" s="452"/>
      <c r="BB464" s="452"/>
      <c r="BC464" s="243"/>
      <c r="BD464" s="244"/>
      <c r="BE464" s="244"/>
      <c r="BF464" s="244"/>
      <c r="BG464" s="244"/>
      <c r="BH464" s="244"/>
      <c r="BI464" s="244"/>
      <c r="BJ464" s="244"/>
      <c r="BK464" s="245"/>
      <c r="BL464" s="404">
        <f>'July 1 to 15, 2018'!AL46</f>
        <v>0</v>
      </c>
      <c r="BM464" s="419"/>
      <c r="BN464" s="419"/>
      <c r="BO464" s="419"/>
      <c r="BP464" s="419"/>
      <c r="BQ464" s="244"/>
      <c r="BR464" s="246"/>
      <c r="BS464" s="239"/>
      <c r="BT464" s="239"/>
      <c r="BU464" s="453" t="s">
        <v>191</v>
      </c>
      <c r="BV464" s="454"/>
      <c r="BW464" s="454"/>
      <c r="BX464" s="454"/>
      <c r="BY464" s="454"/>
      <c r="BZ464" s="454"/>
      <c r="CA464" s="454"/>
      <c r="CB464" s="454"/>
      <c r="CC464" s="454"/>
      <c r="CD464" s="454"/>
      <c r="CE464" s="454"/>
      <c r="CF464" s="454"/>
      <c r="CG464" s="454"/>
      <c r="CH464" s="454"/>
      <c r="CI464" s="454"/>
      <c r="CJ464" s="454"/>
      <c r="CK464" s="454"/>
      <c r="CL464" s="455"/>
      <c r="CM464" s="230"/>
    </row>
    <row r="465" spans="2:91" ht="12.75" customHeight="1" x14ac:dyDescent="0.2">
      <c r="B465" s="247"/>
      <c r="C465" s="248"/>
      <c r="D465" s="249" t="s">
        <v>189</v>
      </c>
      <c r="E465" s="250"/>
      <c r="F465" s="250"/>
      <c r="G465" s="250"/>
      <c r="H465" s="250"/>
      <c r="I465" s="251"/>
      <c r="J465" s="252"/>
      <c r="K465" s="252"/>
      <c r="L465" s="402">
        <f>'July 1 to 15, 2018'!AI36</f>
        <v>0</v>
      </c>
      <c r="M465" s="403"/>
      <c r="N465" s="403"/>
      <c r="O465" s="403"/>
      <c r="P465" s="252"/>
      <c r="Q465" s="253"/>
      <c r="R465" s="252"/>
      <c r="S465" s="252"/>
      <c r="T465" s="252"/>
      <c r="U465" s="252"/>
      <c r="V465" s="252"/>
      <c r="W465" s="252"/>
      <c r="X465" s="254"/>
      <c r="Y465" s="239"/>
      <c r="Z465" s="239"/>
      <c r="AA465" s="255" t="s">
        <v>184</v>
      </c>
      <c r="AB465" s="256"/>
      <c r="AC465" s="256"/>
      <c r="AD465" s="257"/>
      <c r="AE465" s="257"/>
      <c r="AF465" s="257"/>
      <c r="AG465" s="256"/>
      <c r="AH465" s="256"/>
      <c r="AI465" s="256"/>
      <c r="AJ465" s="256"/>
      <c r="AK465" s="257"/>
      <c r="AL465" s="257"/>
      <c r="AM465" s="258"/>
      <c r="AN465" s="405">
        <f>'July 1 to 15, 2018'!BR36</f>
        <v>0</v>
      </c>
      <c r="AO465" s="405"/>
      <c r="AP465" s="405"/>
      <c r="AQ465" s="405"/>
      <c r="AR465" s="406"/>
      <c r="AS465" s="230"/>
      <c r="AV465" s="247"/>
      <c r="AW465" s="248"/>
      <c r="AX465" s="249" t="s">
        <v>189</v>
      </c>
      <c r="AY465" s="250"/>
      <c r="AZ465" s="250"/>
      <c r="BA465" s="250"/>
      <c r="BB465" s="250"/>
      <c r="BC465" s="251"/>
      <c r="BD465" s="252"/>
      <c r="BE465" s="252"/>
      <c r="BF465" s="402">
        <f>'July 1 to 15, 2018'!AI46</f>
        <v>0</v>
      </c>
      <c r="BG465" s="403"/>
      <c r="BH465" s="403"/>
      <c r="BI465" s="403"/>
      <c r="BJ465" s="252"/>
      <c r="BK465" s="253"/>
      <c r="BL465" s="252"/>
      <c r="BM465" s="252"/>
      <c r="BN465" s="252"/>
      <c r="BO465" s="252"/>
      <c r="BP465" s="252"/>
      <c r="BQ465" s="252"/>
      <c r="BR465" s="254"/>
      <c r="BS465" s="239"/>
      <c r="BT465" s="239"/>
      <c r="BU465" s="255" t="s">
        <v>184</v>
      </c>
      <c r="BV465" s="256"/>
      <c r="BW465" s="256"/>
      <c r="BX465" s="257"/>
      <c r="BY465" s="257"/>
      <c r="BZ465" s="257"/>
      <c r="CA465" s="256"/>
      <c r="CB465" s="256"/>
      <c r="CC465" s="256"/>
      <c r="CD465" s="256"/>
      <c r="CE465" s="257"/>
      <c r="CF465" s="257"/>
      <c r="CG465" s="258"/>
      <c r="CH465" s="405">
        <f>'July 1 to 15, 2018'!BR46</f>
        <v>0</v>
      </c>
      <c r="CI465" s="405"/>
      <c r="CJ465" s="405"/>
      <c r="CK465" s="405"/>
      <c r="CL465" s="406"/>
      <c r="CM465" s="230"/>
    </row>
    <row r="466" spans="2:91" ht="12.75" customHeight="1" x14ac:dyDescent="0.2">
      <c r="B466" s="247"/>
      <c r="C466" s="421" t="s">
        <v>171</v>
      </c>
      <c r="D466" s="422"/>
      <c r="E466" s="422"/>
      <c r="F466" s="422"/>
      <c r="G466" s="422"/>
      <c r="H466" s="422"/>
      <c r="I466" s="259"/>
      <c r="J466" s="257"/>
      <c r="K466" s="257"/>
      <c r="L466" s="405">
        <f>'July 1 to 15, 2018'!AS36</f>
        <v>0</v>
      </c>
      <c r="M466" s="423"/>
      <c r="N466" s="423"/>
      <c r="O466" s="423"/>
      <c r="P466" s="257"/>
      <c r="Q466" s="258"/>
      <c r="R466" s="405">
        <f>'July 1 to 15, 2018'!AT36</f>
        <v>0</v>
      </c>
      <c r="S466" s="423"/>
      <c r="T466" s="423"/>
      <c r="U466" s="423"/>
      <c r="V466" s="423"/>
      <c r="W466" s="257"/>
      <c r="X466" s="260"/>
      <c r="Y466" s="239"/>
      <c r="Z466" s="239"/>
      <c r="AA466" s="261" t="s">
        <v>139</v>
      </c>
      <c r="AB466" s="262"/>
      <c r="AC466" s="262"/>
      <c r="AD466" s="244"/>
      <c r="AE466" s="244"/>
      <c r="AF466" s="244"/>
      <c r="AG466" s="262"/>
      <c r="AH466" s="262"/>
      <c r="AI466" s="262"/>
      <c r="AJ466" s="262"/>
      <c r="AK466" s="244"/>
      <c r="AL466" s="244"/>
      <c r="AM466" s="245"/>
      <c r="AN466" s="244"/>
      <c r="AO466" s="244"/>
      <c r="AP466" s="244"/>
      <c r="AQ466" s="244"/>
      <c r="AR466" s="246"/>
      <c r="AS466" s="230"/>
      <c r="AV466" s="247"/>
      <c r="AW466" s="421" t="s">
        <v>171</v>
      </c>
      <c r="AX466" s="422"/>
      <c r="AY466" s="422"/>
      <c r="AZ466" s="422"/>
      <c r="BA466" s="422"/>
      <c r="BB466" s="422"/>
      <c r="BC466" s="259"/>
      <c r="BD466" s="257"/>
      <c r="BE466" s="257"/>
      <c r="BF466" s="405">
        <f>'July 1 to 15, 2018'!AS46</f>
        <v>0</v>
      </c>
      <c r="BG466" s="423"/>
      <c r="BH466" s="423"/>
      <c r="BI466" s="423"/>
      <c r="BJ466" s="257"/>
      <c r="BK466" s="258"/>
      <c r="BL466" s="405">
        <f>'July 1 to 15, 2018'!AT46</f>
        <v>0</v>
      </c>
      <c r="BM466" s="423"/>
      <c r="BN466" s="423"/>
      <c r="BO466" s="423"/>
      <c r="BP466" s="423"/>
      <c r="BQ466" s="257"/>
      <c r="BR466" s="260"/>
      <c r="BS466" s="239"/>
      <c r="BT466" s="239"/>
      <c r="BU466" s="261" t="s">
        <v>139</v>
      </c>
      <c r="BV466" s="262"/>
      <c r="BW466" s="262"/>
      <c r="BX466" s="244"/>
      <c r="BY466" s="244"/>
      <c r="BZ466" s="244"/>
      <c r="CA466" s="262"/>
      <c r="CB466" s="262"/>
      <c r="CC466" s="262"/>
      <c r="CD466" s="262"/>
      <c r="CE466" s="244"/>
      <c r="CF466" s="244"/>
      <c r="CG466" s="245"/>
      <c r="CH466" s="244"/>
      <c r="CI466" s="244"/>
      <c r="CJ466" s="244"/>
      <c r="CK466" s="244"/>
      <c r="CL466" s="246"/>
      <c r="CM466" s="230"/>
    </row>
    <row r="467" spans="2:91" ht="12.75" customHeight="1" x14ac:dyDescent="0.2">
      <c r="B467" s="233"/>
      <c r="C467" s="291" t="s">
        <v>172</v>
      </c>
      <c r="D467" s="292"/>
      <c r="E467" s="292"/>
      <c r="F467" s="292"/>
      <c r="G467" s="292"/>
      <c r="H467" s="292"/>
      <c r="I467" s="292"/>
      <c r="J467" s="257"/>
      <c r="K467" s="257"/>
      <c r="L467" s="257"/>
      <c r="M467" s="257"/>
      <c r="N467" s="257"/>
      <c r="O467" s="257"/>
      <c r="P467" s="257"/>
      <c r="Q467" s="258"/>
      <c r="R467" s="405">
        <f>'July 1 to 15, 2018'!AQ36</f>
        <v>0</v>
      </c>
      <c r="S467" s="405"/>
      <c r="T467" s="405"/>
      <c r="U467" s="405"/>
      <c r="V467" s="405"/>
      <c r="W467" s="257"/>
      <c r="X467" s="260"/>
      <c r="Y467" s="239"/>
      <c r="Z467" s="239"/>
      <c r="AA467" s="233"/>
      <c r="AB467" s="241" t="s">
        <v>140</v>
      </c>
      <c r="AC467" s="241"/>
      <c r="AD467" s="239"/>
      <c r="AE467" s="239"/>
      <c r="AF467" s="239"/>
      <c r="AG467" s="241"/>
      <c r="AH467" s="241"/>
      <c r="AI467" s="241"/>
      <c r="AJ467" s="241"/>
      <c r="AK467" s="239"/>
      <c r="AL467" s="239"/>
      <c r="AM467" s="265"/>
      <c r="AN467" s="414">
        <f>'July 1 to 15, 2018'!BI36</f>
        <v>0</v>
      </c>
      <c r="AO467" s="414"/>
      <c r="AP467" s="414"/>
      <c r="AQ467" s="414"/>
      <c r="AR467" s="420"/>
      <c r="AS467" s="230"/>
      <c r="AV467" s="233"/>
      <c r="AW467" s="300" t="s">
        <v>172</v>
      </c>
      <c r="AX467" s="301"/>
      <c r="AY467" s="301"/>
      <c r="AZ467" s="301"/>
      <c r="BA467" s="301"/>
      <c r="BB467" s="301"/>
      <c r="BC467" s="301"/>
      <c r="BD467" s="257"/>
      <c r="BE467" s="257"/>
      <c r="BF467" s="257"/>
      <c r="BG467" s="257"/>
      <c r="BH467" s="257"/>
      <c r="BI467" s="257"/>
      <c r="BJ467" s="257"/>
      <c r="BK467" s="258"/>
      <c r="BL467" s="405">
        <f>'July 1 to 15, 2018'!AQ46</f>
        <v>0</v>
      </c>
      <c r="BM467" s="405"/>
      <c r="BN467" s="405"/>
      <c r="BO467" s="405"/>
      <c r="BP467" s="405"/>
      <c r="BQ467" s="257"/>
      <c r="BR467" s="260"/>
      <c r="BS467" s="239"/>
      <c r="BT467" s="239"/>
      <c r="BU467" s="233"/>
      <c r="BV467" s="241" t="s">
        <v>140</v>
      </c>
      <c r="BW467" s="241"/>
      <c r="BX467" s="239"/>
      <c r="BY467" s="239"/>
      <c r="BZ467" s="239"/>
      <c r="CA467" s="241"/>
      <c r="CB467" s="241"/>
      <c r="CC467" s="241"/>
      <c r="CD467" s="241"/>
      <c r="CE467" s="239"/>
      <c r="CF467" s="239"/>
      <c r="CG467" s="265"/>
      <c r="CH467" s="414">
        <f>'July 1 to 15, 2018'!BI46</f>
        <v>0</v>
      </c>
      <c r="CI467" s="414"/>
      <c r="CJ467" s="414"/>
      <c r="CK467" s="414"/>
      <c r="CL467" s="420"/>
      <c r="CM467" s="230"/>
    </row>
    <row r="468" spans="2:91" ht="12.75" customHeight="1" x14ac:dyDescent="0.2">
      <c r="B468" s="266"/>
      <c r="C468" s="240"/>
      <c r="D468" s="240"/>
      <c r="E468" s="240"/>
      <c r="F468" s="240"/>
      <c r="G468" s="240"/>
      <c r="H468" s="267"/>
      <c r="I468" s="267"/>
      <c r="J468" s="267"/>
      <c r="K468" s="267"/>
      <c r="L468" s="267"/>
      <c r="M468" s="268"/>
      <c r="N468" s="268"/>
      <c r="O468" s="268"/>
      <c r="P468" s="239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  <c r="AA468" s="233"/>
      <c r="AB468" s="241" t="s">
        <v>141</v>
      </c>
      <c r="AC468" s="241"/>
      <c r="AD468" s="239"/>
      <c r="AE468" s="239"/>
      <c r="AF468" s="239"/>
      <c r="AG468" s="241"/>
      <c r="AH468" s="241"/>
      <c r="AI468" s="241"/>
      <c r="AJ468" s="241"/>
      <c r="AK468" s="239"/>
      <c r="AL468" s="239"/>
      <c r="AM468" s="265"/>
      <c r="AN468" s="414">
        <f>'July 1 to 15, 2018'!BJ36</f>
        <v>0</v>
      </c>
      <c r="AO468" s="414"/>
      <c r="AP468" s="414"/>
      <c r="AQ468" s="414"/>
      <c r="AR468" s="420"/>
      <c r="AS468" s="230"/>
      <c r="AV468" s="266"/>
      <c r="AW468" s="240"/>
      <c r="AX468" s="240"/>
      <c r="AY468" s="240"/>
      <c r="AZ468" s="240"/>
      <c r="BA468" s="240"/>
      <c r="BB468" s="267"/>
      <c r="BC468" s="267"/>
      <c r="BD468" s="267"/>
      <c r="BE468" s="267"/>
      <c r="BF468" s="267"/>
      <c r="BG468" s="268"/>
      <c r="BH468" s="268"/>
      <c r="BI468" s="268"/>
      <c r="BJ468" s="239"/>
      <c r="BK468" s="239"/>
      <c r="BL468" s="239"/>
      <c r="BM468" s="239"/>
      <c r="BN468" s="239"/>
      <c r="BO468" s="239"/>
      <c r="BP468" s="239"/>
      <c r="BQ468" s="239"/>
      <c r="BR468" s="239"/>
      <c r="BS468" s="239"/>
      <c r="BT468" s="239"/>
      <c r="BU468" s="233"/>
      <c r="BV468" s="241" t="s">
        <v>141</v>
      </c>
      <c r="BW468" s="241"/>
      <c r="BX468" s="239"/>
      <c r="BY468" s="239"/>
      <c r="BZ468" s="239"/>
      <c r="CA468" s="241"/>
      <c r="CB468" s="241"/>
      <c r="CC468" s="241"/>
      <c r="CD468" s="241"/>
      <c r="CE468" s="239"/>
      <c r="CF468" s="239"/>
      <c r="CG468" s="265"/>
      <c r="CH468" s="414">
        <f>'July 1 to 15, 2018'!BJ46</f>
        <v>0</v>
      </c>
      <c r="CI468" s="414"/>
      <c r="CJ468" s="414"/>
      <c r="CK468" s="414"/>
      <c r="CL468" s="420"/>
      <c r="CM468" s="230"/>
    </row>
    <row r="469" spans="2:91" ht="12.75" customHeight="1" x14ac:dyDescent="0.2">
      <c r="B469" s="266"/>
      <c r="C469" s="240"/>
      <c r="D469" s="240"/>
      <c r="E469" s="240"/>
      <c r="F469" s="240"/>
      <c r="G469" s="240"/>
      <c r="H469" s="267"/>
      <c r="I469" s="267"/>
      <c r="J469" s="267"/>
      <c r="K469" s="267"/>
      <c r="L469" s="267"/>
      <c r="M469" s="268"/>
      <c r="N469" s="268"/>
      <c r="O469" s="268"/>
      <c r="P469" s="239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  <c r="AA469" s="233"/>
      <c r="AB469" s="241" t="s">
        <v>142</v>
      </c>
      <c r="AC469" s="241"/>
      <c r="AD469" s="239"/>
      <c r="AE469" s="239"/>
      <c r="AF469" s="239"/>
      <c r="AG469" s="241"/>
      <c r="AH469" s="241"/>
      <c r="AI469" s="241"/>
      <c r="AJ469" s="241"/>
      <c r="AK469" s="239"/>
      <c r="AL469" s="239"/>
      <c r="AM469" s="265"/>
      <c r="AN469" s="414">
        <f>'July 1 to 15, 2018'!BK36</f>
        <v>0</v>
      </c>
      <c r="AO469" s="414"/>
      <c r="AP469" s="414"/>
      <c r="AQ469" s="414"/>
      <c r="AR469" s="420"/>
      <c r="AS469" s="230"/>
      <c r="AV469" s="266"/>
      <c r="AW469" s="240"/>
      <c r="AX469" s="240"/>
      <c r="AY469" s="240"/>
      <c r="AZ469" s="240"/>
      <c r="BA469" s="240"/>
      <c r="BB469" s="267"/>
      <c r="BC469" s="267"/>
      <c r="BD469" s="267"/>
      <c r="BE469" s="267"/>
      <c r="BF469" s="267"/>
      <c r="BG469" s="268"/>
      <c r="BH469" s="268"/>
      <c r="BI469" s="268"/>
      <c r="BJ469" s="239"/>
      <c r="BK469" s="239"/>
      <c r="BL469" s="252"/>
      <c r="BM469" s="252"/>
      <c r="BN469" s="252"/>
      <c r="BO469" s="252"/>
      <c r="BP469" s="252"/>
      <c r="BQ469" s="239"/>
      <c r="BR469" s="239"/>
      <c r="BS469" s="239"/>
      <c r="BT469" s="239"/>
      <c r="BU469" s="233"/>
      <c r="BV469" s="241" t="s">
        <v>142</v>
      </c>
      <c r="BW469" s="241"/>
      <c r="BX469" s="239"/>
      <c r="BY469" s="239"/>
      <c r="BZ469" s="239"/>
      <c r="CA469" s="241"/>
      <c r="CB469" s="241"/>
      <c r="CC469" s="241"/>
      <c r="CD469" s="241"/>
      <c r="CE469" s="239"/>
      <c r="CF469" s="239"/>
      <c r="CG469" s="265"/>
      <c r="CH469" s="414">
        <f>'July 1 to 15, 2018'!BK46</f>
        <v>0</v>
      </c>
      <c r="CI469" s="414"/>
      <c r="CJ469" s="414"/>
      <c r="CK469" s="414"/>
      <c r="CL469" s="420"/>
      <c r="CM469" s="230"/>
    </row>
    <row r="470" spans="2:91" ht="12.75" customHeight="1" x14ac:dyDescent="0.2">
      <c r="B470" s="266"/>
      <c r="C470" s="269" t="s">
        <v>71</v>
      </c>
      <c r="D470" s="270"/>
      <c r="E470" s="270"/>
      <c r="F470" s="270"/>
      <c r="G470" s="270"/>
      <c r="H470" s="290"/>
      <c r="I470" s="290"/>
      <c r="J470" s="290"/>
      <c r="K470" s="290"/>
      <c r="L470" s="417">
        <f>L471+L472</f>
        <v>11</v>
      </c>
      <c r="M470" s="418"/>
      <c r="N470" s="418"/>
      <c r="O470" s="418"/>
      <c r="P470" s="418"/>
      <c r="Q470" s="245"/>
      <c r="R470" s="404"/>
      <c r="S470" s="419"/>
      <c r="T470" s="419"/>
      <c r="U470" s="419"/>
      <c r="V470" s="419"/>
      <c r="W470" s="244"/>
      <c r="X470" s="246"/>
      <c r="Y470" s="239"/>
      <c r="Z470" s="239"/>
      <c r="AA470" s="272"/>
      <c r="AB470" s="273"/>
      <c r="AC470" s="273"/>
      <c r="AD470" s="252"/>
      <c r="AE470" s="252"/>
      <c r="AF470" s="252"/>
      <c r="AG470" s="273"/>
      <c r="AH470" s="273"/>
      <c r="AI470" s="273"/>
      <c r="AJ470" s="273"/>
      <c r="AK470" s="252"/>
      <c r="AL470" s="252"/>
      <c r="AM470" s="253"/>
      <c r="AN470" s="252"/>
      <c r="AO470" s="252"/>
      <c r="AP470" s="252"/>
      <c r="AQ470" s="252"/>
      <c r="AR470" s="254"/>
      <c r="AS470" s="230"/>
      <c r="AV470" s="266"/>
      <c r="AW470" s="269" t="s">
        <v>71</v>
      </c>
      <c r="AX470" s="270"/>
      <c r="AY470" s="270"/>
      <c r="AZ470" s="270"/>
      <c r="BA470" s="270"/>
      <c r="BB470" s="299"/>
      <c r="BC470" s="299"/>
      <c r="BD470" s="299"/>
      <c r="BE470" s="299"/>
      <c r="BF470" s="417">
        <f>BF471+BF472</f>
        <v>11</v>
      </c>
      <c r="BG470" s="418"/>
      <c r="BH470" s="418"/>
      <c r="BI470" s="418"/>
      <c r="BJ470" s="418"/>
      <c r="BK470" s="245"/>
      <c r="BL470" s="239"/>
      <c r="BM470" s="239"/>
      <c r="BN470" s="239"/>
      <c r="BO470" s="239"/>
      <c r="BP470" s="239"/>
      <c r="BQ470" s="244"/>
      <c r="BR470" s="246"/>
      <c r="BS470" s="239"/>
      <c r="BT470" s="239"/>
      <c r="BU470" s="272"/>
      <c r="BV470" s="273"/>
      <c r="BW470" s="273"/>
      <c r="BX470" s="252"/>
      <c r="BY470" s="252"/>
      <c r="BZ470" s="252"/>
      <c r="CA470" s="273"/>
      <c r="CB470" s="273"/>
      <c r="CC470" s="273"/>
      <c r="CD470" s="273"/>
      <c r="CE470" s="252"/>
      <c r="CF470" s="252"/>
      <c r="CG470" s="253"/>
      <c r="CH470" s="252"/>
      <c r="CI470" s="252"/>
      <c r="CJ470" s="252"/>
      <c r="CK470" s="252"/>
      <c r="CL470" s="254"/>
      <c r="CM470" s="230"/>
    </row>
    <row r="471" spans="2:91" ht="12.75" customHeight="1" x14ac:dyDescent="0.2">
      <c r="B471" s="266"/>
      <c r="C471" s="266" t="s">
        <v>174</v>
      </c>
      <c r="D471" s="240"/>
      <c r="E471" s="240"/>
      <c r="F471" s="240"/>
      <c r="G471" s="240"/>
      <c r="H471" s="268"/>
      <c r="I471" s="268"/>
      <c r="J471" s="268"/>
      <c r="K471" s="268"/>
      <c r="L471" s="414">
        <f>'July 1 to 15, 2018'!AM36</f>
        <v>11</v>
      </c>
      <c r="M471" s="415"/>
      <c r="N471" s="415"/>
      <c r="O471" s="415"/>
      <c r="P471" s="239"/>
      <c r="Q471" s="265"/>
      <c r="R471" s="239"/>
      <c r="S471" s="239"/>
      <c r="T471" s="239"/>
      <c r="U471" s="239"/>
      <c r="V471" s="239"/>
      <c r="W471" s="239"/>
      <c r="X471" s="230"/>
      <c r="Y471" s="239"/>
      <c r="Z471" s="239"/>
      <c r="AA471" s="261" t="s">
        <v>143</v>
      </c>
      <c r="AB471" s="262"/>
      <c r="AC471" s="262"/>
      <c r="AD471" s="244"/>
      <c r="AE471" s="244"/>
      <c r="AF471" s="244"/>
      <c r="AG471" s="262"/>
      <c r="AH471" s="262"/>
      <c r="AI471" s="262"/>
      <c r="AJ471" s="262"/>
      <c r="AK471" s="244"/>
      <c r="AL471" s="246"/>
      <c r="AM471" s="245"/>
      <c r="AN471" s="244"/>
      <c r="AO471" s="244"/>
      <c r="AP471" s="244"/>
      <c r="AQ471" s="244"/>
      <c r="AR471" s="246"/>
      <c r="AS471" s="230"/>
      <c r="AV471" s="266"/>
      <c r="AW471" s="266" t="s">
        <v>174</v>
      </c>
      <c r="AX471" s="240"/>
      <c r="AY471" s="240"/>
      <c r="AZ471" s="240"/>
      <c r="BA471" s="240"/>
      <c r="BB471" s="268"/>
      <c r="BC471" s="268"/>
      <c r="BD471" s="268"/>
      <c r="BE471" s="268"/>
      <c r="BF471" s="414">
        <f>'July 1 to 15, 2018'!AM46</f>
        <v>11</v>
      </c>
      <c r="BG471" s="415"/>
      <c r="BH471" s="415"/>
      <c r="BI471" s="415"/>
      <c r="BJ471" s="239"/>
      <c r="BK471" s="265"/>
      <c r="BL471" s="239"/>
      <c r="BM471" s="239"/>
      <c r="BN471" s="239"/>
      <c r="BO471" s="239"/>
      <c r="BP471" s="239"/>
      <c r="BQ471" s="239"/>
      <c r="BR471" s="230"/>
      <c r="BS471" s="239"/>
      <c r="BT471" s="239"/>
      <c r="BU471" s="261" t="s">
        <v>143</v>
      </c>
      <c r="BV471" s="262"/>
      <c r="BW471" s="262"/>
      <c r="BX471" s="244"/>
      <c r="BY471" s="244"/>
      <c r="BZ471" s="244"/>
      <c r="CA471" s="262"/>
      <c r="CB471" s="262"/>
      <c r="CC471" s="262"/>
      <c r="CD471" s="262"/>
      <c r="CE471" s="244"/>
      <c r="CF471" s="246"/>
      <c r="CG471" s="245"/>
      <c r="CH471" s="244"/>
      <c r="CI471" s="244"/>
      <c r="CJ471" s="244"/>
      <c r="CK471" s="244"/>
      <c r="CL471" s="246"/>
      <c r="CM471" s="230"/>
    </row>
    <row r="472" spans="2:91" ht="12.75" customHeight="1" x14ac:dyDescent="0.2">
      <c r="B472" s="266"/>
      <c r="C472" s="274" t="s">
        <v>145</v>
      </c>
      <c r="D472" s="275"/>
      <c r="E472" s="275"/>
      <c r="F472" s="275"/>
      <c r="G472" s="275"/>
      <c r="H472" s="276"/>
      <c r="I472" s="276"/>
      <c r="J472" s="276"/>
      <c r="K472" s="276"/>
      <c r="L472" s="402">
        <f>'July 1 to 15, 2018'!AN463+'July 1 to 15, 2018'!AO34</f>
        <v>0</v>
      </c>
      <c r="M472" s="403"/>
      <c r="N472" s="403"/>
      <c r="O472" s="403"/>
      <c r="P472" s="252"/>
      <c r="Q472" s="253"/>
      <c r="R472" s="252"/>
      <c r="S472" s="252"/>
      <c r="T472" s="252"/>
      <c r="U472" s="252"/>
      <c r="V472" s="252"/>
      <c r="W472" s="252"/>
      <c r="X472" s="254"/>
      <c r="Y472" s="239"/>
      <c r="Z472" s="239"/>
      <c r="AA472" s="233"/>
      <c r="AB472" s="241" t="s">
        <v>144</v>
      </c>
      <c r="AC472" s="241"/>
      <c r="AD472" s="239"/>
      <c r="AE472" s="239"/>
      <c r="AF472" s="239"/>
      <c r="AG472" s="241"/>
      <c r="AH472" s="241"/>
      <c r="AI472" s="241"/>
      <c r="AJ472" s="241"/>
      <c r="AK472" s="239"/>
      <c r="AL472" s="230"/>
      <c r="AM472" s="265"/>
      <c r="AN472" s="414">
        <f>'July 1 to 15, 2018'!BM36</f>
        <v>0</v>
      </c>
      <c r="AO472" s="414"/>
      <c r="AP472" s="414"/>
      <c r="AQ472" s="414"/>
      <c r="AR472" s="420"/>
      <c r="AS472" s="230"/>
      <c r="AV472" s="266"/>
      <c r="AW472" s="274" t="s">
        <v>145</v>
      </c>
      <c r="AX472" s="275"/>
      <c r="AY472" s="275"/>
      <c r="AZ472" s="275"/>
      <c r="BA472" s="275"/>
      <c r="BB472" s="276"/>
      <c r="BC472" s="276"/>
      <c r="BD472" s="276"/>
      <c r="BE472" s="276"/>
      <c r="BF472" s="402">
        <f>'July 1 to 15, 2018'!CH463+'July 1 to 15, 2018'!AO46</f>
        <v>0</v>
      </c>
      <c r="BG472" s="403"/>
      <c r="BH472" s="403"/>
      <c r="BI472" s="403"/>
      <c r="BJ472" s="252"/>
      <c r="BK472" s="253"/>
      <c r="BL472" s="252"/>
      <c r="BM472" s="252"/>
      <c r="BN472" s="252"/>
      <c r="BO472" s="252"/>
      <c r="BP472" s="252"/>
      <c r="BQ472" s="252"/>
      <c r="BR472" s="254"/>
      <c r="BS472" s="239"/>
      <c r="BT472" s="239"/>
      <c r="BU472" s="233"/>
      <c r="BV472" s="241" t="s">
        <v>144</v>
      </c>
      <c r="BW472" s="241"/>
      <c r="BX472" s="239"/>
      <c r="BY472" s="239"/>
      <c r="BZ472" s="239"/>
      <c r="CA472" s="241"/>
      <c r="CB472" s="241"/>
      <c r="CC472" s="241"/>
      <c r="CD472" s="241"/>
      <c r="CE472" s="239"/>
      <c r="CF472" s="230"/>
      <c r="CG472" s="265"/>
      <c r="CH472" s="414">
        <f>'July 1 to 15, 2018'!BM46</f>
        <v>0</v>
      </c>
      <c r="CI472" s="414"/>
      <c r="CJ472" s="414"/>
      <c r="CK472" s="414"/>
      <c r="CL472" s="420"/>
      <c r="CM472" s="230"/>
    </row>
    <row r="473" spans="2:91" ht="12.75" customHeight="1" x14ac:dyDescent="0.2">
      <c r="B473" s="266"/>
      <c r="C473" s="269" t="s">
        <v>73</v>
      </c>
      <c r="D473" s="270"/>
      <c r="E473" s="270"/>
      <c r="F473" s="270"/>
      <c r="G473" s="270"/>
      <c r="H473" s="290"/>
      <c r="I473" s="290"/>
      <c r="J473" s="290"/>
      <c r="K473" s="290"/>
      <c r="L473" s="404">
        <f>L474+L475</f>
        <v>0</v>
      </c>
      <c r="M473" s="419"/>
      <c r="N473" s="419"/>
      <c r="O473" s="419"/>
      <c r="P473" s="419"/>
      <c r="Q473" s="245"/>
      <c r="R473" s="404">
        <f>'July 1 to 15, 2018'!BG36</f>
        <v>0</v>
      </c>
      <c r="S473" s="419"/>
      <c r="T473" s="419"/>
      <c r="U473" s="419"/>
      <c r="V473" s="419"/>
      <c r="W473" s="244"/>
      <c r="X473" s="246"/>
      <c r="Y473" s="239"/>
      <c r="Z473" s="239"/>
      <c r="AA473" s="233"/>
      <c r="AB473" s="241" t="s">
        <v>146</v>
      </c>
      <c r="AC473" s="241"/>
      <c r="AD473" s="239"/>
      <c r="AE473" s="239"/>
      <c r="AF473" s="239"/>
      <c r="AG473" s="241"/>
      <c r="AH473" s="241"/>
      <c r="AI473" s="241"/>
      <c r="AJ473" s="241"/>
      <c r="AK473" s="239"/>
      <c r="AL473" s="230"/>
      <c r="AM473" s="265"/>
      <c r="AN473" s="414">
        <f>'July 1 to 15, 2018'!BO36</f>
        <v>0</v>
      </c>
      <c r="AO473" s="414"/>
      <c r="AP473" s="414"/>
      <c r="AQ473" s="414"/>
      <c r="AR473" s="420"/>
      <c r="AS473" s="230"/>
      <c r="AV473" s="266"/>
      <c r="AW473" s="269" t="s">
        <v>73</v>
      </c>
      <c r="AX473" s="270"/>
      <c r="AY473" s="270"/>
      <c r="AZ473" s="270"/>
      <c r="BA473" s="270"/>
      <c r="BB473" s="299"/>
      <c r="BC473" s="299"/>
      <c r="BD473" s="299"/>
      <c r="BE473" s="299"/>
      <c r="BF473" s="404">
        <f>BF474+BF475</f>
        <v>0</v>
      </c>
      <c r="BG473" s="419"/>
      <c r="BH473" s="419"/>
      <c r="BI473" s="419"/>
      <c r="BJ473" s="419"/>
      <c r="BK473" s="245"/>
      <c r="BL473" s="404">
        <f>'July 1 to 15, 2018'!BG46</f>
        <v>0</v>
      </c>
      <c r="BM473" s="419"/>
      <c r="BN473" s="419"/>
      <c r="BO473" s="419"/>
      <c r="BP473" s="419"/>
      <c r="BQ473" s="244"/>
      <c r="BR473" s="246"/>
      <c r="BS473" s="239"/>
      <c r="BT473" s="239"/>
      <c r="BU473" s="233"/>
      <c r="BV473" s="241" t="s">
        <v>146</v>
      </c>
      <c r="BW473" s="241"/>
      <c r="BX473" s="239"/>
      <c r="BY473" s="239"/>
      <c r="BZ473" s="239"/>
      <c r="CA473" s="241"/>
      <c r="CB473" s="241"/>
      <c r="CC473" s="241"/>
      <c r="CD473" s="241"/>
      <c r="CE473" s="239"/>
      <c r="CF473" s="230"/>
      <c r="CG473" s="265"/>
      <c r="CH473" s="414">
        <f>'July 1 to 15, 2018'!BO46</f>
        <v>0</v>
      </c>
      <c r="CI473" s="414"/>
      <c r="CJ473" s="414"/>
      <c r="CK473" s="414"/>
      <c r="CL473" s="420"/>
      <c r="CM473" s="230"/>
    </row>
    <row r="474" spans="2:91" ht="12.75" customHeight="1" x14ac:dyDescent="0.2">
      <c r="B474" s="266"/>
      <c r="C474" s="266" t="s">
        <v>180</v>
      </c>
      <c r="D474" s="240"/>
      <c r="E474" s="240"/>
      <c r="F474" s="240"/>
      <c r="G474" s="240"/>
      <c r="H474" s="268"/>
      <c r="I474" s="268"/>
      <c r="J474" s="268"/>
      <c r="K474" s="268"/>
      <c r="L474" s="414">
        <f>'July 1 to 15, 2018'!BF36</f>
        <v>0</v>
      </c>
      <c r="M474" s="415"/>
      <c r="N474" s="415"/>
      <c r="O474" s="415"/>
      <c r="P474" s="239"/>
      <c r="Q474" s="265"/>
      <c r="R474" s="239"/>
      <c r="S474" s="239"/>
      <c r="T474" s="239"/>
      <c r="U474" s="239"/>
      <c r="V474" s="239"/>
      <c r="W474" s="239"/>
      <c r="X474" s="230"/>
      <c r="Y474" s="239"/>
      <c r="Z474" s="239"/>
      <c r="AA474" s="233"/>
      <c r="AB474" s="277" t="s">
        <v>883</v>
      </c>
      <c r="AC474" s="241"/>
      <c r="AD474" s="239"/>
      <c r="AE474" s="239"/>
      <c r="AF474" s="239"/>
      <c r="AG474" s="241"/>
      <c r="AH474" s="241"/>
      <c r="AI474" s="241"/>
      <c r="AJ474" s="241"/>
      <c r="AK474" s="239"/>
      <c r="AL474" s="230"/>
      <c r="AM474" s="265"/>
      <c r="AN474" s="414">
        <f>'July 1 to 15, 2018'!BN36</f>
        <v>0</v>
      </c>
      <c r="AO474" s="414"/>
      <c r="AP474" s="414"/>
      <c r="AQ474" s="414"/>
      <c r="AR474" s="420"/>
      <c r="AS474" s="230"/>
      <c r="AV474" s="266"/>
      <c r="AW474" s="266" t="s">
        <v>180</v>
      </c>
      <c r="AX474" s="240"/>
      <c r="AY474" s="240"/>
      <c r="AZ474" s="240"/>
      <c r="BA474" s="240"/>
      <c r="BB474" s="268"/>
      <c r="BC474" s="268"/>
      <c r="BD474" s="268"/>
      <c r="BE474" s="268"/>
      <c r="BF474" s="414">
        <f>'July 1 to 15, 2018'!BF46</f>
        <v>0</v>
      </c>
      <c r="BG474" s="415"/>
      <c r="BH474" s="415"/>
      <c r="BI474" s="415"/>
      <c r="BJ474" s="239"/>
      <c r="BK474" s="265"/>
      <c r="BL474" s="239"/>
      <c r="BM474" s="239"/>
      <c r="BN474" s="239"/>
      <c r="BO474" s="239"/>
      <c r="BP474" s="239"/>
      <c r="BQ474" s="239"/>
      <c r="BR474" s="230"/>
      <c r="BS474" s="239"/>
      <c r="BT474" s="239"/>
      <c r="BU474" s="233"/>
      <c r="BV474" s="277" t="s">
        <v>883</v>
      </c>
      <c r="BW474" s="241"/>
      <c r="BX474" s="239"/>
      <c r="BY474" s="239"/>
      <c r="BZ474" s="239"/>
      <c r="CA474" s="241"/>
      <c r="CB474" s="241"/>
      <c r="CC474" s="241"/>
      <c r="CD474" s="241"/>
      <c r="CE474" s="239"/>
      <c r="CF474" s="230"/>
      <c r="CG474" s="265"/>
      <c r="CH474" s="414">
        <f>'July 1 to 15, 2018'!BN46</f>
        <v>0</v>
      </c>
      <c r="CI474" s="414"/>
      <c r="CJ474" s="414"/>
      <c r="CK474" s="414"/>
      <c r="CL474" s="420"/>
      <c r="CM474" s="230"/>
    </row>
    <row r="475" spans="2:91" ht="12.75" customHeight="1" x14ac:dyDescent="0.2">
      <c r="B475" s="266"/>
      <c r="C475" s="274" t="s">
        <v>179</v>
      </c>
      <c r="D475" s="275"/>
      <c r="E475" s="275"/>
      <c r="F475" s="275"/>
      <c r="G475" s="275"/>
      <c r="H475" s="276"/>
      <c r="I475" s="276"/>
      <c r="J475" s="276"/>
      <c r="K475" s="276"/>
      <c r="L475" s="402">
        <f>'July 1 to 15, 2018'!BE36</f>
        <v>0</v>
      </c>
      <c r="M475" s="403"/>
      <c r="N475" s="403"/>
      <c r="O475" s="403"/>
      <c r="P475" s="252"/>
      <c r="Q475" s="253"/>
      <c r="R475" s="252"/>
      <c r="S475" s="252"/>
      <c r="T475" s="252"/>
      <c r="U475" s="252"/>
      <c r="V475" s="252"/>
      <c r="W475" s="252"/>
      <c r="X475" s="254"/>
      <c r="Y475" s="239"/>
      <c r="Z475" s="239"/>
      <c r="AA475" s="233"/>
      <c r="AB475" s="241"/>
      <c r="AC475" s="241"/>
      <c r="AD475" s="239"/>
      <c r="AE475" s="239"/>
      <c r="AF475" s="239"/>
      <c r="AG475" s="241"/>
      <c r="AH475" s="241"/>
      <c r="AI475" s="241"/>
      <c r="AJ475" s="241"/>
      <c r="AK475" s="239"/>
      <c r="AL475" s="230"/>
      <c r="AM475" s="265"/>
      <c r="AN475" s="239"/>
      <c r="AO475" s="239"/>
      <c r="AP475" s="239"/>
      <c r="AQ475" s="239"/>
      <c r="AR475" s="230"/>
      <c r="AS475" s="230"/>
      <c r="AV475" s="266"/>
      <c r="AW475" s="274" t="s">
        <v>179</v>
      </c>
      <c r="AX475" s="275"/>
      <c r="AY475" s="275"/>
      <c r="AZ475" s="275"/>
      <c r="BA475" s="275"/>
      <c r="BB475" s="276"/>
      <c r="BC475" s="276"/>
      <c r="BD475" s="276"/>
      <c r="BE475" s="276"/>
      <c r="BF475" s="402">
        <f>'July 1 to 15, 2018'!BE46</f>
        <v>0</v>
      </c>
      <c r="BG475" s="403"/>
      <c r="BH475" s="403"/>
      <c r="BI475" s="403"/>
      <c r="BJ475" s="252"/>
      <c r="BK475" s="253"/>
      <c r="BL475" s="252"/>
      <c r="BM475" s="252"/>
      <c r="BN475" s="252"/>
      <c r="BO475" s="252"/>
      <c r="BP475" s="252"/>
      <c r="BQ475" s="252"/>
      <c r="BR475" s="254"/>
      <c r="BS475" s="239"/>
      <c r="BT475" s="239"/>
      <c r="BU475" s="233"/>
      <c r="BV475" s="277"/>
      <c r="BW475" s="241"/>
      <c r="BX475" s="239"/>
      <c r="BY475" s="239"/>
      <c r="BZ475" s="239"/>
      <c r="CA475" s="241"/>
      <c r="CB475" s="241"/>
      <c r="CC475" s="241"/>
      <c r="CD475" s="241"/>
      <c r="CE475" s="239"/>
      <c r="CF475" s="230"/>
      <c r="CG475" s="265"/>
      <c r="CH475" s="239"/>
      <c r="CI475" s="239"/>
      <c r="CJ475" s="239"/>
      <c r="CK475" s="239"/>
      <c r="CL475" s="230"/>
      <c r="CM475" s="230"/>
    </row>
    <row r="476" spans="2:91" ht="12.75" customHeight="1" x14ac:dyDescent="0.2">
      <c r="B476" s="266"/>
      <c r="C476" s="269" t="s">
        <v>147</v>
      </c>
      <c r="D476" s="270"/>
      <c r="E476" s="270"/>
      <c r="F476" s="270"/>
      <c r="G476" s="270"/>
      <c r="H476" s="290"/>
      <c r="I476" s="290"/>
      <c r="J476" s="290"/>
      <c r="K476" s="290"/>
      <c r="L476" s="412">
        <f>L477+L478</f>
        <v>0</v>
      </c>
      <c r="M476" s="413"/>
      <c r="N476" s="413"/>
      <c r="O476" s="413"/>
      <c r="P476" s="413"/>
      <c r="Q476" s="245"/>
      <c r="R476" s="412">
        <f>SUM(Payslip!R477:U480)</f>
        <v>0</v>
      </c>
      <c r="S476" s="413"/>
      <c r="T476" s="413"/>
      <c r="U476" s="413"/>
      <c r="V476" s="413"/>
      <c r="W476" s="244"/>
      <c r="X476" s="246"/>
      <c r="Y476" s="239"/>
      <c r="Z476" s="239"/>
      <c r="AA476" s="233"/>
      <c r="AB476" s="241"/>
      <c r="AC476" s="241"/>
      <c r="AD476" s="239"/>
      <c r="AE476" s="239"/>
      <c r="AF476" s="239"/>
      <c r="AG476" s="241"/>
      <c r="AH476" s="241"/>
      <c r="AI476" s="241"/>
      <c r="AJ476" s="241"/>
      <c r="AK476" s="239"/>
      <c r="AL476" s="230"/>
      <c r="AM476" s="265"/>
      <c r="AN476" s="239"/>
      <c r="AO476" s="239"/>
      <c r="AP476" s="239"/>
      <c r="AQ476" s="239"/>
      <c r="AR476" s="230"/>
      <c r="AS476" s="230"/>
      <c r="AV476" s="266"/>
      <c r="AW476" s="269" t="s">
        <v>147</v>
      </c>
      <c r="AX476" s="270"/>
      <c r="AY476" s="270"/>
      <c r="AZ476" s="270"/>
      <c r="BA476" s="270"/>
      <c r="BB476" s="299"/>
      <c r="BC476" s="299"/>
      <c r="BD476" s="299"/>
      <c r="BE476" s="299"/>
      <c r="BF476" s="412">
        <f>BF477+BF478</f>
        <v>0</v>
      </c>
      <c r="BG476" s="413"/>
      <c r="BH476" s="413"/>
      <c r="BI476" s="413"/>
      <c r="BJ476" s="413"/>
      <c r="BK476" s="245"/>
      <c r="BL476" s="412">
        <f>SUM(Payslip!BL477:BO480)</f>
        <v>0</v>
      </c>
      <c r="BM476" s="413"/>
      <c r="BN476" s="413"/>
      <c r="BO476" s="413"/>
      <c r="BP476" s="413"/>
      <c r="BQ476" s="244"/>
      <c r="BR476" s="246"/>
      <c r="BS476" s="239"/>
      <c r="BT476" s="239"/>
      <c r="BU476" s="233"/>
      <c r="BV476" s="277"/>
      <c r="BW476" s="241"/>
      <c r="BX476" s="239"/>
      <c r="BY476" s="239"/>
      <c r="BZ476" s="239"/>
      <c r="CA476" s="241"/>
      <c r="CB476" s="241"/>
      <c r="CC476" s="241"/>
      <c r="CD476" s="241"/>
      <c r="CE476" s="239"/>
      <c r="CF476" s="230"/>
      <c r="CG476" s="265"/>
      <c r="CH476" s="239"/>
      <c r="CI476" s="239"/>
      <c r="CJ476" s="239"/>
      <c r="CK476" s="239"/>
      <c r="CL476" s="230"/>
      <c r="CM476" s="230"/>
    </row>
    <row r="477" spans="2:91" ht="12.75" customHeight="1" x14ac:dyDescent="0.2">
      <c r="B477" s="266"/>
      <c r="C477" s="266" t="s">
        <v>148</v>
      </c>
      <c r="D477" s="240"/>
      <c r="E477" s="240"/>
      <c r="F477" s="240"/>
      <c r="G477" s="240"/>
      <c r="H477" s="268"/>
      <c r="I477" s="268"/>
      <c r="J477" s="268"/>
      <c r="K477" s="268"/>
      <c r="L477" s="414">
        <f>'July 1 to 15, 2018'!AU36</f>
        <v>0</v>
      </c>
      <c r="M477" s="415"/>
      <c r="N477" s="415"/>
      <c r="O477" s="415"/>
      <c r="P477" s="239"/>
      <c r="Q477" s="265"/>
      <c r="R477" s="414">
        <f>'July 1 to 15, 2018'!AV36</f>
        <v>0</v>
      </c>
      <c r="S477" s="415"/>
      <c r="T477" s="415"/>
      <c r="U477" s="415"/>
      <c r="V477" s="239"/>
      <c r="W477" s="239"/>
      <c r="X477" s="230"/>
      <c r="Y477" s="239"/>
      <c r="Z477" s="239"/>
      <c r="AA477" s="272"/>
      <c r="AB477" s="273"/>
      <c r="AC477" s="273"/>
      <c r="AD477" s="252"/>
      <c r="AE477" s="252"/>
      <c r="AF477" s="252"/>
      <c r="AG477" s="273"/>
      <c r="AH477" s="273"/>
      <c r="AI477" s="273"/>
      <c r="AJ477" s="273"/>
      <c r="AK477" s="252"/>
      <c r="AL477" s="254"/>
      <c r="AM477" s="253"/>
      <c r="AN477" s="252"/>
      <c r="AO477" s="252"/>
      <c r="AP477" s="252"/>
      <c r="AQ477" s="252"/>
      <c r="AR477" s="254"/>
      <c r="AS477" s="230"/>
      <c r="AV477" s="266"/>
      <c r="AW477" s="266" t="s">
        <v>148</v>
      </c>
      <c r="AX477" s="240"/>
      <c r="AY477" s="240"/>
      <c r="AZ477" s="240"/>
      <c r="BA477" s="240"/>
      <c r="BB477" s="268"/>
      <c r="BC477" s="268"/>
      <c r="BD477" s="268"/>
      <c r="BE477" s="268"/>
      <c r="BF477" s="414">
        <f>'July 1 to 15, 2018'!AU46</f>
        <v>0</v>
      </c>
      <c r="BG477" s="415"/>
      <c r="BH477" s="415"/>
      <c r="BI477" s="415"/>
      <c r="BJ477" s="239"/>
      <c r="BK477" s="265"/>
      <c r="BL477" s="414">
        <f>'July 1 to 15, 2018'!AV46</f>
        <v>0</v>
      </c>
      <c r="BM477" s="415"/>
      <c r="BN477" s="415"/>
      <c r="BO477" s="415"/>
      <c r="BP477" s="239"/>
      <c r="BQ477" s="239"/>
      <c r="BR477" s="230"/>
      <c r="BS477" s="239"/>
      <c r="BT477" s="239"/>
      <c r="BU477" s="272"/>
      <c r="BV477" s="273"/>
      <c r="BW477" s="273"/>
      <c r="BX477" s="252"/>
      <c r="BY477" s="252"/>
      <c r="BZ477" s="252"/>
      <c r="CA477" s="273"/>
      <c r="CB477" s="273"/>
      <c r="CC477" s="273"/>
      <c r="CD477" s="273"/>
      <c r="CE477" s="252"/>
      <c r="CF477" s="254"/>
      <c r="CG477" s="253"/>
      <c r="CH477" s="252"/>
      <c r="CI477" s="252"/>
      <c r="CJ477" s="252"/>
      <c r="CK477" s="252"/>
      <c r="CL477" s="254"/>
      <c r="CM477" s="230"/>
    </row>
    <row r="478" spans="2:91" ht="12.75" customHeight="1" x14ac:dyDescent="0.2">
      <c r="B478" s="266"/>
      <c r="C478" s="266" t="s">
        <v>150</v>
      </c>
      <c r="D478" s="240"/>
      <c r="E478" s="240"/>
      <c r="F478" s="240"/>
      <c r="G478" s="240"/>
      <c r="H478" s="268"/>
      <c r="I478" s="268"/>
      <c r="J478" s="268"/>
      <c r="K478" s="268"/>
      <c r="L478" s="414">
        <f>'July 1 to 15, 2018'!AY36</f>
        <v>0</v>
      </c>
      <c r="M478" s="415"/>
      <c r="N478" s="415"/>
      <c r="O478" s="415"/>
      <c r="P478" s="239"/>
      <c r="Q478" s="265"/>
      <c r="R478" s="414">
        <f>'July 1 to 15, 2018'!AZ36</f>
        <v>0</v>
      </c>
      <c r="S478" s="415"/>
      <c r="T478" s="415"/>
      <c r="U478" s="415"/>
      <c r="V478" s="239"/>
      <c r="W478" s="239"/>
      <c r="X478" s="230"/>
      <c r="Y478" s="239"/>
      <c r="Z478" s="239"/>
      <c r="AA478" s="261" t="s">
        <v>83</v>
      </c>
      <c r="AB478" s="262"/>
      <c r="AC478" s="262"/>
      <c r="AD478" s="244"/>
      <c r="AE478" s="244"/>
      <c r="AF478" s="244"/>
      <c r="AG478" s="262"/>
      <c r="AH478" s="262"/>
      <c r="AI478" s="262"/>
      <c r="AJ478" s="262"/>
      <c r="AK478" s="244"/>
      <c r="AL478" s="246"/>
      <c r="AM478" s="245"/>
      <c r="AN478" s="404">
        <f>'July 1 to 15, 2018'!BP36</f>
        <v>0</v>
      </c>
      <c r="AO478" s="404"/>
      <c r="AP478" s="404"/>
      <c r="AQ478" s="404"/>
      <c r="AR478" s="416"/>
      <c r="AS478" s="230"/>
      <c r="AV478" s="266"/>
      <c r="AW478" s="266" t="s">
        <v>150</v>
      </c>
      <c r="AX478" s="240"/>
      <c r="AY478" s="240"/>
      <c r="AZ478" s="240"/>
      <c r="BA478" s="240"/>
      <c r="BB478" s="268"/>
      <c r="BC478" s="268"/>
      <c r="BD478" s="268"/>
      <c r="BE478" s="268"/>
      <c r="BF478" s="414">
        <f>'July 1 to 15, 2018'!AY46</f>
        <v>0</v>
      </c>
      <c r="BG478" s="415"/>
      <c r="BH478" s="415"/>
      <c r="BI478" s="415"/>
      <c r="BJ478" s="239"/>
      <c r="BK478" s="265"/>
      <c r="BL478" s="414">
        <f>'July 1 to 15, 2018'!AZ46</f>
        <v>0</v>
      </c>
      <c r="BM478" s="415"/>
      <c r="BN478" s="415"/>
      <c r="BO478" s="415"/>
      <c r="BP478" s="239"/>
      <c r="BQ478" s="239"/>
      <c r="BR478" s="230"/>
      <c r="BS478" s="239"/>
      <c r="BT478" s="239"/>
      <c r="BU478" s="261" t="s">
        <v>83</v>
      </c>
      <c r="BV478" s="262"/>
      <c r="BW478" s="262"/>
      <c r="BX478" s="244"/>
      <c r="BY478" s="244"/>
      <c r="BZ478" s="244"/>
      <c r="CA478" s="262"/>
      <c r="CB478" s="262"/>
      <c r="CC478" s="262"/>
      <c r="CD478" s="262"/>
      <c r="CE478" s="244"/>
      <c r="CF478" s="246"/>
      <c r="CG478" s="245"/>
      <c r="CH478" s="404">
        <f>'July 1 to 15, 2018'!BP46</f>
        <v>0</v>
      </c>
      <c r="CI478" s="404"/>
      <c r="CJ478" s="404"/>
      <c r="CK478" s="404"/>
      <c r="CL478" s="416"/>
      <c r="CM478" s="230"/>
    </row>
    <row r="479" spans="2:91" ht="12.75" customHeight="1" x14ac:dyDescent="0.2">
      <c r="B479" s="266"/>
      <c r="C479" s="266" t="s">
        <v>151</v>
      </c>
      <c r="D479" s="240"/>
      <c r="E479" s="240"/>
      <c r="F479" s="240"/>
      <c r="G479" s="240"/>
      <c r="H479" s="268"/>
      <c r="I479" s="268"/>
      <c r="J479" s="268"/>
      <c r="K479" s="268"/>
      <c r="L479" s="414">
        <f>'July 1 to 15, 2018'!AW36</f>
        <v>0</v>
      </c>
      <c r="M479" s="415"/>
      <c r="N479" s="415"/>
      <c r="O479" s="415"/>
      <c r="P479" s="239"/>
      <c r="Q479" s="265"/>
      <c r="R479" s="414">
        <f>'July 1 to 15, 2018'!AX36</f>
        <v>0</v>
      </c>
      <c r="S479" s="415"/>
      <c r="T479" s="415"/>
      <c r="U479" s="415"/>
      <c r="V479" s="239"/>
      <c r="W479" s="239"/>
      <c r="X479" s="230"/>
      <c r="Y479" s="239"/>
      <c r="Z479" s="239"/>
      <c r="AA479" s="233"/>
      <c r="AB479" s="241"/>
      <c r="AC479" s="241"/>
      <c r="AD479" s="239"/>
      <c r="AE479" s="239"/>
      <c r="AF479" s="239"/>
      <c r="AG479" s="241"/>
      <c r="AH479" s="241"/>
      <c r="AI479" s="241"/>
      <c r="AJ479" s="241"/>
      <c r="AK479" s="239"/>
      <c r="AL479" s="230"/>
      <c r="AM479" s="265"/>
      <c r="AN479" s="239"/>
      <c r="AO479" s="239"/>
      <c r="AP479" s="239"/>
      <c r="AQ479" s="239"/>
      <c r="AR479" s="230"/>
      <c r="AS479" s="230"/>
      <c r="AV479" s="266"/>
      <c r="AW479" s="266" t="s">
        <v>151</v>
      </c>
      <c r="AX479" s="240"/>
      <c r="AY479" s="240"/>
      <c r="AZ479" s="240"/>
      <c r="BA479" s="240"/>
      <c r="BB479" s="268"/>
      <c r="BC479" s="268"/>
      <c r="BD479" s="268"/>
      <c r="BE479" s="268"/>
      <c r="BF479" s="414">
        <f>'July 1 to 15, 2018'!AW46</f>
        <v>0</v>
      </c>
      <c r="BG479" s="415"/>
      <c r="BH479" s="415"/>
      <c r="BI479" s="415"/>
      <c r="BJ479" s="239"/>
      <c r="BK479" s="265"/>
      <c r="BL479" s="414">
        <f>'July 1 to 15, 2018'!AX46</f>
        <v>0</v>
      </c>
      <c r="BM479" s="415"/>
      <c r="BN479" s="415"/>
      <c r="BO479" s="415"/>
      <c r="BP479" s="239"/>
      <c r="BQ479" s="239"/>
      <c r="BR479" s="230"/>
      <c r="BS479" s="239"/>
      <c r="BT479" s="239"/>
      <c r="BU479" s="233"/>
      <c r="BV479" s="241"/>
      <c r="BW479" s="241"/>
      <c r="BX479" s="239"/>
      <c r="BY479" s="239"/>
      <c r="BZ479" s="239"/>
      <c r="CA479" s="241"/>
      <c r="CB479" s="241"/>
      <c r="CC479" s="241"/>
      <c r="CD479" s="241"/>
      <c r="CE479" s="239"/>
      <c r="CF479" s="230"/>
      <c r="CG479" s="265"/>
      <c r="CH479" s="239"/>
      <c r="CI479" s="239"/>
      <c r="CJ479" s="239"/>
      <c r="CK479" s="239"/>
      <c r="CL479" s="230"/>
      <c r="CM479" s="230"/>
    </row>
    <row r="480" spans="2:91" ht="12.75" customHeight="1" x14ac:dyDescent="0.2">
      <c r="B480" s="266"/>
      <c r="C480" s="274" t="s">
        <v>152</v>
      </c>
      <c r="D480" s="275"/>
      <c r="E480" s="275"/>
      <c r="F480" s="275"/>
      <c r="G480" s="275"/>
      <c r="H480" s="276"/>
      <c r="I480" s="276"/>
      <c r="J480" s="276"/>
      <c r="K480" s="276"/>
      <c r="L480" s="402">
        <f>'July 1 to 15, 2018'!BA36</f>
        <v>0</v>
      </c>
      <c r="M480" s="403"/>
      <c r="N480" s="403"/>
      <c r="O480" s="403"/>
      <c r="P480" s="252"/>
      <c r="Q480" s="253"/>
      <c r="R480" s="402">
        <f>'July 1 to 15, 2018'!BB36</f>
        <v>0</v>
      </c>
      <c r="S480" s="403"/>
      <c r="T480" s="403"/>
      <c r="U480" s="403"/>
      <c r="V480" s="252"/>
      <c r="W480" s="252"/>
      <c r="X480" s="254"/>
      <c r="Y480" s="239"/>
      <c r="Z480" s="239"/>
      <c r="AA480" s="272"/>
      <c r="AB480" s="273"/>
      <c r="AC480" s="273"/>
      <c r="AD480" s="252"/>
      <c r="AE480" s="252"/>
      <c r="AF480" s="252"/>
      <c r="AG480" s="273"/>
      <c r="AH480" s="273"/>
      <c r="AI480" s="273"/>
      <c r="AJ480" s="273"/>
      <c r="AK480" s="252"/>
      <c r="AL480" s="254"/>
      <c r="AM480" s="253"/>
      <c r="AN480" s="252"/>
      <c r="AO480" s="252"/>
      <c r="AP480" s="252"/>
      <c r="AQ480" s="252"/>
      <c r="AR480" s="254"/>
      <c r="AS480" s="230"/>
      <c r="AV480" s="266"/>
      <c r="AW480" s="274" t="s">
        <v>152</v>
      </c>
      <c r="AX480" s="275"/>
      <c r="AY480" s="275"/>
      <c r="AZ480" s="275"/>
      <c r="BA480" s="275"/>
      <c r="BB480" s="276"/>
      <c r="BC480" s="276"/>
      <c r="BD480" s="276"/>
      <c r="BE480" s="276"/>
      <c r="BF480" s="402">
        <f>'July 1 to 15, 2018'!BA46</f>
        <v>0</v>
      </c>
      <c r="BG480" s="403"/>
      <c r="BH480" s="403"/>
      <c r="BI480" s="403"/>
      <c r="BJ480" s="252"/>
      <c r="BK480" s="253"/>
      <c r="BL480" s="402">
        <f>'July 1 to 15, 2018'!BB46</f>
        <v>0</v>
      </c>
      <c r="BM480" s="403"/>
      <c r="BN480" s="403"/>
      <c r="BO480" s="403"/>
      <c r="BP480" s="252"/>
      <c r="BQ480" s="252"/>
      <c r="BR480" s="254"/>
      <c r="BS480" s="239"/>
      <c r="BT480" s="239"/>
      <c r="BU480" s="272"/>
      <c r="BV480" s="273"/>
      <c r="BW480" s="273"/>
      <c r="BX480" s="252"/>
      <c r="BY480" s="252"/>
      <c r="BZ480" s="252"/>
      <c r="CA480" s="273"/>
      <c r="CB480" s="273"/>
      <c r="CC480" s="273"/>
      <c r="CD480" s="273"/>
      <c r="CE480" s="252"/>
      <c r="CF480" s="254"/>
      <c r="CG480" s="253"/>
      <c r="CH480" s="252"/>
      <c r="CI480" s="252"/>
      <c r="CJ480" s="252"/>
      <c r="CK480" s="252"/>
      <c r="CL480" s="254"/>
      <c r="CM480" s="230"/>
    </row>
    <row r="481" spans="2:91" ht="12.75" customHeight="1" x14ac:dyDescent="0.2">
      <c r="B481" s="266"/>
      <c r="C481" s="269" t="s">
        <v>153</v>
      </c>
      <c r="D481" s="270"/>
      <c r="E481" s="270"/>
      <c r="F481" s="270"/>
      <c r="G481" s="270"/>
      <c r="H481" s="290"/>
      <c r="I481" s="290"/>
      <c r="J481" s="290"/>
      <c r="K481" s="290"/>
      <c r="L481" s="290"/>
      <c r="M481" s="290"/>
      <c r="N481" s="290"/>
      <c r="O481" s="290"/>
      <c r="P481" s="290"/>
      <c r="Q481" s="245"/>
      <c r="R481" s="404">
        <f>'July 1 to 15, 2018'!BD36</f>
        <v>0</v>
      </c>
      <c r="S481" s="404"/>
      <c r="T481" s="404"/>
      <c r="U481" s="404"/>
      <c r="V481" s="404"/>
      <c r="W481" s="244"/>
      <c r="X481" s="246"/>
      <c r="Y481" s="239"/>
      <c r="Z481" s="239"/>
      <c r="AA481" s="279" t="s">
        <v>186</v>
      </c>
      <c r="AB481" s="256"/>
      <c r="AC481" s="256"/>
      <c r="AD481" s="257"/>
      <c r="AE481" s="257"/>
      <c r="AF481" s="257"/>
      <c r="AG481" s="256"/>
      <c r="AH481" s="280"/>
      <c r="AI481" s="280"/>
      <c r="AJ481" s="280"/>
      <c r="AK481" s="257"/>
      <c r="AL481" s="257"/>
      <c r="AM481" s="258"/>
      <c r="AN481" s="405">
        <f>AN465+AN467+AN468+AN469+AN472+AN473+AN474+AN478</f>
        <v>0</v>
      </c>
      <c r="AO481" s="405"/>
      <c r="AP481" s="405"/>
      <c r="AQ481" s="405"/>
      <c r="AR481" s="406"/>
      <c r="AS481" s="230"/>
      <c r="AV481" s="266"/>
      <c r="AW481" s="269" t="s">
        <v>153</v>
      </c>
      <c r="AX481" s="270"/>
      <c r="AY481" s="270"/>
      <c r="AZ481" s="270"/>
      <c r="BA481" s="270"/>
      <c r="BB481" s="299"/>
      <c r="BC481" s="299"/>
      <c r="BD481" s="299"/>
      <c r="BE481" s="299"/>
      <c r="BF481" s="299"/>
      <c r="BG481" s="299"/>
      <c r="BH481" s="299"/>
      <c r="BI481" s="299"/>
      <c r="BJ481" s="299"/>
      <c r="BK481" s="245"/>
      <c r="BL481" s="404">
        <f>'July 1 to 15, 2018'!BD46</f>
        <v>0</v>
      </c>
      <c r="BM481" s="404"/>
      <c r="BN481" s="404"/>
      <c r="BO481" s="404"/>
      <c r="BP481" s="404"/>
      <c r="BQ481" s="244"/>
      <c r="BR481" s="246"/>
      <c r="BS481" s="239"/>
      <c r="BT481" s="239"/>
      <c r="BU481" s="279" t="s">
        <v>186</v>
      </c>
      <c r="BV481" s="256"/>
      <c r="BW481" s="256"/>
      <c r="BX481" s="257"/>
      <c r="BY481" s="257"/>
      <c r="BZ481" s="257"/>
      <c r="CA481" s="256"/>
      <c r="CB481" s="280"/>
      <c r="CC481" s="280"/>
      <c r="CD481" s="280"/>
      <c r="CE481" s="257"/>
      <c r="CF481" s="257"/>
      <c r="CG481" s="258"/>
      <c r="CH481" s="405">
        <f>CH465+CH467+CH468+CH469+CH472+CH473+CH474+CH478</f>
        <v>0</v>
      </c>
      <c r="CI481" s="405"/>
      <c r="CJ481" s="405"/>
      <c r="CK481" s="405"/>
      <c r="CL481" s="406"/>
      <c r="CM481" s="230"/>
    </row>
    <row r="482" spans="2:91" ht="12.75" customHeight="1" x14ac:dyDescent="0.2">
      <c r="B482" s="266"/>
      <c r="C482" s="281"/>
      <c r="D482" s="275"/>
      <c r="E482" s="275"/>
      <c r="F482" s="275"/>
      <c r="G482" s="275"/>
      <c r="H482" s="276"/>
      <c r="I482" s="276"/>
      <c r="J482" s="276"/>
      <c r="K482" s="276"/>
      <c r="L482" s="402">
        <f>'July 1 to 15, 2018'!BC36</f>
        <v>0</v>
      </c>
      <c r="M482" s="403"/>
      <c r="N482" s="403"/>
      <c r="O482" s="403"/>
      <c r="P482" s="276"/>
      <c r="Q482" s="253"/>
      <c r="R482" s="252"/>
      <c r="S482" s="252"/>
      <c r="T482" s="252"/>
      <c r="U482" s="252"/>
      <c r="V482" s="252"/>
      <c r="W482" s="252"/>
      <c r="X482" s="254"/>
      <c r="Y482" s="239"/>
      <c r="Z482" s="239"/>
      <c r="AA482" s="189"/>
      <c r="AB482" s="189"/>
      <c r="AC482" s="189"/>
      <c r="AG482" s="189"/>
      <c r="AH482" s="189"/>
      <c r="AI482" s="189"/>
      <c r="AJ482" s="189"/>
      <c r="AK482" s="239"/>
      <c r="AL482" s="239"/>
      <c r="AM482" s="239"/>
      <c r="AN482" s="239"/>
      <c r="AO482" s="239"/>
      <c r="AP482" s="239"/>
      <c r="AQ482" s="239"/>
      <c r="AR482" s="239"/>
      <c r="AS482" s="230"/>
      <c r="AV482" s="266"/>
      <c r="AW482" s="281"/>
      <c r="AX482" s="275"/>
      <c r="AY482" s="275"/>
      <c r="AZ482" s="275"/>
      <c r="BA482" s="275"/>
      <c r="BB482" s="276"/>
      <c r="BC482" s="276"/>
      <c r="BD482" s="276"/>
      <c r="BE482" s="276"/>
      <c r="BF482" s="402">
        <f>'July 1 to 15, 2018'!BC46</f>
        <v>0</v>
      </c>
      <c r="BG482" s="403"/>
      <c r="BH482" s="403"/>
      <c r="BI482" s="403"/>
      <c r="BJ482" s="276"/>
      <c r="BK482" s="253"/>
      <c r="BL482" s="252"/>
      <c r="BM482" s="252"/>
      <c r="BN482" s="252"/>
      <c r="BO482" s="252"/>
      <c r="BP482" s="252"/>
      <c r="BQ482" s="252"/>
      <c r="BR482" s="254"/>
      <c r="BS482" s="239"/>
      <c r="BT482" s="239"/>
      <c r="BU482" s="189"/>
      <c r="BV482" s="189"/>
      <c r="BW482" s="189"/>
      <c r="CA482" s="189"/>
      <c r="CB482" s="189"/>
      <c r="CC482" s="189"/>
      <c r="CD482" s="189"/>
      <c r="CE482" s="239"/>
      <c r="CF482" s="239"/>
      <c r="CG482" s="239"/>
      <c r="CH482" s="239"/>
      <c r="CI482" s="239"/>
      <c r="CJ482" s="239"/>
      <c r="CK482" s="239"/>
      <c r="CL482" s="239"/>
      <c r="CM482" s="230"/>
    </row>
    <row r="483" spans="2:91" ht="12.75" customHeight="1" x14ac:dyDescent="0.2">
      <c r="B483" s="266"/>
      <c r="C483" s="282" t="s">
        <v>154</v>
      </c>
      <c r="D483" s="283"/>
      <c r="E483" s="283"/>
      <c r="F483" s="283"/>
      <c r="G483" s="283"/>
      <c r="H483" s="284"/>
      <c r="I483" s="284"/>
      <c r="J483" s="284"/>
      <c r="K483" s="284"/>
      <c r="L483" s="284"/>
      <c r="M483" s="284"/>
      <c r="N483" s="284"/>
      <c r="O483" s="284"/>
      <c r="P483" s="257"/>
      <c r="Q483" s="258"/>
      <c r="R483" s="405">
        <f>'July 1 to 15, 2018'!AR36</f>
        <v>0</v>
      </c>
      <c r="S483" s="405"/>
      <c r="T483" s="405"/>
      <c r="U483" s="405"/>
      <c r="V483" s="405"/>
      <c r="W483" s="257"/>
      <c r="X483" s="260"/>
      <c r="Y483" s="239"/>
      <c r="Z483" s="239"/>
      <c r="AA483" s="189"/>
      <c r="AB483" s="189"/>
      <c r="AC483" s="189"/>
      <c r="AG483" s="189"/>
      <c r="AH483" s="189"/>
      <c r="AI483" s="189"/>
      <c r="AJ483" s="189"/>
      <c r="AK483" s="239"/>
      <c r="AL483" s="239"/>
      <c r="AM483" s="239"/>
      <c r="AN483" s="239"/>
      <c r="AO483" s="239"/>
      <c r="AP483" s="239"/>
      <c r="AQ483" s="239"/>
      <c r="AR483" s="239"/>
      <c r="AS483" s="230"/>
      <c r="AV483" s="266"/>
      <c r="AW483" s="282" t="s">
        <v>154</v>
      </c>
      <c r="AX483" s="283"/>
      <c r="AY483" s="283"/>
      <c r="AZ483" s="283"/>
      <c r="BA483" s="283"/>
      <c r="BB483" s="284"/>
      <c r="BC483" s="284"/>
      <c r="BD483" s="284"/>
      <c r="BE483" s="284"/>
      <c r="BF483" s="284"/>
      <c r="BG483" s="284"/>
      <c r="BH483" s="284"/>
      <c r="BI483" s="284"/>
      <c r="BJ483" s="257"/>
      <c r="BK483" s="258"/>
      <c r="BL483" s="405">
        <f>'July 1 to 15, 2018'!AR46</f>
        <v>0</v>
      </c>
      <c r="BM483" s="405"/>
      <c r="BN483" s="405"/>
      <c r="BO483" s="405"/>
      <c r="BP483" s="405"/>
      <c r="BQ483" s="257"/>
      <c r="BR483" s="260"/>
      <c r="BS483" s="239"/>
      <c r="BT483" s="239"/>
      <c r="BU483" s="189"/>
      <c r="BV483" s="189"/>
      <c r="BW483" s="189"/>
      <c r="CA483" s="189"/>
      <c r="CB483" s="189"/>
      <c r="CC483" s="189"/>
      <c r="CD483" s="189"/>
      <c r="CE483" s="239"/>
      <c r="CF483" s="239"/>
      <c r="CG483" s="239"/>
      <c r="CH483" s="239"/>
      <c r="CI483" s="239"/>
      <c r="CJ483" s="239"/>
      <c r="CK483" s="239"/>
      <c r="CL483" s="239"/>
      <c r="CM483" s="230"/>
    </row>
    <row r="484" spans="2:91" ht="12.75" customHeight="1" x14ac:dyDescent="0.2">
      <c r="B484" s="266"/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  <c r="AA484" s="189"/>
      <c r="AB484" s="189"/>
      <c r="AC484" s="189"/>
      <c r="AG484" s="189"/>
      <c r="AH484" s="189"/>
      <c r="AI484" s="189"/>
      <c r="AJ484" s="189"/>
      <c r="AK484" s="239"/>
      <c r="AL484" s="239"/>
      <c r="AM484" s="239"/>
      <c r="AN484" s="239"/>
      <c r="AO484" s="239"/>
      <c r="AP484" s="239"/>
      <c r="AQ484" s="239"/>
      <c r="AR484" s="239"/>
      <c r="AS484" s="230"/>
      <c r="AV484" s="266"/>
      <c r="AW484" s="241"/>
      <c r="AX484" s="241"/>
      <c r="AY484" s="241"/>
      <c r="AZ484" s="241"/>
      <c r="BA484" s="241"/>
      <c r="BB484" s="241"/>
      <c r="BC484" s="241"/>
      <c r="BD484" s="241"/>
      <c r="BE484" s="241"/>
      <c r="BF484" s="241"/>
      <c r="BG484" s="239"/>
      <c r="BH484" s="239"/>
      <c r="BI484" s="239"/>
      <c r="BJ484" s="239"/>
      <c r="BK484" s="239"/>
      <c r="BL484" s="239"/>
      <c r="BM484" s="239"/>
      <c r="BN484" s="239"/>
      <c r="BO484" s="239"/>
      <c r="BP484" s="239"/>
      <c r="BQ484" s="239"/>
      <c r="BR484" s="239"/>
      <c r="BS484" s="239"/>
      <c r="BT484" s="239"/>
      <c r="BU484" s="189"/>
      <c r="BV484" s="189"/>
      <c r="BW484" s="189"/>
      <c r="CA484" s="189"/>
      <c r="CB484" s="189"/>
      <c r="CC484" s="189"/>
      <c r="CD484" s="189"/>
      <c r="CE484" s="239"/>
      <c r="CF484" s="239"/>
      <c r="CG484" s="239"/>
      <c r="CH484" s="239"/>
      <c r="CI484" s="239"/>
      <c r="CJ484" s="239"/>
      <c r="CK484" s="239"/>
      <c r="CL484" s="239"/>
      <c r="CM484" s="230"/>
    </row>
    <row r="485" spans="2:91" ht="12.75" customHeight="1" x14ac:dyDescent="0.25">
      <c r="B485" s="266"/>
      <c r="C485" s="189" t="s">
        <v>155</v>
      </c>
      <c r="D485" s="189"/>
      <c r="E485" s="189"/>
      <c r="F485" s="189"/>
      <c r="G485" s="241"/>
      <c r="I485" s="241"/>
      <c r="J485" s="241"/>
      <c r="K485" s="241"/>
      <c r="L485" s="241"/>
      <c r="M485" s="239"/>
      <c r="N485" s="239"/>
      <c r="O485" s="239"/>
      <c r="P485" s="239"/>
      <c r="Q485" s="239"/>
      <c r="R485" s="407">
        <f>'July 1 to 15, 2018'!BH36</f>
        <v>0</v>
      </c>
      <c r="S485" s="407"/>
      <c r="T485" s="407"/>
      <c r="U485" s="407"/>
      <c r="V485" s="407"/>
      <c r="W485" s="239"/>
      <c r="X485" s="239"/>
      <c r="Y485" s="239"/>
      <c r="Z485" s="239"/>
      <c r="AA485" s="189" t="s">
        <v>187</v>
      </c>
      <c r="AB485" s="239"/>
      <c r="AC485" s="239"/>
      <c r="AD485" s="239"/>
      <c r="AE485" s="239"/>
      <c r="AF485" s="239"/>
      <c r="AG485" s="239"/>
      <c r="AH485" s="239"/>
      <c r="AI485" s="239"/>
      <c r="AJ485" s="239"/>
      <c r="AK485" s="239"/>
      <c r="AL485" s="239"/>
      <c r="AM485" s="239"/>
      <c r="AN485" s="408">
        <f>'July 1 to 15, 2018'!BS36</f>
        <v>0</v>
      </c>
      <c r="AO485" s="409"/>
      <c r="AP485" s="409"/>
      <c r="AQ485" s="409"/>
      <c r="AR485" s="409"/>
      <c r="AS485" s="230"/>
      <c r="AV485" s="266"/>
      <c r="AW485" s="189" t="s">
        <v>155</v>
      </c>
      <c r="AX485" s="189"/>
      <c r="AY485" s="189"/>
      <c r="AZ485" s="189"/>
      <c r="BA485" s="241"/>
      <c r="BC485" s="241"/>
      <c r="BD485" s="241"/>
      <c r="BE485" s="241"/>
      <c r="BF485" s="241"/>
      <c r="BG485" s="239"/>
      <c r="BH485" s="239"/>
      <c r="BI485" s="239"/>
      <c r="BJ485" s="239"/>
      <c r="BK485" s="239"/>
      <c r="BL485" s="407">
        <f>'July 1 to 15, 2018'!BH46</f>
        <v>0</v>
      </c>
      <c r="BM485" s="407"/>
      <c r="BN485" s="407"/>
      <c r="BO485" s="407"/>
      <c r="BP485" s="407"/>
      <c r="BQ485" s="239"/>
      <c r="BR485" s="239"/>
      <c r="BS485" s="239"/>
      <c r="BT485" s="239"/>
      <c r="BU485" s="189" t="s">
        <v>187</v>
      </c>
      <c r="BV485" s="239"/>
      <c r="BW485" s="239"/>
      <c r="BX485" s="239"/>
      <c r="BY485" s="239"/>
      <c r="BZ485" s="239"/>
      <c r="CA485" s="239"/>
      <c r="CB485" s="239"/>
      <c r="CC485" s="239"/>
      <c r="CD485" s="239"/>
      <c r="CE485" s="239"/>
      <c r="CF485" s="239"/>
      <c r="CG485" s="239"/>
      <c r="CH485" s="408">
        <f>'July 1 to 15, 2018'!BS46</f>
        <v>0</v>
      </c>
      <c r="CI485" s="409"/>
      <c r="CJ485" s="409"/>
      <c r="CK485" s="409"/>
      <c r="CL485" s="409"/>
      <c r="CM485" s="230"/>
    </row>
    <row r="486" spans="2:91" ht="12.75" customHeight="1" x14ac:dyDescent="0.2">
      <c r="B486" s="266"/>
      <c r="C486" s="410" t="s">
        <v>188</v>
      </c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410"/>
      <c r="AA486" s="410"/>
      <c r="AB486" s="410"/>
      <c r="AC486" s="410"/>
      <c r="AD486" s="410"/>
      <c r="AE486" s="410"/>
      <c r="AF486" s="410"/>
      <c r="AG486" s="410"/>
      <c r="AH486" s="410"/>
      <c r="AI486" s="410"/>
      <c r="AJ486" s="410"/>
      <c r="AK486" s="410"/>
      <c r="AL486" s="410"/>
      <c r="AM486" s="410"/>
      <c r="AN486" s="410"/>
      <c r="AO486" s="410"/>
      <c r="AP486" s="410"/>
      <c r="AQ486" s="410"/>
      <c r="AR486" s="410"/>
      <c r="AS486" s="230"/>
      <c r="AV486" s="266"/>
      <c r="AW486" s="410" t="s">
        <v>188</v>
      </c>
      <c r="AX486" s="410"/>
      <c r="AY486" s="410"/>
      <c r="AZ486" s="410"/>
      <c r="BA486" s="410"/>
      <c r="BB486" s="410"/>
      <c r="BC486" s="410"/>
      <c r="BD486" s="410"/>
      <c r="BE486" s="410"/>
      <c r="BF486" s="410"/>
      <c r="BG486" s="410"/>
      <c r="BH486" s="410"/>
      <c r="BI486" s="410"/>
      <c r="BJ486" s="410"/>
      <c r="BK486" s="410"/>
      <c r="BL486" s="410"/>
      <c r="BM486" s="410"/>
      <c r="BN486" s="410"/>
      <c r="BO486" s="410"/>
      <c r="BP486" s="410"/>
      <c r="BQ486" s="410"/>
      <c r="BR486" s="410"/>
      <c r="BS486" s="410"/>
      <c r="BT486" s="410"/>
      <c r="BU486" s="410"/>
      <c r="BV486" s="410"/>
      <c r="BW486" s="410"/>
      <c r="BX486" s="410"/>
      <c r="BY486" s="410"/>
      <c r="BZ486" s="410"/>
      <c r="CA486" s="410"/>
      <c r="CB486" s="410"/>
      <c r="CC486" s="410"/>
      <c r="CD486" s="410"/>
      <c r="CE486" s="410"/>
      <c r="CF486" s="410"/>
      <c r="CG486" s="410"/>
      <c r="CH486" s="410"/>
      <c r="CI486" s="410"/>
      <c r="CJ486" s="410"/>
      <c r="CK486" s="410"/>
      <c r="CL486" s="410"/>
      <c r="CM486" s="230"/>
    </row>
    <row r="487" spans="2:91" ht="12.75" customHeight="1" x14ac:dyDescent="0.2">
      <c r="B487" s="266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410"/>
      <c r="Z487" s="410"/>
      <c r="AA487" s="410"/>
      <c r="AB487" s="410"/>
      <c r="AC487" s="410"/>
      <c r="AD487" s="410"/>
      <c r="AE487" s="410"/>
      <c r="AF487" s="410"/>
      <c r="AG487" s="410"/>
      <c r="AH487" s="410"/>
      <c r="AI487" s="410"/>
      <c r="AJ487" s="410"/>
      <c r="AK487" s="410"/>
      <c r="AL487" s="410"/>
      <c r="AM487" s="410"/>
      <c r="AN487" s="410"/>
      <c r="AO487" s="410"/>
      <c r="AP487" s="410"/>
      <c r="AQ487" s="410"/>
      <c r="AR487" s="410"/>
      <c r="AS487" s="230"/>
      <c r="AV487" s="266"/>
      <c r="AW487" s="410"/>
      <c r="AX487" s="410"/>
      <c r="AY487" s="410"/>
      <c r="AZ487" s="410"/>
      <c r="BA487" s="410"/>
      <c r="BB487" s="410"/>
      <c r="BC487" s="410"/>
      <c r="BD487" s="410"/>
      <c r="BE487" s="410"/>
      <c r="BF487" s="410"/>
      <c r="BG487" s="410"/>
      <c r="BH487" s="410"/>
      <c r="BI487" s="410"/>
      <c r="BJ487" s="410"/>
      <c r="BK487" s="410"/>
      <c r="BL487" s="410"/>
      <c r="BM487" s="410"/>
      <c r="BN487" s="410"/>
      <c r="BO487" s="410"/>
      <c r="BP487" s="410"/>
      <c r="BQ487" s="410"/>
      <c r="BR487" s="410"/>
      <c r="BS487" s="410"/>
      <c r="BT487" s="410"/>
      <c r="BU487" s="410"/>
      <c r="BV487" s="410"/>
      <c r="BW487" s="410"/>
      <c r="BX487" s="410"/>
      <c r="BY487" s="410"/>
      <c r="BZ487" s="410"/>
      <c r="CA487" s="410"/>
      <c r="CB487" s="410"/>
      <c r="CC487" s="410"/>
      <c r="CD487" s="410"/>
      <c r="CE487" s="410"/>
      <c r="CF487" s="410"/>
      <c r="CG487" s="410"/>
      <c r="CH487" s="410"/>
      <c r="CI487" s="410"/>
      <c r="CJ487" s="410"/>
      <c r="CK487" s="410"/>
      <c r="CL487" s="410"/>
      <c r="CM487" s="230"/>
    </row>
    <row r="488" spans="2:91" ht="12.75" customHeight="1" x14ac:dyDescent="0.2">
      <c r="B488" s="233"/>
      <c r="C488" s="410"/>
      <c r="D488" s="410"/>
      <c r="E488" s="410"/>
      <c r="F488" s="410"/>
      <c r="G488" s="410"/>
      <c r="H488" s="410"/>
      <c r="I488" s="410"/>
      <c r="J488" s="410"/>
      <c r="K488" s="410"/>
      <c r="L488" s="410"/>
      <c r="M488" s="410"/>
      <c r="N488" s="410"/>
      <c r="O488" s="410"/>
      <c r="P488" s="410"/>
      <c r="Q488" s="410"/>
      <c r="R488" s="410"/>
      <c r="S488" s="410"/>
      <c r="T488" s="410"/>
      <c r="U488" s="410"/>
      <c r="V488" s="410"/>
      <c r="W488" s="410"/>
      <c r="X488" s="410"/>
      <c r="Y488" s="410"/>
      <c r="Z488" s="410"/>
      <c r="AA488" s="410"/>
      <c r="AB488" s="410"/>
      <c r="AC488" s="410"/>
      <c r="AD488" s="410"/>
      <c r="AE488" s="410"/>
      <c r="AF488" s="410"/>
      <c r="AG488" s="410"/>
      <c r="AH488" s="410"/>
      <c r="AI488" s="410"/>
      <c r="AJ488" s="410"/>
      <c r="AK488" s="410"/>
      <c r="AL488" s="410"/>
      <c r="AM488" s="410"/>
      <c r="AN488" s="410"/>
      <c r="AO488" s="410"/>
      <c r="AP488" s="410"/>
      <c r="AQ488" s="410"/>
      <c r="AR488" s="410"/>
      <c r="AS488" s="230"/>
      <c r="AV488" s="233"/>
      <c r="AW488" s="410"/>
      <c r="AX488" s="410"/>
      <c r="AY488" s="410"/>
      <c r="AZ488" s="410"/>
      <c r="BA488" s="410"/>
      <c r="BB488" s="410"/>
      <c r="BC488" s="410"/>
      <c r="BD488" s="410"/>
      <c r="BE488" s="410"/>
      <c r="BF488" s="410"/>
      <c r="BG488" s="410"/>
      <c r="BH488" s="410"/>
      <c r="BI488" s="410"/>
      <c r="BJ488" s="410"/>
      <c r="BK488" s="410"/>
      <c r="BL488" s="410"/>
      <c r="BM488" s="410"/>
      <c r="BN488" s="410"/>
      <c r="BO488" s="410"/>
      <c r="BP488" s="410"/>
      <c r="BQ488" s="410"/>
      <c r="BR488" s="410"/>
      <c r="BS488" s="410"/>
      <c r="BT488" s="410"/>
      <c r="BU488" s="410"/>
      <c r="BV488" s="410"/>
      <c r="BW488" s="410"/>
      <c r="BX488" s="410"/>
      <c r="BY488" s="410"/>
      <c r="BZ488" s="410"/>
      <c r="CA488" s="410"/>
      <c r="CB488" s="410"/>
      <c r="CC488" s="410"/>
      <c r="CD488" s="410"/>
      <c r="CE488" s="410"/>
      <c r="CF488" s="410"/>
      <c r="CG488" s="410"/>
      <c r="CH488" s="410"/>
      <c r="CI488" s="410"/>
      <c r="CJ488" s="410"/>
      <c r="CK488" s="410"/>
      <c r="CL488" s="410"/>
      <c r="CM488" s="230"/>
    </row>
    <row r="489" spans="2:91" ht="12.75" customHeight="1" x14ac:dyDescent="0.2">
      <c r="B489" s="272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1"/>
      <c r="O489" s="411"/>
      <c r="P489" s="411"/>
      <c r="Q489" s="411"/>
      <c r="R489" s="411"/>
      <c r="S489" s="411"/>
      <c r="T489" s="411"/>
      <c r="U489" s="411"/>
      <c r="V489" s="411"/>
      <c r="W489" s="411"/>
      <c r="X489" s="411"/>
      <c r="Y489" s="411"/>
      <c r="Z489" s="411"/>
      <c r="AA489" s="411"/>
      <c r="AB489" s="411"/>
      <c r="AC489" s="411"/>
      <c r="AD489" s="411"/>
      <c r="AE489" s="411"/>
      <c r="AF489" s="411"/>
      <c r="AG489" s="411"/>
      <c r="AH489" s="411"/>
      <c r="AI489" s="411"/>
      <c r="AJ489" s="411"/>
      <c r="AK489" s="411"/>
      <c r="AL489" s="411"/>
      <c r="AM489" s="411"/>
      <c r="AN489" s="411"/>
      <c r="AO489" s="411"/>
      <c r="AP489" s="411"/>
      <c r="AQ489" s="411"/>
      <c r="AR489" s="411"/>
      <c r="AS489" s="254"/>
      <c r="AV489" s="272"/>
      <c r="AW489" s="411"/>
      <c r="AX489" s="411"/>
      <c r="AY489" s="411"/>
      <c r="AZ489" s="411"/>
      <c r="BA489" s="411"/>
      <c r="BB489" s="411"/>
      <c r="BC489" s="411"/>
      <c r="BD489" s="411"/>
      <c r="BE489" s="411"/>
      <c r="BF489" s="411"/>
      <c r="BG489" s="411"/>
      <c r="BH489" s="411"/>
      <c r="BI489" s="411"/>
      <c r="BJ489" s="411"/>
      <c r="BK489" s="411"/>
      <c r="BL489" s="411"/>
      <c r="BM489" s="411"/>
      <c r="BN489" s="411"/>
      <c r="BO489" s="411"/>
      <c r="BP489" s="411"/>
      <c r="BQ489" s="411"/>
      <c r="BR489" s="411"/>
      <c r="BS489" s="411"/>
      <c r="BT489" s="411"/>
      <c r="BU489" s="411"/>
      <c r="BV489" s="411"/>
      <c r="BW489" s="411"/>
      <c r="BX489" s="411"/>
      <c r="BY489" s="411"/>
      <c r="BZ489" s="411"/>
      <c r="CA489" s="411"/>
      <c r="CB489" s="411"/>
      <c r="CC489" s="411"/>
      <c r="CD489" s="411"/>
      <c r="CE489" s="411"/>
      <c r="CF489" s="411"/>
      <c r="CG489" s="411"/>
      <c r="CH489" s="411"/>
      <c r="CI489" s="411"/>
      <c r="CJ489" s="411"/>
      <c r="CK489" s="411"/>
      <c r="CL489" s="411"/>
      <c r="CM489" s="254"/>
    </row>
    <row r="492" spans="2:91" ht="12.75" customHeight="1" x14ac:dyDescent="0.2">
      <c r="B492" s="226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  <c r="AD492" s="227"/>
      <c r="AE492" s="227"/>
      <c r="AF492" s="227"/>
      <c r="AG492" s="227"/>
      <c r="AH492" s="227"/>
      <c r="AI492" s="227"/>
      <c r="AJ492" s="227"/>
      <c r="AK492" s="227"/>
      <c r="AL492" s="227"/>
      <c r="AM492" s="227"/>
      <c r="AN492" s="227"/>
      <c r="AO492" s="227"/>
      <c r="AP492" s="227"/>
      <c r="AQ492" s="227"/>
      <c r="AR492" s="227"/>
      <c r="AS492" s="228"/>
      <c r="AV492" s="226"/>
      <c r="AW492" s="227"/>
      <c r="AX492" s="227"/>
      <c r="AY492" s="227"/>
      <c r="AZ492" s="227"/>
      <c r="BA492" s="227"/>
      <c r="BB492" s="227"/>
      <c r="BC492" s="227"/>
      <c r="BD492" s="227"/>
      <c r="BE492" s="227"/>
      <c r="BF492" s="227"/>
      <c r="BG492" s="227"/>
      <c r="BH492" s="227"/>
      <c r="BI492" s="227"/>
      <c r="BJ492" s="227"/>
      <c r="BK492" s="227"/>
      <c r="BL492" s="227"/>
      <c r="BM492" s="227"/>
      <c r="BN492" s="227"/>
      <c r="BO492" s="227"/>
      <c r="BP492" s="227"/>
      <c r="BQ492" s="227"/>
      <c r="BR492" s="227"/>
      <c r="BS492" s="227"/>
      <c r="BT492" s="227"/>
      <c r="BU492" s="227"/>
      <c r="BV492" s="227"/>
      <c r="BW492" s="227"/>
      <c r="BX492" s="227"/>
      <c r="BY492" s="227"/>
      <c r="BZ492" s="227"/>
      <c r="CA492" s="227"/>
      <c r="CB492" s="227"/>
      <c r="CC492" s="227"/>
      <c r="CD492" s="227"/>
      <c r="CE492" s="227"/>
      <c r="CF492" s="227"/>
      <c r="CG492" s="227"/>
      <c r="CH492" s="227"/>
      <c r="CI492" s="227"/>
      <c r="CJ492" s="227"/>
      <c r="CK492" s="227"/>
      <c r="CL492" s="227"/>
      <c r="CM492" s="228"/>
    </row>
    <row r="493" spans="2:91" ht="12.75" customHeight="1" x14ac:dyDescent="0.2">
      <c r="B493" s="229"/>
      <c r="C493" s="424" t="s">
        <v>168</v>
      </c>
      <c r="D493" s="424"/>
      <c r="E493" s="424"/>
      <c r="F493" s="424"/>
      <c r="G493" s="424"/>
      <c r="H493" s="424"/>
      <c r="I493" s="424"/>
      <c r="J493" s="424"/>
      <c r="K493" s="424"/>
      <c r="L493" s="425">
        <f>'July 1 to 15, 2018'!A47</f>
        <v>38</v>
      </c>
      <c r="M493" s="426"/>
      <c r="N493" s="429">
        <f>'July 1 to 15, 2018'!B47</f>
        <v>0</v>
      </c>
      <c r="O493" s="429"/>
      <c r="P493" s="429"/>
      <c r="Q493" s="429"/>
      <c r="R493" s="429"/>
      <c r="S493" s="429"/>
      <c r="T493" s="429"/>
      <c r="U493" s="429"/>
      <c r="V493" s="429"/>
      <c r="W493" s="429"/>
      <c r="X493" s="430"/>
      <c r="Y493" s="433" t="s">
        <v>190</v>
      </c>
      <c r="Z493" s="434"/>
      <c r="AA493" s="434"/>
      <c r="AB493" s="434"/>
      <c r="AC493" s="434"/>
      <c r="AD493" s="434"/>
      <c r="AE493" s="434"/>
      <c r="AF493" s="434"/>
      <c r="AG493" s="434"/>
      <c r="AH493" s="434"/>
      <c r="AI493" s="435"/>
      <c r="AJ493" s="227"/>
      <c r="AK493" s="227"/>
      <c r="AL493" s="227"/>
      <c r="AM493" s="227"/>
      <c r="AN493" s="227"/>
      <c r="AO493" s="227"/>
      <c r="AP493" s="227"/>
      <c r="AQ493" s="227"/>
      <c r="AR493" s="228"/>
      <c r="AS493" s="230"/>
      <c r="AV493" s="229"/>
      <c r="AW493" s="424" t="s">
        <v>168</v>
      </c>
      <c r="AX493" s="424"/>
      <c r="AY493" s="424"/>
      <c r="AZ493" s="424"/>
      <c r="BA493" s="424"/>
      <c r="BB493" s="424"/>
      <c r="BC493" s="424"/>
      <c r="BD493" s="424"/>
      <c r="BE493" s="424"/>
      <c r="BF493" s="458">
        <f>'July 1 to 15, 2018'!A48</f>
        <v>39</v>
      </c>
      <c r="BG493" s="459"/>
      <c r="BH493" s="429">
        <f>'July 1 to 15, 2018'!B48</f>
        <v>0</v>
      </c>
      <c r="BI493" s="429"/>
      <c r="BJ493" s="429"/>
      <c r="BK493" s="429"/>
      <c r="BL493" s="429"/>
      <c r="BM493" s="429"/>
      <c r="BN493" s="429"/>
      <c r="BO493" s="429"/>
      <c r="BP493" s="429"/>
      <c r="BQ493" s="429"/>
      <c r="BR493" s="430"/>
      <c r="BS493" s="433" t="s">
        <v>190</v>
      </c>
      <c r="BT493" s="434"/>
      <c r="BU493" s="434"/>
      <c r="BV493" s="434"/>
      <c r="BW493" s="434"/>
      <c r="BX493" s="434"/>
      <c r="BY493" s="434"/>
      <c r="BZ493" s="434"/>
      <c r="CA493" s="434"/>
      <c r="CB493" s="434"/>
      <c r="CC493" s="435"/>
      <c r="CD493" s="227"/>
      <c r="CE493" s="227"/>
      <c r="CF493" s="227"/>
      <c r="CG493" s="227"/>
      <c r="CH493" s="227"/>
      <c r="CI493" s="227"/>
      <c r="CJ493" s="227"/>
      <c r="CK493" s="227"/>
      <c r="CL493" s="228"/>
      <c r="CM493" s="230"/>
    </row>
    <row r="494" spans="2:91" ht="12.75" customHeight="1" x14ac:dyDescent="0.2">
      <c r="B494" s="229"/>
      <c r="C494" s="424"/>
      <c r="D494" s="424"/>
      <c r="E494" s="424"/>
      <c r="F494" s="424"/>
      <c r="G494" s="424"/>
      <c r="H494" s="424"/>
      <c r="I494" s="424"/>
      <c r="J494" s="424"/>
      <c r="K494" s="424"/>
      <c r="L494" s="427"/>
      <c r="M494" s="428"/>
      <c r="N494" s="431"/>
      <c r="O494" s="431"/>
      <c r="P494" s="431"/>
      <c r="Q494" s="431"/>
      <c r="R494" s="431"/>
      <c r="S494" s="431"/>
      <c r="T494" s="431"/>
      <c r="U494" s="431"/>
      <c r="V494" s="431"/>
      <c r="W494" s="431"/>
      <c r="X494" s="432"/>
      <c r="Y494" s="436"/>
      <c r="Z494" s="437"/>
      <c r="AA494" s="437"/>
      <c r="AB494" s="437"/>
      <c r="AC494" s="437"/>
      <c r="AD494" s="437"/>
      <c r="AE494" s="437"/>
      <c r="AF494" s="437"/>
      <c r="AG494" s="437"/>
      <c r="AH494" s="437"/>
      <c r="AI494" s="438"/>
      <c r="AJ494" s="231"/>
      <c r="AK494" s="231"/>
      <c r="AL494" s="231"/>
      <c r="AM494" s="231"/>
      <c r="AN494" s="231"/>
      <c r="AO494" s="231"/>
      <c r="AP494" s="231"/>
      <c r="AQ494" s="231"/>
      <c r="AR494" s="232"/>
      <c r="AS494" s="230"/>
      <c r="AV494" s="229"/>
      <c r="AW494" s="424"/>
      <c r="AX494" s="424"/>
      <c r="AY494" s="424"/>
      <c r="AZ494" s="424"/>
      <c r="BA494" s="424"/>
      <c r="BB494" s="424"/>
      <c r="BC494" s="424"/>
      <c r="BD494" s="424"/>
      <c r="BE494" s="424"/>
      <c r="BF494" s="460"/>
      <c r="BG494" s="461"/>
      <c r="BH494" s="431"/>
      <c r="BI494" s="431"/>
      <c r="BJ494" s="431"/>
      <c r="BK494" s="431"/>
      <c r="BL494" s="431"/>
      <c r="BM494" s="431"/>
      <c r="BN494" s="431"/>
      <c r="BO494" s="431"/>
      <c r="BP494" s="431"/>
      <c r="BQ494" s="431"/>
      <c r="BR494" s="432"/>
      <c r="BS494" s="436"/>
      <c r="BT494" s="437"/>
      <c r="BU494" s="437"/>
      <c r="BV494" s="437"/>
      <c r="BW494" s="437"/>
      <c r="BX494" s="437"/>
      <c r="BY494" s="437"/>
      <c r="BZ494" s="437"/>
      <c r="CA494" s="437"/>
      <c r="CB494" s="437"/>
      <c r="CC494" s="438"/>
      <c r="CD494" s="231"/>
      <c r="CE494" s="231"/>
      <c r="CF494" s="231"/>
      <c r="CG494" s="231"/>
      <c r="CH494" s="231"/>
      <c r="CI494" s="231"/>
      <c r="CJ494" s="231"/>
      <c r="CK494" s="231"/>
      <c r="CL494" s="232"/>
      <c r="CM494" s="230"/>
    </row>
    <row r="495" spans="2:91" ht="12.75" customHeight="1" x14ac:dyDescent="0.2">
      <c r="B495" s="229"/>
      <c r="C495" s="439" t="s">
        <v>169</v>
      </c>
      <c r="D495" s="440"/>
      <c r="E495" s="440"/>
      <c r="F495" s="440"/>
      <c r="G495" s="440"/>
      <c r="H495" s="440"/>
      <c r="I495" s="440"/>
      <c r="J495" s="440"/>
      <c r="K495" s="441"/>
      <c r="L495" s="445">
        <f>'July 1 to 15, 2018'!C47</f>
        <v>0</v>
      </c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7"/>
      <c r="Y495" s="436"/>
      <c r="Z495" s="437"/>
      <c r="AA495" s="437"/>
      <c r="AB495" s="437"/>
      <c r="AC495" s="437"/>
      <c r="AD495" s="437"/>
      <c r="AE495" s="437"/>
      <c r="AF495" s="437"/>
      <c r="AG495" s="437"/>
      <c r="AH495" s="437"/>
      <c r="AI495" s="438"/>
      <c r="AJ495" s="231"/>
      <c r="AK495" s="231"/>
      <c r="AL495" s="231"/>
      <c r="AM495" s="231"/>
      <c r="AN495" s="231"/>
      <c r="AO495" s="231"/>
      <c r="AP495" s="231"/>
      <c r="AQ495" s="231"/>
      <c r="AR495" s="232"/>
      <c r="AS495" s="230"/>
      <c r="AV495" s="229"/>
      <c r="AW495" s="439" t="s">
        <v>169</v>
      </c>
      <c r="AX495" s="440"/>
      <c r="AY495" s="440"/>
      <c r="AZ495" s="440"/>
      <c r="BA495" s="440"/>
      <c r="BB495" s="440"/>
      <c r="BC495" s="440"/>
      <c r="BD495" s="440"/>
      <c r="BE495" s="441"/>
      <c r="BF495" s="445">
        <f>'July 1 to 15, 2018'!C48</f>
        <v>0</v>
      </c>
      <c r="BG495" s="446"/>
      <c r="BH495" s="446"/>
      <c r="BI495" s="446"/>
      <c r="BJ495" s="446"/>
      <c r="BK495" s="446"/>
      <c r="BL495" s="446"/>
      <c r="BM495" s="446"/>
      <c r="BN495" s="446"/>
      <c r="BO495" s="446"/>
      <c r="BP495" s="446"/>
      <c r="BQ495" s="446"/>
      <c r="BR495" s="447"/>
      <c r="BS495" s="436"/>
      <c r="BT495" s="437"/>
      <c r="BU495" s="437"/>
      <c r="BV495" s="437"/>
      <c r="BW495" s="437"/>
      <c r="BX495" s="437"/>
      <c r="BY495" s="437"/>
      <c r="BZ495" s="437"/>
      <c r="CA495" s="437"/>
      <c r="CB495" s="437"/>
      <c r="CC495" s="438"/>
      <c r="CD495" s="231"/>
      <c r="CE495" s="231"/>
      <c r="CF495" s="231"/>
      <c r="CG495" s="231"/>
      <c r="CH495" s="231"/>
      <c r="CI495" s="231"/>
      <c r="CJ495" s="231"/>
      <c r="CK495" s="231"/>
      <c r="CL495" s="232"/>
      <c r="CM495" s="230"/>
    </row>
    <row r="496" spans="2:91" ht="12.75" customHeight="1" x14ac:dyDescent="0.2">
      <c r="B496" s="233"/>
      <c r="C496" s="442"/>
      <c r="D496" s="443"/>
      <c r="E496" s="443"/>
      <c r="F496" s="443"/>
      <c r="G496" s="443"/>
      <c r="H496" s="443"/>
      <c r="I496" s="443"/>
      <c r="J496" s="443"/>
      <c r="K496" s="444"/>
      <c r="L496" s="442"/>
      <c r="M496" s="443"/>
      <c r="N496" s="443"/>
      <c r="O496" s="443"/>
      <c r="P496" s="443"/>
      <c r="Q496" s="443"/>
      <c r="R496" s="443"/>
      <c r="S496" s="443"/>
      <c r="T496" s="443"/>
      <c r="U496" s="443"/>
      <c r="V496" s="443"/>
      <c r="W496" s="443"/>
      <c r="X496" s="444"/>
      <c r="Y496" s="448" t="str">
        <f>'July 1 to 15, 2018'!B6</f>
        <v>December 15, 2018</v>
      </c>
      <c r="Z496" s="449"/>
      <c r="AA496" s="449"/>
      <c r="AB496" s="449"/>
      <c r="AC496" s="449"/>
      <c r="AD496" s="449"/>
      <c r="AE496" s="449"/>
      <c r="AF496" s="449"/>
      <c r="AG496" s="449"/>
      <c r="AH496" s="449"/>
      <c r="AI496" s="450"/>
      <c r="AJ496" s="234"/>
      <c r="AK496" s="234"/>
      <c r="AL496" s="234"/>
      <c r="AM496" s="234"/>
      <c r="AN496" s="234"/>
      <c r="AO496" s="234"/>
      <c r="AP496" s="234"/>
      <c r="AQ496" s="234"/>
      <c r="AR496" s="235"/>
      <c r="AS496" s="230"/>
      <c r="AV496" s="233"/>
      <c r="AW496" s="442"/>
      <c r="AX496" s="443"/>
      <c r="AY496" s="443"/>
      <c r="AZ496" s="443"/>
      <c r="BA496" s="443"/>
      <c r="BB496" s="443"/>
      <c r="BC496" s="443"/>
      <c r="BD496" s="443"/>
      <c r="BE496" s="444"/>
      <c r="BF496" s="442"/>
      <c r="BG496" s="443"/>
      <c r="BH496" s="443"/>
      <c r="BI496" s="443"/>
      <c r="BJ496" s="443"/>
      <c r="BK496" s="443"/>
      <c r="BL496" s="443"/>
      <c r="BM496" s="443"/>
      <c r="BN496" s="443"/>
      <c r="BO496" s="443"/>
      <c r="BP496" s="443"/>
      <c r="BQ496" s="443"/>
      <c r="BR496" s="444"/>
      <c r="BS496" s="448" t="str">
        <f>'July 1 to 15, 2018'!B6</f>
        <v>December 15, 2018</v>
      </c>
      <c r="BT496" s="449"/>
      <c r="BU496" s="449"/>
      <c r="BV496" s="449"/>
      <c r="BW496" s="449"/>
      <c r="BX496" s="449"/>
      <c r="BY496" s="449"/>
      <c r="BZ496" s="449"/>
      <c r="CA496" s="449"/>
      <c r="CB496" s="449"/>
      <c r="CC496" s="450"/>
      <c r="CD496" s="234"/>
      <c r="CE496" s="234"/>
      <c r="CF496" s="234"/>
      <c r="CG496" s="234"/>
      <c r="CH496" s="234"/>
      <c r="CI496" s="234"/>
      <c r="CJ496" s="234"/>
      <c r="CK496" s="234"/>
      <c r="CL496" s="235"/>
      <c r="CM496" s="230"/>
    </row>
    <row r="497" spans="2:91" ht="12.75" customHeight="1" x14ac:dyDescent="0.2">
      <c r="B497" s="236"/>
      <c r="J497" s="237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9"/>
      <c r="X497" s="239"/>
      <c r="Y497" s="239"/>
      <c r="Z497" s="239"/>
      <c r="AA497" s="239"/>
      <c r="AB497" s="239"/>
      <c r="AC497" s="239"/>
      <c r="AD497" s="239"/>
      <c r="AE497" s="239"/>
      <c r="AF497" s="239"/>
      <c r="AG497" s="239"/>
      <c r="AH497" s="239"/>
      <c r="AI497" s="239"/>
      <c r="AJ497" s="239"/>
      <c r="AK497" s="239"/>
      <c r="AL497" s="239"/>
      <c r="AM497" s="239"/>
      <c r="AN497" s="239"/>
      <c r="AO497" s="239"/>
      <c r="AP497" s="239"/>
      <c r="AQ497" s="239"/>
      <c r="AR497" s="239"/>
      <c r="AS497" s="230"/>
      <c r="AV497" s="236"/>
      <c r="BD497" s="237"/>
      <c r="BE497" s="238"/>
      <c r="BF497" s="238"/>
      <c r="BG497" s="238"/>
      <c r="BH497" s="238"/>
      <c r="BI497" s="238"/>
      <c r="BJ497" s="238"/>
      <c r="BK497" s="238"/>
      <c r="BL497" s="238"/>
      <c r="BM497" s="238"/>
      <c r="BN497" s="238"/>
      <c r="BO497" s="238"/>
      <c r="BP497" s="238"/>
      <c r="BQ497" s="239"/>
      <c r="BR497" s="239"/>
      <c r="BS497" s="239"/>
      <c r="BT497" s="239"/>
      <c r="BU497" s="239"/>
      <c r="BV497" s="239"/>
      <c r="BW497" s="239"/>
      <c r="BX497" s="239"/>
      <c r="BY497" s="239"/>
      <c r="BZ497" s="239"/>
      <c r="CA497" s="239"/>
      <c r="CB497" s="239"/>
      <c r="CC497" s="239"/>
      <c r="CD497" s="239"/>
      <c r="CE497" s="239"/>
      <c r="CF497" s="239"/>
      <c r="CG497" s="239"/>
      <c r="CH497" s="239"/>
      <c r="CI497" s="239"/>
      <c r="CJ497" s="239"/>
      <c r="CK497" s="239"/>
      <c r="CL497" s="239"/>
      <c r="CM497" s="230"/>
    </row>
    <row r="498" spans="2:91" ht="12.75" customHeight="1" x14ac:dyDescent="0.2">
      <c r="B498" s="233"/>
      <c r="C498" s="240"/>
      <c r="D498" s="241"/>
      <c r="E498" s="241"/>
      <c r="F498" s="241"/>
      <c r="G498" s="241"/>
      <c r="H498" s="241"/>
      <c r="I498" s="241"/>
      <c r="J498" s="241"/>
      <c r="K498" s="241"/>
      <c r="L498" s="241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  <c r="AS498" s="230"/>
      <c r="AV498" s="233"/>
      <c r="AW498" s="240"/>
      <c r="AX498" s="241"/>
      <c r="AY498" s="241"/>
      <c r="AZ498" s="241"/>
      <c r="BA498" s="241"/>
      <c r="BB498" s="241"/>
      <c r="BC498" s="241"/>
      <c r="BD498" s="241"/>
      <c r="BE498" s="241"/>
      <c r="BF498" s="241"/>
      <c r="BG498" s="239"/>
      <c r="BH498" s="239"/>
      <c r="BI498" s="239"/>
      <c r="BJ498" s="239"/>
      <c r="BK498" s="239"/>
      <c r="BL498" s="239"/>
      <c r="BM498" s="239"/>
      <c r="BN498" s="239"/>
      <c r="BO498" s="239"/>
      <c r="BP498" s="239"/>
      <c r="BQ498" s="239"/>
      <c r="BR498" s="239"/>
      <c r="BS498" s="239"/>
      <c r="BT498" s="239"/>
      <c r="CM498" s="230"/>
    </row>
    <row r="499" spans="2:91" ht="12.75" customHeight="1" x14ac:dyDescent="0.2">
      <c r="B499" s="242"/>
      <c r="C499" s="451" t="s">
        <v>170</v>
      </c>
      <c r="D499" s="452"/>
      <c r="E499" s="452"/>
      <c r="F499" s="452"/>
      <c r="G499" s="452"/>
      <c r="H499" s="452"/>
      <c r="I499" s="243"/>
      <c r="J499" s="244"/>
      <c r="K499" s="244"/>
      <c r="L499" s="244"/>
      <c r="M499" s="244"/>
      <c r="N499" s="244"/>
      <c r="O499" s="244"/>
      <c r="P499" s="244"/>
      <c r="Q499" s="245"/>
      <c r="R499" s="404">
        <f>'July 1 to 15, 2018'!AL47</f>
        <v>0</v>
      </c>
      <c r="S499" s="419"/>
      <c r="T499" s="419"/>
      <c r="U499" s="419"/>
      <c r="V499" s="419"/>
      <c r="W499" s="244"/>
      <c r="X499" s="246"/>
      <c r="Y499" s="239"/>
      <c r="Z499" s="239"/>
      <c r="AA499" s="453" t="s">
        <v>191</v>
      </c>
      <c r="AB499" s="454"/>
      <c r="AC499" s="454"/>
      <c r="AD499" s="454"/>
      <c r="AE499" s="454"/>
      <c r="AF499" s="454"/>
      <c r="AG499" s="454"/>
      <c r="AH499" s="454"/>
      <c r="AI499" s="454"/>
      <c r="AJ499" s="454"/>
      <c r="AK499" s="454"/>
      <c r="AL499" s="454"/>
      <c r="AM499" s="454"/>
      <c r="AN499" s="454"/>
      <c r="AO499" s="454"/>
      <c r="AP499" s="454"/>
      <c r="AQ499" s="454"/>
      <c r="AR499" s="455"/>
      <c r="AS499" s="230"/>
      <c r="AV499" s="242"/>
      <c r="AW499" s="451" t="s">
        <v>170</v>
      </c>
      <c r="AX499" s="452"/>
      <c r="AY499" s="452"/>
      <c r="AZ499" s="452"/>
      <c r="BA499" s="452"/>
      <c r="BB499" s="452"/>
      <c r="BC499" s="243"/>
      <c r="BD499" s="244"/>
      <c r="BE499" s="244"/>
      <c r="BF499" s="244"/>
      <c r="BG499" s="244"/>
      <c r="BH499" s="244"/>
      <c r="BI499" s="244"/>
      <c r="BJ499" s="244"/>
      <c r="BK499" s="245"/>
      <c r="BL499" s="404">
        <f>'July 1 to 15, 2018'!AL48</f>
        <v>0</v>
      </c>
      <c r="BM499" s="419"/>
      <c r="BN499" s="419"/>
      <c r="BO499" s="419"/>
      <c r="BP499" s="419"/>
      <c r="BQ499" s="244"/>
      <c r="BR499" s="246"/>
      <c r="BS499" s="239"/>
      <c r="BT499" s="239"/>
      <c r="BU499" s="453" t="s">
        <v>191</v>
      </c>
      <c r="BV499" s="454"/>
      <c r="BW499" s="454"/>
      <c r="BX499" s="454"/>
      <c r="BY499" s="454"/>
      <c r="BZ499" s="454"/>
      <c r="CA499" s="454"/>
      <c r="CB499" s="454"/>
      <c r="CC499" s="454"/>
      <c r="CD499" s="454"/>
      <c r="CE499" s="454"/>
      <c r="CF499" s="454"/>
      <c r="CG499" s="454"/>
      <c r="CH499" s="454"/>
      <c r="CI499" s="454"/>
      <c r="CJ499" s="454"/>
      <c r="CK499" s="454"/>
      <c r="CL499" s="455"/>
      <c r="CM499" s="230"/>
    </row>
    <row r="500" spans="2:91" ht="12.75" customHeight="1" x14ac:dyDescent="0.2">
      <c r="B500" s="247"/>
      <c r="C500" s="248"/>
      <c r="D500" s="249" t="s">
        <v>189</v>
      </c>
      <c r="E500" s="250"/>
      <c r="F500" s="250"/>
      <c r="G500" s="250"/>
      <c r="H500" s="250"/>
      <c r="I500" s="251"/>
      <c r="J500" s="252"/>
      <c r="K500" s="252"/>
      <c r="L500" s="402">
        <f>'July 1 to 15, 2018'!AI47</f>
        <v>0</v>
      </c>
      <c r="M500" s="403"/>
      <c r="N500" s="403"/>
      <c r="O500" s="403"/>
      <c r="P500" s="252"/>
      <c r="Q500" s="253"/>
      <c r="R500" s="252"/>
      <c r="S500" s="252"/>
      <c r="T500" s="252"/>
      <c r="U500" s="252"/>
      <c r="V500" s="252"/>
      <c r="W500" s="252"/>
      <c r="X500" s="254"/>
      <c r="Y500" s="239"/>
      <c r="Z500" s="239"/>
      <c r="AA500" s="255" t="s">
        <v>184</v>
      </c>
      <c r="AB500" s="256"/>
      <c r="AC500" s="256"/>
      <c r="AD500" s="257"/>
      <c r="AE500" s="257"/>
      <c r="AF500" s="257"/>
      <c r="AG500" s="256"/>
      <c r="AH500" s="256"/>
      <c r="AI500" s="256"/>
      <c r="AJ500" s="256"/>
      <c r="AK500" s="257"/>
      <c r="AL500" s="257"/>
      <c r="AM500" s="258"/>
      <c r="AN500" s="405">
        <f>'July 1 to 15, 2018'!BR47</f>
        <v>0</v>
      </c>
      <c r="AO500" s="405"/>
      <c r="AP500" s="405"/>
      <c r="AQ500" s="405"/>
      <c r="AR500" s="406"/>
      <c r="AS500" s="230"/>
      <c r="AV500" s="247"/>
      <c r="AW500" s="248"/>
      <c r="AX500" s="249" t="s">
        <v>189</v>
      </c>
      <c r="AY500" s="250"/>
      <c r="AZ500" s="250"/>
      <c r="BA500" s="250"/>
      <c r="BB500" s="250"/>
      <c r="BC500" s="251"/>
      <c r="BD500" s="252"/>
      <c r="BE500" s="252"/>
      <c r="BF500" s="402">
        <f>'July 1 to 15, 2018'!AI48</f>
        <v>0</v>
      </c>
      <c r="BG500" s="403"/>
      <c r="BH500" s="403"/>
      <c r="BI500" s="403"/>
      <c r="BJ500" s="252"/>
      <c r="BK500" s="253"/>
      <c r="BL500" s="252"/>
      <c r="BM500" s="252"/>
      <c r="BN500" s="252"/>
      <c r="BO500" s="252"/>
      <c r="BP500" s="252"/>
      <c r="BQ500" s="252"/>
      <c r="BR500" s="254"/>
      <c r="BS500" s="239"/>
      <c r="BT500" s="239"/>
      <c r="BU500" s="255" t="s">
        <v>184</v>
      </c>
      <c r="BV500" s="256"/>
      <c r="BW500" s="256"/>
      <c r="BX500" s="257"/>
      <c r="BY500" s="257"/>
      <c r="BZ500" s="257"/>
      <c r="CA500" s="256"/>
      <c r="CB500" s="256"/>
      <c r="CC500" s="256"/>
      <c r="CD500" s="256"/>
      <c r="CE500" s="257"/>
      <c r="CF500" s="257"/>
      <c r="CG500" s="258"/>
      <c r="CH500" s="405">
        <f>'July 1 to 15, 2018'!BR48</f>
        <v>0</v>
      </c>
      <c r="CI500" s="405"/>
      <c r="CJ500" s="405"/>
      <c r="CK500" s="405"/>
      <c r="CL500" s="406"/>
      <c r="CM500" s="230"/>
    </row>
    <row r="501" spans="2:91" ht="12.75" customHeight="1" x14ac:dyDescent="0.2">
      <c r="B501" s="247"/>
      <c r="C501" s="421" t="s">
        <v>171</v>
      </c>
      <c r="D501" s="422"/>
      <c r="E501" s="422"/>
      <c r="F501" s="422"/>
      <c r="G501" s="422"/>
      <c r="H501" s="422"/>
      <c r="I501" s="259"/>
      <c r="J501" s="257"/>
      <c r="K501" s="257"/>
      <c r="L501" s="405">
        <f>'July 1 to 15, 2018'!AS47</f>
        <v>0</v>
      </c>
      <c r="M501" s="423"/>
      <c r="N501" s="423"/>
      <c r="O501" s="423"/>
      <c r="P501" s="257"/>
      <c r="Q501" s="258"/>
      <c r="R501" s="405">
        <f>'July 1 to 15, 2018'!AT47</f>
        <v>0</v>
      </c>
      <c r="S501" s="423"/>
      <c r="T501" s="423"/>
      <c r="U501" s="423"/>
      <c r="V501" s="423"/>
      <c r="W501" s="257"/>
      <c r="X501" s="260"/>
      <c r="Y501" s="239"/>
      <c r="Z501" s="239"/>
      <c r="AA501" s="261" t="s">
        <v>139</v>
      </c>
      <c r="AB501" s="262"/>
      <c r="AC501" s="262"/>
      <c r="AD501" s="244"/>
      <c r="AE501" s="244"/>
      <c r="AF501" s="244"/>
      <c r="AG501" s="262"/>
      <c r="AH501" s="262"/>
      <c r="AI501" s="262"/>
      <c r="AJ501" s="262"/>
      <c r="AK501" s="244"/>
      <c r="AL501" s="244"/>
      <c r="AM501" s="245"/>
      <c r="AN501" s="244"/>
      <c r="AO501" s="244"/>
      <c r="AP501" s="244"/>
      <c r="AQ501" s="244"/>
      <c r="AR501" s="246"/>
      <c r="AS501" s="230"/>
      <c r="AV501" s="247"/>
      <c r="AW501" s="421" t="s">
        <v>171</v>
      </c>
      <c r="AX501" s="422"/>
      <c r="AY501" s="422"/>
      <c r="AZ501" s="422"/>
      <c r="BA501" s="422"/>
      <c r="BB501" s="422"/>
      <c r="BC501" s="259"/>
      <c r="BD501" s="257"/>
      <c r="BE501" s="257"/>
      <c r="BF501" s="405">
        <f>'July 1 to 15, 2018'!AS48</f>
        <v>0</v>
      </c>
      <c r="BG501" s="423"/>
      <c r="BH501" s="423"/>
      <c r="BI501" s="423"/>
      <c r="BJ501" s="257"/>
      <c r="BK501" s="258"/>
      <c r="BL501" s="405">
        <f>'July 1 to 15, 2018'!AT48</f>
        <v>0</v>
      </c>
      <c r="BM501" s="423"/>
      <c r="BN501" s="423"/>
      <c r="BO501" s="423"/>
      <c r="BP501" s="423"/>
      <c r="BQ501" s="257"/>
      <c r="BR501" s="260"/>
      <c r="BS501" s="239"/>
      <c r="BT501" s="239"/>
      <c r="BU501" s="261" t="s">
        <v>139</v>
      </c>
      <c r="BV501" s="262"/>
      <c r="BW501" s="262"/>
      <c r="BX501" s="244"/>
      <c r="BY501" s="244"/>
      <c r="BZ501" s="244"/>
      <c r="CA501" s="262"/>
      <c r="CB501" s="262"/>
      <c r="CC501" s="262"/>
      <c r="CD501" s="262"/>
      <c r="CE501" s="244"/>
      <c r="CF501" s="244"/>
      <c r="CG501" s="245"/>
      <c r="CH501" s="244"/>
      <c r="CI501" s="244"/>
      <c r="CJ501" s="244"/>
      <c r="CK501" s="244"/>
      <c r="CL501" s="246"/>
      <c r="CM501" s="230"/>
    </row>
    <row r="502" spans="2:91" ht="12.75" customHeight="1" x14ac:dyDescent="0.2">
      <c r="B502" s="233"/>
      <c r="C502" s="294" t="s">
        <v>172</v>
      </c>
      <c r="D502" s="295"/>
      <c r="E502" s="295"/>
      <c r="F502" s="295"/>
      <c r="G502" s="295"/>
      <c r="H502" s="295"/>
      <c r="I502" s="295"/>
      <c r="J502" s="257"/>
      <c r="K502" s="257"/>
      <c r="L502" s="257"/>
      <c r="M502" s="257"/>
      <c r="N502" s="257"/>
      <c r="O502" s="257"/>
      <c r="P502" s="257"/>
      <c r="Q502" s="258"/>
      <c r="R502" s="405">
        <f>'July 1 to 15, 2018'!AQ47</f>
        <v>0</v>
      </c>
      <c r="S502" s="405"/>
      <c r="T502" s="405"/>
      <c r="U502" s="405"/>
      <c r="V502" s="405"/>
      <c r="W502" s="257"/>
      <c r="X502" s="260"/>
      <c r="Y502" s="239"/>
      <c r="Z502" s="239"/>
      <c r="AA502" s="233"/>
      <c r="AB502" s="241" t="s">
        <v>140</v>
      </c>
      <c r="AC502" s="241"/>
      <c r="AD502" s="239"/>
      <c r="AE502" s="239"/>
      <c r="AF502" s="239"/>
      <c r="AG502" s="241"/>
      <c r="AH502" s="241"/>
      <c r="AI502" s="241"/>
      <c r="AJ502" s="241"/>
      <c r="AK502" s="239"/>
      <c r="AL502" s="239"/>
      <c r="AM502" s="265"/>
      <c r="AN502" s="414">
        <f>'July 1 to 15, 2018'!BI47</f>
        <v>0</v>
      </c>
      <c r="AO502" s="414"/>
      <c r="AP502" s="414"/>
      <c r="AQ502" s="414"/>
      <c r="AR502" s="420"/>
      <c r="AS502" s="230"/>
      <c r="AV502" s="233"/>
      <c r="AW502" s="294" t="s">
        <v>172</v>
      </c>
      <c r="AX502" s="295"/>
      <c r="AY502" s="295"/>
      <c r="AZ502" s="295"/>
      <c r="BA502" s="295"/>
      <c r="BB502" s="295"/>
      <c r="BC502" s="295"/>
      <c r="BD502" s="257"/>
      <c r="BE502" s="257"/>
      <c r="BF502" s="257"/>
      <c r="BG502" s="257"/>
      <c r="BH502" s="257"/>
      <c r="BI502" s="257"/>
      <c r="BJ502" s="257"/>
      <c r="BK502" s="258"/>
      <c r="BL502" s="405">
        <f>'July 1 to 15, 2018'!AQ48</f>
        <v>0</v>
      </c>
      <c r="BM502" s="405"/>
      <c r="BN502" s="405"/>
      <c r="BO502" s="405"/>
      <c r="BP502" s="405"/>
      <c r="BQ502" s="257"/>
      <c r="BR502" s="260"/>
      <c r="BS502" s="239"/>
      <c r="BT502" s="239"/>
      <c r="BU502" s="233"/>
      <c r="BV502" s="241" t="s">
        <v>140</v>
      </c>
      <c r="BW502" s="241"/>
      <c r="BX502" s="239"/>
      <c r="BY502" s="239"/>
      <c r="BZ502" s="239"/>
      <c r="CA502" s="241"/>
      <c r="CB502" s="241"/>
      <c r="CC502" s="241"/>
      <c r="CD502" s="241"/>
      <c r="CE502" s="239"/>
      <c r="CF502" s="239"/>
      <c r="CG502" s="265"/>
      <c r="CH502" s="414">
        <f>'July 1 to 15, 2018'!BI48</f>
        <v>0</v>
      </c>
      <c r="CI502" s="414"/>
      <c r="CJ502" s="414"/>
      <c r="CK502" s="414"/>
      <c r="CL502" s="420"/>
      <c r="CM502" s="230"/>
    </row>
    <row r="503" spans="2:91" ht="12.75" customHeight="1" x14ac:dyDescent="0.2">
      <c r="B503" s="266"/>
      <c r="C503" s="240"/>
      <c r="D503" s="240"/>
      <c r="E503" s="240"/>
      <c r="F503" s="240"/>
      <c r="G503" s="240"/>
      <c r="H503" s="267"/>
      <c r="I503" s="267"/>
      <c r="J503" s="267"/>
      <c r="K503" s="267"/>
      <c r="L503" s="267"/>
      <c r="M503" s="268"/>
      <c r="N503" s="268"/>
      <c r="O503" s="268"/>
      <c r="P503" s="239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  <c r="AA503" s="233"/>
      <c r="AB503" s="241" t="s">
        <v>141</v>
      </c>
      <c r="AC503" s="241"/>
      <c r="AD503" s="239"/>
      <c r="AE503" s="239"/>
      <c r="AF503" s="239"/>
      <c r="AG503" s="241"/>
      <c r="AH503" s="241"/>
      <c r="AI503" s="241"/>
      <c r="AJ503" s="241"/>
      <c r="AK503" s="239"/>
      <c r="AL503" s="239"/>
      <c r="AM503" s="265"/>
      <c r="AN503" s="414">
        <f>'July 1 to 15, 2018'!BJ47</f>
        <v>0</v>
      </c>
      <c r="AO503" s="414"/>
      <c r="AP503" s="414"/>
      <c r="AQ503" s="414"/>
      <c r="AR503" s="420"/>
      <c r="AS503" s="230"/>
      <c r="AV503" s="266"/>
      <c r="AW503" s="240"/>
      <c r="AX503" s="240"/>
      <c r="AY503" s="240"/>
      <c r="AZ503" s="240"/>
      <c r="BA503" s="240"/>
      <c r="BB503" s="267"/>
      <c r="BC503" s="267"/>
      <c r="BD503" s="267"/>
      <c r="BE503" s="267"/>
      <c r="BF503" s="267"/>
      <c r="BG503" s="268"/>
      <c r="BH503" s="268"/>
      <c r="BI503" s="268"/>
      <c r="BJ503" s="239"/>
      <c r="BK503" s="239"/>
      <c r="BL503" s="239"/>
      <c r="BM503" s="239"/>
      <c r="BN503" s="239"/>
      <c r="BO503" s="239"/>
      <c r="BP503" s="239"/>
      <c r="BQ503" s="239"/>
      <c r="BR503" s="239"/>
      <c r="BS503" s="239"/>
      <c r="BT503" s="239"/>
      <c r="BU503" s="233"/>
      <c r="BV503" s="241" t="s">
        <v>141</v>
      </c>
      <c r="BW503" s="241"/>
      <c r="BX503" s="239"/>
      <c r="BY503" s="239"/>
      <c r="BZ503" s="239"/>
      <c r="CA503" s="241"/>
      <c r="CB503" s="241"/>
      <c r="CC503" s="241"/>
      <c r="CD503" s="241"/>
      <c r="CE503" s="239"/>
      <c r="CF503" s="239"/>
      <c r="CG503" s="265"/>
      <c r="CH503" s="414">
        <f>'July 1 to 15, 2018'!BJ48</f>
        <v>0</v>
      </c>
      <c r="CI503" s="414"/>
      <c r="CJ503" s="414"/>
      <c r="CK503" s="414"/>
      <c r="CL503" s="420"/>
      <c r="CM503" s="230"/>
    </row>
    <row r="504" spans="2:91" ht="12.75" customHeight="1" x14ac:dyDescent="0.2">
      <c r="B504" s="266"/>
      <c r="C504" s="240"/>
      <c r="D504" s="240"/>
      <c r="E504" s="240"/>
      <c r="F504" s="240"/>
      <c r="G504" s="240"/>
      <c r="H504" s="267"/>
      <c r="I504" s="267"/>
      <c r="J504" s="267"/>
      <c r="K504" s="267"/>
      <c r="L504" s="267"/>
      <c r="M504" s="268"/>
      <c r="N504" s="268"/>
      <c r="O504" s="268"/>
      <c r="P504" s="239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  <c r="AA504" s="233"/>
      <c r="AB504" s="241" t="s">
        <v>142</v>
      </c>
      <c r="AC504" s="241"/>
      <c r="AD504" s="239"/>
      <c r="AE504" s="239"/>
      <c r="AF504" s="239"/>
      <c r="AG504" s="241"/>
      <c r="AH504" s="241"/>
      <c r="AI504" s="241"/>
      <c r="AJ504" s="241"/>
      <c r="AK504" s="239"/>
      <c r="AL504" s="239"/>
      <c r="AM504" s="265"/>
      <c r="AN504" s="414">
        <f>'July 1 to 15, 2018'!BK47</f>
        <v>0</v>
      </c>
      <c r="AO504" s="414"/>
      <c r="AP504" s="414"/>
      <c r="AQ504" s="414"/>
      <c r="AR504" s="420"/>
      <c r="AS504" s="230"/>
      <c r="AV504" s="266"/>
      <c r="AW504" s="240"/>
      <c r="AX504" s="240"/>
      <c r="AY504" s="240"/>
      <c r="AZ504" s="240"/>
      <c r="BA504" s="240"/>
      <c r="BB504" s="267"/>
      <c r="BC504" s="267"/>
      <c r="BD504" s="267"/>
      <c r="BE504" s="267"/>
      <c r="BF504" s="267"/>
      <c r="BG504" s="268"/>
      <c r="BH504" s="268"/>
      <c r="BI504" s="268"/>
      <c r="BJ504" s="239"/>
      <c r="BK504" s="239"/>
      <c r="BL504" s="252"/>
      <c r="BM504" s="252"/>
      <c r="BN504" s="252"/>
      <c r="BO504" s="252"/>
      <c r="BP504" s="252"/>
      <c r="BQ504" s="239"/>
      <c r="BR504" s="239"/>
      <c r="BS504" s="239"/>
      <c r="BT504" s="239"/>
      <c r="BU504" s="233"/>
      <c r="BV504" s="241" t="s">
        <v>142</v>
      </c>
      <c r="BW504" s="241"/>
      <c r="BX504" s="239"/>
      <c r="BY504" s="239"/>
      <c r="BZ504" s="239"/>
      <c r="CA504" s="241"/>
      <c r="CB504" s="241"/>
      <c r="CC504" s="241"/>
      <c r="CD504" s="241"/>
      <c r="CE504" s="239"/>
      <c r="CF504" s="239"/>
      <c r="CG504" s="265"/>
      <c r="CH504" s="414">
        <f>'July 1 to 15, 2018'!BK48</f>
        <v>0</v>
      </c>
      <c r="CI504" s="414"/>
      <c r="CJ504" s="414"/>
      <c r="CK504" s="414"/>
      <c r="CL504" s="420"/>
      <c r="CM504" s="230"/>
    </row>
    <row r="505" spans="2:91" ht="12.75" customHeight="1" x14ac:dyDescent="0.2">
      <c r="B505" s="266"/>
      <c r="C505" s="269" t="s">
        <v>71</v>
      </c>
      <c r="D505" s="270"/>
      <c r="E505" s="270"/>
      <c r="F505" s="270"/>
      <c r="G505" s="270"/>
      <c r="H505" s="293"/>
      <c r="I505" s="293"/>
      <c r="J505" s="293"/>
      <c r="K505" s="293"/>
      <c r="L505" s="417">
        <f>L506+L507</f>
        <v>11</v>
      </c>
      <c r="M505" s="418"/>
      <c r="N505" s="418"/>
      <c r="O505" s="418"/>
      <c r="P505" s="418"/>
      <c r="Q505" s="245"/>
      <c r="R505" s="404"/>
      <c r="S505" s="419"/>
      <c r="T505" s="419"/>
      <c r="U505" s="419"/>
      <c r="V505" s="419"/>
      <c r="W505" s="244"/>
      <c r="X505" s="246"/>
      <c r="Y505" s="239"/>
      <c r="Z505" s="239"/>
      <c r="AA505" s="272"/>
      <c r="AB505" s="273"/>
      <c r="AC505" s="273"/>
      <c r="AD505" s="252"/>
      <c r="AE505" s="252"/>
      <c r="AF505" s="252"/>
      <c r="AG505" s="273"/>
      <c r="AH505" s="273"/>
      <c r="AI505" s="273"/>
      <c r="AJ505" s="273"/>
      <c r="AK505" s="252"/>
      <c r="AL505" s="252"/>
      <c r="AM505" s="253"/>
      <c r="AN505" s="252"/>
      <c r="AO505" s="252"/>
      <c r="AP505" s="252"/>
      <c r="AQ505" s="252"/>
      <c r="AR505" s="254"/>
      <c r="AS505" s="230"/>
      <c r="AV505" s="266"/>
      <c r="AW505" s="269" t="s">
        <v>71</v>
      </c>
      <c r="AX505" s="270"/>
      <c r="AY505" s="270"/>
      <c r="AZ505" s="270"/>
      <c r="BA505" s="270"/>
      <c r="BB505" s="293"/>
      <c r="BC505" s="293"/>
      <c r="BD505" s="293"/>
      <c r="BE505" s="293"/>
      <c r="BF505" s="417">
        <f>BF506+BF507</f>
        <v>11</v>
      </c>
      <c r="BG505" s="418"/>
      <c r="BH505" s="418"/>
      <c r="BI505" s="418"/>
      <c r="BJ505" s="418"/>
      <c r="BK505" s="245"/>
      <c r="BL505" s="239"/>
      <c r="BM505" s="239"/>
      <c r="BN505" s="239"/>
      <c r="BO505" s="239"/>
      <c r="BP505" s="239"/>
      <c r="BQ505" s="244"/>
      <c r="BR505" s="246"/>
      <c r="BS505" s="239"/>
      <c r="BT505" s="239"/>
      <c r="BU505" s="272"/>
      <c r="BV505" s="273"/>
      <c r="BW505" s="273"/>
      <c r="BX505" s="252"/>
      <c r="BY505" s="252"/>
      <c r="BZ505" s="252"/>
      <c r="CA505" s="273"/>
      <c r="CB505" s="273"/>
      <c r="CC505" s="273"/>
      <c r="CD505" s="273"/>
      <c r="CE505" s="252"/>
      <c r="CF505" s="252"/>
      <c r="CG505" s="253"/>
      <c r="CH505" s="252"/>
      <c r="CI505" s="252"/>
      <c r="CJ505" s="252"/>
      <c r="CK505" s="252"/>
      <c r="CL505" s="254"/>
      <c r="CM505" s="230"/>
    </row>
    <row r="506" spans="2:91" ht="12.75" customHeight="1" x14ac:dyDescent="0.2">
      <c r="B506" s="266"/>
      <c r="C506" s="266" t="s">
        <v>174</v>
      </c>
      <c r="D506" s="240"/>
      <c r="E506" s="240"/>
      <c r="F506" s="240"/>
      <c r="G506" s="240"/>
      <c r="H506" s="268"/>
      <c r="I506" s="268"/>
      <c r="J506" s="268"/>
      <c r="K506" s="268"/>
      <c r="L506" s="414">
        <f>'July 1 to 15, 2018'!AM47</f>
        <v>11</v>
      </c>
      <c r="M506" s="415"/>
      <c r="N506" s="415"/>
      <c r="O506" s="415"/>
      <c r="P506" s="239"/>
      <c r="Q506" s="265"/>
      <c r="R506" s="239"/>
      <c r="S506" s="239"/>
      <c r="T506" s="239"/>
      <c r="U506" s="239"/>
      <c r="V506" s="239"/>
      <c r="W506" s="239"/>
      <c r="X506" s="230"/>
      <c r="Y506" s="239"/>
      <c r="Z506" s="239"/>
      <c r="AA506" s="261" t="s">
        <v>143</v>
      </c>
      <c r="AB506" s="262"/>
      <c r="AC506" s="262"/>
      <c r="AD506" s="244"/>
      <c r="AE506" s="244"/>
      <c r="AF506" s="244"/>
      <c r="AG506" s="262"/>
      <c r="AH506" s="262"/>
      <c r="AI506" s="262"/>
      <c r="AJ506" s="262"/>
      <c r="AK506" s="244"/>
      <c r="AL506" s="246"/>
      <c r="AM506" s="245"/>
      <c r="AN506" s="244"/>
      <c r="AO506" s="244"/>
      <c r="AP506" s="244"/>
      <c r="AQ506" s="244"/>
      <c r="AR506" s="246"/>
      <c r="AS506" s="230"/>
      <c r="AV506" s="266"/>
      <c r="AW506" s="266" t="s">
        <v>174</v>
      </c>
      <c r="AX506" s="240"/>
      <c r="AY506" s="240"/>
      <c r="AZ506" s="240"/>
      <c r="BA506" s="240"/>
      <c r="BB506" s="268"/>
      <c r="BC506" s="268"/>
      <c r="BD506" s="268"/>
      <c r="BE506" s="268"/>
      <c r="BF506" s="414">
        <f>'July 1 to 15, 2018'!AM48</f>
        <v>11</v>
      </c>
      <c r="BG506" s="415"/>
      <c r="BH506" s="415"/>
      <c r="BI506" s="415"/>
      <c r="BJ506" s="239"/>
      <c r="BK506" s="265"/>
      <c r="BL506" s="239"/>
      <c r="BM506" s="239"/>
      <c r="BN506" s="239"/>
      <c r="BO506" s="239"/>
      <c r="BP506" s="239"/>
      <c r="BQ506" s="239"/>
      <c r="BR506" s="230"/>
      <c r="BS506" s="239"/>
      <c r="BT506" s="239"/>
      <c r="BU506" s="261" t="s">
        <v>143</v>
      </c>
      <c r="BV506" s="262"/>
      <c r="BW506" s="262"/>
      <c r="BX506" s="244"/>
      <c r="BY506" s="244"/>
      <c r="BZ506" s="244"/>
      <c r="CA506" s="262"/>
      <c r="CB506" s="262"/>
      <c r="CC506" s="262"/>
      <c r="CD506" s="262"/>
      <c r="CE506" s="244"/>
      <c r="CF506" s="246"/>
      <c r="CG506" s="245"/>
      <c r="CH506" s="244"/>
      <c r="CI506" s="244"/>
      <c r="CJ506" s="244"/>
      <c r="CK506" s="244"/>
      <c r="CL506" s="246"/>
      <c r="CM506" s="230"/>
    </row>
    <row r="507" spans="2:91" ht="12.75" customHeight="1" x14ac:dyDescent="0.2">
      <c r="B507" s="266"/>
      <c r="C507" s="274" t="s">
        <v>145</v>
      </c>
      <c r="D507" s="275"/>
      <c r="E507" s="275"/>
      <c r="F507" s="275"/>
      <c r="G507" s="275"/>
      <c r="H507" s="276"/>
      <c r="I507" s="276"/>
      <c r="J507" s="276"/>
      <c r="K507" s="276"/>
      <c r="L507" s="402">
        <f>'July 1 to 15, 2018'!AN498+'July 1 to 15, 2018'!AO47</f>
        <v>0</v>
      </c>
      <c r="M507" s="403"/>
      <c r="N507" s="403"/>
      <c r="O507" s="403"/>
      <c r="P507" s="252"/>
      <c r="Q507" s="253"/>
      <c r="R507" s="252"/>
      <c r="S507" s="252"/>
      <c r="T507" s="252"/>
      <c r="U507" s="252"/>
      <c r="V507" s="252"/>
      <c r="W507" s="252"/>
      <c r="X507" s="254"/>
      <c r="Y507" s="239"/>
      <c r="Z507" s="239"/>
      <c r="AA507" s="233"/>
      <c r="AB507" s="241" t="s">
        <v>144</v>
      </c>
      <c r="AC507" s="241"/>
      <c r="AD507" s="239"/>
      <c r="AE507" s="239"/>
      <c r="AF507" s="239"/>
      <c r="AG507" s="241"/>
      <c r="AH507" s="241"/>
      <c r="AI507" s="241"/>
      <c r="AJ507" s="241"/>
      <c r="AK507" s="239"/>
      <c r="AL507" s="230"/>
      <c r="AM507" s="265"/>
      <c r="AN507" s="414">
        <f>'July 1 to 15, 2018'!BM47</f>
        <v>0</v>
      </c>
      <c r="AO507" s="414"/>
      <c r="AP507" s="414"/>
      <c r="AQ507" s="414"/>
      <c r="AR507" s="420"/>
      <c r="AS507" s="230"/>
      <c r="AV507" s="266"/>
      <c r="AW507" s="274" t="s">
        <v>145</v>
      </c>
      <c r="AX507" s="275"/>
      <c r="AY507" s="275"/>
      <c r="AZ507" s="275"/>
      <c r="BA507" s="275"/>
      <c r="BB507" s="276"/>
      <c r="BC507" s="276"/>
      <c r="BD507" s="276"/>
      <c r="BE507" s="276"/>
      <c r="BF507" s="402">
        <f>'July 1 to 15, 2018'!CH498+'July 1 to 15, 2018'!AO48</f>
        <v>0</v>
      </c>
      <c r="BG507" s="403"/>
      <c r="BH507" s="403"/>
      <c r="BI507" s="403"/>
      <c r="BJ507" s="252"/>
      <c r="BK507" s="253"/>
      <c r="BL507" s="252"/>
      <c r="BM507" s="252"/>
      <c r="BN507" s="252"/>
      <c r="BO507" s="252"/>
      <c r="BP507" s="252"/>
      <c r="BQ507" s="252"/>
      <c r="BR507" s="254"/>
      <c r="BS507" s="239"/>
      <c r="BT507" s="239"/>
      <c r="BU507" s="233"/>
      <c r="BV507" s="241" t="s">
        <v>144</v>
      </c>
      <c r="BW507" s="241"/>
      <c r="BX507" s="239"/>
      <c r="BY507" s="239"/>
      <c r="BZ507" s="239"/>
      <c r="CA507" s="241"/>
      <c r="CB507" s="241"/>
      <c r="CC507" s="241"/>
      <c r="CD507" s="241"/>
      <c r="CE507" s="239"/>
      <c r="CF507" s="230"/>
      <c r="CG507" s="265"/>
      <c r="CH507" s="414">
        <f>'July 1 to 15, 2018'!BM48</f>
        <v>0</v>
      </c>
      <c r="CI507" s="414"/>
      <c r="CJ507" s="414"/>
      <c r="CK507" s="414"/>
      <c r="CL507" s="420"/>
      <c r="CM507" s="230"/>
    </row>
    <row r="508" spans="2:91" ht="12.75" customHeight="1" x14ac:dyDescent="0.2">
      <c r="B508" s="266"/>
      <c r="C508" s="269" t="s">
        <v>73</v>
      </c>
      <c r="D508" s="270"/>
      <c r="E508" s="270"/>
      <c r="F508" s="270"/>
      <c r="G508" s="270"/>
      <c r="H508" s="293"/>
      <c r="I508" s="293"/>
      <c r="J508" s="293"/>
      <c r="K508" s="293"/>
      <c r="L508" s="404">
        <f>L509+L510</f>
        <v>0</v>
      </c>
      <c r="M508" s="419"/>
      <c r="N508" s="419"/>
      <c r="O508" s="419"/>
      <c r="P508" s="419"/>
      <c r="Q508" s="245"/>
      <c r="R508" s="404">
        <f>'July 1 to 15, 2018'!BG47</f>
        <v>0</v>
      </c>
      <c r="S508" s="419"/>
      <c r="T508" s="419"/>
      <c r="U508" s="419"/>
      <c r="V508" s="419"/>
      <c r="W508" s="244"/>
      <c r="X508" s="246"/>
      <c r="Y508" s="239"/>
      <c r="Z508" s="239"/>
      <c r="AA508" s="233"/>
      <c r="AB508" s="241" t="s">
        <v>146</v>
      </c>
      <c r="AC508" s="241"/>
      <c r="AD508" s="239"/>
      <c r="AE508" s="239"/>
      <c r="AF508" s="239"/>
      <c r="AG508" s="241"/>
      <c r="AH508" s="241"/>
      <c r="AI508" s="241"/>
      <c r="AJ508" s="241"/>
      <c r="AK508" s="239"/>
      <c r="AL508" s="230"/>
      <c r="AM508" s="265"/>
      <c r="AN508" s="414">
        <f>'July 1 to 15, 2018'!BO47</f>
        <v>0</v>
      </c>
      <c r="AO508" s="414"/>
      <c r="AP508" s="414"/>
      <c r="AQ508" s="414"/>
      <c r="AR508" s="420"/>
      <c r="AS508" s="230"/>
      <c r="AV508" s="266"/>
      <c r="AW508" s="269" t="s">
        <v>73</v>
      </c>
      <c r="AX508" s="270"/>
      <c r="AY508" s="270"/>
      <c r="AZ508" s="270"/>
      <c r="BA508" s="270"/>
      <c r="BB508" s="293"/>
      <c r="BC508" s="293"/>
      <c r="BD508" s="293"/>
      <c r="BE508" s="293"/>
      <c r="BF508" s="404">
        <f>BF509+BF510</f>
        <v>0</v>
      </c>
      <c r="BG508" s="419"/>
      <c r="BH508" s="419"/>
      <c r="BI508" s="419"/>
      <c r="BJ508" s="419"/>
      <c r="BK508" s="245"/>
      <c r="BL508" s="404">
        <f>'July 1 to 15, 2018'!BG48</f>
        <v>0</v>
      </c>
      <c r="BM508" s="419"/>
      <c r="BN508" s="419"/>
      <c r="BO508" s="419"/>
      <c r="BP508" s="419"/>
      <c r="BQ508" s="244"/>
      <c r="BR508" s="246"/>
      <c r="BS508" s="239"/>
      <c r="BT508" s="239"/>
      <c r="BU508" s="233"/>
      <c r="BV508" s="241" t="s">
        <v>146</v>
      </c>
      <c r="BW508" s="241"/>
      <c r="BX508" s="239"/>
      <c r="BY508" s="239"/>
      <c r="BZ508" s="239"/>
      <c r="CA508" s="241"/>
      <c r="CB508" s="241"/>
      <c r="CC508" s="241"/>
      <c r="CD508" s="241"/>
      <c r="CE508" s="239"/>
      <c r="CF508" s="230"/>
      <c r="CG508" s="265"/>
      <c r="CH508" s="414">
        <f>'July 1 to 15, 2018'!BO48</f>
        <v>0</v>
      </c>
      <c r="CI508" s="414"/>
      <c r="CJ508" s="414"/>
      <c r="CK508" s="414"/>
      <c r="CL508" s="420"/>
      <c r="CM508" s="230"/>
    </row>
    <row r="509" spans="2:91" ht="12.75" customHeight="1" x14ac:dyDescent="0.2">
      <c r="B509" s="266"/>
      <c r="C509" s="266" t="s">
        <v>180</v>
      </c>
      <c r="D509" s="240"/>
      <c r="E509" s="240"/>
      <c r="F509" s="240"/>
      <c r="G509" s="240"/>
      <c r="H509" s="268"/>
      <c r="I509" s="268"/>
      <c r="J509" s="268"/>
      <c r="K509" s="268"/>
      <c r="L509" s="414">
        <f>'July 1 to 15, 2018'!BF47</f>
        <v>0</v>
      </c>
      <c r="M509" s="415"/>
      <c r="N509" s="415"/>
      <c r="O509" s="415"/>
      <c r="P509" s="239"/>
      <c r="Q509" s="265"/>
      <c r="R509" s="239"/>
      <c r="S509" s="239"/>
      <c r="T509" s="239"/>
      <c r="U509" s="239"/>
      <c r="V509" s="239"/>
      <c r="W509" s="239"/>
      <c r="X509" s="230"/>
      <c r="Y509" s="239"/>
      <c r="Z509" s="239"/>
      <c r="AA509" s="233"/>
      <c r="AB509" s="277" t="s">
        <v>883</v>
      </c>
      <c r="AC509" s="241"/>
      <c r="AD509" s="239"/>
      <c r="AE509" s="239"/>
      <c r="AF509" s="239"/>
      <c r="AG509" s="241"/>
      <c r="AH509" s="241"/>
      <c r="AI509" s="241"/>
      <c r="AJ509" s="241"/>
      <c r="AK509" s="239"/>
      <c r="AL509" s="230"/>
      <c r="AM509" s="265"/>
      <c r="AN509" s="414">
        <f>'July 1 to 15, 2018'!BN47</f>
        <v>0</v>
      </c>
      <c r="AO509" s="414"/>
      <c r="AP509" s="414"/>
      <c r="AQ509" s="414"/>
      <c r="AR509" s="420"/>
      <c r="AS509" s="230"/>
      <c r="AV509" s="266"/>
      <c r="AW509" s="266" t="s">
        <v>180</v>
      </c>
      <c r="AX509" s="240"/>
      <c r="AY509" s="240"/>
      <c r="AZ509" s="240"/>
      <c r="BA509" s="240"/>
      <c r="BB509" s="268"/>
      <c r="BC509" s="268"/>
      <c r="BD509" s="268"/>
      <c r="BE509" s="268"/>
      <c r="BF509" s="414">
        <f>'July 1 to 15, 2018'!BF48</f>
        <v>0</v>
      </c>
      <c r="BG509" s="415"/>
      <c r="BH509" s="415"/>
      <c r="BI509" s="415"/>
      <c r="BJ509" s="239"/>
      <c r="BK509" s="265"/>
      <c r="BL509" s="239"/>
      <c r="BM509" s="239"/>
      <c r="BN509" s="239"/>
      <c r="BO509" s="239"/>
      <c r="BP509" s="239"/>
      <c r="BQ509" s="239"/>
      <c r="BR509" s="230"/>
      <c r="BS509" s="239"/>
      <c r="BT509" s="239"/>
      <c r="BU509" s="233"/>
      <c r="BV509" s="277" t="s">
        <v>883</v>
      </c>
      <c r="BW509" s="241"/>
      <c r="BX509" s="239"/>
      <c r="BY509" s="239"/>
      <c r="BZ509" s="239"/>
      <c r="CA509" s="241"/>
      <c r="CB509" s="241"/>
      <c r="CC509" s="241"/>
      <c r="CD509" s="241"/>
      <c r="CE509" s="239"/>
      <c r="CF509" s="230"/>
      <c r="CG509" s="265"/>
      <c r="CH509" s="414">
        <f>'July 1 to 15, 2018'!BN48</f>
        <v>0</v>
      </c>
      <c r="CI509" s="414"/>
      <c r="CJ509" s="414"/>
      <c r="CK509" s="414"/>
      <c r="CL509" s="420"/>
      <c r="CM509" s="230"/>
    </row>
    <row r="510" spans="2:91" ht="12.75" customHeight="1" x14ac:dyDescent="0.2">
      <c r="B510" s="266"/>
      <c r="C510" s="274" t="s">
        <v>179</v>
      </c>
      <c r="D510" s="275"/>
      <c r="E510" s="275"/>
      <c r="F510" s="275"/>
      <c r="G510" s="275"/>
      <c r="H510" s="276"/>
      <c r="I510" s="276"/>
      <c r="J510" s="276"/>
      <c r="K510" s="276"/>
      <c r="L510" s="402">
        <f>'July 1 to 15, 2018'!BE47</f>
        <v>0</v>
      </c>
      <c r="M510" s="403"/>
      <c r="N510" s="403"/>
      <c r="O510" s="403"/>
      <c r="P510" s="252"/>
      <c r="Q510" s="253"/>
      <c r="R510" s="252"/>
      <c r="S510" s="252"/>
      <c r="T510" s="252"/>
      <c r="U510" s="252"/>
      <c r="V510" s="252"/>
      <c r="W510" s="252"/>
      <c r="X510" s="254"/>
      <c r="Y510" s="239"/>
      <c r="Z510" s="239"/>
      <c r="AA510" s="233"/>
      <c r="AB510" s="241"/>
      <c r="AC510" s="241"/>
      <c r="AD510" s="239"/>
      <c r="AE510" s="239"/>
      <c r="AF510" s="239"/>
      <c r="AG510" s="241"/>
      <c r="AH510" s="241"/>
      <c r="AI510" s="241"/>
      <c r="AJ510" s="241"/>
      <c r="AK510" s="239"/>
      <c r="AL510" s="230"/>
      <c r="AM510" s="265"/>
      <c r="AN510" s="239"/>
      <c r="AO510" s="239"/>
      <c r="AP510" s="239"/>
      <c r="AQ510" s="239"/>
      <c r="AR510" s="230"/>
      <c r="AS510" s="230"/>
      <c r="AV510" s="266"/>
      <c r="AW510" s="274" t="s">
        <v>179</v>
      </c>
      <c r="AX510" s="275"/>
      <c r="AY510" s="275"/>
      <c r="AZ510" s="275"/>
      <c r="BA510" s="275"/>
      <c r="BB510" s="276"/>
      <c r="BC510" s="276"/>
      <c r="BD510" s="276"/>
      <c r="BE510" s="276"/>
      <c r="BF510" s="402">
        <f>'July 1 to 15, 2018'!BE48</f>
        <v>0</v>
      </c>
      <c r="BG510" s="403"/>
      <c r="BH510" s="403"/>
      <c r="BI510" s="403"/>
      <c r="BJ510" s="252"/>
      <c r="BK510" s="253"/>
      <c r="BL510" s="252"/>
      <c r="BM510" s="252"/>
      <c r="BN510" s="252"/>
      <c r="BO510" s="252"/>
      <c r="BP510" s="252"/>
      <c r="BQ510" s="252"/>
      <c r="BR510" s="254"/>
      <c r="BS510" s="239"/>
      <c r="BT510" s="239"/>
      <c r="BU510" s="233"/>
      <c r="BV510" s="277"/>
      <c r="BW510" s="241"/>
      <c r="BX510" s="239"/>
      <c r="BY510" s="239"/>
      <c r="BZ510" s="239"/>
      <c r="CA510" s="241"/>
      <c r="CB510" s="241"/>
      <c r="CC510" s="241"/>
      <c r="CD510" s="241"/>
      <c r="CE510" s="239"/>
      <c r="CF510" s="230"/>
      <c r="CG510" s="265"/>
      <c r="CH510" s="239"/>
      <c r="CI510" s="239"/>
      <c r="CJ510" s="239"/>
      <c r="CK510" s="239"/>
      <c r="CL510" s="230"/>
      <c r="CM510" s="230"/>
    </row>
    <row r="511" spans="2:91" ht="12.75" customHeight="1" x14ac:dyDescent="0.2">
      <c r="B511" s="266"/>
      <c r="C511" s="269" t="s">
        <v>147</v>
      </c>
      <c r="D511" s="270"/>
      <c r="E511" s="270"/>
      <c r="F511" s="270"/>
      <c r="G511" s="270"/>
      <c r="H511" s="293"/>
      <c r="I511" s="293"/>
      <c r="J511" s="293"/>
      <c r="K511" s="293"/>
      <c r="L511" s="412">
        <f>L512+L513</f>
        <v>0</v>
      </c>
      <c r="M511" s="413"/>
      <c r="N511" s="413"/>
      <c r="O511" s="413"/>
      <c r="P511" s="413"/>
      <c r="Q511" s="245"/>
      <c r="R511" s="412">
        <f>SUM(Payslip!R512:U515)</f>
        <v>0</v>
      </c>
      <c r="S511" s="413"/>
      <c r="T511" s="413"/>
      <c r="U511" s="413"/>
      <c r="V511" s="413"/>
      <c r="W511" s="244"/>
      <c r="X511" s="246"/>
      <c r="Y511" s="239"/>
      <c r="Z511" s="239"/>
      <c r="AA511" s="233"/>
      <c r="AB511" s="241"/>
      <c r="AC511" s="241"/>
      <c r="AD511" s="239"/>
      <c r="AE511" s="239"/>
      <c r="AF511" s="239"/>
      <c r="AG511" s="241"/>
      <c r="AH511" s="241"/>
      <c r="AI511" s="241"/>
      <c r="AJ511" s="241"/>
      <c r="AK511" s="239"/>
      <c r="AL511" s="230"/>
      <c r="AM511" s="265"/>
      <c r="AN511" s="239"/>
      <c r="AO511" s="239"/>
      <c r="AP511" s="239"/>
      <c r="AQ511" s="239"/>
      <c r="AR511" s="230"/>
      <c r="AS511" s="230"/>
      <c r="AV511" s="266"/>
      <c r="AW511" s="269" t="s">
        <v>147</v>
      </c>
      <c r="AX511" s="270"/>
      <c r="AY511" s="270"/>
      <c r="AZ511" s="270"/>
      <c r="BA511" s="270"/>
      <c r="BB511" s="293"/>
      <c r="BC511" s="293"/>
      <c r="BD511" s="293"/>
      <c r="BE511" s="293"/>
      <c r="BF511" s="412">
        <f>BF512+BF513</f>
        <v>0</v>
      </c>
      <c r="BG511" s="413"/>
      <c r="BH511" s="413"/>
      <c r="BI511" s="413"/>
      <c r="BJ511" s="413"/>
      <c r="BK511" s="245"/>
      <c r="BL511" s="412">
        <f>SUM(Payslip!BL512:BO515)</f>
        <v>0</v>
      </c>
      <c r="BM511" s="413"/>
      <c r="BN511" s="413"/>
      <c r="BO511" s="413"/>
      <c r="BP511" s="413"/>
      <c r="BQ511" s="244"/>
      <c r="BR511" s="246"/>
      <c r="BS511" s="239"/>
      <c r="BT511" s="239"/>
      <c r="BU511" s="233"/>
      <c r="BV511" s="277"/>
      <c r="BW511" s="241"/>
      <c r="BX511" s="239"/>
      <c r="BY511" s="239"/>
      <c r="BZ511" s="239"/>
      <c r="CA511" s="241"/>
      <c r="CB511" s="241"/>
      <c r="CC511" s="241"/>
      <c r="CD511" s="241"/>
      <c r="CE511" s="239"/>
      <c r="CF511" s="230"/>
      <c r="CG511" s="265"/>
      <c r="CH511" s="239"/>
      <c r="CI511" s="239"/>
      <c r="CJ511" s="239"/>
      <c r="CK511" s="239"/>
      <c r="CL511" s="230"/>
      <c r="CM511" s="230"/>
    </row>
    <row r="512" spans="2:91" ht="12.75" customHeight="1" x14ac:dyDescent="0.2">
      <c r="B512" s="266"/>
      <c r="C512" s="266" t="s">
        <v>148</v>
      </c>
      <c r="D512" s="240"/>
      <c r="E512" s="240"/>
      <c r="F512" s="240"/>
      <c r="G512" s="240"/>
      <c r="H512" s="268"/>
      <c r="I512" s="268"/>
      <c r="J512" s="268"/>
      <c r="K512" s="268"/>
      <c r="L512" s="414">
        <f>'July 1 to 15, 2018'!AU47</f>
        <v>0</v>
      </c>
      <c r="M512" s="415"/>
      <c r="N512" s="415"/>
      <c r="O512" s="415"/>
      <c r="P512" s="239"/>
      <c r="Q512" s="265"/>
      <c r="R512" s="414">
        <f>'July 1 to 15, 2018'!AV47</f>
        <v>0</v>
      </c>
      <c r="S512" s="415"/>
      <c r="T512" s="415"/>
      <c r="U512" s="415"/>
      <c r="V512" s="239"/>
      <c r="W512" s="239"/>
      <c r="X512" s="230"/>
      <c r="Y512" s="239"/>
      <c r="Z512" s="239"/>
      <c r="AA512" s="272"/>
      <c r="AB512" s="273"/>
      <c r="AC512" s="273"/>
      <c r="AD512" s="252"/>
      <c r="AE512" s="252"/>
      <c r="AF512" s="252"/>
      <c r="AG512" s="273"/>
      <c r="AH512" s="273"/>
      <c r="AI512" s="273"/>
      <c r="AJ512" s="273"/>
      <c r="AK512" s="252"/>
      <c r="AL512" s="254"/>
      <c r="AM512" s="253"/>
      <c r="AN512" s="252"/>
      <c r="AO512" s="252"/>
      <c r="AP512" s="252"/>
      <c r="AQ512" s="252"/>
      <c r="AR512" s="254"/>
      <c r="AS512" s="230"/>
      <c r="AV512" s="266"/>
      <c r="AW512" s="266" t="s">
        <v>148</v>
      </c>
      <c r="AX512" s="240"/>
      <c r="AY512" s="240"/>
      <c r="AZ512" s="240"/>
      <c r="BA512" s="240"/>
      <c r="BB512" s="268"/>
      <c r="BC512" s="268"/>
      <c r="BD512" s="268"/>
      <c r="BE512" s="268"/>
      <c r="BF512" s="414">
        <f>'July 1 to 15, 2018'!AU48</f>
        <v>0</v>
      </c>
      <c r="BG512" s="415"/>
      <c r="BH512" s="415"/>
      <c r="BI512" s="415"/>
      <c r="BJ512" s="239"/>
      <c r="BK512" s="265"/>
      <c r="BL512" s="414">
        <f>'July 1 to 15, 2018'!AV48</f>
        <v>0</v>
      </c>
      <c r="BM512" s="415"/>
      <c r="BN512" s="415"/>
      <c r="BO512" s="415"/>
      <c r="BP512" s="239"/>
      <c r="BQ512" s="239"/>
      <c r="BR512" s="230"/>
      <c r="BS512" s="239"/>
      <c r="BT512" s="239"/>
      <c r="BU512" s="272"/>
      <c r="BV512" s="273"/>
      <c r="BW512" s="273"/>
      <c r="BX512" s="252"/>
      <c r="BY512" s="252"/>
      <c r="BZ512" s="252"/>
      <c r="CA512" s="273"/>
      <c r="CB512" s="273"/>
      <c r="CC512" s="273"/>
      <c r="CD512" s="273"/>
      <c r="CE512" s="252"/>
      <c r="CF512" s="254"/>
      <c r="CG512" s="253"/>
      <c r="CH512" s="252"/>
      <c r="CI512" s="252"/>
      <c r="CJ512" s="252"/>
      <c r="CK512" s="252"/>
      <c r="CL512" s="254"/>
      <c r="CM512" s="230"/>
    </row>
    <row r="513" spans="2:91" ht="12.75" customHeight="1" x14ac:dyDescent="0.2">
      <c r="B513" s="266"/>
      <c r="C513" s="266" t="s">
        <v>150</v>
      </c>
      <c r="D513" s="240"/>
      <c r="E513" s="240"/>
      <c r="F513" s="240"/>
      <c r="G513" s="240"/>
      <c r="H513" s="268"/>
      <c r="I513" s="268"/>
      <c r="J513" s="268"/>
      <c r="K513" s="268"/>
      <c r="L513" s="414">
        <f>'July 1 to 15, 2018'!AY47</f>
        <v>0</v>
      </c>
      <c r="M513" s="415"/>
      <c r="N513" s="415"/>
      <c r="O513" s="415"/>
      <c r="P513" s="239"/>
      <c r="Q513" s="265"/>
      <c r="R513" s="414">
        <f>'July 1 to 15, 2018'!AZ47</f>
        <v>0</v>
      </c>
      <c r="S513" s="415"/>
      <c r="T513" s="415"/>
      <c r="U513" s="415"/>
      <c r="V513" s="239"/>
      <c r="W513" s="239"/>
      <c r="X513" s="230"/>
      <c r="Y513" s="239"/>
      <c r="Z513" s="239"/>
      <c r="AA513" s="261" t="s">
        <v>83</v>
      </c>
      <c r="AB513" s="262"/>
      <c r="AC513" s="262"/>
      <c r="AD513" s="244"/>
      <c r="AE513" s="244"/>
      <c r="AF513" s="244"/>
      <c r="AG513" s="262"/>
      <c r="AH513" s="262"/>
      <c r="AI513" s="262"/>
      <c r="AJ513" s="262"/>
      <c r="AK513" s="244"/>
      <c r="AL513" s="246"/>
      <c r="AM513" s="245"/>
      <c r="AN513" s="404">
        <f>'July 1 to 15, 2018'!BP47</f>
        <v>0</v>
      </c>
      <c r="AO513" s="404"/>
      <c r="AP513" s="404"/>
      <c r="AQ513" s="404"/>
      <c r="AR513" s="416"/>
      <c r="AS513" s="230"/>
      <c r="AV513" s="266"/>
      <c r="AW513" s="266" t="s">
        <v>150</v>
      </c>
      <c r="AX513" s="240"/>
      <c r="AY513" s="240"/>
      <c r="AZ513" s="240"/>
      <c r="BA513" s="240"/>
      <c r="BB513" s="268"/>
      <c r="BC513" s="268"/>
      <c r="BD513" s="268"/>
      <c r="BE513" s="268"/>
      <c r="BF513" s="414">
        <f>'July 1 to 15, 2018'!AY48</f>
        <v>0</v>
      </c>
      <c r="BG513" s="415"/>
      <c r="BH513" s="415"/>
      <c r="BI513" s="415"/>
      <c r="BJ513" s="239"/>
      <c r="BK513" s="265"/>
      <c r="BL513" s="414">
        <f>'July 1 to 15, 2018'!AZ48</f>
        <v>0</v>
      </c>
      <c r="BM513" s="415"/>
      <c r="BN513" s="415"/>
      <c r="BO513" s="415"/>
      <c r="BP513" s="239"/>
      <c r="BQ513" s="239"/>
      <c r="BR513" s="230"/>
      <c r="BS513" s="239"/>
      <c r="BT513" s="239"/>
      <c r="BU513" s="261" t="s">
        <v>83</v>
      </c>
      <c r="BV513" s="262"/>
      <c r="BW513" s="262"/>
      <c r="BX513" s="244"/>
      <c r="BY513" s="244"/>
      <c r="BZ513" s="244"/>
      <c r="CA513" s="262"/>
      <c r="CB513" s="262"/>
      <c r="CC513" s="262"/>
      <c r="CD513" s="262"/>
      <c r="CE513" s="244"/>
      <c r="CF513" s="246"/>
      <c r="CG513" s="245"/>
      <c r="CH513" s="404">
        <f>'July 1 to 15, 2018'!BP48</f>
        <v>0</v>
      </c>
      <c r="CI513" s="404"/>
      <c r="CJ513" s="404"/>
      <c r="CK513" s="404"/>
      <c r="CL513" s="416"/>
      <c r="CM513" s="230"/>
    </row>
    <row r="514" spans="2:91" ht="12.75" customHeight="1" x14ac:dyDescent="0.2">
      <c r="B514" s="266"/>
      <c r="C514" s="266" t="s">
        <v>151</v>
      </c>
      <c r="D514" s="240"/>
      <c r="E514" s="240"/>
      <c r="F514" s="240"/>
      <c r="G514" s="240"/>
      <c r="H514" s="268"/>
      <c r="I514" s="268"/>
      <c r="J514" s="268"/>
      <c r="K514" s="268"/>
      <c r="L514" s="414">
        <f>'July 1 to 15, 2018'!AW47</f>
        <v>0</v>
      </c>
      <c r="M514" s="415"/>
      <c r="N514" s="415"/>
      <c r="O514" s="415"/>
      <c r="P514" s="239"/>
      <c r="Q514" s="265"/>
      <c r="R514" s="414">
        <f>'July 1 to 15, 2018'!AX47</f>
        <v>0</v>
      </c>
      <c r="S514" s="415"/>
      <c r="T514" s="415"/>
      <c r="U514" s="415"/>
      <c r="V514" s="239"/>
      <c r="W514" s="239"/>
      <c r="X514" s="230"/>
      <c r="Y514" s="239"/>
      <c r="Z514" s="239"/>
      <c r="AA514" s="233"/>
      <c r="AB514" s="241"/>
      <c r="AC514" s="241"/>
      <c r="AD514" s="239"/>
      <c r="AE514" s="239"/>
      <c r="AF514" s="239"/>
      <c r="AG514" s="241"/>
      <c r="AH514" s="241"/>
      <c r="AI514" s="241"/>
      <c r="AJ514" s="241"/>
      <c r="AK514" s="239"/>
      <c r="AL514" s="230"/>
      <c r="AM514" s="265"/>
      <c r="AN514" s="239"/>
      <c r="AO514" s="239"/>
      <c r="AP514" s="239"/>
      <c r="AQ514" s="239"/>
      <c r="AR514" s="230"/>
      <c r="AS514" s="230"/>
      <c r="AV514" s="266"/>
      <c r="AW514" s="266" t="s">
        <v>151</v>
      </c>
      <c r="AX514" s="240"/>
      <c r="AY514" s="240"/>
      <c r="AZ514" s="240"/>
      <c r="BA514" s="240"/>
      <c r="BB514" s="268"/>
      <c r="BC514" s="268"/>
      <c r="BD514" s="268"/>
      <c r="BE514" s="268"/>
      <c r="BF514" s="414">
        <f>'July 1 to 15, 2018'!AW48</f>
        <v>0</v>
      </c>
      <c r="BG514" s="415"/>
      <c r="BH514" s="415"/>
      <c r="BI514" s="415"/>
      <c r="BJ514" s="239"/>
      <c r="BK514" s="265"/>
      <c r="BL514" s="414">
        <f>'July 1 to 15, 2018'!AX48</f>
        <v>0</v>
      </c>
      <c r="BM514" s="415"/>
      <c r="BN514" s="415"/>
      <c r="BO514" s="415"/>
      <c r="BP514" s="239"/>
      <c r="BQ514" s="239"/>
      <c r="BR514" s="230"/>
      <c r="BS514" s="239"/>
      <c r="BT514" s="239"/>
      <c r="BU514" s="233"/>
      <c r="BV514" s="241"/>
      <c r="BW514" s="241"/>
      <c r="BX514" s="239"/>
      <c r="BY514" s="239"/>
      <c r="BZ514" s="239"/>
      <c r="CA514" s="241"/>
      <c r="CB514" s="241"/>
      <c r="CC514" s="241"/>
      <c r="CD514" s="241"/>
      <c r="CE514" s="239"/>
      <c r="CF514" s="230"/>
      <c r="CG514" s="265"/>
      <c r="CH514" s="239"/>
      <c r="CI514" s="239"/>
      <c r="CJ514" s="239"/>
      <c r="CK514" s="239"/>
      <c r="CL514" s="230"/>
      <c r="CM514" s="230"/>
    </row>
    <row r="515" spans="2:91" ht="12.75" customHeight="1" x14ac:dyDescent="0.2">
      <c r="B515" s="266"/>
      <c r="C515" s="274" t="s">
        <v>152</v>
      </c>
      <c r="D515" s="275"/>
      <c r="E515" s="275"/>
      <c r="F515" s="275"/>
      <c r="G515" s="275"/>
      <c r="H515" s="276"/>
      <c r="I515" s="276"/>
      <c r="J515" s="276"/>
      <c r="K515" s="276"/>
      <c r="L515" s="402">
        <f>'July 1 to 15, 2018'!BA47</f>
        <v>0</v>
      </c>
      <c r="M515" s="403"/>
      <c r="N515" s="403"/>
      <c r="O515" s="403"/>
      <c r="P515" s="252"/>
      <c r="Q515" s="253"/>
      <c r="R515" s="402">
        <f>'July 1 to 15, 2018'!BB47</f>
        <v>0</v>
      </c>
      <c r="S515" s="403"/>
      <c r="T515" s="403"/>
      <c r="U515" s="403"/>
      <c r="V515" s="252"/>
      <c r="W515" s="252"/>
      <c r="X515" s="254"/>
      <c r="Y515" s="239"/>
      <c r="Z515" s="239"/>
      <c r="AA515" s="272"/>
      <c r="AB515" s="273"/>
      <c r="AC515" s="273"/>
      <c r="AD515" s="252"/>
      <c r="AE515" s="252"/>
      <c r="AF515" s="252"/>
      <c r="AG515" s="273"/>
      <c r="AH515" s="273"/>
      <c r="AI515" s="273"/>
      <c r="AJ515" s="273"/>
      <c r="AK515" s="252"/>
      <c r="AL515" s="254"/>
      <c r="AM515" s="253"/>
      <c r="AN515" s="252"/>
      <c r="AO515" s="252"/>
      <c r="AP515" s="252"/>
      <c r="AQ515" s="252"/>
      <c r="AR515" s="254"/>
      <c r="AS515" s="230"/>
      <c r="AV515" s="266"/>
      <c r="AW515" s="274" t="s">
        <v>152</v>
      </c>
      <c r="AX515" s="275"/>
      <c r="AY515" s="275"/>
      <c r="AZ515" s="275"/>
      <c r="BA515" s="275"/>
      <c r="BB515" s="276"/>
      <c r="BC515" s="276"/>
      <c r="BD515" s="276"/>
      <c r="BE515" s="276"/>
      <c r="BF515" s="402">
        <f>'July 1 to 15, 2018'!BA48</f>
        <v>0</v>
      </c>
      <c r="BG515" s="403"/>
      <c r="BH515" s="403"/>
      <c r="BI515" s="403"/>
      <c r="BJ515" s="252"/>
      <c r="BK515" s="253"/>
      <c r="BL515" s="402">
        <f>'July 1 to 15, 2018'!BB48</f>
        <v>0</v>
      </c>
      <c r="BM515" s="403"/>
      <c r="BN515" s="403"/>
      <c r="BO515" s="403"/>
      <c r="BP515" s="252"/>
      <c r="BQ515" s="252"/>
      <c r="BR515" s="254"/>
      <c r="BS515" s="239"/>
      <c r="BT515" s="239"/>
      <c r="BU515" s="272"/>
      <c r="BV515" s="273"/>
      <c r="BW515" s="273"/>
      <c r="BX515" s="252"/>
      <c r="BY515" s="252"/>
      <c r="BZ515" s="252"/>
      <c r="CA515" s="273"/>
      <c r="CB515" s="273"/>
      <c r="CC515" s="273"/>
      <c r="CD515" s="273"/>
      <c r="CE515" s="252"/>
      <c r="CF515" s="254"/>
      <c r="CG515" s="253"/>
      <c r="CH515" s="252"/>
      <c r="CI515" s="252"/>
      <c r="CJ515" s="252"/>
      <c r="CK515" s="252"/>
      <c r="CL515" s="254"/>
      <c r="CM515" s="230"/>
    </row>
    <row r="516" spans="2:91" ht="12.75" customHeight="1" x14ac:dyDescent="0.2">
      <c r="B516" s="266"/>
      <c r="C516" s="269" t="s">
        <v>153</v>
      </c>
      <c r="D516" s="270"/>
      <c r="E516" s="270"/>
      <c r="F516" s="270"/>
      <c r="G516" s="270"/>
      <c r="H516" s="293"/>
      <c r="I516" s="293"/>
      <c r="J516" s="293"/>
      <c r="K516" s="293"/>
      <c r="L516" s="293"/>
      <c r="M516" s="293"/>
      <c r="N516" s="293"/>
      <c r="O516" s="293"/>
      <c r="P516" s="293"/>
      <c r="Q516" s="245"/>
      <c r="R516" s="404">
        <f>'July 1 to 15, 2018'!BD47</f>
        <v>0</v>
      </c>
      <c r="S516" s="404"/>
      <c r="T516" s="404"/>
      <c r="U516" s="404"/>
      <c r="V516" s="404"/>
      <c r="W516" s="244"/>
      <c r="X516" s="246"/>
      <c r="Y516" s="239"/>
      <c r="Z516" s="239"/>
      <c r="AA516" s="279" t="s">
        <v>186</v>
      </c>
      <c r="AB516" s="256"/>
      <c r="AC516" s="256"/>
      <c r="AD516" s="257"/>
      <c r="AE516" s="257"/>
      <c r="AF516" s="257"/>
      <c r="AG516" s="256"/>
      <c r="AH516" s="280"/>
      <c r="AI516" s="280"/>
      <c r="AJ516" s="280"/>
      <c r="AK516" s="257"/>
      <c r="AL516" s="257"/>
      <c r="AM516" s="258"/>
      <c r="AN516" s="405">
        <f>AN500+AN502+AN503+AN504+AN507+AN508+AN509+AN513</f>
        <v>0</v>
      </c>
      <c r="AO516" s="405"/>
      <c r="AP516" s="405"/>
      <c r="AQ516" s="405"/>
      <c r="AR516" s="406"/>
      <c r="AS516" s="230"/>
      <c r="AV516" s="266"/>
      <c r="AW516" s="269" t="s">
        <v>153</v>
      </c>
      <c r="AX516" s="270"/>
      <c r="AY516" s="270"/>
      <c r="AZ516" s="270"/>
      <c r="BA516" s="270"/>
      <c r="BB516" s="293"/>
      <c r="BC516" s="293"/>
      <c r="BD516" s="293"/>
      <c r="BE516" s="293"/>
      <c r="BF516" s="293"/>
      <c r="BG516" s="293"/>
      <c r="BH516" s="293"/>
      <c r="BI516" s="293"/>
      <c r="BJ516" s="293"/>
      <c r="BK516" s="245"/>
      <c r="BL516" s="404">
        <f>'July 1 to 15, 2018'!BD48</f>
        <v>0</v>
      </c>
      <c r="BM516" s="404"/>
      <c r="BN516" s="404"/>
      <c r="BO516" s="404"/>
      <c r="BP516" s="404"/>
      <c r="BQ516" s="244"/>
      <c r="BR516" s="246"/>
      <c r="BS516" s="239"/>
      <c r="BT516" s="239"/>
      <c r="BU516" s="279" t="s">
        <v>186</v>
      </c>
      <c r="BV516" s="256"/>
      <c r="BW516" s="256"/>
      <c r="BX516" s="257"/>
      <c r="BY516" s="257"/>
      <c r="BZ516" s="257"/>
      <c r="CA516" s="256"/>
      <c r="CB516" s="280"/>
      <c r="CC516" s="280"/>
      <c r="CD516" s="280"/>
      <c r="CE516" s="257"/>
      <c r="CF516" s="257"/>
      <c r="CG516" s="258"/>
      <c r="CH516" s="405">
        <f>CH500+CH502+CH503+CH504+CH507+CH508+CH509+CH513</f>
        <v>0</v>
      </c>
      <c r="CI516" s="405"/>
      <c r="CJ516" s="405"/>
      <c r="CK516" s="405"/>
      <c r="CL516" s="406"/>
      <c r="CM516" s="230"/>
    </row>
    <row r="517" spans="2:91" ht="12.75" customHeight="1" x14ac:dyDescent="0.2">
      <c r="B517" s="266"/>
      <c r="C517" s="281"/>
      <c r="D517" s="275"/>
      <c r="E517" s="275"/>
      <c r="F517" s="275"/>
      <c r="G517" s="275"/>
      <c r="H517" s="276"/>
      <c r="I517" s="276"/>
      <c r="J517" s="276"/>
      <c r="K517" s="276"/>
      <c r="L517" s="402">
        <f>'July 1 to 15, 2018'!BC47</f>
        <v>0</v>
      </c>
      <c r="M517" s="403"/>
      <c r="N517" s="403"/>
      <c r="O517" s="403"/>
      <c r="P517" s="276"/>
      <c r="Q517" s="253"/>
      <c r="R517" s="252"/>
      <c r="S517" s="252"/>
      <c r="T517" s="252"/>
      <c r="U517" s="252"/>
      <c r="V517" s="252"/>
      <c r="W517" s="252"/>
      <c r="X517" s="254"/>
      <c r="Y517" s="239"/>
      <c r="Z517" s="239"/>
      <c r="AA517" s="189"/>
      <c r="AB517" s="189"/>
      <c r="AC517" s="189"/>
      <c r="AG517" s="189"/>
      <c r="AH517" s="189"/>
      <c r="AI517" s="189"/>
      <c r="AJ517" s="189"/>
      <c r="AK517" s="239"/>
      <c r="AL517" s="239"/>
      <c r="AM517" s="239"/>
      <c r="AN517" s="239"/>
      <c r="AO517" s="239"/>
      <c r="AP517" s="239"/>
      <c r="AQ517" s="239"/>
      <c r="AR517" s="239"/>
      <c r="AS517" s="230"/>
      <c r="AV517" s="266"/>
      <c r="AW517" s="281"/>
      <c r="AX517" s="275"/>
      <c r="AY517" s="275"/>
      <c r="AZ517" s="275"/>
      <c r="BA517" s="275"/>
      <c r="BB517" s="276"/>
      <c r="BC517" s="276"/>
      <c r="BD517" s="276"/>
      <c r="BE517" s="276"/>
      <c r="BF517" s="402">
        <f>'July 1 to 15, 2018'!BC48</f>
        <v>0</v>
      </c>
      <c r="BG517" s="403"/>
      <c r="BH517" s="403"/>
      <c r="BI517" s="403"/>
      <c r="BJ517" s="276"/>
      <c r="BK517" s="253"/>
      <c r="BL517" s="252"/>
      <c r="BM517" s="252"/>
      <c r="BN517" s="252"/>
      <c r="BO517" s="252"/>
      <c r="BP517" s="252"/>
      <c r="BQ517" s="252"/>
      <c r="BR517" s="254"/>
      <c r="BS517" s="239"/>
      <c r="BT517" s="239"/>
      <c r="BU517" s="189"/>
      <c r="BV517" s="189"/>
      <c r="BW517" s="189"/>
      <c r="CA517" s="189"/>
      <c r="CB517" s="189"/>
      <c r="CC517" s="189"/>
      <c r="CD517" s="189"/>
      <c r="CE517" s="239"/>
      <c r="CF517" s="239"/>
      <c r="CG517" s="239"/>
      <c r="CH517" s="239"/>
      <c r="CI517" s="239"/>
      <c r="CJ517" s="239"/>
      <c r="CK517" s="239"/>
      <c r="CL517" s="239"/>
      <c r="CM517" s="230"/>
    </row>
    <row r="518" spans="2:91" ht="12.75" customHeight="1" x14ac:dyDescent="0.2">
      <c r="B518" s="266"/>
      <c r="C518" s="282" t="s">
        <v>154</v>
      </c>
      <c r="D518" s="283"/>
      <c r="E518" s="283"/>
      <c r="F518" s="283"/>
      <c r="G518" s="283"/>
      <c r="H518" s="284"/>
      <c r="I518" s="284"/>
      <c r="J518" s="284"/>
      <c r="K518" s="284"/>
      <c r="L518" s="284"/>
      <c r="M518" s="284"/>
      <c r="N518" s="284"/>
      <c r="O518" s="284"/>
      <c r="P518" s="257"/>
      <c r="Q518" s="258"/>
      <c r="R518" s="405">
        <f>'July 1 to 15, 2018'!AR47</f>
        <v>0</v>
      </c>
      <c r="S518" s="405"/>
      <c r="T518" s="405"/>
      <c r="U518" s="405"/>
      <c r="V518" s="405"/>
      <c r="W518" s="257"/>
      <c r="X518" s="260"/>
      <c r="Y518" s="239"/>
      <c r="Z518" s="239"/>
      <c r="AA518" s="189"/>
      <c r="AB518" s="189"/>
      <c r="AC518" s="189"/>
      <c r="AG518" s="189"/>
      <c r="AH518" s="189"/>
      <c r="AI518" s="189"/>
      <c r="AJ518" s="189"/>
      <c r="AK518" s="239"/>
      <c r="AL518" s="239"/>
      <c r="AM518" s="239"/>
      <c r="AN518" s="239"/>
      <c r="AO518" s="239"/>
      <c r="AP518" s="239"/>
      <c r="AQ518" s="239"/>
      <c r="AR518" s="239"/>
      <c r="AS518" s="230"/>
      <c r="AV518" s="266"/>
      <c r="AW518" s="282" t="s">
        <v>154</v>
      </c>
      <c r="AX518" s="283"/>
      <c r="AY518" s="283"/>
      <c r="AZ518" s="283"/>
      <c r="BA518" s="283"/>
      <c r="BB518" s="284"/>
      <c r="BC518" s="284"/>
      <c r="BD518" s="284"/>
      <c r="BE518" s="284"/>
      <c r="BF518" s="284"/>
      <c r="BG518" s="284"/>
      <c r="BH518" s="284"/>
      <c r="BI518" s="284"/>
      <c r="BJ518" s="257"/>
      <c r="BK518" s="258"/>
      <c r="BL518" s="405">
        <f>'July 1 to 15, 2018'!AR48</f>
        <v>0</v>
      </c>
      <c r="BM518" s="405"/>
      <c r="BN518" s="405"/>
      <c r="BO518" s="405"/>
      <c r="BP518" s="405"/>
      <c r="BQ518" s="257"/>
      <c r="BR518" s="260"/>
      <c r="BS518" s="239"/>
      <c r="BT518" s="239"/>
      <c r="BU518" s="189"/>
      <c r="BV518" s="189"/>
      <c r="BW518" s="189"/>
      <c r="CA518" s="189"/>
      <c r="CB518" s="189"/>
      <c r="CC518" s="189"/>
      <c r="CD518" s="189"/>
      <c r="CE518" s="239"/>
      <c r="CF518" s="239"/>
      <c r="CG518" s="239"/>
      <c r="CH518" s="239"/>
      <c r="CI518" s="239"/>
      <c r="CJ518" s="239"/>
      <c r="CK518" s="239"/>
      <c r="CL518" s="239"/>
      <c r="CM518" s="230"/>
    </row>
    <row r="519" spans="2:91" ht="12.75" customHeight="1" x14ac:dyDescent="0.2">
      <c r="B519" s="266"/>
      <c r="C519" s="241"/>
      <c r="D519" s="241"/>
      <c r="E519" s="241"/>
      <c r="F519" s="241"/>
      <c r="G519" s="241"/>
      <c r="H519" s="241"/>
      <c r="I519" s="241"/>
      <c r="J519" s="241"/>
      <c r="K519" s="241"/>
      <c r="L519" s="241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  <c r="AA519" s="189"/>
      <c r="AB519" s="189"/>
      <c r="AC519" s="189"/>
      <c r="AG519" s="189"/>
      <c r="AH519" s="189"/>
      <c r="AI519" s="189"/>
      <c r="AJ519" s="189"/>
      <c r="AK519" s="239"/>
      <c r="AL519" s="239"/>
      <c r="AM519" s="239"/>
      <c r="AN519" s="239"/>
      <c r="AO519" s="239"/>
      <c r="AP519" s="239"/>
      <c r="AQ519" s="239"/>
      <c r="AR519" s="239"/>
      <c r="AS519" s="230"/>
      <c r="AV519" s="266"/>
      <c r="AW519" s="241"/>
      <c r="AX519" s="241"/>
      <c r="AY519" s="241"/>
      <c r="AZ519" s="241"/>
      <c r="BA519" s="241"/>
      <c r="BB519" s="241"/>
      <c r="BC519" s="241"/>
      <c r="BD519" s="241"/>
      <c r="BE519" s="241"/>
      <c r="BF519" s="241"/>
      <c r="BG519" s="239"/>
      <c r="BH519" s="239"/>
      <c r="BI519" s="239"/>
      <c r="BJ519" s="239"/>
      <c r="BK519" s="239"/>
      <c r="BL519" s="239"/>
      <c r="BM519" s="239"/>
      <c r="BN519" s="239"/>
      <c r="BO519" s="239"/>
      <c r="BP519" s="239"/>
      <c r="BQ519" s="239"/>
      <c r="BR519" s="239"/>
      <c r="BS519" s="239"/>
      <c r="BT519" s="239"/>
      <c r="BU519" s="189"/>
      <c r="BV519" s="189"/>
      <c r="BW519" s="189"/>
      <c r="CA519" s="189"/>
      <c r="CB519" s="189"/>
      <c r="CC519" s="189"/>
      <c r="CD519" s="189"/>
      <c r="CE519" s="239"/>
      <c r="CF519" s="239"/>
      <c r="CG519" s="239"/>
      <c r="CH519" s="239"/>
      <c r="CI519" s="239"/>
      <c r="CJ519" s="239"/>
      <c r="CK519" s="239"/>
      <c r="CL519" s="239"/>
      <c r="CM519" s="230"/>
    </row>
    <row r="520" spans="2:91" ht="12.75" customHeight="1" x14ac:dyDescent="0.25">
      <c r="B520" s="266"/>
      <c r="C520" s="189" t="s">
        <v>155</v>
      </c>
      <c r="D520" s="189"/>
      <c r="E520" s="189"/>
      <c r="F520" s="189"/>
      <c r="G520" s="241"/>
      <c r="I520" s="241"/>
      <c r="J520" s="241"/>
      <c r="K520" s="241"/>
      <c r="L520" s="241"/>
      <c r="M520" s="239"/>
      <c r="N520" s="239"/>
      <c r="O520" s="239"/>
      <c r="P520" s="239"/>
      <c r="Q520" s="239"/>
      <c r="R520" s="407">
        <f>'July 1 to 15, 2018'!BH47</f>
        <v>0</v>
      </c>
      <c r="S520" s="407"/>
      <c r="T520" s="407"/>
      <c r="U520" s="407"/>
      <c r="V520" s="407"/>
      <c r="W520" s="239"/>
      <c r="X520" s="239"/>
      <c r="Y520" s="239"/>
      <c r="Z520" s="239"/>
      <c r="AA520" s="189" t="s">
        <v>187</v>
      </c>
      <c r="AB520" s="239"/>
      <c r="AC520" s="239"/>
      <c r="AD520" s="239"/>
      <c r="AE520" s="239"/>
      <c r="AF520" s="239"/>
      <c r="AG520" s="239"/>
      <c r="AH520" s="239"/>
      <c r="AI520" s="239"/>
      <c r="AJ520" s="239"/>
      <c r="AK520" s="239"/>
      <c r="AL520" s="239"/>
      <c r="AM520" s="239"/>
      <c r="AN520" s="408">
        <f>'July 1 to 15, 2018'!BS47</f>
        <v>0</v>
      </c>
      <c r="AO520" s="409"/>
      <c r="AP520" s="409"/>
      <c r="AQ520" s="409"/>
      <c r="AR520" s="409"/>
      <c r="AS520" s="230"/>
      <c r="AV520" s="266"/>
      <c r="AW520" s="189" t="s">
        <v>155</v>
      </c>
      <c r="AX520" s="189"/>
      <c r="AY520" s="189"/>
      <c r="AZ520" s="189"/>
      <c r="BA520" s="241"/>
      <c r="BC520" s="241"/>
      <c r="BD520" s="241"/>
      <c r="BE520" s="241"/>
      <c r="BF520" s="241"/>
      <c r="BG520" s="239"/>
      <c r="BH520" s="239"/>
      <c r="BI520" s="239"/>
      <c r="BJ520" s="239"/>
      <c r="BK520" s="239"/>
      <c r="BL520" s="407">
        <f>'July 1 to 15, 2018'!BH48</f>
        <v>0</v>
      </c>
      <c r="BM520" s="407"/>
      <c r="BN520" s="407"/>
      <c r="BO520" s="407"/>
      <c r="BP520" s="407"/>
      <c r="BQ520" s="239"/>
      <c r="BR520" s="239"/>
      <c r="BS520" s="239"/>
      <c r="BT520" s="239"/>
      <c r="BU520" s="189" t="s">
        <v>187</v>
      </c>
      <c r="BV520" s="239"/>
      <c r="BW520" s="239"/>
      <c r="BX520" s="239"/>
      <c r="BY520" s="239"/>
      <c r="BZ520" s="239"/>
      <c r="CA520" s="239"/>
      <c r="CB520" s="239"/>
      <c r="CC520" s="239"/>
      <c r="CD520" s="239"/>
      <c r="CE520" s="239"/>
      <c r="CF520" s="239"/>
      <c r="CG520" s="239"/>
      <c r="CH520" s="408">
        <f>'July 1 to 15, 2018'!BS48</f>
        <v>0</v>
      </c>
      <c r="CI520" s="409"/>
      <c r="CJ520" s="409"/>
      <c r="CK520" s="409"/>
      <c r="CL520" s="409"/>
      <c r="CM520" s="230"/>
    </row>
    <row r="521" spans="2:91" ht="12.75" customHeight="1" x14ac:dyDescent="0.2">
      <c r="B521" s="266"/>
      <c r="C521" s="410" t="s">
        <v>188</v>
      </c>
      <c r="D521" s="410"/>
      <c r="E521" s="410"/>
      <c r="F521" s="410"/>
      <c r="G521" s="410"/>
      <c r="H521" s="410"/>
      <c r="I521" s="410"/>
      <c r="J521" s="410"/>
      <c r="K521" s="410"/>
      <c r="L521" s="410"/>
      <c r="M521" s="410"/>
      <c r="N521" s="410"/>
      <c r="O521" s="410"/>
      <c r="P521" s="410"/>
      <c r="Q521" s="410"/>
      <c r="R521" s="410"/>
      <c r="S521" s="410"/>
      <c r="T521" s="410"/>
      <c r="U521" s="410"/>
      <c r="V521" s="410"/>
      <c r="W521" s="410"/>
      <c r="X521" s="410"/>
      <c r="Y521" s="410"/>
      <c r="Z521" s="410"/>
      <c r="AA521" s="410"/>
      <c r="AB521" s="410"/>
      <c r="AC521" s="410"/>
      <c r="AD521" s="410"/>
      <c r="AE521" s="410"/>
      <c r="AF521" s="410"/>
      <c r="AG521" s="410"/>
      <c r="AH521" s="410"/>
      <c r="AI521" s="410"/>
      <c r="AJ521" s="410"/>
      <c r="AK521" s="410"/>
      <c r="AL521" s="410"/>
      <c r="AM521" s="410"/>
      <c r="AN521" s="410"/>
      <c r="AO521" s="410"/>
      <c r="AP521" s="410"/>
      <c r="AQ521" s="410"/>
      <c r="AR521" s="410"/>
      <c r="AS521" s="230"/>
      <c r="AV521" s="266"/>
      <c r="AW521" s="410" t="s">
        <v>188</v>
      </c>
      <c r="AX521" s="410"/>
      <c r="AY521" s="410"/>
      <c r="AZ521" s="410"/>
      <c r="BA521" s="410"/>
      <c r="BB521" s="410"/>
      <c r="BC521" s="410"/>
      <c r="BD521" s="410"/>
      <c r="BE521" s="410"/>
      <c r="BF521" s="410"/>
      <c r="BG521" s="410"/>
      <c r="BH521" s="410"/>
      <c r="BI521" s="410"/>
      <c r="BJ521" s="410"/>
      <c r="BK521" s="410"/>
      <c r="BL521" s="410"/>
      <c r="BM521" s="410"/>
      <c r="BN521" s="410"/>
      <c r="BO521" s="410"/>
      <c r="BP521" s="410"/>
      <c r="BQ521" s="410"/>
      <c r="BR521" s="410"/>
      <c r="BS521" s="410"/>
      <c r="BT521" s="410"/>
      <c r="BU521" s="410"/>
      <c r="BV521" s="410"/>
      <c r="BW521" s="410"/>
      <c r="BX521" s="410"/>
      <c r="BY521" s="410"/>
      <c r="BZ521" s="410"/>
      <c r="CA521" s="410"/>
      <c r="CB521" s="410"/>
      <c r="CC521" s="410"/>
      <c r="CD521" s="410"/>
      <c r="CE521" s="410"/>
      <c r="CF521" s="410"/>
      <c r="CG521" s="410"/>
      <c r="CH521" s="410"/>
      <c r="CI521" s="410"/>
      <c r="CJ521" s="410"/>
      <c r="CK521" s="410"/>
      <c r="CL521" s="410"/>
      <c r="CM521" s="230"/>
    </row>
    <row r="522" spans="2:91" ht="12.75" customHeight="1" x14ac:dyDescent="0.2">
      <c r="B522" s="266"/>
      <c r="C522" s="410"/>
      <c r="D522" s="410"/>
      <c r="E522" s="410"/>
      <c r="F522" s="410"/>
      <c r="G522" s="410"/>
      <c r="H522" s="410"/>
      <c r="I522" s="410"/>
      <c r="J522" s="410"/>
      <c r="K522" s="410"/>
      <c r="L522" s="410"/>
      <c r="M522" s="410"/>
      <c r="N522" s="410"/>
      <c r="O522" s="410"/>
      <c r="P522" s="410"/>
      <c r="Q522" s="410"/>
      <c r="R522" s="410"/>
      <c r="S522" s="410"/>
      <c r="T522" s="410"/>
      <c r="U522" s="410"/>
      <c r="V522" s="410"/>
      <c r="W522" s="410"/>
      <c r="X522" s="410"/>
      <c r="Y522" s="410"/>
      <c r="Z522" s="410"/>
      <c r="AA522" s="410"/>
      <c r="AB522" s="410"/>
      <c r="AC522" s="410"/>
      <c r="AD522" s="410"/>
      <c r="AE522" s="410"/>
      <c r="AF522" s="410"/>
      <c r="AG522" s="410"/>
      <c r="AH522" s="410"/>
      <c r="AI522" s="410"/>
      <c r="AJ522" s="410"/>
      <c r="AK522" s="410"/>
      <c r="AL522" s="410"/>
      <c r="AM522" s="410"/>
      <c r="AN522" s="410"/>
      <c r="AO522" s="410"/>
      <c r="AP522" s="410"/>
      <c r="AQ522" s="410"/>
      <c r="AR522" s="410"/>
      <c r="AS522" s="230"/>
      <c r="AV522" s="266"/>
      <c r="AW522" s="410"/>
      <c r="AX522" s="410"/>
      <c r="AY522" s="410"/>
      <c r="AZ522" s="410"/>
      <c r="BA522" s="410"/>
      <c r="BB522" s="410"/>
      <c r="BC522" s="410"/>
      <c r="BD522" s="410"/>
      <c r="BE522" s="410"/>
      <c r="BF522" s="410"/>
      <c r="BG522" s="410"/>
      <c r="BH522" s="410"/>
      <c r="BI522" s="410"/>
      <c r="BJ522" s="410"/>
      <c r="BK522" s="410"/>
      <c r="BL522" s="410"/>
      <c r="BM522" s="410"/>
      <c r="BN522" s="410"/>
      <c r="BO522" s="410"/>
      <c r="BP522" s="410"/>
      <c r="BQ522" s="410"/>
      <c r="BR522" s="410"/>
      <c r="BS522" s="410"/>
      <c r="BT522" s="410"/>
      <c r="BU522" s="410"/>
      <c r="BV522" s="410"/>
      <c r="BW522" s="410"/>
      <c r="BX522" s="410"/>
      <c r="BY522" s="410"/>
      <c r="BZ522" s="410"/>
      <c r="CA522" s="410"/>
      <c r="CB522" s="410"/>
      <c r="CC522" s="410"/>
      <c r="CD522" s="410"/>
      <c r="CE522" s="410"/>
      <c r="CF522" s="410"/>
      <c r="CG522" s="410"/>
      <c r="CH522" s="410"/>
      <c r="CI522" s="410"/>
      <c r="CJ522" s="410"/>
      <c r="CK522" s="410"/>
      <c r="CL522" s="410"/>
      <c r="CM522" s="230"/>
    </row>
    <row r="523" spans="2:91" ht="12.75" customHeight="1" x14ac:dyDescent="0.2">
      <c r="B523" s="233"/>
      <c r="C523" s="410"/>
      <c r="D523" s="410"/>
      <c r="E523" s="410"/>
      <c r="F523" s="410"/>
      <c r="G523" s="410"/>
      <c r="H523" s="410"/>
      <c r="I523" s="410"/>
      <c r="J523" s="410"/>
      <c r="K523" s="410"/>
      <c r="L523" s="410"/>
      <c r="M523" s="410"/>
      <c r="N523" s="410"/>
      <c r="O523" s="410"/>
      <c r="P523" s="410"/>
      <c r="Q523" s="410"/>
      <c r="R523" s="410"/>
      <c r="S523" s="410"/>
      <c r="T523" s="410"/>
      <c r="U523" s="410"/>
      <c r="V523" s="410"/>
      <c r="W523" s="410"/>
      <c r="X523" s="410"/>
      <c r="Y523" s="410"/>
      <c r="Z523" s="410"/>
      <c r="AA523" s="410"/>
      <c r="AB523" s="410"/>
      <c r="AC523" s="410"/>
      <c r="AD523" s="410"/>
      <c r="AE523" s="410"/>
      <c r="AF523" s="410"/>
      <c r="AG523" s="410"/>
      <c r="AH523" s="410"/>
      <c r="AI523" s="410"/>
      <c r="AJ523" s="410"/>
      <c r="AK523" s="410"/>
      <c r="AL523" s="410"/>
      <c r="AM523" s="410"/>
      <c r="AN523" s="410"/>
      <c r="AO523" s="410"/>
      <c r="AP523" s="410"/>
      <c r="AQ523" s="410"/>
      <c r="AR523" s="410"/>
      <c r="AS523" s="230"/>
      <c r="AV523" s="233"/>
      <c r="AW523" s="410"/>
      <c r="AX523" s="410"/>
      <c r="AY523" s="410"/>
      <c r="AZ523" s="410"/>
      <c r="BA523" s="410"/>
      <c r="BB523" s="410"/>
      <c r="BC523" s="410"/>
      <c r="BD523" s="410"/>
      <c r="BE523" s="410"/>
      <c r="BF523" s="410"/>
      <c r="BG523" s="410"/>
      <c r="BH523" s="410"/>
      <c r="BI523" s="410"/>
      <c r="BJ523" s="410"/>
      <c r="BK523" s="410"/>
      <c r="BL523" s="410"/>
      <c r="BM523" s="410"/>
      <c r="BN523" s="410"/>
      <c r="BO523" s="410"/>
      <c r="BP523" s="410"/>
      <c r="BQ523" s="410"/>
      <c r="BR523" s="410"/>
      <c r="BS523" s="410"/>
      <c r="BT523" s="410"/>
      <c r="BU523" s="410"/>
      <c r="BV523" s="410"/>
      <c r="BW523" s="410"/>
      <c r="BX523" s="410"/>
      <c r="BY523" s="410"/>
      <c r="BZ523" s="410"/>
      <c r="CA523" s="410"/>
      <c r="CB523" s="410"/>
      <c r="CC523" s="410"/>
      <c r="CD523" s="410"/>
      <c r="CE523" s="410"/>
      <c r="CF523" s="410"/>
      <c r="CG523" s="410"/>
      <c r="CH523" s="410"/>
      <c r="CI523" s="410"/>
      <c r="CJ523" s="410"/>
      <c r="CK523" s="410"/>
      <c r="CL523" s="410"/>
      <c r="CM523" s="230"/>
    </row>
    <row r="524" spans="2:91" ht="12.75" customHeight="1" x14ac:dyDescent="0.2">
      <c r="B524" s="272"/>
      <c r="C524" s="411"/>
      <c r="D524" s="411"/>
      <c r="E524" s="411"/>
      <c r="F524" s="411"/>
      <c r="G524" s="411"/>
      <c r="H524" s="411"/>
      <c r="I524" s="411"/>
      <c r="J524" s="411"/>
      <c r="K524" s="411"/>
      <c r="L524" s="411"/>
      <c r="M524" s="411"/>
      <c r="N524" s="411"/>
      <c r="O524" s="411"/>
      <c r="P524" s="411"/>
      <c r="Q524" s="411"/>
      <c r="R524" s="411"/>
      <c r="S524" s="411"/>
      <c r="T524" s="411"/>
      <c r="U524" s="411"/>
      <c r="V524" s="411"/>
      <c r="W524" s="411"/>
      <c r="X524" s="411"/>
      <c r="Y524" s="411"/>
      <c r="Z524" s="411"/>
      <c r="AA524" s="411"/>
      <c r="AB524" s="411"/>
      <c r="AC524" s="411"/>
      <c r="AD524" s="411"/>
      <c r="AE524" s="411"/>
      <c r="AF524" s="411"/>
      <c r="AG524" s="411"/>
      <c r="AH524" s="411"/>
      <c r="AI524" s="411"/>
      <c r="AJ524" s="411"/>
      <c r="AK524" s="411"/>
      <c r="AL524" s="411"/>
      <c r="AM524" s="411"/>
      <c r="AN524" s="411"/>
      <c r="AO524" s="411"/>
      <c r="AP524" s="411"/>
      <c r="AQ524" s="411"/>
      <c r="AR524" s="411"/>
      <c r="AS524" s="254"/>
      <c r="AV524" s="272"/>
      <c r="AW524" s="411"/>
      <c r="AX524" s="411"/>
      <c r="AY524" s="411"/>
      <c r="AZ524" s="411"/>
      <c r="BA524" s="411"/>
      <c r="BB524" s="411"/>
      <c r="BC524" s="411"/>
      <c r="BD524" s="411"/>
      <c r="BE524" s="411"/>
      <c r="BF524" s="411"/>
      <c r="BG524" s="411"/>
      <c r="BH524" s="411"/>
      <c r="BI524" s="411"/>
      <c r="BJ524" s="411"/>
      <c r="BK524" s="411"/>
      <c r="BL524" s="411"/>
      <c r="BM524" s="411"/>
      <c r="BN524" s="411"/>
      <c r="BO524" s="411"/>
      <c r="BP524" s="411"/>
      <c r="BQ524" s="411"/>
      <c r="BR524" s="411"/>
      <c r="BS524" s="411"/>
      <c r="BT524" s="411"/>
      <c r="BU524" s="411"/>
      <c r="BV524" s="411"/>
      <c r="BW524" s="411"/>
      <c r="BX524" s="411"/>
      <c r="BY524" s="411"/>
      <c r="BZ524" s="411"/>
      <c r="CA524" s="411"/>
      <c r="CB524" s="411"/>
      <c r="CC524" s="411"/>
      <c r="CD524" s="411"/>
      <c r="CE524" s="411"/>
      <c r="CF524" s="411"/>
      <c r="CG524" s="411"/>
      <c r="CH524" s="411"/>
      <c r="CI524" s="411"/>
      <c r="CJ524" s="411"/>
      <c r="CK524" s="411"/>
      <c r="CL524" s="411"/>
      <c r="CM524" s="254"/>
    </row>
    <row r="527" spans="2:91" ht="12.75" customHeight="1" x14ac:dyDescent="0.2">
      <c r="B527" s="226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7"/>
      <c r="AD527" s="227"/>
      <c r="AE527" s="227"/>
      <c r="AF527" s="227"/>
      <c r="AG527" s="227"/>
      <c r="AH527" s="227"/>
      <c r="AI527" s="227"/>
      <c r="AJ527" s="227"/>
      <c r="AK527" s="227"/>
      <c r="AL527" s="227"/>
      <c r="AM527" s="227"/>
      <c r="AN527" s="227"/>
      <c r="AO527" s="227"/>
      <c r="AP527" s="227"/>
      <c r="AQ527" s="227"/>
      <c r="AR527" s="227"/>
      <c r="AS527" s="228"/>
      <c r="AV527" s="226"/>
      <c r="AW527" s="227"/>
      <c r="AX527" s="227"/>
      <c r="AY527" s="227"/>
      <c r="AZ527" s="227"/>
      <c r="BA527" s="227"/>
      <c r="BB527" s="227"/>
      <c r="BC527" s="227"/>
      <c r="BD527" s="227"/>
      <c r="BE527" s="227"/>
      <c r="BF527" s="227"/>
      <c r="BG527" s="227"/>
      <c r="BH527" s="227"/>
      <c r="BI527" s="227"/>
      <c r="BJ527" s="227"/>
      <c r="BK527" s="227"/>
      <c r="BL527" s="227"/>
      <c r="BM527" s="227"/>
      <c r="BN527" s="227"/>
      <c r="BO527" s="227"/>
      <c r="BP527" s="227"/>
      <c r="BQ527" s="227"/>
      <c r="BR527" s="227"/>
      <c r="BS527" s="227"/>
      <c r="BT527" s="227"/>
      <c r="BU527" s="227"/>
      <c r="BV527" s="227"/>
      <c r="BW527" s="227"/>
      <c r="BX527" s="227"/>
      <c r="BY527" s="227"/>
      <c r="BZ527" s="227"/>
      <c r="CA527" s="227"/>
      <c r="CB527" s="227"/>
      <c r="CC527" s="227"/>
      <c r="CD527" s="227"/>
      <c r="CE527" s="227"/>
      <c r="CF527" s="227"/>
      <c r="CG527" s="227"/>
      <c r="CH527" s="227"/>
      <c r="CI527" s="227"/>
      <c r="CJ527" s="227"/>
      <c r="CK527" s="227"/>
      <c r="CL527" s="227"/>
      <c r="CM527" s="228"/>
    </row>
    <row r="528" spans="2:91" ht="12.75" customHeight="1" x14ac:dyDescent="0.2">
      <c r="B528" s="229"/>
      <c r="C528" s="424" t="s">
        <v>168</v>
      </c>
      <c r="D528" s="424"/>
      <c r="E528" s="424"/>
      <c r="F528" s="424"/>
      <c r="G528" s="424"/>
      <c r="H528" s="424"/>
      <c r="I528" s="424"/>
      <c r="J528" s="424"/>
      <c r="K528" s="424"/>
      <c r="L528" s="425">
        <f>'July 1 to 15, 2018'!A49</f>
        <v>40</v>
      </c>
      <c r="M528" s="426"/>
      <c r="N528" s="429">
        <f>'July 1 to 15, 2018'!B49</f>
        <v>0</v>
      </c>
      <c r="O528" s="429"/>
      <c r="P528" s="429"/>
      <c r="Q528" s="429"/>
      <c r="R528" s="429"/>
      <c r="S528" s="429"/>
      <c r="T528" s="429"/>
      <c r="U528" s="429"/>
      <c r="V528" s="429"/>
      <c r="W528" s="429"/>
      <c r="X528" s="430"/>
      <c r="Y528" s="433" t="s">
        <v>190</v>
      </c>
      <c r="Z528" s="434"/>
      <c r="AA528" s="434"/>
      <c r="AB528" s="434"/>
      <c r="AC528" s="434"/>
      <c r="AD528" s="434"/>
      <c r="AE528" s="434"/>
      <c r="AF528" s="434"/>
      <c r="AG528" s="434"/>
      <c r="AH528" s="434"/>
      <c r="AI528" s="435"/>
      <c r="AJ528" s="227"/>
      <c r="AK528" s="227"/>
      <c r="AL528" s="227"/>
      <c r="AM528" s="227"/>
      <c r="AN528" s="227"/>
      <c r="AO528" s="227"/>
      <c r="AP528" s="227"/>
      <c r="AQ528" s="227"/>
      <c r="AR528" s="228"/>
      <c r="AS528" s="230"/>
      <c r="AV528" s="229"/>
      <c r="AW528" s="424" t="s">
        <v>168</v>
      </c>
      <c r="AX528" s="424"/>
      <c r="AY528" s="424"/>
      <c r="AZ528" s="424"/>
      <c r="BA528" s="424"/>
      <c r="BB528" s="424"/>
      <c r="BC528" s="424"/>
      <c r="BD528" s="424"/>
      <c r="BE528" s="424"/>
      <c r="BF528" s="425">
        <f>'July 1 to 15, 2018'!A50</f>
        <v>41</v>
      </c>
      <c r="BG528" s="426"/>
      <c r="BH528" s="429">
        <f>'July 1 to 15, 2018'!B50</f>
        <v>0</v>
      </c>
      <c r="BI528" s="429"/>
      <c r="BJ528" s="429"/>
      <c r="BK528" s="429"/>
      <c r="BL528" s="429"/>
      <c r="BM528" s="429"/>
      <c r="BN528" s="429"/>
      <c r="BO528" s="429"/>
      <c r="BP528" s="429"/>
      <c r="BQ528" s="429"/>
      <c r="BR528" s="430"/>
      <c r="BS528" s="433" t="s">
        <v>190</v>
      </c>
      <c r="BT528" s="434"/>
      <c r="BU528" s="434"/>
      <c r="BV528" s="434"/>
      <c r="BW528" s="434"/>
      <c r="BX528" s="434"/>
      <c r="BY528" s="434"/>
      <c r="BZ528" s="434"/>
      <c r="CA528" s="434"/>
      <c r="CB528" s="434"/>
      <c r="CC528" s="435"/>
      <c r="CD528" s="227"/>
      <c r="CE528" s="227"/>
      <c r="CF528" s="227"/>
      <c r="CG528" s="227"/>
      <c r="CH528" s="227"/>
      <c r="CI528" s="227"/>
      <c r="CJ528" s="227"/>
      <c r="CK528" s="227"/>
      <c r="CL528" s="228"/>
      <c r="CM528" s="230"/>
    </row>
    <row r="529" spans="2:91" ht="12.75" customHeight="1" x14ac:dyDescent="0.2">
      <c r="B529" s="229"/>
      <c r="C529" s="424"/>
      <c r="D529" s="424"/>
      <c r="E529" s="424"/>
      <c r="F529" s="424"/>
      <c r="G529" s="424"/>
      <c r="H529" s="424"/>
      <c r="I529" s="424"/>
      <c r="J529" s="424"/>
      <c r="K529" s="424"/>
      <c r="L529" s="427"/>
      <c r="M529" s="428"/>
      <c r="N529" s="431"/>
      <c r="O529" s="431"/>
      <c r="P529" s="431"/>
      <c r="Q529" s="431"/>
      <c r="R529" s="431"/>
      <c r="S529" s="431"/>
      <c r="T529" s="431"/>
      <c r="U529" s="431"/>
      <c r="V529" s="431"/>
      <c r="W529" s="431"/>
      <c r="X529" s="432"/>
      <c r="Y529" s="436"/>
      <c r="Z529" s="437"/>
      <c r="AA529" s="437"/>
      <c r="AB529" s="437"/>
      <c r="AC529" s="437"/>
      <c r="AD529" s="437"/>
      <c r="AE529" s="437"/>
      <c r="AF529" s="437"/>
      <c r="AG529" s="437"/>
      <c r="AH529" s="437"/>
      <c r="AI529" s="438"/>
      <c r="AJ529" s="231"/>
      <c r="AK529" s="231"/>
      <c r="AL529" s="231"/>
      <c r="AM529" s="231"/>
      <c r="AN529" s="231"/>
      <c r="AO529" s="231"/>
      <c r="AP529" s="231"/>
      <c r="AQ529" s="231"/>
      <c r="AR529" s="232"/>
      <c r="AS529" s="230"/>
      <c r="AV529" s="229"/>
      <c r="AW529" s="424"/>
      <c r="AX529" s="424"/>
      <c r="AY529" s="424"/>
      <c r="AZ529" s="424"/>
      <c r="BA529" s="424"/>
      <c r="BB529" s="424"/>
      <c r="BC529" s="424"/>
      <c r="BD529" s="424"/>
      <c r="BE529" s="424"/>
      <c r="BF529" s="427"/>
      <c r="BG529" s="428"/>
      <c r="BH529" s="431"/>
      <c r="BI529" s="431"/>
      <c r="BJ529" s="431"/>
      <c r="BK529" s="431"/>
      <c r="BL529" s="431"/>
      <c r="BM529" s="431"/>
      <c r="BN529" s="431"/>
      <c r="BO529" s="431"/>
      <c r="BP529" s="431"/>
      <c r="BQ529" s="431"/>
      <c r="BR529" s="432"/>
      <c r="BS529" s="436"/>
      <c r="BT529" s="437"/>
      <c r="BU529" s="437"/>
      <c r="BV529" s="437"/>
      <c r="BW529" s="437"/>
      <c r="BX529" s="437"/>
      <c r="BY529" s="437"/>
      <c r="BZ529" s="437"/>
      <c r="CA529" s="437"/>
      <c r="CB529" s="437"/>
      <c r="CC529" s="438"/>
      <c r="CD529" s="231"/>
      <c r="CE529" s="231"/>
      <c r="CF529" s="231"/>
      <c r="CG529" s="231"/>
      <c r="CH529" s="231"/>
      <c r="CI529" s="231"/>
      <c r="CJ529" s="231"/>
      <c r="CK529" s="231"/>
      <c r="CL529" s="232"/>
      <c r="CM529" s="230"/>
    </row>
    <row r="530" spans="2:91" ht="12.75" customHeight="1" x14ac:dyDescent="0.2">
      <c r="B530" s="229"/>
      <c r="C530" s="439" t="s">
        <v>169</v>
      </c>
      <c r="D530" s="440"/>
      <c r="E530" s="440"/>
      <c r="F530" s="440"/>
      <c r="G530" s="440"/>
      <c r="H530" s="440"/>
      <c r="I530" s="440"/>
      <c r="J530" s="440"/>
      <c r="K530" s="441"/>
      <c r="L530" s="445">
        <f>'July 1 to 15, 2018'!C49</f>
        <v>0</v>
      </c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7"/>
      <c r="Y530" s="436"/>
      <c r="Z530" s="437"/>
      <c r="AA530" s="437"/>
      <c r="AB530" s="437"/>
      <c r="AC530" s="437"/>
      <c r="AD530" s="437"/>
      <c r="AE530" s="437"/>
      <c r="AF530" s="437"/>
      <c r="AG530" s="437"/>
      <c r="AH530" s="437"/>
      <c r="AI530" s="438"/>
      <c r="AJ530" s="231"/>
      <c r="AK530" s="231"/>
      <c r="AL530" s="231"/>
      <c r="AM530" s="231"/>
      <c r="AN530" s="231"/>
      <c r="AO530" s="231"/>
      <c r="AP530" s="231"/>
      <c r="AQ530" s="231"/>
      <c r="AR530" s="232"/>
      <c r="AS530" s="230"/>
      <c r="AV530" s="229"/>
      <c r="AW530" s="439" t="s">
        <v>169</v>
      </c>
      <c r="AX530" s="440"/>
      <c r="AY530" s="440"/>
      <c r="AZ530" s="440"/>
      <c r="BA530" s="440"/>
      <c r="BB530" s="440"/>
      <c r="BC530" s="440"/>
      <c r="BD530" s="440"/>
      <c r="BE530" s="441"/>
      <c r="BF530" s="445">
        <f>'July 1 to 15, 2018'!C50</f>
        <v>0</v>
      </c>
      <c r="BG530" s="446"/>
      <c r="BH530" s="446"/>
      <c r="BI530" s="446"/>
      <c r="BJ530" s="446"/>
      <c r="BK530" s="446"/>
      <c r="BL530" s="446"/>
      <c r="BM530" s="446"/>
      <c r="BN530" s="446"/>
      <c r="BO530" s="446"/>
      <c r="BP530" s="446"/>
      <c r="BQ530" s="446"/>
      <c r="BR530" s="447"/>
      <c r="BS530" s="436"/>
      <c r="BT530" s="437"/>
      <c r="BU530" s="437"/>
      <c r="BV530" s="437"/>
      <c r="BW530" s="437"/>
      <c r="BX530" s="437"/>
      <c r="BY530" s="437"/>
      <c r="BZ530" s="437"/>
      <c r="CA530" s="437"/>
      <c r="CB530" s="437"/>
      <c r="CC530" s="438"/>
      <c r="CD530" s="231"/>
      <c r="CE530" s="231"/>
      <c r="CF530" s="231"/>
      <c r="CG530" s="231"/>
      <c r="CH530" s="231"/>
      <c r="CI530" s="231"/>
      <c r="CJ530" s="231"/>
      <c r="CK530" s="231"/>
      <c r="CL530" s="232"/>
      <c r="CM530" s="230"/>
    </row>
    <row r="531" spans="2:91" ht="12.75" customHeight="1" x14ac:dyDescent="0.2">
      <c r="B531" s="233"/>
      <c r="C531" s="442"/>
      <c r="D531" s="443"/>
      <c r="E531" s="443"/>
      <c r="F531" s="443"/>
      <c r="G531" s="443"/>
      <c r="H531" s="443"/>
      <c r="I531" s="443"/>
      <c r="J531" s="443"/>
      <c r="K531" s="444"/>
      <c r="L531" s="442"/>
      <c r="M531" s="443"/>
      <c r="N531" s="443"/>
      <c r="O531" s="443"/>
      <c r="P531" s="443"/>
      <c r="Q531" s="443"/>
      <c r="R531" s="443"/>
      <c r="S531" s="443"/>
      <c r="T531" s="443"/>
      <c r="U531" s="443"/>
      <c r="V531" s="443"/>
      <c r="W531" s="443"/>
      <c r="X531" s="444"/>
      <c r="Y531" s="448" t="str">
        <f>'July 1 to 15, 2018'!B6</f>
        <v>December 15, 2018</v>
      </c>
      <c r="Z531" s="449"/>
      <c r="AA531" s="449"/>
      <c r="AB531" s="449"/>
      <c r="AC531" s="449"/>
      <c r="AD531" s="449"/>
      <c r="AE531" s="449"/>
      <c r="AF531" s="449"/>
      <c r="AG531" s="449"/>
      <c r="AH531" s="449"/>
      <c r="AI531" s="450"/>
      <c r="AJ531" s="234"/>
      <c r="AK531" s="234"/>
      <c r="AL531" s="234"/>
      <c r="AM531" s="234"/>
      <c r="AN531" s="234"/>
      <c r="AO531" s="234"/>
      <c r="AP531" s="234"/>
      <c r="AQ531" s="234"/>
      <c r="AR531" s="235"/>
      <c r="AS531" s="230"/>
      <c r="AV531" s="233"/>
      <c r="AW531" s="442"/>
      <c r="AX531" s="443"/>
      <c r="AY531" s="443"/>
      <c r="AZ531" s="443"/>
      <c r="BA531" s="443"/>
      <c r="BB531" s="443"/>
      <c r="BC531" s="443"/>
      <c r="BD531" s="443"/>
      <c r="BE531" s="444"/>
      <c r="BF531" s="442"/>
      <c r="BG531" s="443"/>
      <c r="BH531" s="443"/>
      <c r="BI531" s="443"/>
      <c r="BJ531" s="443"/>
      <c r="BK531" s="443"/>
      <c r="BL531" s="443"/>
      <c r="BM531" s="443"/>
      <c r="BN531" s="443"/>
      <c r="BO531" s="443"/>
      <c r="BP531" s="443"/>
      <c r="BQ531" s="443"/>
      <c r="BR531" s="444"/>
      <c r="BS531" s="448" t="str">
        <f>'July 1 to 15, 2018'!B6</f>
        <v>December 15, 2018</v>
      </c>
      <c r="BT531" s="449"/>
      <c r="BU531" s="449"/>
      <c r="BV531" s="449"/>
      <c r="BW531" s="449"/>
      <c r="BX531" s="449"/>
      <c r="BY531" s="449"/>
      <c r="BZ531" s="449"/>
      <c r="CA531" s="449"/>
      <c r="CB531" s="449"/>
      <c r="CC531" s="450"/>
      <c r="CD531" s="234"/>
      <c r="CE531" s="234"/>
      <c r="CF531" s="234"/>
      <c r="CG531" s="234"/>
      <c r="CH531" s="234"/>
      <c r="CI531" s="234"/>
      <c r="CJ531" s="234"/>
      <c r="CK531" s="234"/>
      <c r="CL531" s="235"/>
      <c r="CM531" s="230"/>
    </row>
    <row r="532" spans="2:91" ht="12.75" customHeight="1" x14ac:dyDescent="0.2">
      <c r="B532" s="236"/>
      <c r="J532" s="237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9"/>
      <c r="X532" s="239"/>
      <c r="Y532" s="239"/>
      <c r="Z532" s="239"/>
      <c r="AA532" s="239"/>
      <c r="AB532" s="239"/>
      <c r="AC532" s="239"/>
      <c r="AD532" s="239"/>
      <c r="AE532" s="239"/>
      <c r="AF532" s="239"/>
      <c r="AG532" s="239"/>
      <c r="AH532" s="239"/>
      <c r="AI532" s="239"/>
      <c r="AJ532" s="239"/>
      <c r="AK532" s="239"/>
      <c r="AL532" s="239"/>
      <c r="AM532" s="239"/>
      <c r="AN532" s="239"/>
      <c r="AO532" s="239"/>
      <c r="AP532" s="239"/>
      <c r="AQ532" s="239"/>
      <c r="AR532" s="239"/>
      <c r="AS532" s="230"/>
      <c r="AV532" s="236"/>
      <c r="BD532" s="237"/>
      <c r="BE532" s="238"/>
      <c r="BF532" s="238"/>
      <c r="BG532" s="238"/>
      <c r="BH532" s="238"/>
      <c r="BI532" s="238"/>
      <c r="BJ532" s="238"/>
      <c r="BK532" s="238"/>
      <c r="BL532" s="238"/>
      <c r="BM532" s="238"/>
      <c r="BN532" s="238"/>
      <c r="BO532" s="238"/>
      <c r="BP532" s="238"/>
      <c r="BQ532" s="239"/>
      <c r="BR532" s="239"/>
      <c r="BS532" s="239"/>
      <c r="BT532" s="239"/>
      <c r="BU532" s="239"/>
      <c r="BV532" s="239"/>
      <c r="BW532" s="239"/>
      <c r="BX532" s="239"/>
      <c r="BY532" s="239"/>
      <c r="BZ532" s="239"/>
      <c r="CA532" s="239"/>
      <c r="CB532" s="239"/>
      <c r="CC532" s="239"/>
      <c r="CD532" s="239"/>
      <c r="CE532" s="239"/>
      <c r="CF532" s="239"/>
      <c r="CG532" s="239"/>
      <c r="CH532" s="239"/>
      <c r="CI532" s="239"/>
      <c r="CJ532" s="239"/>
      <c r="CK532" s="239"/>
      <c r="CL532" s="239"/>
      <c r="CM532" s="230"/>
    </row>
    <row r="533" spans="2:91" ht="12.75" customHeight="1" x14ac:dyDescent="0.2">
      <c r="B533" s="233"/>
      <c r="C533" s="240"/>
      <c r="D533" s="241"/>
      <c r="E533" s="241"/>
      <c r="F533" s="241"/>
      <c r="G533" s="241"/>
      <c r="H533" s="241"/>
      <c r="I533" s="241"/>
      <c r="J533" s="241"/>
      <c r="K533" s="241"/>
      <c r="L533" s="241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  <c r="AS533" s="230"/>
      <c r="AV533" s="233"/>
      <c r="AW533" s="240"/>
      <c r="AX533" s="241"/>
      <c r="AY533" s="241"/>
      <c r="AZ533" s="241"/>
      <c r="BA533" s="241"/>
      <c r="BB533" s="241"/>
      <c r="BC533" s="241"/>
      <c r="BD533" s="241"/>
      <c r="BE533" s="241"/>
      <c r="BF533" s="241"/>
      <c r="BG533" s="239"/>
      <c r="BH533" s="239"/>
      <c r="BI533" s="239"/>
      <c r="BJ533" s="239"/>
      <c r="BK533" s="239"/>
      <c r="BL533" s="239"/>
      <c r="BM533" s="239"/>
      <c r="BN533" s="239"/>
      <c r="BO533" s="239"/>
      <c r="BP533" s="239"/>
      <c r="BQ533" s="239"/>
      <c r="BR533" s="239"/>
      <c r="BS533" s="239"/>
      <c r="BT533" s="239"/>
      <c r="CM533" s="230"/>
    </row>
    <row r="534" spans="2:91" ht="12.75" customHeight="1" x14ac:dyDescent="0.2">
      <c r="B534" s="242"/>
      <c r="C534" s="451" t="s">
        <v>170</v>
      </c>
      <c r="D534" s="452"/>
      <c r="E534" s="452"/>
      <c r="F534" s="452"/>
      <c r="G534" s="452"/>
      <c r="H534" s="452"/>
      <c r="I534" s="243"/>
      <c r="J534" s="244"/>
      <c r="K534" s="244"/>
      <c r="L534" s="244"/>
      <c r="M534" s="244"/>
      <c r="N534" s="244"/>
      <c r="O534" s="244"/>
      <c r="P534" s="244"/>
      <c r="Q534" s="245"/>
      <c r="R534" s="404">
        <f>'July 1 to 15, 2018'!AL49</f>
        <v>0</v>
      </c>
      <c r="S534" s="419"/>
      <c r="T534" s="419"/>
      <c r="U534" s="419"/>
      <c r="V534" s="419"/>
      <c r="W534" s="244"/>
      <c r="X534" s="246"/>
      <c r="Y534" s="239"/>
      <c r="Z534" s="239"/>
      <c r="AA534" s="453" t="s">
        <v>191</v>
      </c>
      <c r="AB534" s="454"/>
      <c r="AC534" s="454"/>
      <c r="AD534" s="454"/>
      <c r="AE534" s="454"/>
      <c r="AF534" s="454"/>
      <c r="AG534" s="454"/>
      <c r="AH534" s="454"/>
      <c r="AI534" s="454"/>
      <c r="AJ534" s="454"/>
      <c r="AK534" s="454"/>
      <c r="AL534" s="454"/>
      <c r="AM534" s="454"/>
      <c r="AN534" s="454"/>
      <c r="AO534" s="454"/>
      <c r="AP534" s="454"/>
      <c r="AQ534" s="454"/>
      <c r="AR534" s="455"/>
      <c r="AS534" s="230"/>
      <c r="AV534" s="242"/>
      <c r="AW534" s="451" t="s">
        <v>170</v>
      </c>
      <c r="AX534" s="452"/>
      <c r="AY534" s="452"/>
      <c r="AZ534" s="452"/>
      <c r="BA534" s="452"/>
      <c r="BB534" s="452"/>
      <c r="BC534" s="243"/>
      <c r="BD534" s="244"/>
      <c r="BE534" s="244"/>
      <c r="BF534" s="244"/>
      <c r="BG534" s="244"/>
      <c r="BH534" s="244"/>
      <c r="BI534" s="244"/>
      <c r="BJ534" s="244"/>
      <c r="BK534" s="245"/>
      <c r="BL534" s="404">
        <f>'July 1 to 15, 2018'!AL50</f>
        <v>0</v>
      </c>
      <c r="BM534" s="419"/>
      <c r="BN534" s="419"/>
      <c r="BO534" s="419"/>
      <c r="BP534" s="419"/>
      <c r="BQ534" s="244"/>
      <c r="BR534" s="246"/>
      <c r="BS534" s="239"/>
      <c r="BT534" s="239"/>
      <c r="BU534" s="453" t="s">
        <v>191</v>
      </c>
      <c r="BV534" s="454"/>
      <c r="BW534" s="454"/>
      <c r="BX534" s="454"/>
      <c r="BY534" s="454"/>
      <c r="BZ534" s="454"/>
      <c r="CA534" s="454"/>
      <c r="CB534" s="454"/>
      <c r="CC534" s="454"/>
      <c r="CD534" s="454"/>
      <c r="CE534" s="454"/>
      <c r="CF534" s="454"/>
      <c r="CG534" s="454"/>
      <c r="CH534" s="454"/>
      <c r="CI534" s="454"/>
      <c r="CJ534" s="454"/>
      <c r="CK534" s="454"/>
      <c r="CL534" s="455"/>
      <c r="CM534" s="230"/>
    </row>
    <row r="535" spans="2:91" ht="12.75" customHeight="1" x14ac:dyDescent="0.2">
      <c r="B535" s="247"/>
      <c r="C535" s="248"/>
      <c r="D535" s="249" t="s">
        <v>189</v>
      </c>
      <c r="E535" s="250"/>
      <c r="F535" s="250"/>
      <c r="G535" s="250"/>
      <c r="H535" s="250"/>
      <c r="I535" s="251"/>
      <c r="J535" s="252"/>
      <c r="K535" s="252"/>
      <c r="L535" s="402">
        <f>'July 1 to 15, 2018'!AI49</f>
        <v>0</v>
      </c>
      <c r="M535" s="403"/>
      <c r="N535" s="403"/>
      <c r="O535" s="403"/>
      <c r="P535" s="252"/>
      <c r="Q535" s="253"/>
      <c r="R535" s="252"/>
      <c r="S535" s="252"/>
      <c r="T535" s="252"/>
      <c r="U535" s="252"/>
      <c r="V535" s="252"/>
      <c r="W535" s="252"/>
      <c r="X535" s="254"/>
      <c r="Y535" s="239"/>
      <c r="Z535" s="239"/>
      <c r="AA535" s="255" t="s">
        <v>184</v>
      </c>
      <c r="AB535" s="256"/>
      <c r="AC535" s="256"/>
      <c r="AD535" s="257"/>
      <c r="AE535" s="257"/>
      <c r="AF535" s="257"/>
      <c r="AG535" s="256"/>
      <c r="AH535" s="256"/>
      <c r="AI535" s="256"/>
      <c r="AJ535" s="256"/>
      <c r="AK535" s="257"/>
      <c r="AL535" s="257"/>
      <c r="AM535" s="258"/>
      <c r="AN535" s="405">
        <f>'July 1 to 15, 2018'!BR49</f>
        <v>0</v>
      </c>
      <c r="AO535" s="405"/>
      <c r="AP535" s="405"/>
      <c r="AQ535" s="405"/>
      <c r="AR535" s="406"/>
      <c r="AS535" s="230"/>
      <c r="AV535" s="247"/>
      <c r="AW535" s="248"/>
      <c r="AX535" s="249" t="s">
        <v>189</v>
      </c>
      <c r="AY535" s="250"/>
      <c r="AZ535" s="250"/>
      <c r="BA535" s="250"/>
      <c r="BB535" s="250"/>
      <c r="BC535" s="251"/>
      <c r="BD535" s="252"/>
      <c r="BE535" s="252"/>
      <c r="BF535" s="402">
        <f>'July 1 to 15, 2018'!AI50</f>
        <v>0</v>
      </c>
      <c r="BG535" s="403"/>
      <c r="BH535" s="403"/>
      <c r="BI535" s="403"/>
      <c r="BJ535" s="252"/>
      <c r="BK535" s="253"/>
      <c r="BL535" s="252"/>
      <c r="BM535" s="252"/>
      <c r="BN535" s="252"/>
      <c r="BO535" s="252"/>
      <c r="BP535" s="252"/>
      <c r="BQ535" s="252"/>
      <c r="BR535" s="254"/>
      <c r="BS535" s="239"/>
      <c r="BT535" s="239"/>
      <c r="BU535" s="255" t="s">
        <v>184</v>
      </c>
      <c r="BV535" s="256"/>
      <c r="BW535" s="256"/>
      <c r="BX535" s="257"/>
      <c r="BY535" s="257"/>
      <c r="BZ535" s="257"/>
      <c r="CA535" s="256"/>
      <c r="CB535" s="256"/>
      <c r="CC535" s="256"/>
      <c r="CD535" s="256"/>
      <c r="CE535" s="257"/>
      <c r="CF535" s="257"/>
      <c r="CG535" s="258"/>
      <c r="CH535" s="405">
        <f>'July 1 to 15, 2018'!BR50</f>
        <v>0</v>
      </c>
      <c r="CI535" s="405"/>
      <c r="CJ535" s="405"/>
      <c r="CK535" s="405"/>
      <c r="CL535" s="406"/>
      <c r="CM535" s="230"/>
    </row>
    <row r="536" spans="2:91" ht="12.75" customHeight="1" x14ac:dyDescent="0.2">
      <c r="B536" s="247"/>
      <c r="C536" s="421" t="s">
        <v>171</v>
      </c>
      <c r="D536" s="422"/>
      <c r="E536" s="422"/>
      <c r="F536" s="422"/>
      <c r="G536" s="422"/>
      <c r="H536" s="422"/>
      <c r="I536" s="259"/>
      <c r="J536" s="257"/>
      <c r="K536" s="257"/>
      <c r="L536" s="405">
        <f>'July 1 to 15, 2018'!AS49</f>
        <v>0</v>
      </c>
      <c r="M536" s="423"/>
      <c r="N536" s="423"/>
      <c r="O536" s="423"/>
      <c r="P536" s="257"/>
      <c r="Q536" s="258"/>
      <c r="R536" s="405">
        <f>'July 1 to 15, 2018'!AT49</f>
        <v>0</v>
      </c>
      <c r="S536" s="423"/>
      <c r="T536" s="423"/>
      <c r="U536" s="423"/>
      <c r="V536" s="423"/>
      <c r="W536" s="257"/>
      <c r="X536" s="260"/>
      <c r="Y536" s="239"/>
      <c r="Z536" s="239"/>
      <c r="AA536" s="261" t="s">
        <v>139</v>
      </c>
      <c r="AB536" s="262"/>
      <c r="AC536" s="262"/>
      <c r="AD536" s="244"/>
      <c r="AE536" s="244"/>
      <c r="AF536" s="244"/>
      <c r="AG536" s="262"/>
      <c r="AH536" s="262"/>
      <c r="AI536" s="262"/>
      <c r="AJ536" s="262"/>
      <c r="AK536" s="244"/>
      <c r="AL536" s="244"/>
      <c r="AM536" s="245"/>
      <c r="AN536" s="244"/>
      <c r="AO536" s="244"/>
      <c r="AP536" s="244"/>
      <c r="AQ536" s="244"/>
      <c r="AR536" s="246"/>
      <c r="AS536" s="230"/>
      <c r="AV536" s="247"/>
      <c r="AW536" s="421" t="s">
        <v>171</v>
      </c>
      <c r="AX536" s="422"/>
      <c r="AY536" s="422"/>
      <c r="AZ536" s="422"/>
      <c r="BA536" s="422"/>
      <c r="BB536" s="422"/>
      <c r="BC536" s="259"/>
      <c r="BD536" s="257"/>
      <c r="BE536" s="257"/>
      <c r="BF536" s="405">
        <f>'July 1 to 15, 2018'!AS50</f>
        <v>0</v>
      </c>
      <c r="BG536" s="423"/>
      <c r="BH536" s="423"/>
      <c r="BI536" s="423"/>
      <c r="BJ536" s="257"/>
      <c r="BK536" s="258"/>
      <c r="BL536" s="405">
        <f>'July 1 to 15, 2018'!AT50</f>
        <v>0</v>
      </c>
      <c r="BM536" s="423"/>
      <c r="BN536" s="423"/>
      <c r="BO536" s="423"/>
      <c r="BP536" s="423"/>
      <c r="BQ536" s="257"/>
      <c r="BR536" s="260"/>
      <c r="BS536" s="239"/>
      <c r="BT536" s="239"/>
      <c r="BU536" s="261" t="s">
        <v>139</v>
      </c>
      <c r="BV536" s="262"/>
      <c r="BW536" s="262"/>
      <c r="BX536" s="244"/>
      <c r="BY536" s="244"/>
      <c r="BZ536" s="244"/>
      <c r="CA536" s="262"/>
      <c r="CB536" s="262"/>
      <c r="CC536" s="262"/>
      <c r="CD536" s="262"/>
      <c r="CE536" s="244"/>
      <c r="CF536" s="244"/>
      <c r="CG536" s="245"/>
      <c r="CH536" s="244"/>
      <c r="CI536" s="244"/>
      <c r="CJ536" s="244"/>
      <c r="CK536" s="244"/>
      <c r="CL536" s="246"/>
      <c r="CM536" s="230"/>
    </row>
    <row r="537" spans="2:91" ht="12.75" customHeight="1" x14ac:dyDescent="0.2">
      <c r="B537" s="233"/>
      <c r="C537" s="294" t="s">
        <v>172</v>
      </c>
      <c r="D537" s="295"/>
      <c r="E537" s="295"/>
      <c r="F537" s="295"/>
      <c r="G537" s="295"/>
      <c r="H537" s="295"/>
      <c r="I537" s="295"/>
      <c r="J537" s="257"/>
      <c r="K537" s="257"/>
      <c r="L537" s="257"/>
      <c r="M537" s="257"/>
      <c r="N537" s="257"/>
      <c r="O537" s="257"/>
      <c r="P537" s="257"/>
      <c r="Q537" s="258"/>
      <c r="R537" s="405">
        <f>'July 1 to 15, 2018'!AQ49</f>
        <v>0</v>
      </c>
      <c r="S537" s="405"/>
      <c r="T537" s="405"/>
      <c r="U537" s="405"/>
      <c r="V537" s="405"/>
      <c r="W537" s="257"/>
      <c r="X537" s="260"/>
      <c r="Y537" s="239"/>
      <c r="Z537" s="239"/>
      <c r="AA537" s="233"/>
      <c r="AB537" s="241" t="s">
        <v>140</v>
      </c>
      <c r="AC537" s="241"/>
      <c r="AD537" s="239"/>
      <c r="AE537" s="239"/>
      <c r="AF537" s="239"/>
      <c r="AG537" s="241"/>
      <c r="AH537" s="241"/>
      <c r="AI537" s="241"/>
      <c r="AJ537" s="241"/>
      <c r="AK537" s="239"/>
      <c r="AL537" s="239"/>
      <c r="AM537" s="265"/>
      <c r="AN537" s="414">
        <f>'July 1 to 15, 2018'!BI49</f>
        <v>0</v>
      </c>
      <c r="AO537" s="414"/>
      <c r="AP537" s="414"/>
      <c r="AQ537" s="414"/>
      <c r="AR537" s="420"/>
      <c r="AS537" s="230"/>
      <c r="AV537" s="233"/>
      <c r="AW537" s="294" t="s">
        <v>172</v>
      </c>
      <c r="AX537" s="295"/>
      <c r="AY537" s="295"/>
      <c r="AZ537" s="295"/>
      <c r="BA537" s="295"/>
      <c r="BB537" s="295"/>
      <c r="BC537" s="295"/>
      <c r="BD537" s="257"/>
      <c r="BE537" s="257"/>
      <c r="BF537" s="257"/>
      <c r="BG537" s="257"/>
      <c r="BH537" s="257"/>
      <c r="BI537" s="257"/>
      <c r="BJ537" s="257"/>
      <c r="BK537" s="258"/>
      <c r="BL537" s="405">
        <f>'July 1 to 15, 2018'!AQ50</f>
        <v>0</v>
      </c>
      <c r="BM537" s="405"/>
      <c r="BN537" s="405"/>
      <c r="BO537" s="405"/>
      <c r="BP537" s="405"/>
      <c r="BQ537" s="257"/>
      <c r="BR537" s="260"/>
      <c r="BS537" s="239"/>
      <c r="BT537" s="239"/>
      <c r="BU537" s="233"/>
      <c r="BV537" s="241" t="s">
        <v>140</v>
      </c>
      <c r="BW537" s="241"/>
      <c r="BX537" s="239"/>
      <c r="BY537" s="239"/>
      <c r="BZ537" s="239"/>
      <c r="CA537" s="241"/>
      <c r="CB537" s="241"/>
      <c r="CC537" s="241"/>
      <c r="CD537" s="241"/>
      <c r="CE537" s="239"/>
      <c r="CF537" s="239"/>
      <c r="CG537" s="265"/>
      <c r="CH537" s="414">
        <f>'July 1 to 15, 2018'!BI50</f>
        <v>0</v>
      </c>
      <c r="CI537" s="414"/>
      <c r="CJ537" s="414"/>
      <c r="CK537" s="414"/>
      <c r="CL537" s="420"/>
      <c r="CM537" s="230"/>
    </row>
    <row r="538" spans="2:91" ht="12.75" customHeight="1" x14ac:dyDescent="0.2">
      <c r="B538" s="266"/>
      <c r="C538" s="240"/>
      <c r="D538" s="240"/>
      <c r="E538" s="240"/>
      <c r="F538" s="240"/>
      <c r="G538" s="240"/>
      <c r="H538" s="267"/>
      <c r="I538" s="267"/>
      <c r="J538" s="267"/>
      <c r="K538" s="267"/>
      <c r="L538" s="267"/>
      <c r="M538" s="268"/>
      <c r="N538" s="268"/>
      <c r="O538" s="268"/>
      <c r="P538" s="239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  <c r="AA538" s="233"/>
      <c r="AB538" s="241" t="s">
        <v>141</v>
      </c>
      <c r="AC538" s="241"/>
      <c r="AD538" s="239"/>
      <c r="AE538" s="239"/>
      <c r="AF538" s="239"/>
      <c r="AG538" s="241"/>
      <c r="AH538" s="241"/>
      <c r="AI538" s="241"/>
      <c r="AJ538" s="241"/>
      <c r="AK538" s="239"/>
      <c r="AL538" s="239"/>
      <c r="AM538" s="265"/>
      <c r="AN538" s="414">
        <f>'July 1 to 15, 2018'!BJ49</f>
        <v>0</v>
      </c>
      <c r="AO538" s="414"/>
      <c r="AP538" s="414"/>
      <c r="AQ538" s="414"/>
      <c r="AR538" s="420"/>
      <c r="AS538" s="230"/>
      <c r="AV538" s="266"/>
      <c r="AW538" s="240"/>
      <c r="AX538" s="240"/>
      <c r="AY538" s="240"/>
      <c r="AZ538" s="240"/>
      <c r="BA538" s="240"/>
      <c r="BB538" s="267"/>
      <c r="BC538" s="267"/>
      <c r="BD538" s="267"/>
      <c r="BE538" s="267"/>
      <c r="BF538" s="267"/>
      <c r="BG538" s="268"/>
      <c r="BH538" s="268"/>
      <c r="BI538" s="268"/>
      <c r="BJ538" s="239"/>
      <c r="BK538" s="239"/>
      <c r="BL538" s="239"/>
      <c r="BM538" s="239"/>
      <c r="BN538" s="239"/>
      <c r="BO538" s="239"/>
      <c r="BP538" s="239"/>
      <c r="BQ538" s="239"/>
      <c r="BR538" s="239"/>
      <c r="BS538" s="239"/>
      <c r="BT538" s="239"/>
      <c r="BU538" s="233"/>
      <c r="BV538" s="241" t="s">
        <v>141</v>
      </c>
      <c r="BW538" s="241"/>
      <c r="BX538" s="239"/>
      <c r="BY538" s="239"/>
      <c r="BZ538" s="239"/>
      <c r="CA538" s="241"/>
      <c r="CB538" s="241"/>
      <c r="CC538" s="241"/>
      <c r="CD538" s="241"/>
      <c r="CE538" s="239"/>
      <c r="CF538" s="239"/>
      <c r="CG538" s="265"/>
      <c r="CH538" s="414">
        <f>'July 1 to 15, 2018'!BJ50</f>
        <v>0</v>
      </c>
      <c r="CI538" s="414"/>
      <c r="CJ538" s="414"/>
      <c r="CK538" s="414"/>
      <c r="CL538" s="420"/>
      <c r="CM538" s="230"/>
    </row>
    <row r="539" spans="2:91" ht="12.75" customHeight="1" x14ac:dyDescent="0.2">
      <c r="B539" s="266"/>
      <c r="C539" s="240"/>
      <c r="D539" s="240"/>
      <c r="E539" s="240"/>
      <c r="F539" s="240"/>
      <c r="G539" s="240"/>
      <c r="H539" s="267"/>
      <c r="I539" s="267"/>
      <c r="J539" s="267"/>
      <c r="K539" s="267"/>
      <c r="L539" s="267"/>
      <c r="M539" s="268"/>
      <c r="N539" s="268"/>
      <c r="O539" s="268"/>
      <c r="P539" s="239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  <c r="AA539" s="233"/>
      <c r="AB539" s="241" t="s">
        <v>142</v>
      </c>
      <c r="AC539" s="241"/>
      <c r="AD539" s="239"/>
      <c r="AE539" s="239"/>
      <c r="AF539" s="239"/>
      <c r="AG539" s="241"/>
      <c r="AH539" s="241"/>
      <c r="AI539" s="241"/>
      <c r="AJ539" s="241"/>
      <c r="AK539" s="239"/>
      <c r="AL539" s="239"/>
      <c r="AM539" s="265"/>
      <c r="AN539" s="414">
        <f>'July 1 to 15, 2018'!BK49</f>
        <v>0</v>
      </c>
      <c r="AO539" s="414"/>
      <c r="AP539" s="414"/>
      <c r="AQ539" s="414"/>
      <c r="AR539" s="420"/>
      <c r="AS539" s="230"/>
      <c r="AV539" s="266"/>
      <c r="AW539" s="240"/>
      <c r="AX539" s="240"/>
      <c r="AY539" s="240"/>
      <c r="AZ539" s="240"/>
      <c r="BA539" s="240"/>
      <c r="BB539" s="267"/>
      <c r="BC539" s="267"/>
      <c r="BD539" s="267"/>
      <c r="BE539" s="267"/>
      <c r="BF539" s="267"/>
      <c r="BG539" s="268"/>
      <c r="BH539" s="268"/>
      <c r="BI539" s="268"/>
      <c r="BJ539" s="239"/>
      <c r="BK539" s="239"/>
      <c r="BL539" s="252"/>
      <c r="BM539" s="252"/>
      <c r="BN539" s="252"/>
      <c r="BO539" s="252"/>
      <c r="BP539" s="252"/>
      <c r="BQ539" s="239"/>
      <c r="BR539" s="239"/>
      <c r="BS539" s="239"/>
      <c r="BT539" s="239"/>
      <c r="BU539" s="233"/>
      <c r="BV539" s="241" t="s">
        <v>142</v>
      </c>
      <c r="BW539" s="241"/>
      <c r="BX539" s="239"/>
      <c r="BY539" s="239"/>
      <c r="BZ539" s="239"/>
      <c r="CA539" s="241"/>
      <c r="CB539" s="241"/>
      <c r="CC539" s="241"/>
      <c r="CD539" s="241"/>
      <c r="CE539" s="239"/>
      <c r="CF539" s="239"/>
      <c r="CG539" s="265"/>
      <c r="CH539" s="414">
        <f>'July 1 to 15, 2018'!BK50</f>
        <v>0</v>
      </c>
      <c r="CI539" s="414"/>
      <c r="CJ539" s="414"/>
      <c r="CK539" s="414"/>
      <c r="CL539" s="420"/>
      <c r="CM539" s="230"/>
    </row>
    <row r="540" spans="2:91" ht="12.75" customHeight="1" x14ac:dyDescent="0.2">
      <c r="B540" s="266"/>
      <c r="C540" s="269" t="s">
        <v>71</v>
      </c>
      <c r="D540" s="270"/>
      <c r="E540" s="270"/>
      <c r="F540" s="270"/>
      <c r="G540" s="270"/>
      <c r="H540" s="293"/>
      <c r="I540" s="293"/>
      <c r="J540" s="293"/>
      <c r="K540" s="293"/>
      <c r="L540" s="417">
        <f>L541+L542</f>
        <v>11</v>
      </c>
      <c r="M540" s="418"/>
      <c r="N540" s="418"/>
      <c r="O540" s="418"/>
      <c r="P540" s="418"/>
      <c r="Q540" s="245"/>
      <c r="R540" s="404"/>
      <c r="S540" s="419"/>
      <c r="T540" s="419"/>
      <c r="U540" s="419"/>
      <c r="V540" s="419"/>
      <c r="W540" s="244"/>
      <c r="X540" s="246"/>
      <c r="Y540" s="239"/>
      <c r="Z540" s="239"/>
      <c r="AA540" s="272"/>
      <c r="AB540" s="273"/>
      <c r="AC540" s="273"/>
      <c r="AD540" s="252"/>
      <c r="AE540" s="252"/>
      <c r="AF540" s="252"/>
      <c r="AG540" s="273"/>
      <c r="AH540" s="273"/>
      <c r="AI540" s="273"/>
      <c r="AJ540" s="273"/>
      <c r="AK540" s="252"/>
      <c r="AL540" s="252"/>
      <c r="AM540" s="253"/>
      <c r="AN540" s="252"/>
      <c r="AO540" s="252"/>
      <c r="AP540" s="252"/>
      <c r="AQ540" s="252"/>
      <c r="AR540" s="254"/>
      <c r="AS540" s="230"/>
      <c r="AV540" s="266"/>
      <c r="AW540" s="269" t="s">
        <v>71</v>
      </c>
      <c r="AX540" s="270"/>
      <c r="AY540" s="270"/>
      <c r="AZ540" s="270"/>
      <c r="BA540" s="270"/>
      <c r="BB540" s="293"/>
      <c r="BC540" s="293"/>
      <c r="BD540" s="293"/>
      <c r="BE540" s="293"/>
      <c r="BF540" s="417">
        <f>BF541+BF542</f>
        <v>11</v>
      </c>
      <c r="BG540" s="418"/>
      <c r="BH540" s="418"/>
      <c r="BI540" s="418"/>
      <c r="BJ540" s="418"/>
      <c r="BK540" s="245"/>
      <c r="BL540" s="239"/>
      <c r="BM540" s="239"/>
      <c r="BN540" s="239"/>
      <c r="BO540" s="239"/>
      <c r="BP540" s="239"/>
      <c r="BQ540" s="244"/>
      <c r="BR540" s="246"/>
      <c r="BS540" s="239"/>
      <c r="BT540" s="239"/>
      <c r="BU540" s="272"/>
      <c r="BV540" s="273"/>
      <c r="BW540" s="273"/>
      <c r="BX540" s="252"/>
      <c r="BY540" s="252"/>
      <c r="BZ540" s="252"/>
      <c r="CA540" s="273"/>
      <c r="CB540" s="273"/>
      <c r="CC540" s="273"/>
      <c r="CD540" s="273"/>
      <c r="CE540" s="252"/>
      <c r="CF540" s="252"/>
      <c r="CG540" s="253"/>
      <c r="CH540" s="252"/>
      <c r="CI540" s="252"/>
      <c r="CJ540" s="252"/>
      <c r="CK540" s="252"/>
      <c r="CL540" s="254"/>
      <c r="CM540" s="230"/>
    </row>
    <row r="541" spans="2:91" ht="12.75" customHeight="1" x14ac:dyDescent="0.2">
      <c r="B541" s="266"/>
      <c r="C541" s="266" t="s">
        <v>174</v>
      </c>
      <c r="D541" s="240"/>
      <c r="E541" s="240"/>
      <c r="F541" s="240"/>
      <c r="G541" s="240"/>
      <c r="H541" s="268"/>
      <c r="I541" s="268"/>
      <c r="J541" s="268"/>
      <c r="K541" s="268"/>
      <c r="L541" s="414">
        <f>'July 1 to 15, 2018'!AM49</f>
        <v>11</v>
      </c>
      <c r="M541" s="415"/>
      <c r="N541" s="415"/>
      <c r="O541" s="415"/>
      <c r="P541" s="239"/>
      <c r="Q541" s="265"/>
      <c r="R541" s="239"/>
      <c r="S541" s="239"/>
      <c r="T541" s="239"/>
      <c r="U541" s="239"/>
      <c r="V541" s="239"/>
      <c r="W541" s="239"/>
      <c r="X541" s="230"/>
      <c r="Y541" s="239"/>
      <c r="Z541" s="239"/>
      <c r="AA541" s="261" t="s">
        <v>143</v>
      </c>
      <c r="AB541" s="262"/>
      <c r="AC541" s="262"/>
      <c r="AD541" s="244"/>
      <c r="AE541" s="244"/>
      <c r="AF541" s="244"/>
      <c r="AG541" s="262"/>
      <c r="AH541" s="262"/>
      <c r="AI541" s="262"/>
      <c r="AJ541" s="262"/>
      <c r="AK541" s="244"/>
      <c r="AL541" s="246"/>
      <c r="AM541" s="245"/>
      <c r="AN541" s="244"/>
      <c r="AO541" s="244"/>
      <c r="AP541" s="244"/>
      <c r="AQ541" s="244"/>
      <c r="AR541" s="246"/>
      <c r="AS541" s="230"/>
      <c r="AV541" s="266"/>
      <c r="AW541" s="266" t="s">
        <v>174</v>
      </c>
      <c r="AX541" s="240"/>
      <c r="AY541" s="240"/>
      <c r="AZ541" s="240"/>
      <c r="BA541" s="240"/>
      <c r="BB541" s="268"/>
      <c r="BC541" s="268"/>
      <c r="BD541" s="268"/>
      <c r="BE541" s="268"/>
      <c r="BF541" s="414">
        <f>'July 1 to 15, 2018'!AM50</f>
        <v>11</v>
      </c>
      <c r="BG541" s="415"/>
      <c r="BH541" s="415"/>
      <c r="BI541" s="415"/>
      <c r="BJ541" s="239"/>
      <c r="BK541" s="265"/>
      <c r="BL541" s="239"/>
      <c r="BM541" s="239"/>
      <c r="BN541" s="239"/>
      <c r="BO541" s="239"/>
      <c r="BP541" s="239"/>
      <c r="BQ541" s="239"/>
      <c r="BR541" s="230"/>
      <c r="BS541" s="239"/>
      <c r="BT541" s="239"/>
      <c r="BU541" s="261" t="s">
        <v>143</v>
      </c>
      <c r="BV541" s="262"/>
      <c r="BW541" s="262"/>
      <c r="BX541" s="244"/>
      <c r="BY541" s="244"/>
      <c r="BZ541" s="244"/>
      <c r="CA541" s="262"/>
      <c r="CB541" s="262"/>
      <c r="CC541" s="262"/>
      <c r="CD541" s="262"/>
      <c r="CE541" s="244"/>
      <c r="CF541" s="246"/>
      <c r="CG541" s="245"/>
      <c r="CH541" s="244"/>
      <c r="CI541" s="244"/>
      <c r="CJ541" s="244"/>
      <c r="CK541" s="244"/>
      <c r="CL541" s="246"/>
      <c r="CM541" s="230"/>
    </row>
    <row r="542" spans="2:91" ht="12.75" customHeight="1" x14ac:dyDescent="0.2">
      <c r="B542" s="266"/>
      <c r="C542" s="274" t="s">
        <v>145</v>
      </c>
      <c r="D542" s="275"/>
      <c r="E542" s="275"/>
      <c r="F542" s="275"/>
      <c r="G542" s="275"/>
      <c r="H542" s="276"/>
      <c r="I542" s="276"/>
      <c r="J542" s="276"/>
      <c r="K542" s="276"/>
      <c r="L542" s="402">
        <f>'July 1 to 15, 2018'!AN533+'July 1 to 15, 2018'!AO49</f>
        <v>0</v>
      </c>
      <c r="M542" s="403"/>
      <c r="N542" s="403"/>
      <c r="O542" s="403"/>
      <c r="P542" s="252"/>
      <c r="Q542" s="253"/>
      <c r="R542" s="252"/>
      <c r="S542" s="252"/>
      <c r="T542" s="252"/>
      <c r="U542" s="252"/>
      <c r="V542" s="252"/>
      <c r="W542" s="252"/>
      <c r="X542" s="254"/>
      <c r="Y542" s="239"/>
      <c r="Z542" s="239"/>
      <c r="AA542" s="233"/>
      <c r="AB542" s="241" t="s">
        <v>144</v>
      </c>
      <c r="AC542" s="241"/>
      <c r="AD542" s="239"/>
      <c r="AE542" s="239"/>
      <c r="AF542" s="239"/>
      <c r="AG542" s="241"/>
      <c r="AH542" s="241"/>
      <c r="AI542" s="241"/>
      <c r="AJ542" s="241"/>
      <c r="AK542" s="239"/>
      <c r="AL542" s="230"/>
      <c r="AM542" s="265"/>
      <c r="AN542" s="414">
        <f>'July 1 to 15, 2018'!BM49</f>
        <v>0</v>
      </c>
      <c r="AO542" s="414"/>
      <c r="AP542" s="414"/>
      <c r="AQ542" s="414"/>
      <c r="AR542" s="420"/>
      <c r="AS542" s="230"/>
      <c r="AV542" s="266"/>
      <c r="AW542" s="274" t="s">
        <v>145</v>
      </c>
      <c r="AX542" s="275"/>
      <c r="AY542" s="275"/>
      <c r="AZ542" s="275"/>
      <c r="BA542" s="275"/>
      <c r="BB542" s="276"/>
      <c r="BC542" s="276"/>
      <c r="BD542" s="276"/>
      <c r="BE542" s="276"/>
      <c r="BF542" s="402">
        <f>'July 1 to 15, 2018'!CH533+'July 1 to 15, 2018'!AO50</f>
        <v>0</v>
      </c>
      <c r="BG542" s="403"/>
      <c r="BH542" s="403"/>
      <c r="BI542" s="403"/>
      <c r="BJ542" s="252"/>
      <c r="BK542" s="253"/>
      <c r="BL542" s="252"/>
      <c r="BM542" s="252"/>
      <c r="BN542" s="252"/>
      <c r="BO542" s="252"/>
      <c r="BP542" s="252"/>
      <c r="BQ542" s="252"/>
      <c r="BR542" s="254"/>
      <c r="BS542" s="239"/>
      <c r="BT542" s="239"/>
      <c r="BU542" s="233"/>
      <c r="BV542" s="241" t="s">
        <v>144</v>
      </c>
      <c r="BW542" s="241"/>
      <c r="BX542" s="239"/>
      <c r="BY542" s="239"/>
      <c r="BZ542" s="239"/>
      <c r="CA542" s="241"/>
      <c r="CB542" s="241"/>
      <c r="CC542" s="241"/>
      <c r="CD542" s="241"/>
      <c r="CE542" s="239"/>
      <c r="CF542" s="230"/>
      <c r="CG542" s="265"/>
      <c r="CH542" s="414">
        <f>'July 1 to 15, 2018'!BM50</f>
        <v>0</v>
      </c>
      <c r="CI542" s="414"/>
      <c r="CJ542" s="414"/>
      <c r="CK542" s="414"/>
      <c r="CL542" s="420"/>
      <c r="CM542" s="230"/>
    </row>
    <row r="543" spans="2:91" ht="12.75" customHeight="1" x14ac:dyDescent="0.2">
      <c r="B543" s="266"/>
      <c r="C543" s="269" t="s">
        <v>73</v>
      </c>
      <c r="D543" s="270"/>
      <c r="E543" s="270"/>
      <c r="F543" s="270"/>
      <c r="G543" s="270"/>
      <c r="H543" s="293"/>
      <c r="I543" s="293"/>
      <c r="J543" s="293"/>
      <c r="K543" s="293"/>
      <c r="L543" s="404">
        <f>L544+L545</f>
        <v>0</v>
      </c>
      <c r="M543" s="419"/>
      <c r="N543" s="419"/>
      <c r="O543" s="419"/>
      <c r="P543" s="419"/>
      <c r="Q543" s="245"/>
      <c r="R543" s="404">
        <f>'July 1 to 15, 2018'!BG49</f>
        <v>0</v>
      </c>
      <c r="S543" s="419"/>
      <c r="T543" s="419"/>
      <c r="U543" s="419"/>
      <c r="V543" s="419"/>
      <c r="W543" s="244"/>
      <c r="X543" s="246"/>
      <c r="Y543" s="239"/>
      <c r="Z543" s="239"/>
      <c r="AA543" s="233"/>
      <c r="AB543" s="241" t="s">
        <v>146</v>
      </c>
      <c r="AC543" s="241"/>
      <c r="AD543" s="239"/>
      <c r="AE543" s="239"/>
      <c r="AF543" s="239"/>
      <c r="AG543" s="241"/>
      <c r="AH543" s="241"/>
      <c r="AI543" s="241"/>
      <c r="AJ543" s="241"/>
      <c r="AK543" s="239"/>
      <c r="AL543" s="230"/>
      <c r="AM543" s="265"/>
      <c r="AN543" s="414">
        <f>'July 1 to 15, 2018'!BO49</f>
        <v>0</v>
      </c>
      <c r="AO543" s="414"/>
      <c r="AP543" s="414"/>
      <c r="AQ543" s="414"/>
      <c r="AR543" s="420"/>
      <c r="AS543" s="230"/>
      <c r="AV543" s="266"/>
      <c r="AW543" s="269" t="s">
        <v>73</v>
      </c>
      <c r="AX543" s="270"/>
      <c r="AY543" s="270"/>
      <c r="AZ543" s="270"/>
      <c r="BA543" s="270"/>
      <c r="BB543" s="293"/>
      <c r="BC543" s="293"/>
      <c r="BD543" s="293"/>
      <c r="BE543" s="293"/>
      <c r="BF543" s="404">
        <f>BF544+BF545</f>
        <v>0</v>
      </c>
      <c r="BG543" s="419"/>
      <c r="BH543" s="419"/>
      <c r="BI543" s="419"/>
      <c r="BJ543" s="419"/>
      <c r="BK543" s="245"/>
      <c r="BL543" s="404">
        <f>'July 1 to 15, 2018'!BG50</f>
        <v>0</v>
      </c>
      <c r="BM543" s="419"/>
      <c r="BN543" s="419"/>
      <c r="BO543" s="419"/>
      <c r="BP543" s="419"/>
      <c r="BQ543" s="244"/>
      <c r="BR543" s="246"/>
      <c r="BS543" s="239"/>
      <c r="BT543" s="239"/>
      <c r="BU543" s="233"/>
      <c r="BV543" s="241" t="s">
        <v>146</v>
      </c>
      <c r="BW543" s="241"/>
      <c r="BX543" s="239"/>
      <c r="BY543" s="239"/>
      <c r="BZ543" s="239"/>
      <c r="CA543" s="241"/>
      <c r="CB543" s="241"/>
      <c r="CC543" s="241"/>
      <c r="CD543" s="241"/>
      <c r="CE543" s="239"/>
      <c r="CF543" s="230"/>
      <c r="CG543" s="265"/>
      <c r="CH543" s="414">
        <f>'July 1 to 15, 2018'!BO50</f>
        <v>0</v>
      </c>
      <c r="CI543" s="414"/>
      <c r="CJ543" s="414"/>
      <c r="CK543" s="414"/>
      <c r="CL543" s="420"/>
      <c r="CM543" s="230"/>
    </row>
    <row r="544" spans="2:91" ht="12.75" customHeight="1" x14ac:dyDescent="0.2">
      <c r="B544" s="266"/>
      <c r="C544" s="266" t="s">
        <v>180</v>
      </c>
      <c r="D544" s="240"/>
      <c r="E544" s="240"/>
      <c r="F544" s="240"/>
      <c r="G544" s="240"/>
      <c r="H544" s="268"/>
      <c r="I544" s="268"/>
      <c r="J544" s="268"/>
      <c r="K544" s="268"/>
      <c r="L544" s="414">
        <f>'July 1 to 15, 2018'!BF49</f>
        <v>0</v>
      </c>
      <c r="M544" s="415"/>
      <c r="N544" s="415"/>
      <c r="O544" s="415"/>
      <c r="P544" s="239"/>
      <c r="Q544" s="265"/>
      <c r="R544" s="239"/>
      <c r="S544" s="239"/>
      <c r="T544" s="239"/>
      <c r="U544" s="239"/>
      <c r="V544" s="239"/>
      <c r="W544" s="239"/>
      <c r="X544" s="230"/>
      <c r="Y544" s="239"/>
      <c r="Z544" s="239"/>
      <c r="AA544" s="233"/>
      <c r="AB544" s="277" t="s">
        <v>883</v>
      </c>
      <c r="AC544" s="241"/>
      <c r="AD544" s="239"/>
      <c r="AE544" s="239"/>
      <c r="AF544" s="239"/>
      <c r="AG544" s="241"/>
      <c r="AH544" s="241"/>
      <c r="AI544" s="241"/>
      <c r="AJ544" s="241"/>
      <c r="AK544" s="239"/>
      <c r="AL544" s="230"/>
      <c r="AM544" s="265"/>
      <c r="AN544" s="414">
        <f>'July 1 to 15, 2018'!BN49</f>
        <v>0</v>
      </c>
      <c r="AO544" s="414"/>
      <c r="AP544" s="414"/>
      <c r="AQ544" s="414"/>
      <c r="AR544" s="420"/>
      <c r="AS544" s="230"/>
      <c r="AV544" s="266"/>
      <c r="AW544" s="266" t="s">
        <v>180</v>
      </c>
      <c r="AX544" s="240"/>
      <c r="AY544" s="240"/>
      <c r="AZ544" s="240"/>
      <c r="BA544" s="240"/>
      <c r="BB544" s="268"/>
      <c r="BC544" s="268"/>
      <c r="BD544" s="268"/>
      <c r="BE544" s="268"/>
      <c r="BF544" s="414">
        <f>'July 1 to 15, 2018'!BF50</f>
        <v>0</v>
      </c>
      <c r="BG544" s="415"/>
      <c r="BH544" s="415"/>
      <c r="BI544" s="415"/>
      <c r="BJ544" s="239"/>
      <c r="BK544" s="265"/>
      <c r="BL544" s="239"/>
      <c r="BM544" s="239"/>
      <c r="BN544" s="239"/>
      <c r="BO544" s="239"/>
      <c r="BP544" s="239"/>
      <c r="BQ544" s="239"/>
      <c r="BR544" s="230"/>
      <c r="BS544" s="239"/>
      <c r="BT544" s="239"/>
      <c r="BU544" s="233"/>
      <c r="BV544" s="277" t="s">
        <v>883</v>
      </c>
      <c r="BW544" s="241"/>
      <c r="BX544" s="239"/>
      <c r="BY544" s="239"/>
      <c r="BZ544" s="239"/>
      <c r="CA544" s="241"/>
      <c r="CB544" s="241"/>
      <c r="CC544" s="241"/>
      <c r="CD544" s="241"/>
      <c r="CE544" s="239"/>
      <c r="CF544" s="230"/>
      <c r="CG544" s="265"/>
      <c r="CH544" s="414">
        <f>'July 1 to 15, 2018'!BN50</f>
        <v>0</v>
      </c>
      <c r="CI544" s="414"/>
      <c r="CJ544" s="414"/>
      <c r="CK544" s="414"/>
      <c r="CL544" s="420"/>
      <c r="CM544" s="230"/>
    </row>
    <row r="545" spans="2:91" ht="12.75" customHeight="1" x14ac:dyDescent="0.2">
      <c r="B545" s="266"/>
      <c r="C545" s="274" t="s">
        <v>179</v>
      </c>
      <c r="D545" s="275"/>
      <c r="E545" s="275"/>
      <c r="F545" s="275"/>
      <c r="G545" s="275"/>
      <c r="H545" s="276"/>
      <c r="I545" s="276"/>
      <c r="J545" s="276"/>
      <c r="K545" s="276"/>
      <c r="L545" s="402">
        <f>'July 1 to 15, 2018'!BE49</f>
        <v>0</v>
      </c>
      <c r="M545" s="403"/>
      <c r="N545" s="403"/>
      <c r="O545" s="403"/>
      <c r="P545" s="252"/>
      <c r="Q545" s="253"/>
      <c r="R545" s="252"/>
      <c r="S545" s="252"/>
      <c r="T545" s="252"/>
      <c r="U545" s="252"/>
      <c r="V545" s="252"/>
      <c r="W545" s="252"/>
      <c r="X545" s="254"/>
      <c r="Y545" s="239"/>
      <c r="Z545" s="239"/>
      <c r="AA545" s="233"/>
      <c r="AB545" s="241"/>
      <c r="AC545" s="241"/>
      <c r="AD545" s="239"/>
      <c r="AE545" s="239"/>
      <c r="AF545" s="239"/>
      <c r="AG545" s="241"/>
      <c r="AH545" s="241"/>
      <c r="AI545" s="241"/>
      <c r="AJ545" s="241"/>
      <c r="AK545" s="239"/>
      <c r="AL545" s="230"/>
      <c r="AM545" s="265"/>
      <c r="AN545" s="239"/>
      <c r="AO545" s="239"/>
      <c r="AP545" s="239"/>
      <c r="AQ545" s="239"/>
      <c r="AR545" s="230"/>
      <c r="AS545" s="230"/>
      <c r="AV545" s="266"/>
      <c r="AW545" s="274" t="s">
        <v>179</v>
      </c>
      <c r="AX545" s="275"/>
      <c r="AY545" s="275"/>
      <c r="AZ545" s="275"/>
      <c r="BA545" s="275"/>
      <c r="BB545" s="276"/>
      <c r="BC545" s="276"/>
      <c r="BD545" s="276"/>
      <c r="BE545" s="276"/>
      <c r="BF545" s="402">
        <f>'July 1 to 15, 2018'!BE50</f>
        <v>0</v>
      </c>
      <c r="BG545" s="403"/>
      <c r="BH545" s="403"/>
      <c r="BI545" s="403"/>
      <c r="BJ545" s="252"/>
      <c r="BK545" s="253"/>
      <c r="BL545" s="252"/>
      <c r="BM545" s="252"/>
      <c r="BN545" s="252"/>
      <c r="BO545" s="252"/>
      <c r="BP545" s="252"/>
      <c r="BQ545" s="252"/>
      <c r="BR545" s="254"/>
      <c r="BS545" s="239"/>
      <c r="BT545" s="239"/>
      <c r="BU545" s="233"/>
      <c r="BV545" s="277"/>
      <c r="BW545" s="241"/>
      <c r="BX545" s="239"/>
      <c r="BY545" s="239"/>
      <c r="BZ545" s="239"/>
      <c r="CA545" s="241"/>
      <c r="CB545" s="241"/>
      <c r="CC545" s="241"/>
      <c r="CD545" s="241"/>
      <c r="CE545" s="239"/>
      <c r="CF545" s="230"/>
      <c r="CG545" s="265"/>
      <c r="CH545" s="239"/>
      <c r="CI545" s="239"/>
      <c r="CJ545" s="239"/>
      <c r="CK545" s="239"/>
      <c r="CL545" s="230"/>
      <c r="CM545" s="230"/>
    </row>
    <row r="546" spans="2:91" ht="12.75" customHeight="1" x14ac:dyDescent="0.2">
      <c r="B546" s="266"/>
      <c r="C546" s="269" t="s">
        <v>147</v>
      </c>
      <c r="D546" s="270"/>
      <c r="E546" s="270"/>
      <c r="F546" s="270"/>
      <c r="G546" s="270"/>
      <c r="H546" s="293"/>
      <c r="I546" s="293"/>
      <c r="J546" s="293"/>
      <c r="K546" s="293"/>
      <c r="L546" s="412">
        <f>L547+L548</f>
        <v>0</v>
      </c>
      <c r="M546" s="413"/>
      <c r="N546" s="413"/>
      <c r="O546" s="413"/>
      <c r="P546" s="413"/>
      <c r="Q546" s="245"/>
      <c r="R546" s="412">
        <f>SUM(Payslip!R547:U550)</f>
        <v>0</v>
      </c>
      <c r="S546" s="413"/>
      <c r="T546" s="413"/>
      <c r="U546" s="413"/>
      <c r="V546" s="413"/>
      <c r="W546" s="244"/>
      <c r="X546" s="246"/>
      <c r="Y546" s="239"/>
      <c r="Z546" s="239"/>
      <c r="AA546" s="233"/>
      <c r="AB546" s="241"/>
      <c r="AC546" s="241"/>
      <c r="AD546" s="239"/>
      <c r="AE546" s="239"/>
      <c r="AF546" s="239"/>
      <c r="AG546" s="241"/>
      <c r="AH546" s="241"/>
      <c r="AI546" s="241"/>
      <c r="AJ546" s="241"/>
      <c r="AK546" s="239"/>
      <c r="AL546" s="230"/>
      <c r="AM546" s="265"/>
      <c r="AN546" s="239"/>
      <c r="AO546" s="239"/>
      <c r="AP546" s="239"/>
      <c r="AQ546" s="239"/>
      <c r="AR546" s="230"/>
      <c r="AS546" s="230"/>
      <c r="AV546" s="266"/>
      <c r="AW546" s="269" t="s">
        <v>147</v>
      </c>
      <c r="AX546" s="270"/>
      <c r="AY546" s="270"/>
      <c r="AZ546" s="270"/>
      <c r="BA546" s="270"/>
      <c r="BB546" s="293"/>
      <c r="BC546" s="293"/>
      <c r="BD546" s="293"/>
      <c r="BE546" s="293"/>
      <c r="BF546" s="412">
        <f>BF547+BF548</f>
        <v>0</v>
      </c>
      <c r="BG546" s="413"/>
      <c r="BH546" s="413"/>
      <c r="BI546" s="413"/>
      <c r="BJ546" s="413"/>
      <c r="BK546" s="245"/>
      <c r="BL546" s="412">
        <f>SUM(Payslip!BL547:BO550)</f>
        <v>0</v>
      </c>
      <c r="BM546" s="413"/>
      <c r="BN546" s="413"/>
      <c r="BO546" s="413"/>
      <c r="BP546" s="413"/>
      <c r="BQ546" s="244"/>
      <c r="BR546" s="246"/>
      <c r="BS546" s="239"/>
      <c r="BT546" s="239"/>
      <c r="BU546" s="233"/>
      <c r="BV546" s="277"/>
      <c r="BW546" s="241"/>
      <c r="BX546" s="239"/>
      <c r="BY546" s="239"/>
      <c r="BZ546" s="239"/>
      <c r="CA546" s="241"/>
      <c r="CB546" s="241"/>
      <c r="CC546" s="241"/>
      <c r="CD546" s="241"/>
      <c r="CE546" s="239"/>
      <c r="CF546" s="230"/>
      <c r="CG546" s="265"/>
      <c r="CH546" s="239"/>
      <c r="CI546" s="239"/>
      <c r="CJ546" s="239"/>
      <c r="CK546" s="239"/>
      <c r="CL546" s="230"/>
      <c r="CM546" s="230"/>
    </row>
    <row r="547" spans="2:91" ht="12.75" customHeight="1" x14ac:dyDescent="0.2">
      <c r="B547" s="266"/>
      <c r="C547" s="266" t="s">
        <v>148</v>
      </c>
      <c r="D547" s="240"/>
      <c r="E547" s="240"/>
      <c r="F547" s="240"/>
      <c r="G547" s="240"/>
      <c r="H547" s="268"/>
      <c r="I547" s="268"/>
      <c r="J547" s="268"/>
      <c r="K547" s="268"/>
      <c r="L547" s="414">
        <f>'July 1 to 15, 2018'!AU49</f>
        <v>0</v>
      </c>
      <c r="M547" s="415"/>
      <c r="N547" s="415"/>
      <c r="O547" s="415"/>
      <c r="P547" s="239"/>
      <c r="Q547" s="265"/>
      <c r="R547" s="414">
        <f>'July 1 to 15, 2018'!AV49</f>
        <v>0</v>
      </c>
      <c r="S547" s="415"/>
      <c r="T547" s="415"/>
      <c r="U547" s="415"/>
      <c r="V547" s="239"/>
      <c r="W547" s="239"/>
      <c r="X547" s="230"/>
      <c r="Y547" s="239"/>
      <c r="Z547" s="239"/>
      <c r="AA547" s="272"/>
      <c r="AB547" s="273"/>
      <c r="AC547" s="273"/>
      <c r="AD547" s="252"/>
      <c r="AE547" s="252"/>
      <c r="AF547" s="252"/>
      <c r="AG547" s="273"/>
      <c r="AH547" s="273"/>
      <c r="AI547" s="273"/>
      <c r="AJ547" s="273"/>
      <c r="AK547" s="252"/>
      <c r="AL547" s="254"/>
      <c r="AM547" s="253"/>
      <c r="AN547" s="252"/>
      <c r="AO547" s="252"/>
      <c r="AP547" s="252"/>
      <c r="AQ547" s="252"/>
      <c r="AR547" s="254"/>
      <c r="AS547" s="230"/>
      <c r="AV547" s="266"/>
      <c r="AW547" s="266" t="s">
        <v>148</v>
      </c>
      <c r="AX547" s="240"/>
      <c r="AY547" s="240"/>
      <c r="AZ547" s="240"/>
      <c r="BA547" s="240"/>
      <c r="BB547" s="268"/>
      <c r="BC547" s="268"/>
      <c r="BD547" s="268"/>
      <c r="BE547" s="268"/>
      <c r="BF547" s="414">
        <f>'July 1 to 15, 2018'!AU50</f>
        <v>0</v>
      </c>
      <c r="BG547" s="415"/>
      <c r="BH547" s="415"/>
      <c r="BI547" s="415"/>
      <c r="BJ547" s="239"/>
      <c r="BK547" s="265"/>
      <c r="BL547" s="414">
        <f>'July 1 to 15, 2018'!AV50</f>
        <v>0</v>
      </c>
      <c r="BM547" s="415"/>
      <c r="BN547" s="415"/>
      <c r="BO547" s="415"/>
      <c r="BP547" s="239"/>
      <c r="BQ547" s="239"/>
      <c r="BR547" s="230"/>
      <c r="BS547" s="239"/>
      <c r="BT547" s="239"/>
      <c r="BU547" s="272"/>
      <c r="BV547" s="273"/>
      <c r="BW547" s="273"/>
      <c r="BX547" s="252"/>
      <c r="BY547" s="252"/>
      <c r="BZ547" s="252"/>
      <c r="CA547" s="273"/>
      <c r="CB547" s="273"/>
      <c r="CC547" s="273"/>
      <c r="CD547" s="273"/>
      <c r="CE547" s="252"/>
      <c r="CF547" s="254"/>
      <c r="CG547" s="253"/>
      <c r="CH547" s="252"/>
      <c r="CI547" s="252"/>
      <c r="CJ547" s="252"/>
      <c r="CK547" s="252"/>
      <c r="CL547" s="254"/>
      <c r="CM547" s="230"/>
    </row>
    <row r="548" spans="2:91" ht="12.75" customHeight="1" x14ac:dyDescent="0.2">
      <c r="B548" s="266"/>
      <c r="C548" s="266" t="s">
        <v>150</v>
      </c>
      <c r="D548" s="240"/>
      <c r="E548" s="240"/>
      <c r="F548" s="240"/>
      <c r="G548" s="240"/>
      <c r="H548" s="268"/>
      <c r="I548" s="268"/>
      <c r="J548" s="268"/>
      <c r="K548" s="268"/>
      <c r="L548" s="414">
        <f>'July 1 to 15, 2018'!AY49</f>
        <v>0</v>
      </c>
      <c r="M548" s="415"/>
      <c r="N548" s="415"/>
      <c r="O548" s="415"/>
      <c r="P548" s="239"/>
      <c r="Q548" s="265"/>
      <c r="R548" s="414">
        <f>'July 1 to 15, 2018'!AZ49</f>
        <v>0</v>
      </c>
      <c r="S548" s="415"/>
      <c r="T548" s="415"/>
      <c r="U548" s="415"/>
      <c r="V548" s="239"/>
      <c r="W548" s="239"/>
      <c r="X548" s="230"/>
      <c r="Y548" s="239"/>
      <c r="Z548" s="239"/>
      <c r="AA548" s="261" t="s">
        <v>83</v>
      </c>
      <c r="AB548" s="262"/>
      <c r="AC548" s="262"/>
      <c r="AD548" s="244"/>
      <c r="AE548" s="244"/>
      <c r="AF548" s="244"/>
      <c r="AG548" s="262"/>
      <c r="AH548" s="262"/>
      <c r="AI548" s="262"/>
      <c r="AJ548" s="262"/>
      <c r="AK548" s="244"/>
      <c r="AL548" s="246"/>
      <c r="AM548" s="245"/>
      <c r="AN548" s="404">
        <f>'July 1 to 15, 2018'!BP49</f>
        <v>0</v>
      </c>
      <c r="AO548" s="404"/>
      <c r="AP548" s="404"/>
      <c r="AQ548" s="404"/>
      <c r="AR548" s="416"/>
      <c r="AS548" s="230"/>
      <c r="AV548" s="266"/>
      <c r="AW548" s="266" t="s">
        <v>150</v>
      </c>
      <c r="AX548" s="240"/>
      <c r="AY548" s="240"/>
      <c r="AZ548" s="240"/>
      <c r="BA548" s="240"/>
      <c r="BB548" s="268"/>
      <c r="BC548" s="268"/>
      <c r="BD548" s="268"/>
      <c r="BE548" s="268"/>
      <c r="BF548" s="414">
        <f>'July 1 to 15, 2018'!AY50</f>
        <v>0</v>
      </c>
      <c r="BG548" s="415"/>
      <c r="BH548" s="415"/>
      <c r="BI548" s="415"/>
      <c r="BJ548" s="239"/>
      <c r="BK548" s="265"/>
      <c r="BL548" s="414">
        <f>'July 1 to 15, 2018'!AZ50</f>
        <v>0</v>
      </c>
      <c r="BM548" s="415"/>
      <c r="BN548" s="415"/>
      <c r="BO548" s="415"/>
      <c r="BP548" s="239"/>
      <c r="BQ548" s="239"/>
      <c r="BR548" s="230"/>
      <c r="BS548" s="239"/>
      <c r="BT548" s="239"/>
      <c r="BU548" s="261" t="s">
        <v>83</v>
      </c>
      <c r="BV548" s="262"/>
      <c r="BW548" s="262"/>
      <c r="BX548" s="244"/>
      <c r="BY548" s="244"/>
      <c r="BZ548" s="244"/>
      <c r="CA548" s="262"/>
      <c r="CB548" s="262"/>
      <c r="CC548" s="262"/>
      <c r="CD548" s="262"/>
      <c r="CE548" s="244"/>
      <c r="CF548" s="246"/>
      <c r="CG548" s="245"/>
      <c r="CH548" s="404">
        <f>'July 1 to 15, 2018'!BP50</f>
        <v>0</v>
      </c>
      <c r="CI548" s="404"/>
      <c r="CJ548" s="404"/>
      <c r="CK548" s="404"/>
      <c r="CL548" s="416"/>
      <c r="CM548" s="230"/>
    </row>
    <row r="549" spans="2:91" ht="12.75" customHeight="1" x14ac:dyDescent="0.2">
      <c r="B549" s="266"/>
      <c r="C549" s="266" t="s">
        <v>151</v>
      </c>
      <c r="D549" s="240"/>
      <c r="E549" s="240"/>
      <c r="F549" s="240"/>
      <c r="G549" s="240"/>
      <c r="H549" s="268"/>
      <c r="I549" s="268"/>
      <c r="J549" s="268"/>
      <c r="K549" s="268"/>
      <c r="L549" s="414">
        <f>'July 1 to 15, 2018'!AW49</f>
        <v>0</v>
      </c>
      <c r="M549" s="415"/>
      <c r="N549" s="415"/>
      <c r="O549" s="415"/>
      <c r="P549" s="239"/>
      <c r="Q549" s="265"/>
      <c r="R549" s="414">
        <f>'July 1 to 15, 2018'!AX49</f>
        <v>0</v>
      </c>
      <c r="S549" s="415"/>
      <c r="T549" s="415"/>
      <c r="U549" s="415"/>
      <c r="V549" s="239"/>
      <c r="W549" s="239"/>
      <c r="X549" s="230"/>
      <c r="Y549" s="239"/>
      <c r="Z549" s="239"/>
      <c r="AA549" s="233"/>
      <c r="AB549" s="241"/>
      <c r="AC549" s="241"/>
      <c r="AD549" s="239"/>
      <c r="AE549" s="239"/>
      <c r="AF549" s="239"/>
      <c r="AG549" s="241"/>
      <c r="AH549" s="241"/>
      <c r="AI549" s="241"/>
      <c r="AJ549" s="241"/>
      <c r="AK549" s="239"/>
      <c r="AL549" s="230"/>
      <c r="AM549" s="265"/>
      <c r="AN549" s="239"/>
      <c r="AO549" s="239"/>
      <c r="AP549" s="239"/>
      <c r="AQ549" s="239"/>
      <c r="AR549" s="230"/>
      <c r="AS549" s="230"/>
      <c r="AV549" s="266"/>
      <c r="AW549" s="266" t="s">
        <v>151</v>
      </c>
      <c r="AX549" s="240"/>
      <c r="AY549" s="240"/>
      <c r="AZ549" s="240"/>
      <c r="BA549" s="240"/>
      <c r="BB549" s="268"/>
      <c r="BC549" s="268"/>
      <c r="BD549" s="268"/>
      <c r="BE549" s="268"/>
      <c r="BF549" s="414">
        <f>'July 1 to 15, 2018'!AW50</f>
        <v>0</v>
      </c>
      <c r="BG549" s="415"/>
      <c r="BH549" s="415"/>
      <c r="BI549" s="415"/>
      <c r="BJ549" s="239"/>
      <c r="BK549" s="265"/>
      <c r="BL549" s="414">
        <f>'July 1 to 15, 2018'!AX50</f>
        <v>0</v>
      </c>
      <c r="BM549" s="415"/>
      <c r="BN549" s="415"/>
      <c r="BO549" s="415"/>
      <c r="BP549" s="239"/>
      <c r="BQ549" s="239"/>
      <c r="BR549" s="230"/>
      <c r="BS549" s="239"/>
      <c r="BT549" s="239"/>
      <c r="BU549" s="233"/>
      <c r="BV549" s="241"/>
      <c r="BW549" s="241"/>
      <c r="BX549" s="239"/>
      <c r="BY549" s="239"/>
      <c r="BZ549" s="239"/>
      <c r="CA549" s="241"/>
      <c r="CB549" s="241"/>
      <c r="CC549" s="241"/>
      <c r="CD549" s="241"/>
      <c r="CE549" s="239"/>
      <c r="CF549" s="230"/>
      <c r="CG549" s="265"/>
      <c r="CH549" s="239"/>
      <c r="CI549" s="239"/>
      <c r="CJ549" s="239"/>
      <c r="CK549" s="239"/>
      <c r="CL549" s="230"/>
      <c r="CM549" s="230"/>
    </row>
    <row r="550" spans="2:91" ht="12.75" customHeight="1" x14ac:dyDescent="0.2">
      <c r="B550" s="266"/>
      <c r="C550" s="274" t="s">
        <v>152</v>
      </c>
      <c r="D550" s="275"/>
      <c r="E550" s="275"/>
      <c r="F550" s="275"/>
      <c r="G550" s="275"/>
      <c r="H550" s="276"/>
      <c r="I550" s="276"/>
      <c r="J550" s="276"/>
      <c r="K550" s="276"/>
      <c r="L550" s="402">
        <f>'July 1 to 15, 2018'!BA49</f>
        <v>0</v>
      </c>
      <c r="M550" s="403"/>
      <c r="N550" s="403"/>
      <c r="O550" s="403"/>
      <c r="P550" s="252"/>
      <c r="Q550" s="253"/>
      <c r="R550" s="402">
        <f>'July 1 to 15, 2018'!BB49</f>
        <v>0</v>
      </c>
      <c r="S550" s="403"/>
      <c r="T550" s="403"/>
      <c r="U550" s="403"/>
      <c r="V550" s="252"/>
      <c r="W550" s="252"/>
      <c r="X550" s="254"/>
      <c r="Y550" s="239"/>
      <c r="Z550" s="239"/>
      <c r="AA550" s="272"/>
      <c r="AB550" s="273"/>
      <c r="AC550" s="273"/>
      <c r="AD550" s="252"/>
      <c r="AE550" s="252"/>
      <c r="AF550" s="252"/>
      <c r="AG550" s="273"/>
      <c r="AH550" s="273"/>
      <c r="AI550" s="273"/>
      <c r="AJ550" s="273"/>
      <c r="AK550" s="252"/>
      <c r="AL550" s="254"/>
      <c r="AM550" s="253"/>
      <c r="AN550" s="252"/>
      <c r="AO550" s="252"/>
      <c r="AP550" s="252"/>
      <c r="AQ550" s="252"/>
      <c r="AR550" s="254"/>
      <c r="AS550" s="230"/>
      <c r="AV550" s="266"/>
      <c r="AW550" s="274" t="s">
        <v>152</v>
      </c>
      <c r="AX550" s="275"/>
      <c r="AY550" s="275"/>
      <c r="AZ550" s="275"/>
      <c r="BA550" s="275"/>
      <c r="BB550" s="276"/>
      <c r="BC550" s="276"/>
      <c r="BD550" s="276"/>
      <c r="BE550" s="276"/>
      <c r="BF550" s="402">
        <f>'July 1 to 15, 2018'!BA50</f>
        <v>0</v>
      </c>
      <c r="BG550" s="403"/>
      <c r="BH550" s="403"/>
      <c r="BI550" s="403"/>
      <c r="BJ550" s="252"/>
      <c r="BK550" s="253"/>
      <c r="BL550" s="402">
        <f>'July 1 to 15, 2018'!BB50</f>
        <v>0</v>
      </c>
      <c r="BM550" s="403"/>
      <c r="BN550" s="403"/>
      <c r="BO550" s="403"/>
      <c r="BP550" s="252"/>
      <c r="BQ550" s="252"/>
      <c r="BR550" s="254"/>
      <c r="BS550" s="239"/>
      <c r="BT550" s="239"/>
      <c r="BU550" s="272"/>
      <c r="BV550" s="273"/>
      <c r="BW550" s="273"/>
      <c r="BX550" s="252"/>
      <c r="BY550" s="252"/>
      <c r="BZ550" s="252"/>
      <c r="CA550" s="273"/>
      <c r="CB550" s="273"/>
      <c r="CC550" s="273"/>
      <c r="CD550" s="273"/>
      <c r="CE550" s="252"/>
      <c r="CF550" s="254"/>
      <c r="CG550" s="253"/>
      <c r="CH550" s="252"/>
      <c r="CI550" s="252"/>
      <c r="CJ550" s="252"/>
      <c r="CK550" s="252"/>
      <c r="CL550" s="254"/>
      <c r="CM550" s="230"/>
    </row>
    <row r="551" spans="2:91" ht="12.75" customHeight="1" x14ac:dyDescent="0.2">
      <c r="B551" s="266"/>
      <c r="C551" s="269" t="s">
        <v>153</v>
      </c>
      <c r="D551" s="270"/>
      <c r="E551" s="270"/>
      <c r="F551" s="270"/>
      <c r="G551" s="270"/>
      <c r="H551" s="293"/>
      <c r="I551" s="293"/>
      <c r="J551" s="293"/>
      <c r="K551" s="293"/>
      <c r="L551" s="293"/>
      <c r="M551" s="293"/>
      <c r="N551" s="293"/>
      <c r="O551" s="293"/>
      <c r="P551" s="293"/>
      <c r="Q551" s="245"/>
      <c r="R551" s="404">
        <f>'July 1 to 15, 2018'!BD49</f>
        <v>0</v>
      </c>
      <c r="S551" s="404"/>
      <c r="T551" s="404"/>
      <c r="U551" s="404"/>
      <c r="V551" s="404"/>
      <c r="W551" s="244"/>
      <c r="X551" s="246"/>
      <c r="Y551" s="239"/>
      <c r="Z551" s="239"/>
      <c r="AA551" s="279" t="s">
        <v>186</v>
      </c>
      <c r="AB551" s="256"/>
      <c r="AC551" s="256"/>
      <c r="AD551" s="257"/>
      <c r="AE551" s="257"/>
      <c r="AF551" s="257"/>
      <c r="AG551" s="256"/>
      <c r="AH551" s="280"/>
      <c r="AI551" s="280"/>
      <c r="AJ551" s="280"/>
      <c r="AK551" s="257"/>
      <c r="AL551" s="257"/>
      <c r="AM551" s="258"/>
      <c r="AN551" s="405">
        <f>AN535+AN537+AN538+AN539+AN542+AN543+AN544+AN548</f>
        <v>0</v>
      </c>
      <c r="AO551" s="405"/>
      <c r="AP551" s="405"/>
      <c r="AQ551" s="405"/>
      <c r="AR551" s="406"/>
      <c r="AS551" s="230"/>
      <c r="AV551" s="266"/>
      <c r="AW551" s="269" t="s">
        <v>153</v>
      </c>
      <c r="AX551" s="270"/>
      <c r="AY551" s="270"/>
      <c r="AZ551" s="270"/>
      <c r="BA551" s="270"/>
      <c r="BB551" s="293"/>
      <c r="BC551" s="293"/>
      <c r="BD551" s="293"/>
      <c r="BE551" s="293"/>
      <c r="BF551" s="293"/>
      <c r="BG551" s="293"/>
      <c r="BH551" s="293"/>
      <c r="BI551" s="293"/>
      <c r="BJ551" s="293"/>
      <c r="BK551" s="245"/>
      <c r="BL551" s="404">
        <f>'July 1 to 15, 2018'!BD50</f>
        <v>0</v>
      </c>
      <c r="BM551" s="404"/>
      <c r="BN551" s="404"/>
      <c r="BO551" s="404"/>
      <c r="BP551" s="404"/>
      <c r="BQ551" s="244"/>
      <c r="BR551" s="246"/>
      <c r="BS551" s="239"/>
      <c r="BT551" s="239"/>
      <c r="BU551" s="279" t="s">
        <v>186</v>
      </c>
      <c r="BV551" s="256"/>
      <c r="BW551" s="256"/>
      <c r="BX551" s="257"/>
      <c r="BY551" s="257"/>
      <c r="BZ551" s="257"/>
      <c r="CA551" s="256"/>
      <c r="CB551" s="280"/>
      <c r="CC551" s="280"/>
      <c r="CD551" s="280"/>
      <c r="CE551" s="257"/>
      <c r="CF551" s="257"/>
      <c r="CG551" s="258"/>
      <c r="CH551" s="405">
        <f>CH535+CH537+CH538+CH539+CH542+CH543+CH544+CH548</f>
        <v>0</v>
      </c>
      <c r="CI551" s="405"/>
      <c r="CJ551" s="405"/>
      <c r="CK551" s="405"/>
      <c r="CL551" s="406"/>
      <c r="CM551" s="230"/>
    </row>
    <row r="552" spans="2:91" ht="12.75" customHeight="1" x14ac:dyDescent="0.2">
      <c r="B552" s="266"/>
      <c r="C552" s="281"/>
      <c r="D552" s="275"/>
      <c r="E552" s="275"/>
      <c r="F552" s="275"/>
      <c r="G552" s="275"/>
      <c r="H552" s="276"/>
      <c r="I552" s="276"/>
      <c r="J552" s="276"/>
      <c r="K552" s="276"/>
      <c r="L552" s="402">
        <f>'July 1 to 15, 2018'!BC49</f>
        <v>0</v>
      </c>
      <c r="M552" s="403"/>
      <c r="N552" s="403"/>
      <c r="O552" s="403"/>
      <c r="P552" s="276"/>
      <c r="Q552" s="253"/>
      <c r="R552" s="252"/>
      <c r="S552" s="252"/>
      <c r="T552" s="252"/>
      <c r="U552" s="252"/>
      <c r="V552" s="252"/>
      <c r="W552" s="252"/>
      <c r="X552" s="254"/>
      <c r="Y552" s="239"/>
      <c r="Z552" s="239"/>
      <c r="AA552" s="189"/>
      <c r="AB552" s="189"/>
      <c r="AC552" s="189"/>
      <c r="AG552" s="189"/>
      <c r="AH552" s="189"/>
      <c r="AI552" s="189"/>
      <c r="AJ552" s="189"/>
      <c r="AK552" s="239"/>
      <c r="AL552" s="239"/>
      <c r="AM552" s="239"/>
      <c r="AN552" s="239"/>
      <c r="AO552" s="239"/>
      <c r="AP552" s="239"/>
      <c r="AQ552" s="239"/>
      <c r="AR552" s="239"/>
      <c r="AS552" s="230"/>
      <c r="AV552" s="266"/>
      <c r="AW552" s="281"/>
      <c r="AX552" s="275"/>
      <c r="AY552" s="275"/>
      <c r="AZ552" s="275"/>
      <c r="BA552" s="275"/>
      <c r="BB552" s="276"/>
      <c r="BC552" s="276"/>
      <c r="BD552" s="276"/>
      <c r="BE552" s="276"/>
      <c r="BF552" s="402">
        <f>'July 1 to 15, 2018'!BC50</f>
        <v>0</v>
      </c>
      <c r="BG552" s="403"/>
      <c r="BH552" s="403"/>
      <c r="BI552" s="403"/>
      <c r="BJ552" s="276"/>
      <c r="BK552" s="253"/>
      <c r="BL552" s="252"/>
      <c r="BM552" s="252"/>
      <c r="BN552" s="252"/>
      <c r="BO552" s="252"/>
      <c r="BP552" s="252"/>
      <c r="BQ552" s="252"/>
      <c r="BR552" s="254"/>
      <c r="BS552" s="239"/>
      <c r="BT552" s="239"/>
      <c r="BU552" s="189"/>
      <c r="BV552" s="189"/>
      <c r="BW552" s="189"/>
      <c r="CA552" s="189"/>
      <c r="CB552" s="189"/>
      <c r="CC552" s="189"/>
      <c r="CD552" s="189"/>
      <c r="CE552" s="239"/>
      <c r="CF552" s="239"/>
      <c r="CG552" s="239"/>
      <c r="CH552" s="239"/>
      <c r="CI552" s="239"/>
      <c r="CJ552" s="239"/>
      <c r="CK552" s="239"/>
      <c r="CL552" s="239"/>
      <c r="CM552" s="230"/>
    </row>
    <row r="553" spans="2:91" ht="12.75" customHeight="1" x14ac:dyDescent="0.2">
      <c r="B553" s="266"/>
      <c r="C553" s="282" t="s">
        <v>154</v>
      </c>
      <c r="D553" s="283"/>
      <c r="E553" s="283"/>
      <c r="F553" s="283"/>
      <c r="G553" s="283"/>
      <c r="H553" s="284"/>
      <c r="I553" s="284"/>
      <c r="J553" s="284"/>
      <c r="K553" s="284"/>
      <c r="L553" s="284"/>
      <c r="M553" s="284"/>
      <c r="N553" s="284"/>
      <c r="O553" s="284"/>
      <c r="P553" s="257"/>
      <c r="Q553" s="258"/>
      <c r="R553" s="405">
        <f>'July 1 to 15, 2018'!AR49</f>
        <v>0</v>
      </c>
      <c r="S553" s="405"/>
      <c r="T553" s="405"/>
      <c r="U553" s="405"/>
      <c r="V553" s="405"/>
      <c r="W553" s="257"/>
      <c r="X553" s="260"/>
      <c r="Y553" s="239"/>
      <c r="Z553" s="239"/>
      <c r="AA553" s="189"/>
      <c r="AB553" s="189"/>
      <c r="AC553" s="189"/>
      <c r="AG553" s="189"/>
      <c r="AH553" s="189"/>
      <c r="AI553" s="189"/>
      <c r="AJ553" s="189"/>
      <c r="AK553" s="239"/>
      <c r="AL553" s="239"/>
      <c r="AM553" s="239"/>
      <c r="AN553" s="239"/>
      <c r="AO553" s="239"/>
      <c r="AP553" s="239"/>
      <c r="AQ553" s="239"/>
      <c r="AR553" s="239"/>
      <c r="AS553" s="230"/>
      <c r="AV553" s="266"/>
      <c r="AW553" s="282" t="s">
        <v>154</v>
      </c>
      <c r="AX553" s="283"/>
      <c r="AY553" s="283"/>
      <c r="AZ553" s="283"/>
      <c r="BA553" s="283"/>
      <c r="BB553" s="284"/>
      <c r="BC553" s="284"/>
      <c r="BD553" s="284"/>
      <c r="BE553" s="284"/>
      <c r="BF553" s="284"/>
      <c r="BG553" s="284"/>
      <c r="BH553" s="284"/>
      <c r="BI553" s="284"/>
      <c r="BJ553" s="257"/>
      <c r="BK553" s="258"/>
      <c r="BL553" s="405">
        <f>'July 1 to 15, 2018'!AR50</f>
        <v>0</v>
      </c>
      <c r="BM553" s="405"/>
      <c r="BN553" s="405"/>
      <c r="BO553" s="405"/>
      <c r="BP553" s="405"/>
      <c r="BQ553" s="257"/>
      <c r="BR553" s="260"/>
      <c r="BS553" s="239"/>
      <c r="BT553" s="239"/>
      <c r="BU553" s="189"/>
      <c r="BV553" s="189"/>
      <c r="BW553" s="189"/>
      <c r="CA553" s="189"/>
      <c r="CB553" s="189"/>
      <c r="CC553" s="189"/>
      <c r="CD553" s="189"/>
      <c r="CE553" s="239"/>
      <c r="CF553" s="239"/>
      <c r="CG553" s="239"/>
      <c r="CH553" s="239"/>
      <c r="CI553" s="239"/>
      <c r="CJ553" s="239"/>
      <c r="CK553" s="239"/>
      <c r="CL553" s="239"/>
      <c r="CM553" s="230"/>
    </row>
    <row r="554" spans="2:91" ht="12.75" customHeight="1" x14ac:dyDescent="0.2">
      <c r="B554" s="266"/>
      <c r="C554" s="241"/>
      <c r="D554" s="241"/>
      <c r="E554" s="241"/>
      <c r="F554" s="241"/>
      <c r="G554" s="241"/>
      <c r="H554" s="241"/>
      <c r="I554" s="241"/>
      <c r="J554" s="241"/>
      <c r="K554" s="241"/>
      <c r="L554" s="241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  <c r="AA554" s="189"/>
      <c r="AB554" s="189"/>
      <c r="AC554" s="189"/>
      <c r="AG554" s="189"/>
      <c r="AH554" s="189"/>
      <c r="AI554" s="189"/>
      <c r="AJ554" s="189"/>
      <c r="AK554" s="239"/>
      <c r="AL554" s="239"/>
      <c r="AM554" s="239"/>
      <c r="AN554" s="239"/>
      <c r="AO554" s="239"/>
      <c r="AP554" s="239"/>
      <c r="AQ554" s="239"/>
      <c r="AR554" s="239"/>
      <c r="AS554" s="230"/>
      <c r="AV554" s="266"/>
      <c r="AW554" s="241"/>
      <c r="AX554" s="241"/>
      <c r="AY554" s="241"/>
      <c r="AZ554" s="241"/>
      <c r="BA554" s="241"/>
      <c r="BB554" s="241"/>
      <c r="BC554" s="241"/>
      <c r="BD554" s="241"/>
      <c r="BE554" s="241"/>
      <c r="BF554" s="241"/>
      <c r="BG554" s="239"/>
      <c r="BH554" s="239"/>
      <c r="BI554" s="239"/>
      <c r="BJ554" s="239"/>
      <c r="BK554" s="239"/>
      <c r="BL554" s="239"/>
      <c r="BM554" s="239"/>
      <c r="BN554" s="239"/>
      <c r="BO554" s="239"/>
      <c r="BP554" s="239"/>
      <c r="BQ554" s="239"/>
      <c r="BR554" s="239"/>
      <c r="BS554" s="239"/>
      <c r="BT554" s="239"/>
      <c r="BU554" s="189"/>
      <c r="BV554" s="189"/>
      <c r="BW554" s="189"/>
      <c r="CA554" s="189"/>
      <c r="CB554" s="189"/>
      <c r="CC554" s="189"/>
      <c r="CD554" s="189"/>
      <c r="CE554" s="239"/>
      <c r="CF554" s="239"/>
      <c r="CG554" s="239"/>
      <c r="CH554" s="239"/>
      <c r="CI554" s="239"/>
      <c r="CJ554" s="239"/>
      <c r="CK554" s="239"/>
      <c r="CL554" s="239"/>
      <c r="CM554" s="230"/>
    </row>
    <row r="555" spans="2:91" ht="12.75" customHeight="1" x14ac:dyDescent="0.25">
      <c r="B555" s="266"/>
      <c r="C555" s="189" t="s">
        <v>155</v>
      </c>
      <c r="D555" s="189"/>
      <c r="E555" s="189"/>
      <c r="F555" s="189"/>
      <c r="G555" s="241"/>
      <c r="I555" s="241"/>
      <c r="J555" s="241"/>
      <c r="K555" s="241"/>
      <c r="L555" s="241"/>
      <c r="M555" s="239"/>
      <c r="N555" s="239"/>
      <c r="O555" s="239"/>
      <c r="P555" s="239"/>
      <c r="Q555" s="239"/>
      <c r="R555" s="407">
        <f>'July 1 to 15, 2018'!BH49</f>
        <v>0</v>
      </c>
      <c r="S555" s="407"/>
      <c r="T555" s="407"/>
      <c r="U555" s="407"/>
      <c r="V555" s="407"/>
      <c r="W555" s="239"/>
      <c r="X555" s="239"/>
      <c r="Y555" s="239"/>
      <c r="Z555" s="239"/>
      <c r="AA555" s="189" t="s">
        <v>187</v>
      </c>
      <c r="AB555" s="239"/>
      <c r="AC555" s="239"/>
      <c r="AD555" s="239"/>
      <c r="AE555" s="239"/>
      <c r="AF555" s="239"/>
      <c r="AG555" s="239"/>
      <c r="AH555" s="239"/>
      <c r="AI555" s="239"/>
      <c r="AJ555" s="239"/>
      <c r="AK555" s="239"/>
      <c r="AL555" s="239"/>
      <c r="AM555" s="239"/>
      <c r="AN555" s="408">
        <f>'July 1 to 15, 2018'!BS49</f>
        <v>0</v>
      </c>
      <c r="AO555" s="409"/>
      <c r="AP555" s="409"/>
      <c r="AQ555" s="409"/>
      <c r="AR555" s="409"/>
      <c r="AS555" s="230"/>
      <c r="AV555" s="266"/>
      <c r="AW555" s="189" t="s">
        <v>155</v>
      </c>
      <c r="AX555" s="189"/>
      <c r="AY555" s="189"/>
      <c r="AZ555" s="189"/>
      <c r="BA555" s="241"/>
      <c r="BC555" s="241"/>
      <c r="BD555" s="241"/>
      <c r="BE555" s="241"/>
      <c r="BF555" s="241"/>
      <c r="BG555" s="239"/>
      <c r="BH555" s="239"/>
      <c r="BI555" s="239"/>
      <c r="BJ555" s="239"/>
      <c r="BK555" s="239"/>
      <c r="BL555" s="407">
        <f>'July 1 to 15, 2018'!BH50</f>
        <v>0</v>
      </c>
      <c r="BM555" s="407"/>
      <c r="BN555" s="407"/>
      <c r="BO555" s="407"/>
      <c r="BP555" s="407"/>
      <c r="BQ555" s="239"/>
      <c r="BR555" s="239"/>
      <c r="BS555" s="239"/>
      <c r="BT555" s="239"/>
      <c r="BU555" s="189" t="s">
        <v>187</v>
      </c>
      <c r="BV555" s="239"/>
      <c r="BW555" s="239"/>
      <c r="BX555" s="239"/>
      <c r="BY555" s="239"/>
      <c r="BZ555" s="239"/>
      <c r="CA555" s="239"/>
      <c r="CB555" s="239"/>
      <c r="CC555" s="239"/>
      <c r="CD555" s="239"/>
      <c r="CE555" s="239"/>
      <c r="CF555" s="239"/>
      <c r="CG555" s="239"/>
      <c r="CH555" s="408">
        <f>'July 1 to 15, 2018'!BS50</f>
        <v>0</v>
      </c>
      <c r="CI555" s="409"/>
      <c r="CJ555" s="409"/>
      <c r="CK555" s="409"/>
      <c r="CL555" s="409"/>
      <c r="CM555" s="230"/>
    </row>
    <row r="556" spans="2:91" ht="12.75" customHeight="1" x14ac:dyDescent="0.2">
      <c r="B556" s="266"/>
      <c r="C556" s="410" t="s">
        <v>188</v>
      </c>
      <c r="D556" s="410"/>
      <c r="E556" s="410"/>
      <c r="F556" s="410"/>
      <c r="G556" s="410"/>
      <c r="H556" s="410"/>
      <c r="I556" s="410"/>
      <c r="J556" s="410"/>
      <c r="K556" s="410"/>
      <c r="L556" s="410"/>
      <c r="M556" s="410"/>
      <c r="N556" s="410"/>
      <c r="O556" s="410"/>
      <c r="P556" s="410"/>
      <c r="Q556" s="410"/>
      <c r="R556" s="410"/>
      <c r="S556" s="410"/>
      <c r="T556" s="410"/>
      <c r="U556" s="410"/>
      <c r="V556" s="410"/>
      <c r="W556" s="410"/>
      <c r="X556" s="410"/>
      <c r="Y556" s="410"/>
      <c r="Z556" s="410"/>
      <c r="AA556" s="410"/>
      <c r="AB556" s="410"/>
      <c r="AC556" s="410"/>
      <c r="AD556" s="410"/>
      <c r="AE556" s="410"/>
      <c r="AF556" s="410"/>
      <c r="AG556" s="410"/>
      <c r="AH556" s="410"/>
      <c r="AI556" s="410"/>
      <c r="AJ556" s="410"/>
      <c r="AK556" s="410"/>
      <c r="AL556" s="410"/>
      <c r="AM556" s="410"/>
      <c r="AN556" s="410"/>
      <c r="AO556" s="410"/>
      <c r="AP556" s="410"/>
      <c r="AQ556" s="410"/>
      <c r="AR556" s="410"/>
      <c r="AS556" s="230"/>
      <c r="AV556" s="266"/>
      <c r="AW556" s="410" t="s">
        <v>188</v>
      </c>
      <c r="AX556" s="410"/>
      <c r="AY556" s="410"/>
      <c r="AZ556" s="410"/>
      <c r="BA556" s="410"/>
      <c r="BB556" s="410"/>
      <c r="BC556" s="410"/>
      <c r="BD556" s="410"/>
      <c r="BE556" s="410"/>
      <c r="BF556" s="410"/>
      <c r="BG556" s="410"/>
      <c r="BH556" s="410"/>
      <c r="BI556" s="410"/>
      <c r="BJ556" s="410"/>
      <c r="BK556" s="410"/>
      <c r="BL556" s="410"/>
      <c r="BM556" s="410"/>
      <c r="BN556" s="410"/>
      <c r="BO556" s="410"/>
      <c r="BP556" s="410"/>
      <c r="BQ556" s="410"/>
      <c r="BR556" s="410"/>
      <c r="BS556" s="410"/>
      <c r="BT556" s="410"/>
      <c r="BU556" s="410"/>
      <c r="BV556" s="410"/>
      <c r="BW556" s="410"/>
      <c r="BX556" s="410"/>
      <c r="BY556" s="410"/>
      <c r="BZ556" s="410"/>
      <c r="CA556" s="410"/>
      <c r="CB556" s="410"/>
      <c r="CC556" s="410"/>
      <c r="CD556" s="410"/>
      <c r="CE556" s="410"/>
      <c r="CF556" s="410"/>
      <c r="CG556" s="410"/>
      <c r="CH556" s="410"/>
      <c r="CI556" s="410"/>
      <c r="CJ556" s="410"/>
      <c r="CK556" s="410"/>
      <c r="CL556" s="410"/>
      <c r="CM556" s="230"/>
    </row>
    <row r="557" spans="2:91" ht="12.75" customHeight="1" x14ac:dyDescent="0.2">
      <c r="B557" s="266"/>
      <c r="C557" s="410"/>
      <c r="D557" s="410"/>
      <c r="E557" s="410"/>
      <c r="F557" s="410"/>
      <c r="G557" s="410"/>
      <c r="H557" s="410"/>
      <c r="I557" s="410"/>
      <c r="J557" s="410"/>
      <c r="K557" s="410"/>
      <c r="L557" s="410"/>
      <c r="M557" s="410"/>
      <c r="N557" s="410"/>
      <c r="O557" s="410"/>
      <c r="P557" s="410"/>
      <c r="Q557" s="410"/>
      <c r="R557" s="410"/>
      <c r="S557" s="410"/>
      <c r="T557" s="410"/>
      <c r="U557" s="410"/>
      <c r="V557" s="410"/>
      <c r="W557" s="410"/>
      <c r="X557" s="410"/>
      <c r="Y557" s="410"/>
      <c r="Z557" s="410"/>
      <c r="AA557" s="410"/>
      <c r="AB557" s="410"/>
      <c r="AC557" s="410"/>
      <c r="AD557" s="410"/>
      <c r="AE557" s="410"/>
      <c r="AF557" s="410"/>
      <c r="AG557" s="410"/>
      <c r="AH557" s="410"/>
      <c r="AI557" s="410"/>
      <c r="AJ557" s="410"/>
      <c r="AK557" s="410"/>
      <c r="AL557" s="410"/>
      <c r="AM557" s="410"/>
      <c r="AN557" s="410"/>
      <c r="AO557" s="410"/>
      <c r="AP557" s="410"/>
      <c r="AQ557" s="410"/>
      <c r="AR557" s="410"/>
      <c r="AS557" s="230"/>
      <c r="AV557" s="266"/>
      <c r="AW557" s="410"/>
      <c r="AX557" s="410"/>
      <c r="AY557" s="410"/>
      <c r="AZ557" s="410"/>
      <c r="BA557" s="410"/>
      <c r="BB557" s="410"/>
      <c r="BC557" s="410"/>
      <c r="BD557" s="410"/>
      <c r="BE557" s="410"/>
      <c r="BF557" s="410"/>
      <c r="BG557" s="410"/>
      <c r="BH557" s="410"/>
      <c r="BI557" s="410"/>
      <c r="BJ557" s="410"/>
      <c r="BK557" s="410"/>
      <c r="BL557" s="410"/>
      <c r="BM557" s="410"/>
      <c r="BN557" s="410"/>
      <c r="BO557" s="410"/>
      <c r="BP557" s="410"/>
      <c r="BQ557" s="410"/>
      <c r="BR557" s="410"/>
      <c r="BS557" s="410"/>
      <c r="BT557" s="410"/>
      <c r="BU557" s="410"/>
      <c r="BV557" s="410"/>
      <c r="BW557" s="410"/>
      <c r="BX557" s="410"/>
      <c r="BY557" s="410"/>
      <c r="BZ557" s="410"/>
      <c r="CA557" s="410"/>
      <c r="CB557" s="410"/>
      <c r="CC557" s="410"/>
      <c r="CD557" s="410"/>
      <c r="CE557" s="410"/>
      <c r="CF557" s="410"/>
      <c r="CG557" s="410"/>
      <c r="CH557" s="410"/>
      <c r="CI557" s="410"/>
      <c r="CJ557" s="410"/>
      <c r="CK557" s="410"/>
      <c r="CL557" s="410"/>
      <c r="CM557" s="230"/>
    </row>
    <row r="558" spans="2:91" ht="12.75" customHeight="1" x14ac:dyDescent="0.2">
      <c r="B558" s="233"/>
      <c r="C558" s="410"/>
      <c r="D558" s="410"/>
      <c r="E558" s="410"/>
      <c r="F558" s="410"/>
      <c r="G558" s="410"/>
      <c r="H558" s="410"/>
      <c r="I558" s="410"/>
      <c r="J558" s="410"/>
      <c r="K558" s="410"/>
      <c r="L558" s="410"/>
      <c r="M558" s="410"/>
      <c r="N558" s="410"/>
      <c r="O558" s="410"/>
      <c r="P558" s="410"/>
      <c r="Q558" s="410"/>
      <c r="R558" s="410"/>
      <c r="S558" s="410"/>
      <c r="T558" s="410"/>
      <c r="U558" s="410"/>
      <c r="V558" s="410"/>
      <c r="W558" s="410"/>
      <c r="X558" s="410"/>
      <c r="Y558" s="410"/>
      <c r="Z558" s="410"/>
      <c r="AA558" s="410"/>
      <c r="AB558" s="410"/>
      <c r="AC558" s="410"/>
      <c r="AD558" s="410"/>
      <c r="AE558" s="410"/>
      <c r="AF558" s="410"/>
      <c r="AG558" s="410"/>
      <c r="AH558" s="410"/>
      <c r="AI558" s="410"/>
      <c r="AJ558" s="410"/>
      <c r="AK558" s="410"/>
      <c r="AL558" s="410"/>
      <c r="AM558" s="410"/>
      <c r="AN558" s="410"/>
      <c r="AO558" s="410"/>
      <c r="AP558" s="410"/>
      <c r="AQ558" s="410"/>
      <c r="AR558" s="410"/>
      <c r="AS558" s="230"/>
      <c r="AV558" s="233"/>
      <c r="AW558" s="410"/>
      <c r="AX558" s="410"/>
      <c r="AY558" s="410"/>
      <c r="AZ558" s="410"/>
      <c r="BA558" s="410"/>
      <c r="BB558" s="410"/>
      <c r="BC558" s="410"/>
      <c r="BD558" s="410"/>
      <c r="BE558" s="410"/>
      <c r="BF558" s="410"/>
      <c r="BG558" s="410"/>
      <c r="BH558" s="410"/>
      <c r="BI558" s="410"/>
      <c r="BJ558" s="410"/>
      <c r="BK558" s="410"/>
      <c r="BL558" s="410"/>
      <c r="BM558" s="410"/>
      <c r="BN558" s="410"/>
      <c r="BO558" s="410"/>
      <c r="BP558" s="410"/>
      <c r="BQ558" s="410"/>
      <c r="BR558" s="410"/>
      <c r="BS558" s="410"/>
      <c r="BT558" s="410"/>
      <c r="BU558" s="410"/>
      <c r="BV558" s="410"/>
      <c r="BW558" s="410"/>
      <c r="BX558" s="410"/>
      <c r="BY558" s="410"/>
      <c r="BZ558" s="410"/>
      <c r="CA558" s="410"/>
      <c r="CB558" s="410"/>
      <c r="CC558" s="410"/>
      <c r="CD558" s="410"/>
      <c r="CE558" s="410"/>
      <c r="CF558" s="410"/>
      <c r="CG558" s="410"/>
      <c r="CH558" s="410"/>
      <c r="CI558" s="410"/>
      <c r="CJ558" s="410"/>
      <c r="CK558" s="410"/>
      <c r="CL558" s="410"/>
      <c r="CM558" s="230"/>
    </row>
    <row r="559" spans="2:91" ht="12.75" customHeight="1" x14ac:dyDescent="0.2">
      <c r="B559" s="272"/>
      <c r="C559" s="411"/>
      <c r="D559" s="411"/>
      <c r="E559" s="411"/>
      <c r="F559" s="411"/>
      <c r="G559" s="411"/>
      <c r="H559" s="411"/>
      <c r="I559" s="411"/>
      <c r="J559" s="411"/>
      <c r="K559" s="411"/>
      <c r="L559" s="411"/>
      <c r="M559" s="411"/>
      <c r="N559" s="411"/>
      <c r="O559" s="411"/>
      <c r="P559" s="411"/>
      <c r="Q559" s="411"/>
      <c r="R559" s="411"/>
      <c r="S559" s="411"/>
      <c r="T559" s="411"/>
      <c r="U559" s="411"/>
      <c r="V559" s="411"/>
      <c r="W559" s="411"/>
      <c r="X559" s="411"/>
      <c r="Y559" s="411"/>
      <c r="Z559" s="411"/>
      <c r="AA559" s="411"/>
      <c r="AB559" s="411"/>
      <c r="AC559" s="411"/>
      <c r="AD559" s="411"/>
      <c r="AE559" s="411"/>
      <c r="AF559" s="411"/>
      <c r="AG559" s="411"/>
      <c r="AH559" s="411"/>
      <c r="AI559" s="411"/>
      <c r="AJ559" s="411"/>
      <c r="AK559" s="411"/>
      <c r="AL559" s="411"/>
      <c r="AM559" s="411"/>
      <c r="AN559" s="411"/>
      <c r="AO559" s="411"/>
      <c r="AP559" s="411"/>
      <c r="AQ559" s="411"/>
      <c r="AR559" s="411"/>
      <c r="AS559" s="254"/>
      <c r="AV559" s="272"/>
      <c r="AW559" s="411"/>
      <c r="AX559" s="411"/>
      <c r="AY559" s="411"/>
      <c r="AZ559" s="411"/>
      <c r="BA559" s="411"/>
      <c r="BB559" s="411"/>
      <c r="BC559" s="411"/>
      <c r="BD559" s="411"/>
      <c r="BE559" s="411"/>
      <c r="BF559" s="411"/>
      <c r="BG559" s="411"/>
      <c r="BH559" s="411"/>
      <c r="BI559" s="411"/>
      <c r="BJ559" s="411"/>
      <c r="BK559" s="411"/>
      <c r="BL559" s="411"/>
      <c r="BM559" s="411"/>
      <c r="BN559" s="411"/>
      <c r="BO559" s="411"/>
      <c r="BP559" s="411"/>
      <c r="BQ559" s="411"/>
      <c r="BR559" s="411"/>
      <c r="BS559" s="411"/>
      <c r="BT559" s="411"/>
      <c r="BU559" s="411"/>
      <c r="BV559" s="411"/>
      <c r="BW559" s="411"/>
      <c r="BX559" s="411"/>
      <c r="BY559" s="411"/>
      <c r="BZ559" s="411"/>
      <c r="CA559" s="411"/>
      <c r="CB559" s="411"/>
      <c r="CC559" s="411"/>
      <c r="CD559" s="411"/>
      <c r="CE559" s="411"/>
      <c r="CF559" s="411"/>
      <c r="CG559" s="411"/>
      <c r="CH559" s="411"/>
      <c r="CI559" s="411"/>
      <c r="CJ559" s="411"/>
      <c r="CK559" s="411"/>
      <c r="CL559" s="411"/>
      <c r="CM559" s="254"/>
    </row>
    <row r="562" spans="2:91" ht="12.75" customHeight="1" x14ac:dyDescent="0.2">
      <c r="B562" s="226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  <c r="AD562" s="227"/>
      <c r="AE562" s="227"/>
      <c r="AF562" s="227"/>
      <c r="AG562" s="227"/>
      <c r="AH562" s="227"/>
      <c r="AI562" s="227"/>
      <c r="AJ562" s="227"/>
      <c r="AK562" s="227"/>
      <c r="AL562" s="227"/>
      <c r="AM562" s="227"/>
      <c r="AN562" s="227"/>
      <c r="AO562" s="227"/>
      <c r="AP562" s="227"/>
      <c r="AQ562" s="227"/>
      <c r="AR562" s="227"/>
      <c r="AS562" s="228"/>
      <c r="AV562" s="226"/>
      <c r="AW562" s="227"/>
      <c r="AX562" s="227"/>
      <c r="AY562" s="227"/>
      <c r="AZ562" s="227"/>
      <c r="BA562" s="227"/>
      <c r="BB562" s="227"/>
      <c r="BC562" s="227"/>
      <c r="BD562" s="227"/>
      <c r="BE562" s="227"/>
      <c r="BF562" s="227"/>
      <c r="BG562" s="227"/>
      <c r="BH562" s="227"/>
      <c r="BI562" s="227"/>
      <c r="BJ562" s="227"/>
      <c r="BK562" s="227"/>
      <c r="BL562" s="227"/>
      <c r="BM562" s="227"/>
      <c r="BN562" s="227"/>
      <c r="BO562" s="227"/>
      <c r="BP562" s="227"/>
      <c r="BQ562" s="227"/>
      <c r="BR562" s="227"/>
      <c r="BS562" s="227"/>
      <c r="BT562" s="227"/>
      <c r="BU562" s="227"/>
      <c r="BV562" s="227"/>
      <c r="BW562" s="227"/>
      <c r="BX562" s="227"/>
      <c r="BY562" s="227"/>
      <c r="BZ562" s="227"/>
      <c r="CA562" s="227"/>
      <c r="CB562" s="227"/>
      <c r="CC562" s="227"/>
      <c r="CD562" s="227"/>
      <c r="CE562" s="227"/>
      <c r="CF562" s="227"/>
      <c r="CG562" s="227"/>
      <c r="CH562" s="227"/>
      <c r="CI562" s="227"/>
      <c r="CJ562" s="227"/>
      <c r="CK562" s="227"/>
      <c r="CL562" s="227"/>
      <c r="CM562" s="228"/>
    </row>
    <row r="563" spans="2:91" ht="12.75" customHeight="1" x14ac:dyDescent="0.2">
      <c r="B563" s="229"/>
      <c r="C563" s="424" t="s">
        <v>168</v>
      </c>
      <c r="D563" s="424"/>
      <c r="E563" s="424"/>
      <c r="F563" s="424"/>
      <c r="G563" s="424"/>
      <c r="H563" s="424"/>
      <c r="I563" s="424"/>
      <c r="J563" s="424"/>
      <c r="K563" s="424"/>
      <c r="L563" s="425">
        <f>'July 1 to 15, 2018'!A51</f>
        <v>42</v>
      </c>
      <c r="M563" s="426"/>
      <c r="N563" s="429">
        <f>'July 1 to 15, 2018'!B51</f>
        <v>0</v>
      </c>
      <c r="O563" s="429"/>
      <c r="P563" s="429"/>
      <c r="Q563" s="429"/>
      <c r="R563" s="429"/>
      <c r="S563" s="429"/>
      <c r="T563" s="429"/>
      <c r="U563" s="429"/>
      <c r="V563" s="429"/>
      <c r="W563" s="429"/>
      <c r="X563" s="430"/>
      <c r="Y563" s="433" t="s">
        <v>190</v>
      </c>
      <c r="Z563" s="434"/>
      <c r="AA563" s="434"/>
      <c r="AB563" s="434"/>
      <c r="AC563" s="434"/>
      <c r="AD563" s="434"/>
      <c r="AE563" s="434"/>
      <c r="AF563" s="434"/>
      <c r="AG563" s="434"/>
      <c r="AH563" s="434"/>
      <c r="AI563" s="435"/>
      <c r="AJ563" s="227"/>
      <c r="AK563" s="227"/>
      <c r="AL563" s="227"/>
      <c r="AM563" s="227"/>
      <c r="AN563" s="227"/>
      <c r="AO563" s="227"/>
      <c r="AP563" s="227"/>
      <c r="AQ563" s="227"/>
      <c r="AR563" s="228"/>
      <c r="AS563" s="230"/>
      <c r="AV563" s="229"/>
      <c r="AW563" s="424" t="s">
        <v>168</v>
      </c>
      <c r="AX563" s="424"/>
      <c r="AY563" s="424"/>
      <c r="AZ563" s="424"/>
      <c r="BA563" s="424"/>
      <c r="BB563" s="424"/>
      <c r="BC563" s="424"/>
      <c r="BD563" s="424"/>
      <c r="BE563" s="424"/>
      <c r="BF563" s="458">
        <f>'July 1 to 15, 2018'!A52</f>
        <v>43</v>
      </c>
      <c r="BG563" s="459"/>
      <c r="BH563" s="429">
        <f>'July 1 to 15, 2018'!B52</f>
        <v>0</v>
      </c>
      <c r="BI563" s="429"/>
      <c r="BJ563" s="429"/>
      <c r="BK563" s="429"/>
      <c r="BL563" s="429"/>
      <c r="BM563" s="429"/>
      <c r="BN563" s="429"/>
      <c r="BO563" s="429"/>
      <c r="BP563" s="429"/>
      <c r="BQ563" s="429"/>
      <c r="BR563" s="430"/>
      <c r="BS563" s="433" t="s">
        <v>190</v>
      </c>
      <c r="BT563" s="434"/>
      <c r="BU563" s="434"/>
      <c r="BV563" s="434"/>
      <c r="BW563" s="434"/>
      <c r="BX563" s="434"/>
      <c r="BY563" s="434"/>
      <c r="BZ563" s="434"/>
      <c r="CA563" s="434"/>
      <c r="CB563" s="434"/>
      <c r="CC563" s="435"/>
      <c r="CD563" s="227"/>
      <c r="CE563" s="227"/>
      <c r="CF563" s="227"/>
      <c r="CG563" s="227"/>
      <c r="CH563" s="227"/>
      <c r="CI563" s="227"/>
      <c r="CJ563" s="227"/>
      <c r="CK563" s="227"/>
      <c r="CL563" s="228"/>
      <c r="CM563" s="230"/>
    </row>
    <row r="564" spans="2:91" ht="12.75" customHeight="1" x14ac:dyDescent="0.2">
      <c r="B564" s="229"/>
      <c r="C564" s="424"/>
      <c r="D564" s="424"/>
      <c r="E564" s="424"/>
      <c r="F564" s="424"/>
      <c r="G564" s="424"/>
      <c r="H564" s="424"/>
      <c r="I564" s="424"/>
      <c r="J564" s="424"/>
      <c r="K564" s="424"/>
      <c r="L564" s="427"/>
      <c r="M564" s="428"/>
      <c r="N564" s="431"/>
      <c r="O564" s="431"/>
      <c r="P564" s="431"/>
      <c r="Q564" s="431"/>
      <c r="R564" s="431"/>
      <c r="S564" s="431"/>
      <c r="T564" s="431"/>
      <c r="U564" s="431"/>
      <c r="V564" s="431"/>
      <c r="W564" s="431"/>
      <c r="X564" s="432"/>
      <c r="Y564" s="436"/>
      <c r="Z564" s="437"/>
      <c r="AA564" s="437"/>
      <c r="AB564" s="437"/>
      <c r="AC564" s="437"/>
      <c r="AD564" s="437"/>
      <c r="AE564" s="437"/>
      <c r="AF564" s="437"/>
      <c r="AG564" s="437"/>
      <c r="AH564" s="437"/>
      <c r="AI564" s="438"/>
      <c r="AJ564" s="231"/>
      <c r="AK564" s="231"/>
      <c r="AL564" s="231"/>
      <c r="AM564" s="231"/>
      <c r="AN564" s="231"/>
      <c r="AO564" s="231"/>
      <c r="AP564" s="231"/>
      <c r="AQ564" s="231"/>
      <c r="AR564" s="232"/>
      <c r="AS564" s="230"/>
      <c r="AV564" s="229"/>
      <c r="AW564" s="424"/>
      <c r="AX564" s="424"/>
      <c r="AY564" s="424"/>
      <c r="AZ564" s="424"/>
      <c r="BA564" s="424"/>
      <c r="BB564" s="424"/>
      <c r="BC564" s="424"/>
      <c r="BD564" s="424"/>
      <c r="BE564" s="424"/>
      <c r="BF564" s="460"/>
      <c r="BG564" s="461"/>
      <c r="BH564" s="431"/>
      <c r="BI564" s="431"/>
      <c r="BJ564" s="431"/>
      <c r="BK564" s="431"/>
      <c r="BL564" s="431"/>
      <c r="BM564" s="431"/>
      <c r="BN564" s="431"/>
      <c r="BO564" s="431"/>
      <c r="BP564" s="431"/>
      <c r="BQ564" s="431"/>
      <c r="BR564" s="432"/>
      <c r="BS564" s="436"/>
      <c r="BT564" s="437"/>
      <c r="BU564" s="437"/>
      <c r="BV564" s="437"/>
      <c r="BW564" s="437"/>
      <c r="BX564" s="437"/>
      <c r="BY564" s="437"/>
      <c r="BZ564" s="437"/>
      <c r="CA564" s="437"/>
      <c r="CB564" s="437"/>
      <c r="CC564" s="438"/>
      <c r="CD564" s="231"/>
      <c r="CE564" s="231"/>
      <c r="CF564" s="231"/>
      <c r="CG564" s="231"/>
      <c r="CH564" s="231"/>
      <c r="CI564" s="231"/>
      <c r="CJ564" s="231"/>
      <c r="CK564" s="231"/>
      <c r="CL564" s="232"/>
      <c r="CM564" s="230"/>
    </row>
    <row r="565" spans="2:91" ht="12.75" customHeight="1" x14ac:dyDescent="0.2">
      <c r="B565" s="229"/>
      <c r="C565" s="439" t="s">
        <v>169</v>
      </c>
      <c r="D565" s="440"/>
      <c r="E565" s="440"/>
      <c r="F565" s="440"/>
      <c r="G565" s="440"/>
      <c r="H565" s="440"/>
      <c r="I565" s="440"/>
      <c r="J565" s="440"/>
      <c r="K565" s="441"/>
      <c r="L565" s="445">
        <f>'July 1 to 15, 2018'!C51</f>
        <v>0</v>
      </c>
      <c r="M565" s="446"/>
      <c r="N565" s="446"/>
      <c r="O565" s="446"/>
      <c r="P565" s="446"/>
      <c r="Q565" s="446"/>
      <c r="R565" s="446"/>
      <c r="S565" s="446"/>
      <c r="T565" s="446"/>
      <c r="U565" s="446"/>
      <c r="V565" s="446"/>
      <c r="W565" s="446"/>
      <c r="X565" s="447"/>
      <c r="Y565" s="436"/>
      <c r="Z565" s="437"/>
      <c r="AA565" s="437"/>
      <c r="AB565" s="437"/>
      <c r="AC565" s="437"/>
      <c r="AD565" s="437"/>
      <c r="AE565" s="437"/>
      <c r="AF565" s="437"/>
      <c r="AG565" s="437"/>
      <c r="AH565" s="437"/>
      <c r="AI565" s="438"/>
      <c r="AJ565" s="231"/>
      <c r="AK565" s="231"/>
      <c r="AL565" s="231"/>
      <c r="AM565" s="231"/>
      <c r="AN565" s="231"/>
      <c r="AO565" s="231"/>
      <c r="AP565" s="231"/>
      <c r="AQ565" s="231"/>
      <c r="AR565" s="232"/>
      <c r="AS565" s="230"/>
      <c r="AV565" s="229"/>
      <c r="AW565" s="439" t="s">
        <v>169</v>
      </c>
      <c r="AX565" s="440"/>
      <c r="AY565" s="440"/>
      <c r="AZ565" s="440"/>
      <c r="BA565" s="440"/>
      <c r="BB565" s="440"/>
      <c r="BC565" s="440"/>
      <c r="BD565" s="440"/>
      <c r="BE565" s="441"/>
      <c r="BF565" s="445">
        <f>'July 1 to 15, 2018'!C52</f>
        <v>0</v>
      </c>
      <c r="BG565" s="446"/>
      <c r="BH565" s="446"/>
      <c r="BI565" s="446"/>
      <c r="BJ565" s="446"/>
      <c r="BK565" s="446"/>
      <c r="BL565" s="446"/>
      <c r="BM565" s="446"/>
      <c r="BN565" s="446"/>
      <c r="BO565" s="446"/>
      <c r="BP565" s="446"/>
      <c r="BQ565" s="446"/>
      <c r="BR565" s="447"/>
      <c r="BS565" s="436"/>
      <c r="BT565" s="437"/>
      <c r="BU565" s="437"/>
      <c r="BV565" s="437"/>
      <c r="BW565" s="437"/>
      <c r="BX565" s="437"/>
      <c r="BY565" s="437"/>
      <c r="BZ565" s="437"/>
      <c r="CA565" s="437"/>
      <c r="CB565" s="437"/>
      <c r="CC565" s="438"/>
      <c r="CD565" s="231"/>
      <c r="CE565" s="231"/>
      <c r="CF565" s="231"/>
      <c r="CG565" s="231"/>
      <c r="CH565" s="231"/>
      <c r="CI565" s="231"/>
      <c r="CJ565" s="231"/>
      <c r="CK565" s="231"/>
      <c r="CL565" s="232"/>
      <c r="CM565" s="230"/>
    </row>
    <row r="566" spans="2:91" ht="12.75" customHeight="1" x14ac:dyDescent="0.2">
      <c r="B566" s="233"/>
      <c r="C566" s="442"/>
      <c r="D566" s="443"/>
      <c r="E566" s="443"/>
      <c r="F566" s="443"/>
      <c r="G566" s="443"/>
      <c r="H566" s="443"/>
      <c r="I566" s="443"/>
      <c r="J566" s="443"/>
      <c r="K566" s="444"/>
      <c r="L566" s="442"/>
      <c r="M566" s="443"/>
      <c r="N566" s="443"/>
      <c r="O566" s="443"/>
      <c r="P566" s="443"/>
      <c r="Q566" s="443"/>
      <c r="R566" s="443"/>
      <c r="S566" s="443"/>
      <c r="T566" s="443"/>
      <c r="U566" s="443"/>
      <c r="V566" s="443"/>
      <c r="W566" s="443"/>
      <c r="X566" s="444"/>
      <c r="Y566" s="448" t="str">
        <f>'July 1 to 15, 2018'!B6</f>
        <v>December 15, 2018</v>
      </c>
      <c r="Z566" s="449"/>
      <c r="AA566" s="449"/>
      <c r="AB566" s="449"/>
      <c r="AC566" s="449"/>
      <c r="AD566" s="449"/>
      <c r="AE566" s="449"/>
      <c r="AF566" s="449"/>
      <c r="AG566" s="449"/>
      <c r="AH566" s="449"/>
      <c r="AI566" s="450"/>
      <c r="AJ566" s="234"/>
      <c r="AK566" s="234"/>
      <c r="AL566" s="234"/>
      <c r="AM566" s="234"/>
      <c r="AN566" s="234"/>
      <c r="AO566" s="234"/>
      <c r="AP566" s="234"/>
      <c r="AQ566" s="234"/>
      <c r="AR566" s="235"/>
      <c r="AS566" s="230"/>
      <c r="AV566" s="233"/>
      <c r="AW566" s="442"/>
      <c r="AX566" s="443"/>
      <c r="AY566" s="443"/>
      <c r="AZ566" s="443"/>
      <c r="BA566" s="443"/>
      <c r="BB566" s="443"/>
      <c r="BC566" s="443"/>
      <c r="BD566" s="443"/>
      <c r="BE566" s="444"/>
      <c r="BF566" s="442"/>
      <c r="BG566" s="443"/>
      <c r="BH566" s="443"/>
      <c r="BI566" s="443"/>
      <c r="BJ566" s="443"/>
      <c r="BK566" s="443"/>
      <c r="BL566" s="443"/>
      <c r="BM566" s="443"/>
      <c r="BN566" s="443"/>
      <c r="BO566" s="443"/>
      <c r="BP566" s="443"/>
      <c r="BQ566" s="443"/>
      <c r="BR566" s="444"/>
      <c r="BS566" s="448" t="str">
        <f>'July 1 to 15, 2018'!B6</f>
        <v>December 15, 2018</v>
      </c>
      <c r="BT566" s="449"/>
      <c r="BU566" s="449"/>
      <c r="BV566" s="449"/>
      <c r="BW566" s="449"/>
      <c r="BX566" s="449"/>
      <c r="BY566" s="449"/>
      <c r="BZ566" s="449"/>
      <c r="CA566" s="449"/>
      <c r="CB566" s="449"/>
      <c r="CC566" s="450"/>
      <c r="CD566" s="234"/>
      <c r="CE566" s="234"/>
      <c r="CF566" s="234"/>
      <c r="CG566" s="234"/>
      <c r="CH566" s="234"/>
      <c r="CI566" s="234"/>
      <c r="CJ566" s="234"/>
      <c r="CK566" s="234"/>
      <c r="CL566" s="235"/>
      <c r="CM566" s="230"/>
    </row>
    <row r="567" spans="2:91" ht="12.75" customHeight="1" x14ac:dyDescent="0.2">
      <c r="B567" s="236"/>
      <c r="J567" s="237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9"/>
      <c r="X567" s="239"/>
      <c r="Y567" s="239"/>
      <c r="Z567" s="239"/>
      <c r="AA567" s="239"/>
      <c r="AB567" s="239"/>
      <c r="AC567" s="239"/>
      <c r="AD567" s="239"/>
      <c r="AE567" s="239"/>
      <c r="AF567" s="239"/>
      <c r="AG567" s="239"/>
      <c r="AH567" s="239"/>
      <c r="AI567" s="239"/>
      <c r="AJ567" s="239"/>
      <c r="AK567" s="239"/>
      <c r="AL567" s="239"/>
      <c r="AM567" s="239"/>
      <c r="AN567" s="239"/>
      <c r="AO567" s="239"/>
      <c r="AP567" s="239"/>
      <c r="AQ567" s="239"/>
      <c r="AR567" s="239"/>
      <c r="AS567" s="230"/>
      <c r="AV567" s="236"/>
      <c r="BD567" s="237"/>
      <c r="BE567" s="238"/>
      <c r="BF567" s="238"/>
      <c r="BG567" s="238"/>
      <c r="BH567" s="238"/>
      <c r="BI567" s="238"/>
      <c r="BJ567" s="238"/>
      <c r="BK567" s="238"/>
      <c r="BL567" s="238"/>
      <c r="BM567" s="238"/>
      <c r="BN567" s="238"/>
      <c r="BO567" s="238"/>
      <c r="BP567" s="238"/>
      <c r="BQ567" s="239"/>
      <c r="BR567" s="239"/>
      <c r="BS567" s="239"/>
      <c r="BT567" s="239"/>
      <c r="BU567" s="239"/>
      <c r="BV567" s="239"/>
      <c r="BW567" s="239"/>
      <c r="BX567" s="239"/>
      <c r="BY567" s="239"/>
      <c r="BZ567" s="239"/>
      <c r="CA567" s="239"/>
      <c r="CB567" s="239"/>
      <c r="CC567" s="239"/>
      <c r="CD567" s="239"/>
      <c r="CE567" s="239"/>
      <c r="CF567" s="239"/>
      <c r="CG567" s="239"/>
      <c r="CH567" s="239"/>
      <c r="CI567" s="239"/>
      <c r="CJ567" s="239"/>
      <c r="CK567" s="239"/>
      <c r="CL567" s="239"/>
      <c r="CM567" s="230"/>
    </row>
    <row r="568" spans="2:91" ht="12.75" customHeight="1" x14ac:dyDescent="0.2">
      <c r="B568" s="233"/>
      <c r="C568" s="240"/>
      <c r="D568" s="241"/>
      <c r="E568" s="241"/>
      <c r="F568" s="241"/>
      <c r="G568" s="241"/>
      <c r="H568" s="241"/>
      <c r="I568" s="241"/>
      <c r="J568" s="241"/>
      <c r="K568" s="241"/>
      <c r="L568" s="241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  <c r="AS568" s="230"/>
      <c r="AV568" s="233"/>
      <c r="AW568" s="240"/>
      <c r="AX568" s="241"/>
      <c r="AY568" s="241"/>
      <c r="AZ568" s="241"/>
      <c r="BA568" s="241"/>
      <c r="BB568" s="241"/>
      <c r="BC568" s="241"/>
      <c r="BD568" s="241"/>
      <c r="BE568" s="241"/>
      <c r="BF568" s="241"/>
      <c r="BG568" s="239"/>
      <c r="BH568" s="239"/>
      <c r="BI568" s="239"/>
      <c r="BJ568" s="239"/>
      <c r="BK568" s="239"/>
      <c r="BL568" s="239"/>
      <c r="BM568" s="239"/>
      <c r="BN568" s="239"/>
      <c r="BO568" s="239"/>
      <c r="BP568" s="239"/>
      <c r="BQ568" s="239"/>
      <c r="BR568" s="239"/>
      <c r="BS568" s="239"/>
      <c r="BT568" s="239"/>
      <c r="CM568" s="230"/>
    </row>
    <row r="569" spans="2:91" ht="12.75" customHeight="1" x14ac:dyDescent="0.2">
      <c r="B569" s="242"/>
      <c r="C569" s="451" t="s">
        <v>170</v>
      </c>
      <c r="D569" s="452"/>
      <c r="E569" s="452"/>
      <c r="F569" s="452"/>
      <c r="G569" s="452"/>
      <c r="H569" s="452"/>
      <c r="I569" s="243"/>
      <c r="J569" s="244"/>
      <c r="K569" s="244"/>
      <c r="L569" s="244"/>
      <c r="M569" s="244"/>
      <c r="N569" s="244"/>
      <c r="O569" s="244"/>
      <c r="P569" s="244"/>
      <c r="Q569" s="245"/>
      <c r="R569" s="404">
        <f>'July 1 to 15, 2018'!AL51</f>
        <v>0</v>
      </c>
      <c r="S569" s="419"/>
      <c r="T569" s="419"/>
      <c r="U569" s="419"/>
      <c r="V569" s="419"/>
      <c r="W569" s="244"/>
      <c r="X569" s="246"/>
      <c r="Y569" s="239"/>
      <c r="Z569" s="239"/>
      <c r="AA569" s="453" t="s">
        <v>191</v>
      </c>
      <c r="AB569" s="454"/>
      <c r="AC569" s="454"/>
      <c r="AD569" s="454"/>
      <c r="AE569" s="454"/>
      <c r="AF569" s="454"/>
      <c r="AG569" s="454"/>
      <c r="AH569" s="454"/>
      <c r="AI569" s="454"/>
      <c r="AJ569" s="454"/>
      <c r="AK569" s="454"/>
      <c r="AL569" s="454"/>
      <c r="AM569" s="454"/>
      <c r="AN569" s="454"/>
      <c r="AO569" s="454"/>
      <c r="AP569" s="454"/>
      <c r="AQ569" s="454"/>
      <c r="AR569" s="455"/>
      <c r="AS569" s="230"/>
      <c r="AV569" s="242"/>
      <c r="AW569" s="451" t="s">
        <v>170</v>
      </c>
      <c r="AX569" s="452"/>
      <c r="AY569" s="452"/>
      <c r="AZ569" s="452"/>
      <c r="BA569" s="452"/>
      <c r="BB569" s="452"/>
      <c r="BC569" s="243"/>
      <c r="BD569" s="244"/>
      <c r="BE569" s="244"/>
      <c r="BF569" s="244"/>
      <c r="BG569" s="244"/>
      <c r="BH569" s="244"/>
      <c r="BI569" s="244"/>
      <c r="BJ569" s="244"/>
      <c r="BK569" s="245"/>
      <c r="BL569" s="404">
        <f>'July 1 to 15, 2018'!AL52</f>
        <v>0</v>
      </c>
      <c r="BM569" s="419"/>
      <c r="BN569" s="419"/>
      <c r="BO569" s="419"/>
      <c r="BP569" s="419"/>
      <c r="BQ569" s="244"/>
      <c r="BR569" s="246"/>
      <c r="BS569" s="239"/>
      <c r="BT569" s="239"/>
      <c r="BU569" s="453" t="s">
        <v>191</v>
      </c>
      <c r="BV569" s="454"/>
      <c r="BW569" s="454"/>
      <c r="BX569" s="454"/>
      <c r="BY569" s="454"/>
      <c r="BZ569" s="454"/>
      <c r="CA569" s="454"/>
      <c r="CB569" s="454"/>
      <c r="CC569" s="454"/>
      <c r="CD569" s="454"/>
      <c r="CE569" s="454"/>
      <c r="CF569" s="454"/>
      <c r="CG569" s="454"/>
      <c r="CH569" s="454"/>
      <c r="CI569" s="454"/>
      <c r="CJ569" s="454"/>
      <c r="CK569" s="454"/>
      <c r="CL569" s="455"/>
      <c r="CM569" s="230"/>
    </row>
    <row r="570" spans="2:91" ht="12.75" customHeight="1" x14ac:dyDescent="0.2">
      <c r="B570" s="247"/>
      <c r="C570" s="248"/>
      <c r="D570" s="249" t="s">
        <v>189</v>
      </c>
      <c r="E570" s="250"/>
      <c r="F570" s="250"/>
      <c r="G570" s="250"/>
      <c r="H570" s="250"/>
      <c r="I570" s="251"/>
      <c r="J570" s="252"/>
      <c r="K570" s="252"/>
      <c r="L570" s="402">
        <f>'July 1 to 15, 2018'!AI51</f>
        <v>0</v>
      </c>
      <c r="M570" s="403"/>
      <c r="N570" s="403"/>
      <c r="O570" s="403"/>
      <c r="P570" s="252"/>
      <c r="Q570" s="253"/>
      <c r="R570" s="252"/>
      <c r="S570" s="252"/>
      <c r="T570" s="252"/>
      <c r="U570" s="252"/>
      <c r="V570" s="252"/>
      <c r="W570" s="252"/>
      <c r="X570" s="254"/>
      <c r="Y570" s="239"/>
      <c r="Z570" s="239"/>
      <c r="AA570" s="255" t="s">
        <v>184</v>
      </c>
      <c r="AB570" s="256"/>
      <c r="AC570" s="256"/>
      <c r="AD570" s="257"/>
      <c r="AE570" s="257"/>
      <c r="AF570" s="257"/>
      <c r="AG570" s="256"/>
      <c r="AH570" s="256"/>
      <c r="AI570" s="256"/>
      <c r="AJ570" s="256"/>
      <c r="AK570" s="257"/>
      <c r="AL570" s="257"/>
      <c r="AM570" s="258"/>
      <c r="AN570" s="405">
        <f>'July 1 to 15, 2018'!BR51</f>
        <v>0</v>
      </c>
      <c r="AO570" s="405"/>
      <c r="AP570" s="405"/>
      <c r="AQ570" s="405"/>
      <c r="AR570" s="406"/>
      <c r="AS570" s="230"/>
      <c r="AV570" s="247"/>
      <c r="AW570" s="248"/>
      <c r="AX570" s="249" t="s">
        <v>189</v>
      </c>
      <c r="AY570" s="250"/>
      <c r="AZ570" s="250"/>
      <c r="BA570" s="250"/>
      <c r="BB570" s="250"/>
      <c r="BC570" s="251"/>
      <c r="BD570" s="252"/>
      <c r="BE570" s="252"/>
      <c r="BF570" s="402">
        <f>'July 1 to 15, 2018'!AI52</f>
        <v>0</v>
      </c>
      <c r="BG570" s="403"/>
      <c r="BH570" s="403"/>
      <c r="BI570" s="403"/>
      <c r="BJ570" s="252"/>
      <c r="BK570" s="253"/>
      <c r="BL570" s="252"/>
      <c r="BM570" s="252"/>
      <c r="BN570" s="252"/>
      <c r="BO570" s="252"/>
      <c r="BP570" s="252"/>
      <c r="BQ570" s="252"/>
      <c r="BR570" s="254"/>
      <c r="BS570" s="239"/>
      <c r="BT570" s="239"/>
      <c r="BU570" s="255" t="s">
        <v>184</v>
      </c>
      <c r="BV570" s="256"/>
      <c r="BW570" s="256"/>
      <c r="BX570" s="257"/>
      <c r="BY570" s="257"/>
      <c r="BZ570" s="257"/>
      <c r="CA570" s="256"/>
      <c r="CB570" s="256"/>
      <c r="CC570" s="256"/>
      <c r="CD570" s="256"/>
      <c r="CE570" s="257"/>
      <c r="CF570" s="257"/>
      <c r="CG570" s="258"/>
      <c r="CH570" s="405">
        <f>'July 1 to 15, 2018'!BR52</f>
        <v>0</v>
      </c>
      <c r="CI570" s="405"/>
      <c r="CJ570" s="405"/>
      <c r="CK570" s="405"/>
      <c r="CL570" s="406"/>
      <c r="CM570" s="230"/>
    </row>
    <row r="571" spans="2:91" ht="12.75" customHeight="1" x14ac:dyDescent="0.2">
      <c r="B571" s="247"/>
      <c r="C571" s="421" t="s">
        <v>171</v>
      </c>
      <c r="D571" s="422"/>
      <c r="E571" s="422"/>
      <c r="F571" s="422"/>
      <c r="G571" s="422"/>
      <c r="H571" s="422"/>
      <c r="I571" s="259"/>
      <c r="J571" s="257"/>
      <c r="K571" s="257"/>
      <c r="L571" s="405">
        <f>'July 1 to 15, 2018'!AS51</f>
        <v>0</v>
      </c>
      <c r="M571" s="423"/>
      <c r="N571" s="423"/>
      <c r="O571" s="423"/>
      <c r="P571" s="257"/>
      <c r="Q571" s="258"/>
      <c r="R571" s="405">
        <f>'July 1 to 15, 2018'!AT51</f>
        <v>0</v>
      </c>
      <c r="S571" s="423"/>
      <c r="T571" s="423"/>
      <c r="U571" s="423"/>
      <c r="V571" s="423"/>
      <c r="W571" s="257"/>
      <c r="X571" s="260"/>
      <c r="Y571" s="239"/>
      <c r="Z571" s="239"/>
      <c r="AA571" s="261" t="s">
        <v>139</v>
      </c>
      <c r="AB571" s="262"/>
      <c r="AC571" s="262"/>
      <c r="AD571" s="244"/>
      <c r="AE571" s="244"/>
      <c r="AF571" s="244"/>
      <c r="AG571" s="262"/>
      <c r="AH571" s="262"/>
      <c r="AI571" s="262"/>
      <c r="AJ571" s="262"/>
      <c r="AK571" s="244"/>
      <c r="AL571" s="244"/>
      <c r="AM571" s="245"/>
      <c r="AN571" s="244"/>
      <c r="AO571" s="244"/>
      <c r="AP571" s="244"/>
      <c r="AQ571" s="244"/>
      <c r="AR571" s="246"/>
      <c r="AS571" s="230"/>
      <c r="AV571" s="247"/>
      <c r="AW571" s="421" t="s">
        <v>171</v>
      </c>
      <c r="AX571" s="422"/>
      <c r="AY571" s="422"/>
      <c r="AZ571" s="422"/>
      <c r="BA571" s="422"/>
      <c r="BB571" s="422"/>
      <c r="BC571" s="259"/>
      <c r="BD571" s="257"/>
      <c r="BE571" s="257"/>
      <c r="BF571" s="405">
        <f>'July 1 to 15, 2018'!AS52</f>
        <v>0</v>
      </c>
      <c r="BG571" s="423"/>
      <c r="BH571" s="423"/>
      <c r="BI571" s="423"/>
      <c r="BJ571" s="257"/>
      <c r="BK571" s="258"/>
      <c r="BL571" s="405">
        <f>'July 1 to 15, 2018'!AT52</f>
        <v>0</v>
      </c>
      <c r="BM571" s="423"/>
      <c r="BN571" s="423"/>
      <c r="BO571" s="423"/>
      <c r="BP571" s="423"/>
      <c r="BQ571" s="257"/>
      <c r="BR571" s="260"/>
      <c r="BS571" s="239"/>
      <c r="BT571" s="239"/>
      <c r="BU571" s="261" t="s">
        <v>139</v>
      </c>
      <c r="BV571" s="262"/>
      <c r="BW571" s="262"/>
      <c r="BX571" s="244"/>
      <c r="BY571" s="244"/>
      <c r="BZ571" s="244"/>
      <c r="CA571" s="262"/>
      <c r="CB571" s="262"/>
      <c r="CC571" s="262"/>
      <c r="CD571" s="262"/>
      <c r="CE571" s="244"/>
      <c r="CF571" s="244"/>
      <c r="CG571" s="245"/>
      <c r="CH571" s="244"/>
      <c r="CI571" s="244"/>
      <c r="CJ571" s="244"/>
      <c r="CK571" s="244"/>
      <c r="CL571" s="246"/>
      <c r="CM571" s="230"/>
    </row>
    <row r="572" spans="2:91" ht="12.75" customHeight="1" x14ac:dyDescent="0.2">
      <c r="B572" s="233"/>
      <c r="C572" s="297" t="s">
        <v>172</v>
      </c>
      <c r="D572" s="298"/>
      <c r="E572" s="298"/>
      <c r="F572" s="298"/>
      <c r="G572" s="298"/>
      <c r="H572" s="298"/>
      <c r="I572" s="298"/>
      <c r="J572" s="257"/>
      <c r="K572" s="257"/>
      <c r="L572" s="257"/>
      <c r="M572" s="257"/>
      <c r="N572" s="257"/>
      <c r="O572" s="257"/>
      <c r="P572" s="257"/>
      <c r="Q572" s="258"/>
      <c r="R572" s="405">
        <f>'July 1 to 15, 2018'!AQ51</f>
        <v>0</v>
      </c>
      <c r="S572" s="405"/>
      <c r="T572" s="405"/>
      <c r="U572" s="405"/>
      <c r="V572" s="405"/>
      <c r="W572" s="257"/>
      <c r="X572" s="260"/>
      <c r="Y572" s="239"/>
      <c r="Z572" s="239"/>
      <c r="AA572" s="233"/>
      <c r="AB572" s="241" t="s">
        <v>140</v>
      </c>
      <c r="AC572" s="241"/>
      <c r="AD572" s="239"/>
      <c r="AE572" s="239"/>
      <c r="AF572" s="239"/>
      <c r="AG572" s="241"/>
      <c r="AH572" s="241"/>
      <c r="AI572" s="241"/>
      <c r="AJ572" s="241"/>
      <c r="AK572" s="239"/>
      <c r="AL572" s="239"/>
      <c r="AM572" s="265"/>
      <c r="AN572" s="414">
        <f>'July 1 to 15, 2018'!BI51</f>
        <v>0</v>
      </c>
      <c r="AO572" s="414"/>
      <c r="AP572" s="414"/>
      <c r="AQ572" s="414"/>
      <c r="AR572" s="420"/>
      <c r="AS572" s="230"/>
      <c r="AV572" s="233"/>
      <c r="AW572" s="297" t="s">
        <v>172</v>
      </c>
      <c r="AX572" s="298"/>
      <c r="AY572" s="298"/>
      <c r="AZ572" s="298"/>
      <c r="BA572" s="298"/>
      <c r="BB572" s="298"/>
      <c r="BC572" s="298"/>
      <c r="BD572" s="257"/>
      <c r="BE572" s="257"/>
      <c r="BF572" s="257"/>
      <c r="BG572" s="257"/>
      <c r="BH572" s="257"/>
      <c r="BI572" s="257"/>
      <c r="BJ572" s="257"/>
      <c r="BK572" s="258"/>
      <c r="BL572" s="405">
        <f>'July 1 to 15, 2018'!AQ52</f>
        <v>0</v>
      </c>
      <c r="BM572" s="405"/>
      <c r="BN572" s="405"/>
      <c r="BO572" s="405"/>
      <c r="BP572" s="405"/>
      <c r="BQ572" s="257"/>
      <c r="BR572" s="260"/>
      <c r="BS572" s="239"/>
      <c r="BT572" s="239"/>
      <c r="BU572" s="233"/>
      <c r="BV572" s="241" t="s">
        <v>140</v>
      </c>
      <c r="BW572" s="241"/>
      <c r="BX572" s="239"/>
      <c r="BY572" s="239"/>
      <c r="BZ572" s="239"/>
      <c r="CA572" s="241"/>
      <c r="CB572" s="241"/>
      <c r="CC572" s="241"/>
      <c r="CD572" s="241"/>
      <c r="CE572" s="239"/>
      <c r="CF572" s="239"/>
      <c r="CG572" s="265"/>
      <c r="CH572" s="414">
        <f>'July 1 to 15, 2018'!BI52</f>
        <v>0</v>
      </c>
      <c r="CI572" s="414"/>
      <c r="CJ572" s="414"/>
      <c r="CK572" s="414"/>
      <c r="CL572" s="420"/>
      <c r="CM572" s="230"/>
    </row>
    <row r="573" spans="2:91" ht="12.75" customHeight="1" x14ac:dyDescent="0.2">
      <c r="B573" s="266"/>
      <c r="C573" s="240"/>
      <c r="D573" s="240"/>
      <c r="E573" s="240"/>
      <c r="F573" s="240"/>
      <c r="G573" s="240"/>
      <c r="H573" s="267"/>
      <c r="I573" s="267"/>
      <c r="J573" s="267"/>
      <c r="K573" s="267"/>
      <c r="L573" s="267"/>
      <c r="M573" s="268"/>
      <c r="N573" s="268"/>
      <c r="O573" s="268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  <c r="AA573" s="233"/>
      <c r="AB573" s="241" t="s">
        <v>141</v>
      </c>
      <c r="AC573" s="241"/>
      <c r="AD573" s="239"/>
      <c r="AE573" s="239"/>
      <c r="AF573" s="239"/>
      <c r="AG573" s="241"/>
      <c r="AH573" s="241"/>
      <c r="AI573" s="241"/>
      <c r="AJ573" s="241"/>
      <c r="AK573" s="239"/>
      <c r="AL573" s="239"/>
      <c r="AM573" s="265"/>
      <c r="AN573" s="414">
        <f>'July 1 to 15, 2018'!BJ51</f>
        <v>0</v>
      </c>
      <c r="AO573" s="414"/>
      <c r="AP573" s="414"/>
      <c r="AQ573" s="414"/>
      <c r="AR573" s="420"/>
      <c r="AS573" s="230"/>
      <c r="AV573" s="266"/>
      <c r="AW573" s="240"/>
      <c r="AX573" s="240"/>
      <c r="AY573" s="240"/>
      <c r="AZ573" s="240"/>
      <c r="BA573" s="240"/>
      <c r="BB573" s="267"/>
      <c r="BC573" s="267"/>
      <c r="BD573" s="267"/>
      <c r="BE573" s="267"/>
      <c r="BF573" s="267"/>
      <c r="BG573" s="268"/>
      <c r="BH573" s="268"/>
      <c r="BI573" s="268"/>
      <c r="BJ573" s="239"/>
      <c r="BK573" s="239"/>
      <c r="BL573" s="239"/>
      <c r="BM573" s="239"/>
      <c r="BN573" s="239"/>
      <c r="BO573" s="239"/>
      <c r="BP573" s="239"/>
      <c r="BQ573" s="239"/>
      <c r="BR573" s="239"/>
      <c r="BS573" s="239"/>
      <c r="BT573" s="239"/>
      <c r="BU573" s="233"/>
      <c r="BV573" s="241" t="s">
        <v>141</v>
      </c>
      <c r="BW573" s="241"/>
      <c r="BX573" s="239"/>
      <c r="BY573" s="239"/>
      <c r="BZ573" s="239"/>
      <c r="CA573" s="241"/>
      <c r="CB573" s="241"/>
      <c r="CC573" s="241"/>
      <c r="CD573" s="241"/>
      <c r="CE573" s="239"/>
      <c r="CF573" s="239"/>
      <c r="CG573" s="265"/>
      <c r="CH573" s="414">
        <f>'July 1 to 15, 2018'!BJ52</f>
        <v>0</v>
      </c>
      <c r="CI573" s="414"/>
      <c r="CJ573" s="414"/>
      <c r="CK573" s="414"/>
      <c r="CL573" s="420"/>
      <c r="CM573" s="230"/>
    </row>
    <row r="574" spans="2:91" ht="12.75" customHeight="1" x14ac:dyDescent="0.2">
      <c r="B574" s="266"/>
      <c r="C574" s="240"/>
      <c r="D574" s="240"/>
      <c r="E574" s="240"/>
      <c r="F574" s="240"/>
      <c r="G574" s="240"/>
      <c r="H574" s="267"/>
      <c r="I574" s="267"/>
      <c r="J574" s="267"/>
      <c r="K574" s="267"/>
      <c r="L574" s="267"/>
      <c r="M574" s="268"/>
      <c r="N574" s="268"/>
      <c r="O574" s="268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  <c r="AA574" s="233"/>
      <c r="AB574" s="241" t="s">
        <v>142</v>
      </c>
      <c r="AC574" s="241"/>
      <c r="AD574" s="239"/>
      <c r="AE574" s="239"/>
      <c r="AF574" s="239"/>
      <c r="AG574" s="241"/>
      <c r="AH574" s="241"/>
      <c r="AI574" s="241"/>
      <c r="AJ574" s="241"/>
      <c r="AK574" s="239"/>
      <c r="AL574" s="239"/>
      <c r="AM574" s="265"/>
      <c r="AN574" s="414">
        <f>'July 1 to 15, 2018'!BK51</f>
        <v>0</v>
      </c>
      <c r="AO574" s="414"/>
      <c r="AP574" s="414"/>
      <c r="AQ574" s="414"/>
      <c r="AR574" s="420"/>
      <c r="AS574" s="230"/>
      <c r="AV574" s="266"/>
      <c r="AW574" s="240"/>
      <c r="AX574" s="240"/>
      <c r="AY574" s="240"/>
      <c r="AZ574" s="240"/>
      <c r="BA574" s="240"/>
      <c r="BB574" s="267"/>
      <c r="BC574" s="267"/>
      <c r="BD574" s="267"/>
      <c r="BE574" s="267"/>
      <c r="BF574" s="267"/>
      <c r="BG574" s="268"/>
      <c r="BH574" s="268"/>
      <c r="BI574" s="268"/>
      <c r="BJ574" s="239"/>
      <c r="BK574" s="239"/>
      <c r="BL574" s="252"/>
      <c r="BM574" s="252"/>
      <c r="BN574" s="252"/>
      <c r="BO574" s="252"/>
      <c r="BP574" s="252"/>
      <c r="BQ574" s="239"/>
      <c r="BR574" s="239"/>
      <c r="BS574" s="239"/>
      <c r="BT574" s="239"/>
      <c r="BU574" s="233"/>
      <c r="BV574" s="241" t="s">
        <v>142</v>
      </c>
      <c r="BW574" s="241"/>
      <c r="BX574" s="239"/>
      <c r="BY574" s="239"/>
      <c r="BZ574" s="239"/>
      <c r="CA574" s="241"/>
      <c r="CB574" s="241"/>
      <c r="CC574" s="241"/>
      <c r="CD574" s="241"/>
      <c r="CE574" s="239"/>
      <c r="CF574" s="239"/>
      <c r="CG574" s="265"/>
      <c r="CH574" s="414">
        <f>'July 1 to 15, 2018'!BK52</f>
        <v>0</v>
      </c>
      <c r="CI574" s="414"/>
      <c r="CJ574" s="414"/>
      <c r="CK574" s="414"/>
      <c r="CL574" s="420"/>
      <c r="CM574" s="230"/>
    </row>
    <row r="575" spans="2:91" ht="12.75" customHeight="1" x14ac:dyDescent="0.2">
      <c r="B575" s="266"/>
      <c r="C575" s="269" t="s">
        <v>71</v>
      </c>
      <c r="D575" s="270"/>
      <c r="E575" s="270"/>
      <c r="F575" s="270"/>
      <c r="G575" s="270"/>
      <c r="H575" s="296"/>
      <c r="I575" s="296"/>
      <c r="J575" s="296"/>
      <c r="K575" s="296"/>
      <c r="L575" s="417">
        <f>L576+L577</f>
        <v>11</v>
      </c>
      <c r="M575" s="418"/>
      <c r="N575" s="418"/>
      <c r="O575" s="418"/>
      <c r="P575" s="418"/>
      <c r="Q575" s="245"/>
      <c r="R575" s="404"/>
      <c r="S575" s="419"/>
      <c r="T575" s="419"/>
      <c r="U575" s="419"/>
      <c r="V575" s="419"/>
      <c r="W575" s="244"/>
      <c r="X575" s="246"/>
      <c r="Y575" s="239"/>
      <c r="Z575" s="239"/>
      <c r="AA575" s="272"/>
      <c r="AB575" s="273"/>
      <c r="AC575" s="273"/>
      <c r="AD575" s="252"/>
      <c r="AE575" s="252"/>
      <c r="AF575" s="252"/>
      <c r="AG575" s="273"/>
      <c r="AH575" s="273"/>
      <c r="AI575" s="273"/>
      <c r="AJ575" s="273"/>
      <c r="AK575" s="252"/>
      <c r="AL575" s="252"/>
      <c r="AM575" s="253"/>
      <c r="AN575" s="252"/>
      <c r="AO575" s="252"/>
      <c r="AP575" s="252"/>
      <c r="AQ575" s="252"/>
      <c r="AR575" s="254"/>
      <c r="AS575" s="230"/>
      <c r="AV575" s="266"/>
      <c r="AW575" s="269" t="s">
        <v>71</v>
      </c>
      <c r="AX575" s="270"/>
      <c r="AY575" s="270"/>
      <c r="AZ575" s="270"/>
      <c r="BA575" s="270"/>
      <c r="BB575" s="296"/>
      <c r="BC575" s="296"/>
      <c r="BD575" s="296"/>
      <c r="BE575" s="296"/>
      <c r="BF575" s="417">
        <f>BF576+BF577</f>
        <v>11</v>
      </c>
      <c r="BG575" s="418"/>
      <c r="BH575" s="418"/>
      <c r="BI575" s="418"/>
      <c r="BJ575" s="418"/>
      <c r="BK575" s="245"/>
      <c r="BL575" s="239"/>
      <c r="BM575" s="239"/>
      <c r="BN575" s="239"/>
      <c r="BO575" s="239"/>
      <c r="BP575" s="239"/>
      <c r="BQ575" s="244"/>
      <c r="BR575" s="246"/>
      <c r="BS575" s="239"/>
      <c r="BT575" s="239"/>
      <c r="BU575" s="272"/>
      <c r="BV575" s="273"/>
      <c r="BW575" s="273"/>
      <c r="BX575" s="252"/>
      <c r="BY575" s="252"/>
      <c r="BZ575" s="252"/>
      <c r="CA575" s="273"/>
      <c r="CB575" s="273"/>
      <c r="CC575" s="273"/>
      <c r="CD575" s="273"/>
      <c r="CE575" s="252"/>
      <c r="CF575" s="252"/>
      <c r="CG575" s="253"/>
      <c r="CH575" s="252"/>
      <c r="CI575" s="252"/>
      <c r="CJ575" s="252"/>
      <c r="CK575" s="252"/>
      <c r="CL575" s="254"/>
      <c r="CM575" s="230"/>
    </row>
    <row r="576" spans="2:91" ht="12.75" customHeight="1" x14ac:dyDescent="0.2">
      <c r="B576" s="266"/>
      <c r="C576" s="266" t="s">
        <v>174</v>
      </c>
      <c r="D576" s="240"/>
      <c r="E576" s="240"/>
      <c r="F576" s="240"/>
      <c r="G576" s="240"/>
      <c r="H576" s="268"/>
      <c r="I576" s="268"/>
      <c r="J576" s="268"/>
      <c r="K576" s="268"/>
      <c r="L576" s="414">
        <f>'July 1 to 15, 2018'!AM51</f>
        <v>11</v>
      </c>
      <c r="M576" s="415"/>
      <c r="N576" s="415"/>
      <c r="O576" s="415"/>
      <c r="P576" s="239"/>
      <c r="Q576" s="265"/>
      <c r="R576" s="239"/>
      <c r="S576" s="239"/>
      <c r="T576" s="239"/>
      <c r="U576" s="239"/>
      <c r="V576" s="239"/>
      <c r="W576" s="239"/>
      <c r="X576" s="230"/>
      <c r="Y576" s="239"/>
      <c r="Z576" s="239"/>
      <c r="AA576" s="261" t="s">
        <v>143</v>
      </c>
      <c r="AB576" s="262"/>
      <c r="AC576" s="262"/>
      <c r="AD576" s="244"/>
      <c r="AE576" s="244"/>
      <c r="AF576" s="244"/>
      <c r="AG576" s="262"/>
      <c r="AH576" s="262"/>
      <c r="AI576" s="262"/>
      <c r="AJ576" s="262"/>
      <c r="AK576" s="244"/>
      <c r="AL576" s="246"/>
      <c r="AM576" s="245"/>
      <c r="AN576" s="244"/>
      <c r="AO576" s="244"/>
      <c r="AP576" s="244"/>
      <c r="AQ576" s="244"/>
      <c r="AR576" s="246"/>
      <c r="AS576" s="230"/>
      <c r="AV576" s="266"/>
      <c r="AW576" s="266" t="s">
        <v>174</v>
      </c>
      <c r="AX576" s="240"/>
      <c r="AY576" s="240"/>
      <c r="AZ576" s="240"/>
      <c r="BA576" s="240"/>
      <c r="BB576" s="268"/>
      <c r="BC576" s="268"/>
      <c r="BD576" s="268"/>
      <c r="BE576" s="268"/>
      <c r="BF576" s="414">
        <f>'July 1 to 15, 2018'!AM52</f>
        <v>11</v>
      </c>
      <c r="BG576" s="415"/>
      <c r="BH576" s="415"/>
      <c r="BI576" s="415"/>
      <c r="BJ576" s="239"/>
      <c r="BK576" s="265"/>
      <c r="BL576" s="239"/>
      <c r="BM576" s="239"/>
      <c r="BN576" s="239"/>
      <c r="BO576" s="239"/>
      <c r="BP576" s="239"/>
      <c r="BQ576" s="239"/>
      <c r="BR576" s="230"/>
      <c r="BS576" s="239"/>
      <c r="BT576" s="239"/>
      <c r="BU576" s="261" t="s">
        <v>143</v>
      </c>
      <c r="BV576" s="262"/>
      <c r="BW576" s="262"/>
      <c r="BX576" s="244"/>
      <c r="BY576" s="244"/>
      <c r="BZ576" s="244"/>
      <c r="CA576" s="262"/>
      <c r="CB576" s="262"/>
      <c r="CC576" s="262"/>
      <c r="CD576" s="262"/>
      <c r="CE576" s="244"/>
      <c r="CF576" s="246"/>
      <c r="CG576" s="245"/>
      <c r="CH576" s="244"/>
      <c r="CI576" s="244"/>
      <c r="CJ576" s="244"/>
      <c r="CK576" s="244"/>
      <c r="CL576" s="246"/>
      <c r="CM576" s="230"/>
    </row>
    <row r="577" spans="2:91" ht="12.75" customHeight="1" x14ac:dyDescent="0.2">
      <c r="B577" s="266"/>
      <c r="C577" s="274" t="s">
        <v>145</v>
      </c>
      <c r="D577" s="275"/>
      <c r="E577" s="275"/>
      <c r="F577" s="275"/>
      <c r="G577" s="275"/>
      <c r="H577" s="276"/>
      <c r="I577" s="276"/>
      <c r="J577" s="276"/>
      <c r="K577" s="276"/>
      <c r="L577" s="402">
        <f>'July 1 to 15, 2018'!AN568+'July 1 to 15, 2018'!AO51</f>
        <v>0</v>
      </c>
      <c r="M577" s="403"/>
      <c r="N577" s="403"/>
      <c r="O577" s="403"/>
      <c r="P577" s="252"/>
      <c r="Q577" s="253"/>
      <c r="R577" s="252"/>
      <c r="S577" s="252"/>
      <c r="T577" s="252"/>
      <c r="U577" s="252"/>
      <c r="V577" s="252"/>
      <c r="W577" s="252"/>
      <c r="X577" s="254"/>
      <c r="Y577" s="239"/>
      <c r="Z577" s="239"/>
      <c r="AA577" s="233"/>
      <c r="AB577" s="241" t="s">
        <v>144</v>
      </c>
      <c r="AC577" s="241"/>
      <c r="AD577" s="239"/>
      <c r="AE577" s="239"/>
      <c r="AF577" s="239"/>
      <c r="AG577" s="241"/>
      <c r="AH577" s="241"/>
      <c r="AI577" s="241"/>
      <c r="AJ577" s="241"/>
      <c r="AK577" s="239"/>
      <c r="AL577" s="230"/>
      <c r="AM577" s="265"/>
      <c r="AN577" s="414">
        <f>'July 1 to 15, 2018'!BM51</f>
        <v>0</v>
      </c>
      <c r="AO577" s="414"/>
      <c r="AP577" s="414"/>
      <c r="AQ577" s="414"/>
      <c r="AR577" s="420"/>
      <c r="AS577" s="230"/>
      <c r="AV577" s="266"/>
      <c r="AW577" s="274" t="s">
        <v>145</v>
      </c>
      <c r="AX577" s="275"/>
      <c r="AY577" s="275"/>
      <c r="AZ577" s="275"/>
      <c r="BA577" s="275"/>
      <c r="BB577" s="276"/>
      <c r="BC577" s="276"/>
      <c r="BD577" s="276"/>
      <c r="BE577" s="276"/>
      <c r="BF577" s="402">
        <f>'July 1 to 15, 2018'!CH568+'July 1 to 15, 2018'!AO52</f>
        <v>0</v>
      </c>
      <c r="BG577" s="403"/>
      <c r="BH577" s="403"/>
      <c r="BI577" s="403"/>
      <c r="BJ577" s="252"/>
      <c r="BK577" s="253"/>
      <c r="BL577" s="252"/>
      <c r="BM577" s="252"/>
      <c r="BN577" s="252"/>
      <c r="BO577" s="252"/>
      <c r="BP577" s="252"/>
      <c r="BQ577" s="252"/>
      <c r="BR577" s="254"/>
      <c r="BS577" s="239"/>
      <c r="BT577" s="239"/>
      <c r="BU577" s="233"/>
      <c r="BV577" s="241" t="s">
        <v>144</v>
      </c>
      <c r="BW577" s="241"/>
      <c r="BX577" s="239"/>
      <c r="BY577" s="239"/>
      <c r="BZ577" s="239"/>
      <c r="CA577" s="241"/>
      <c r="CB577" s="241"/>
      <c r="CC577" s="241"/>
      <c r="CD577" s="241"/>
      <c r="CE577" s="239"/>
      <c r="CF577" s="230"/>
      <c r="CG577" s="265"/>
      <c r="CH577" s="414">
        <f>'July 1 to 15, 2018'!BM52</f>
        <v>0</v>
      </c>
      <c r="CI577" s="414"/>
      <c r="CJ577" s="414"/>
      <c r="CK577" s="414"/>
      <c r="CL577" s="420"/>
      <c r="CM577" s="230"/>
    </row>
    <row r="578" spans="2:91" ht="12.75" customHeight="1" x14ac:dyDescent="0.2">
      <c r="B578" s="266"/>
      <c r="C578" s="269" t="s">
        <v>73</v>
      </c>
      <c r="D578" s="270"/>
      <c r="E578" s="270"/>
      <c r="F578" s="270"/>
      <c r="G578" s="270"/>
      <c r="H578" s="296"/>
      <c r="I578" s="296"/>
      <c r="J578" s="296"/>
      <c r="K578" s="296"/>
      <c r="L578" s="404">
        <f>L579+L580</f>
        <v>0</v>
      </c>
      <c r="M578" s="419"/>
      <c r="N578" s="419"/>
      <c r="O578" s="419"/>
      <c r="P578" s="419"/>
      <c r="Q578" s="245"/>
      <c r="R578" s="404">
        <f>'July 1 to 15, 2018'!BG51</f>
        <v>0</v>
      </c>
      <c r="S578" s="419"/>
      <c r="T578" s="419"/>
      <c r="U578" s="419"/>
      <c r="V578" s="419"/>
      <c r="W578" s="244"/>
      <c r="X578" s="246"/>
      <c r="Y578" s="239"/>
      <c r="Z578" s="239"/>
      <c r="AA578" s="233"/>
      <c r="AB578" s="241" t="s">
        <v>146</v>
      </c>
      <c r="AC578" s="241"/>
      <c r="AD578" s="239"/>
      <c r="AE578" s="239"/>
      <c r="AF578" s="239"/>
      <c r="AG578" s="241"/>
      <c r="AH578" s="241"/>
      <c r="AI578" s="241"/>
      <c r="AJ578" s="241"/>
      <c r="AK578" s="239"/>
      <c r="AL578" s="230"/>
      <c r="AM578" s="265"/>
      <c r="AN578" s="414">
        <f>'July 1 to 15, 2018'!BO51</f>
        <v>0</v>
      </c>
      <c r="AO578" s="414"/>
      <c r="AP578" s="414"/>
      <c r="AQ578" s="414"/>
      <c r="AR578" s="420"/>
      <c r="AS578" s="230"/>
      <c r="AV578" s="266"/>
      <c r="AW578" s="269" t="s">
        <v>73</v>
      </c>
      <c r="AX578" s="270"/>
      <c r="AY578" s="270"/>
      <c r="AZ578" s="270"/>
      <c r="BA578" s="270"/>
      <c r="BB578" s="296"/>
      <c r="BC578" s="296"/>
      <c r="BD578" s="296"/>
      <c r="BE578" s="296"/>
      <c r="BF578" s="404">
        <f>BF579+BF580</f>
        <v>0</v>
      </c>
      <c r="BG578" s="419"/>
      <c r="BH578" s="419"/>
      <c r="BI578" s="419"/>
      <c r="BJ578" s="419"/>
      <c r="BK578" s="245"/>
      <c r="BL578" s="404">
        <f>'July 1 to 15, 2018'!BG52</f>
        <v>0</v>
      </c>
      <c r="BM578" s="419"/>
      <c r="BN578" s="419"/>
      <c r="BO578" s="419"/>
      <c r="BP578" s="419"/>
      <c r="BQ578" s="244"/>
      <c r="BR578" s="246"/>
      <c r="BS578" s="239"/>
      <c r="BT578" s="239"/>
      <c r="BU578" s="233"/>
      <c r="BV578" s="241" t="s">
        <v>146</v>
      </c>
      <c r="BW578" s="241"/>
      <c r="BX578" s="239"/>
      <c r="BY578" s="239"/>
      <c r="BZ578" s="239"/>
      <c r="CA578" s="241"/>
      <c r="CB578" s="241"/>
      <c r="CC578" s="241"/>
      <c r="CD578" s="241"/>
      <c r="CE578" s="239"/>
      <c r="CF578" s="230"/>
      <c r="CG578" s="265"/>
      <c r="CH578" s="414">
        <f>'July 1 to 15, 2018'!BO52</f>
        <v>0</v>
      </c>
      <c r="CI578" s="414"/>
      <c r="CJ578" s="414"/>
      <c r="CK578" s="414"/>
      <c r="CL578" s="420"/>
      <c r="CM578" s="230"/>
    </row>
    <row r="579" spans="2:91" ht="12.75" customHeight="1" x14ac:dyDescent="0.2">
      <c r="B579" s="266"/>
      <c r="C579" s="266" t="s">
        <v>180</v>
      </c>
      <c r="D579" s="240"/>
      <c r="E579" s="240"/>
      <c r="F579" s="240"/>
      <c r="G579" s="240"/>
      <c r="H579" s="268"/>
      <c r="I579" s="268"/>
      <c r="J579" s="268"/>
      <c r="K579" s="268"/>
      <c r="L579" s="414">
        <f>'July 1 to 15, 2018'!BF51</f>
        <v>0</v>
      </c>
      <c r="M579" s="415"/>
      <c r="N579" s="415"/>
      <c r="O579" s="415"/>
      <c r="P579" s="239"/>
      <c r="Q579" s="265"/>
      <c r="R579" s="239"/>
      <c r="S579" s="239"/>
      <c r="T579" s="239"/>
      <c r="U579" s="239"/>
      <c r="V579" s="239"/>
      <c r="W579" s="239"/>
      <c r="X579" s="230"/>
      <c r="Y579" s="239"/>
      <c r="Z579" s="239"/>
      <c r="AA579" s="233"/>
      <c r="AB579" s="277" t="s">
        <v>883</v>
      </c>
      <c r="AC579" s="241"/>
      <c r="AD579" s="239"/>
      <c r="AE579" s="239"/>
      <c r="AF579" s="239"/>
      <c r="AG579" s="241"/>
      <c r="AH579" s="241"/>
      <c r="AI579" s="241"/>
      <c r="AJ579" s="241"/>
      <c r="AK579" s="239"/>
      <c r="AL579" s="230"/>
      <c r="AM579" s="265"/>
      <c r="AN579" s="414">
        <f>'July 1 to 15, 2018'!BN51</f>
        <v>0</v>
      </c>
      <c r="AO579" s="414"/>
      <c r="AP579" s="414"/>
      <c r="AQ579" s="414"/>
      <c r="AR579" s="420"/>
      <c r="AS579" s="230"/>
      <c r="AV579" s="266"/>
      <c r="AW579" s="266" t="s">
        <v>180</v>
      </c>
      <c r="AX579" s="240"/>
      <c r="AY579" s="240"/>
      <c r="AZ579" s="240"/>
      <c r="BA579" s="240"/>
      <c r="BB579" s="268"/>
      <c r="BC579" s="268"/>
      <c r="BD579" s="268"/>
      <c r="BE579" s="268"/>
      <c r="BF579" s="414">
        <f>'July 1 to 15, 2018'!BF52</f>
        <v>0</v>
      </c>
      <c r="BG579" s="415"/>
      <c r="BH579" s="415"/>
      <c r="BI579" s="415"/>
      <c r="BJ579" s="239"/>
      <c r="BK579" s="265"/>
      <c r="BL579" s="239"/>
      <c r="BM579" s="239"/>
      <c r="BN579" s="239"/>
      <c r="BO579" s="239"/>
      <c r="BP579" s="239"/>
      <c r="BQ579" s="239"/>
      <c r="BR579" s="230"/>
      <c r="BS579" s="239"/>
      <c r="BT579" s="239"/>
      <c r="BU579" s="233"/>
      <c r="BV579" s="277" t="s">
        <v>883</v>
      </c>
      <c r="BW579" s="241"/>
      <c r="BX579" s="239"/>
      <c r="BY579" s="239"/>
      <c r="BZ579" s="239"/>
      <c r="CA579" s="241"/>
      <c r="CB579" s="241"/>
      <c r="CC579" s="241"/>
      <c r="CD579" s="241"/>
      <c r="CE579" s="239"/>
      <c r="CF579" s="230"/>
      <c r="CG579" s="265"/>
      <c r="CH579" s="414">
        <f>'July 1 to 15, 2018'!BN52</f>
        <v>0</v>
      </c>
      <c r="CI579" s="414"/>
      <c r="CJ579" s="414"/>
      <c r="CK579" s="414"/>
      <c r="CL579" s="420"/>
      <c r="CM579" s="230"/>
    </row>
    <row r="580" spans="2:91" ht="12.75" customHeight="1" x14ac:dyDescent="0.2">
      <c r="B580" s="266"/>
      <c r="C580" s="274" t="s">
        <v>179</v>
      </c>
      <c r="D580" s="275"/>
      <c r="E580" s="275"/>
      <c r="F580" s="275"/>
      <c r="G580" s="275"/>
      <c r="H580" s="276"/>
      <c r="I580" s="276"/>
      <c r="J580" s="276"/>
      <c r="K580" s="276"/>
      <c r="L580" s="402">
        <f>'July 1 to 15, 2018'!BE51</f>
        <v>0</v>
      </c>
      <c r="M580" s="403"/>
      <c r="N580" s="403"/>
      <c r="O580" s="403"/>
      <c r="P580" s="252"/>
      <c r="Q580" s="253"/>
      <c r="R580" s="252"/>
      <c r="S580" s="252"/>
      <c r="T580" s="252"/>
      <c r="U580" s="252"/>
      <c r="V580" s="252"/>
      <c r="W580" s="252"/>
      <c r="X580" s="254"/>
      <c r="Y580" s="239"/>
      <c r="Z580" s="239"/>
      <c r="AA580" s="233"/>
      <c r="AB580" s="241"/>
      <c r="AC580" s="241"/>
      <c r="AD580" s="239"/>
      <c r="AE580" s="239"/>
      <c r="AF580" s="239"/>
      <c r="AG580" s="241"/>
      <c r="AH580" s="241"/>
      <c r="AI580" s="241"/>
      <c r="AJ580" s="241"/>
      <c r="AK580" s="239"/>
      <c r="AL580" s="230"/>
      <c r="AM580" s="265"/>
      <c r="AN580" s="239"/>
      <c r="AO580" s="239"/>
      <c r="AP580" s="239"/>
      <c r="AQ580" s="239"/>
      <c r="AR580" s="230"/>
      <c r="AS580" s="230"/>
      <c r="AV580" s="266"/>
      <c r="AW580" s="274" t="s">
        <v>179</v>
      </c>
      <c r="AX580" s="275"/>
      <c r="AY580" s="275"/>
      <c r="AZ580" s="275"/>
      <c r="BA580" s="275"/>
      <c r="BB580" s="276"/>
      <c r="BC580" s="276"/>
      <c r="BD580" s="276"/>
      <c r="BE580" s="276"/>
      <c r="BF580" s="402">
        <f>'July 1 to 15, 2018'!BE52</f>
        <v>0</v>
      </c>
      <c r="BG580" s="403"/>
      <c r="BH580" s="403"/>
      <c r="BI580" s="403"/>
      <c r="BJ580" s="252"/>
      <c r="BK580" s="253"/>
      <c r="BL580" s="252"/>
      <c r="BM580" s="252"/>
      <c r="BN580" s="252"/>
      <c r="BO580" s="252"/>
      <c r="BP580" s="252"/>
      <c r="BQ580" s="252"/>
      <c r="BR580" s="254"/>
      <c r="BS580" s="239"/>
      <c r="BT580" s="239"/>
      <c r="BU580" s="233"/>
      <c r="BV580" s="277"/>
      <c r="BW580" s="241"/>
      <c r="BX580" s="239"/>
      <c r="BY580" s="239"/>
      <c r="BZ580" s="239"/>
      <c r="CA580" s="241"/>
      <c r="CB580" s="241"/>
      <c r="CC580" s="241"/>
      <c r="CD580" s="241"/>
      <c r="CE580" s="239"/>
      <c r="CF580" s="230"/>
      <c r="CG580" s="265"/>
      <c r="CH580" s="239"/>
      <c r="CI580" s="239"/>
      <c r="CJ580" s="239"/>
      <c r="CK580" s="239"/>
      <c r="CL580" s="230"/>
      <c r="CM580" s="230"/>
    </row>
    <row r="581" spans="2:91" ht="12.75" customHeight="1" x14ac:dyDescent="0.2">
      <c r="B581" s="266"/>
      <c r="C581" s="269" t="s">
        <v>147</v>
      </c>
      <c r="D581" s="270"/>
      <c r="E581" s="270"/>
      <c r="F581" s="270"/>
      <c r="G581" s="270"/>
      <c r="H581" s="296"/>
      <c r="I581" s="296"/>
      <c r="J581" s="296"/>
      <c r="K581" s="296"/>
      <c r="L581" s="412">
        <f>L582+L583</f>
        <v>0</v>
      </c>
      <c r="M581" s="413"/>
      <c r="N581" s="413"/>
      <c r="O581" s="413"/>
      <c r="P581" s="413"/>
      <c r="Q581" s="245"/>
      <c r="R581" s="412">
        <f>SUM(Payslip!R582:U585)</f>
        <v>0</v>
      </c>
      <c r="S581" s="413"/>
      <c r="T581" s="413"/>
      <c r="U581" s="413"/>
      <c r="V581" s="413"/>
      <c r="W581" s="244"/>
      <c r="X581" s="246"/>
      <c r="Y581" s="239"/>
      <c r="Z581" s="239"/>
      <c r="AA581" s="233"/>
      <c r="AB581" s="241"/>
      <c r="AC581" s="241"/>
      <c r="AD581" s="239"/>
      <c r="AE581" s="239"/>
      <c r="AF581" s="239"/>
      <c r="AG581" s="241"/>
      <c r="AH581" s="241"/>
      <c r="AI581" s="241"/>
      <c r="AJ581" s="241"/>
      <c r="AK581" s="239"/>
      <c r="AL581" s="230"/>
      <c r="AM581" s="265"/>
      <c r="AN581" s="239"/>
      <c r="AO581" s="239"/>
      <c r="AP581" s="239"/>
      <c r="AQ581" s="239"/>
      <c r="AR581" s="230"/>
      <c r="AS581" s="230"/>
      <c r="AV581" s="266"/>
      <c r="AW581" s="269" t="s">
        <v>147</v>
      </c>
      <c r="AX581" s="270"/>
      <c r="AY581" s="270"/>
      <c r="AZ581" s="270"/>
      <c r="BA581" s="270"/>
      <c r="BB581" s="296"/>
      <c r="BC581" s="296"/>
      <c r="BD581" s="296"/>
      <c r="BE581" s="296"/>
      <c r="BF581" s="412">
        <f>BF582+BF583</f>
        <v>0</v>
      </c>
      <c r="BG581" s="413"/>
      <c r="BH581" s="413"/>
      <c r="BI581" s="413"/>
      <c r="BJ581" s="413"/>
      <c r="BK581" s="245"/>
      <c r="BL581" s="412">
        <f>SUM(Payslip!BL582:BO585)</f>
        <v>0</v>
      </c>
      <c r="BM581" s="413"/>
      <c r="BN581" s="413"/>
      <c r="BO581" s="413"/>
      <c r="BP581" s="413"/>
      <c r="BQ581" s="244"/>
      <c r="BR581" s="246"/>
      <c r="BS581" s="239"/>
      <c r="BT581" s="239"/>
      <c r="BU581" s="233"/>
      <c r="BV581" s="277"/>
      <c r="BW581" s="241"/>
      <c r="BX581" s="239"/>
      <c r="BY581" s="239"/>
      <c r="BZ581" s="239"/>
      <c r="CA581" s="241"/>
      <c r="CB581" s="241"/>
      <c r="CC581" s="241"/>
      <c r="CD581" s="241"/>
      <c r="CE581" s="239"/>
      <c r="CF581" s="230"/>
      <c r="CG581" s="265"/>
      <c r="CH581" s="239"/>
      <c r="CI581" s="239"/>
      <c r="CJ581" s="239"/>
      <c r="CK581" s="239"/>
      <c r="CL581" s="230"/>
      <c r="CM581" s="230"/>
    </row>
    <row r="582" spans="2:91" ht="12.75" customHeight="1" x14ac:dyDescent="0.2">
      <c r="B582" s="266"/>
      <c r="C582" s="266" t="s">
        <v>148</v>
      </c>
      <c r="D582" s="240"/>
      <c r="E582" s="240"/>
      <c r="F582" s="240"/>
      <c r="G582" s="240"/>
      <c r="H582" s="268"/>
      <c r="I582" s="268"/>
      <c r="J582" s="268"/>
      <c r="K582" s="268"/>
      <c r="L582" s="414">
        <f>'July 1 to 15, 2018'!AU51</f>
        <v>0</v>
      </c>
      <c r="M582" s="415"/>
      <c r="N582" s="415"/>
      <c r="O582" s="415"/>
      <c r="P582" s="239"/>
      <c r="Q582" s="265"/>
      <c r="R582" s="414">
        <f>'July 1 to 15, 2018'!AV51</f>
        <v>0</v>
      </c>
      <c r="S582" s="415"/>
      <c r="T582" s="415"/>
      <c r="U582" s="415"/>
      <c r="V582" s="239"/>
      <c r="W582" s="239"/>
      <c r="X582" s="230"/>
      <c r="Y582" s="239"/>
      <c r="Z582" s="239"/>
      <c r="AA582" s="272"/>
      <c r="AB582" s="273"/>
      <c r="AC582" s="273"/>
      <c r="AD582" s="252"/>
      <c r="AE582" s="252"/>
      <c r="AF582" s="252"/>
      <c r="AG582" s="273"/>
      <c r="AH582" s="273"/>
      <c r="AI582" s="273"/>
      <c r="AJ582" s="273"/>
      <c r="AK582" s="252"/>
      <c r="AL582" s="254"/>
      <c r="AM582" s="253"/>
      <c r="AN582" s="252"/>
      <c r="AO582" s="252"/>
      <c r="AP582" s="252"/>
      <c r="AQ582" s="252"/>
      <c r="AR582" s="254"/>
      <c r="AS582" s="230"/>
      <c r="AV582" s="266"/>
      <c r="AW582" s="266" t="s">
        <v>148</v>
      </c>
      <c r="AX582" s="240"/>
      <c r="AY582" s="240"/>
      <c r="AZ582" s="240"/>
      <c r="BA582" s="240"/>
      <c r="BB582" s="268"/>
      <c r="BC582" s="268"/>
      <c r="BD582" s="268"/>
      <c r="BE582" s="268"/>
      <c r="BF582" s="414">
        <f>'July 1 to 15, 2018'!AU52</f>
        <v>0</v>
      </c>
      <c r="BG582" s="415"/>
      <c r="BH582" s="415"/>
      <c r="BI582" s="415"/>
      <c r="BJ582" s="239"/>
      <c r="BK582" s="265"/>
      <c r="BL582" s="414">
        <f>'July 1 to 15, 2018'!AV52</f>
        <v>0</v>
      </c>
      <c r="BM582" s="415"/>
      <c r="BN582" s="415"/>
      <c r="BO582" s="415"/>
      <c r="BP582" s="239"/>
      <c r="BQ582" s="239"/>
      <c r="BR582" s="230"/>
      <c r="BS582" s="239"/>
      <c r="BT582" s="239"/>
      <c r="BU582" s="272"/>
      <c r="BV582" s="273"/>
      <c r="BW582" s="273"/>
      <c r="BX582" s="252"/>
      <c r="BY582" s="252"/>
      <c r="BZ582" s="252"/>
      <c r="CA582" s="273"/>
      <c r="CB582" s="273"/>
      <c r="CC582" s="273"/>
      <c r="CD582" s="273"/>
      <c r="CE582" s="252"/>
      <c r="CF582" s="254"/>
      <c r="CG582" s="253"/>
      <c r="CH582" s="252"/>
      <c r="CI582" s="252"/>
      <c r="CJ582" s="252"/>
      <c r="CK582" s="252"/>
      <c r="CL582" s="254"/>
      <c r="CM582" s="230"/>
    </row>
    <row r="583" spans="2:91" ht="12.75" customHeight="1" x14ac:dyDescent="0.2">
      <c r="B583" s="266"/>
      <c r="C583" s="266" t="s">
        <v>150</v>
      </c>
      <c r="D583" s="240"/>
      <c r="E583" s="240"/>
      <c r="F583" s="240"/>
      <c r="G583" s="240"/>
      <c r="H583" s="268"/>
      <c r="I583" s="268"/>
      <c r="J583" s="268"/>
      <c r="K583" s="268"/>
      <c r="L583" s="414">
        <f>'July 1 to 15, 2018'!AY51</f>
        <v>0</v>
      </c>
      <c r="M583" s="415"/>
      <c r="N583" s="415"/>
      <c r="O583" s="415"/>
      <c r="P583" s="239"/>
      <c r="Q583" s="265"/>
      <c r="R583" s="414">
        <f>'July 1 to 15, 2018'!AZ51</f>
        <v>0</v>
      </c>
      <c r="S583" s="415"/>
      <c r="T583" s="415"/>
      <c r="U583" s="415"/>
      <c r="V583" s="239"/>
      <c r="W583" s="239"/>
      <c r="X583" s="230"/>
      <c r="Y583" s="239"/>
      <c r="Z583" s="239"/>
      <c r="AA583" s="261" t="s">
        <v>83</v>
      </c>
      <c r="AB583" s="262"/>
      <c r="AC583" s="262"/>
      <c r="AD583" s="244"/>
      <c r="AE583" s="244"/>
      <c r="AF583" s="244"/>
      <c r="AG583" s="262"/>
      <c r="AH583" s="262"/>
      <c r="AI583" s="262"/>
      <c r="AJ583" s="262"/>
      <c r="AK583" s="244"/>
      <c r="AL583" s="246"/>
      <c r="AM583" s="245"/>
      <c r="AN583" s="404">
        <f>'July 1 to 15, 2018'!BP51</f>
        <v>0</v>
      </c>
      <c r="AO583" s="404"/>
      <c r="AP583" s="404"/>
      <c r="AQ583" s="404"/>
      <c r="AR583" s="416"/>
      <c r="AS583" s="230"/>
      <c r="AV583" s="266"/>
      <c r="AW583" s="266" t="s">
        <v>150</v>
      </c>
      <c r="AX583" s="240"/>
      <c r="AY583" s="240"/>
      <c r="AZ583" s="240"/>
      <c r="BA583" s="240"/>
      <c r="BB583" s="268"/>
      <c r="BC583" s="268"/>
      <c r="BD583" s="268"/>
      <c r="BE583" s="268"/>
      <c r="BF583" s="414">
        <f>'July 1 to 15, 2018'!AY52</f>
        <v>0</v>
      </c>
      <c r="BG583" s="415"/>
      <c r="BH583" s="415"/>
      <c r="BI583" s="415"/>
      <c r="BJ583" s="239"/>
      <c r="BK583" s="265"/>
      <c r="BL583" s="414">
        <f>'July 1 to 15, 2018'!AZ52</f>
        <v>0</v>
      </c>
      <c r="BM583" s="415"/>
      <c r="BN583" s="415"/>
      <c r="BO583" s="415"/>
      <c r="BP583" s="239"/>
      <c r="BQ583" s="239"/>
      <c r="BR583" s="230"/>
      <c r="BS583" s="239"/>
      <c r="BT583" s="239"/>
      <c r="BU583" s="261" t="s">
        <v>83</v>
      </c>
      <c r="BV583" s="262"/>
      <c r="BW583" s="262"/>
      <c r="BX583" s="244"/>
      <c r="BY583" s="244"/>
      <c r="BZ583" s="244"/>
      <c r="CA583" s="262"/>
      <c r="CB583" s="262"/>
      <c r="CC583" s="262"/>
      <c r="CD583" s="262"/>
      <c r="CE583" s="244"/>
      <c r="CF583" s="246"/>
      <c r="CG583" s="245"/>
      <c r="CH583" s="404">
        <f>'July 1 to 15, 2018'!BP52</f>
        <v>0</v>
      </c>
      <c r="CI583" s="404"/>
      <c r="CJ583" s="404"/>
      <c r="CK583" s="404"/>
      <c r="CL583" s="416"/>
      <c r="CM583" s="230"/>
    </row>
    <row r="584" spans="2:91" ht="12.75" customHeight="1" x14ac:dyDescent="0.2">
      <c r="B584" s="266"/>
      <c r="C584" s="266" t="s">
        <v>151</v>
      </c>
      <c r="D584" s="240"/>
      <c r="E584" s="240"/>
      <c r="F584" s="240"/>
      <c r="G584" s="240"/>
      <c r="H584" s="268"/>
      <c r="I584" s="268"/>
      <c r="J584" s="268"/>
      <c r="K584" s="268"/>
      <c r="L584" s="414">
        <f>'July 1 to 15, 2018'!AW51</f>
        <v>0</v>
      </c>
      <c r="M584" s="415"/>
      <c r="N584" s="415"/>
      <c r="O584" s="415"/>
      <c r="P584" s="239"/>
      <c r="Q584" s="265"/>
      <c r="R584" s="414">
        <f>'July 1 to 15, 2018'!AX51</f>
        <v>0</v>
      </c>
      <c r="S584" s="415"/>
      <c r="T584" s="415"/>
      <c r="U584" s="415"/>
      <c r="V584" s="239"/>
      <c r="W584" s="239"/>
      <c r="X584" s="230"/>
      <c r="Y584" s="239"/>
      <c r="Z584" s="239"/>
      <c r="AA584" s="233"/>
      <c r="AB584" s="241"/>
      <c r="AC584" s="241"/>
      <c r="AD584" s="239"/>
      <c r="AE584" s="239"/>
      <c r="AF584" s="239"/>
      <c r="AG584" s="241"/>
      <c r="AH584" s="241"/>
      <c r="AI584" s="241"/>
      <c r="AJ584" s="241"/>
      <c r="AK584" s="239"/>
      <c r="AL584" s="230"/>
      <c r="AM584" s="265"/>
      <c r="AN584" s="239"/>
      <c r="AO584" s="239"/>
      <c r="AP584" s="239"/>
      <c r="AQ584" s="239"/>
      <c r="AR584" s="230"/>
      <c r="AS584" s="230"/>
      <c r="AV584" s="266"/>
      <c r="AW584" s="266" t="s">
        <v>151</v>
      </c>
      <c r="AX584" s="240"/>
      <c r="AY584" s="240"/>
      <c r="AZ584" s="240"/>
      <c r="BA584" s="240"/>
      <c r="BB584" s="268"/>
      <c r="BC584" s="268"/>
      <c r="BD584" s="268"/>
      <c r="BE584" s="268"/>
      <c r="BF584" s="414">
        <f>'July 1 to 15, 2018'!AW52</f>
        <v>0</v>
      </c>
      <c r="BG584" s="415"/>
      <c r="BH584" s="415"/>
      <c r="BI584" s="415"/>
      <c r="BJ584" s="239"/>
      <c r="BK584" s="265"/>
      <c r="BL584" s="414">
        <f>'July 1 to 15, 2018'!AX52</f>
        <v>0</v>
      </c>
      <c r="BM584" s="415"/>
      <c r="BN584" s="415"/>
      <c r="BO584" s="415"/>
      <c r="BP584" s="239"/>
      <c r="BQ584" s="239"/>
      <c r="BR584" s="230"/>
      <c r="BS584" s="239"/>
      <c r="BT584" s="239"/>
      <c r="BU584" s="233"/>
      <c r="BV584" s="241"/>
      <c r="BW584" s="241"/>
      <c r="BX584" s="239"/>
      <c r="BY584" s="239"/>
      <c r="BZ584" s="239"/>
      <c r="CA584" s="241"/>
      <c r="CB584" s="241"/>
      <c r="CC584" s="241"/>
      <c r="CD584" s="241"/>
      <c r="CE584" s="239"/>
      <c r="CF584" s="230"/>
      <c r="CG584" s="265"/>
      <c r="CH584" s="239"/>
      <c r="CI584" s="239"/>
      <c r="CJ584" s="239"/>
      <c r="CK584" s="239"/>
      <c r="CL584" s="230"/>
      <c r="CM584" s="230"/>
    </row>
    <row r="585" spans="2:91" ht="12.75" customHeight="1" x14ac:dyDescent="0.2">
      <c r="B585" s="266"/>
      <c r="C585" s="274" t="s">
        <v>152</v>
      </c>
      <c r="D585" s="275"/>
      <c r="E585" s="275"/>
      <c r="F585" s="275"/>
      <c r="G585" s="275"/>
      <c r="H585" s="276"/>
      <c r="I585" s="276"/>
      <c r="J585" s="276"/>
      <c r="K585" s="276"/>
      <c r="L585" s="402">
        <f>'July 1 to 15, 2018'!BA51</f>
        <v>0</v>
      </c>
      <c r="M585" s="403"/>
      <c r="N585" s="403"/>
      <c r="O585" s="403"/>
      <c r="P585" s="252"/>
      <c r="Q585" s="253"/>
      <c r="R585" s="402">
        <f>'July 1 to 15, 2018'!BB51</f>
        <v>0</v>
      </c>
      <c r="S585" s="403"/>
      <c r="T585" s="403"/>
      <c r="U585" s="403"/>
      <c r="V585" s="252"/>
      <c r="W585" s="252"/>
      <c r="X585" s="254"/>
      <c r="Y585" s="239"/>
      <c r="Z585" s="239"/>
      <c r="AA585" s="272"/>
      <c r="AB585" s="273"/>
      <c r="AC585" s="273"/>
      <c r="AD585" s="252"/>
      <c r="AE585" s="252"/>
      <c r="AF585" s="252"/>
      <c r="AG585" s="273"/>
      <c r="AH585" s="273"/>
      <c r="AI585" s="273"/>
      <c r="AJ585" s="273"/>
      <c r="AK585" s="252"/>
      <c r="AL585" s="254"/>
      <c r="AM585" s="253"/>
      <c r="AN585" s="252"/>
      <c r="AO585" s="252"/>
      <c r="AP585" s="252"/>
      <c r="AQ585" s="252"/>
      <c r="AR585" s="254"/>
      <c r="AS585" s="230"/>
      <c r="AV585" s="266"/>
      <c r="AW585" s="274" t="s">
        <v>152</v>
      </c>
      <c r="AX585" s="275"/>
      <c r="AY585" s="275"/>
      <c r="AZ585" s="275"/>
      <c r="BA585" s="275"/>
      <c r="BB585" s="276"/>
      <c r="BC585" s="276"/>
      <c r="BD585" s="276"/>
      <c r="BE585" s="276"/>
      <c r="BF585" s="402">
        <f>'July 1 to 15, 2018'!BA52</f>
        <v>0</v>
      </c>
      <c r="BG585" s="403"/>
      <c r="BH585" s="403"/>
      <c r="BI585" s="403"/>
      <c r="BJ585" s="252"/>
      <c r="BK585" s="253"/>
      <c r="BL585" s="402">
        <f>'July 1 to 15, 2018'!BB52</f>
        <v>0</v>
      </c>
      <c r="BM585" s="403"/>
      <c r="BN585" s="403"/>
      <c r="BO585" s="403"/>
      <c r="BP585" s="252"/>
      <c r="BQ585" s="252"/>
      <c r="BR585" s="254"/>
      <c r="BS585" s="239"/>
      <c r="BT585" s="239"/>
      <c r="BU585" s="272"/>
      <c r="BV585" s="273"/>
      <c r="BW585" s="273"/>
      <c r="BX585" s="252"/>
      <c r="BY585" s="252"/>
      <c r="BZ585" s="252"/>
      <c r="CA585" s="273"/>
      <c r="CB585" s="273"/>
      <c r="CC585" s="273"/>
      <c r="CD585" s="273"/>
      <c r="CE585" s="252"/>
      <c r="CF585" s="254"/>
      <c r="CG585" s="253"/>
      <c r="CH585" s="252"/>
      <c r="CI585" s="252"/>
      <c r="CJ585" s="252"/>
      <c r="CK585" s="252"/>
      <c r="CL585" s="254"/>
      <c r="CM585" s="230"/>
    </row>
    <row r="586" spans="2:91" ht="12.75" customHeight="1" x14ac:dyDescent="0.2">
      <c r="B586" s="266"/>
      <c r="C586" s="269" t="s">
        <v>153</v>
      </c>
      <c r="D586" s="270"/>
      <c r="E586" s="270"/>
      <c r="F586" s="270"/>
      <c r="G586" s="270"/>
      <c r="H586" s="296"/>
      <c r="I586" s="296"/>
      <c r="J586" s="296"/>
      <c r="K586" s="296"/>
      <c r="L586" s="296"/>
      <c r="M586" s="296"/>
      <c r="N586" s="296"/>
      <c r="O586" s="296"/>
      <c r="P586" s="296"/>
      <c r="Q586" s="245"/>
      <c r="R586" s="404">
        <f>'July 1 to 15, 2018'!BD51</f>
        <v>0</v>
      </c>
      <c r="S586" s="404"/>
      <c r="T586" s="404"/>
      <c r="U586" s="404"/>
      <c r="V586" s="404"/>
      <c r="W586" s="244"/>
      <c r="X586" s="246"/>
      <c r="Y586" s="239"/>
      <c r="Z586" s="239"/>
      <c r="AA586" s="279" t="s">
        <v>186</v>
      </c>
      <c r="AB586" s="256"/>
      <c r="AC586" s="256"/>
      <c r="AD586" s="257"/>
      <c r="AE586" s="257"/>
      <c r="AF586" s="257"/>
      <c r="AG586" s="256"/>
      <c r="AH586" s="280"/>
      <c r="AI586" s="280"/>
      <c r="AJ586" s="280"/>
      <c r="AK586" s="257"/>
      <c r="AL586" s="257"/>
      <c r="AM586" s="258"/>
      <c r="AN586" s="405">
        <f>AN570+AN572+AN573+AN574+AN577+AN578+AN579+AN583</f>
        <v>0</v>
      </c>
      <c r="AO586" s="405"/>
      <c r="AP586" s="405"/>
      <c r="AQ586" s="405"/>
      <c r="AR586" s="406"/>
      <c r="AS586" s="230"/>
      <c r="AV586" s="266"/>
      <c r="AW586" s="269" t="s">
        <v>153</v>
      </c>
      <c r="AX586" s="270"/>
      <c r="AY586" s="270"/>
      <c r="AZ586" s="270"/>
      <c r="BA586" s="270"/>
      <c r="BB586" s="296"/>
      <c r="BC586" s="296"/>
      <c r="BD586" s="296"/>
      <c r="BE586" s="296"/>
      <c r="BF586" s="296"/>
      <c r="BG586" s="296"/>
      <c r="BH586" s="296"/>
      <c r="BI586" s="296"/>
      <c r="BJ586" s="296"/>
      <c r="BK586" s="245"/>
      <c r="BL586" s="404">
        <f>'July 1 to 15, 2018'!BD52</f>
        <v>0</v>
      </c>
      <c r="BM586" s="404"/>
      <c r="BN586" s="404"/>
      <c r="BO586" s="404"/>
      <c r="BP586" s="404"/>
      <c r="BQ586" s="244"/>
      <c r="BR586" s="246"/>
      <c r="BS586" s="239"/>
      <c r="BT586" s="239"/>
      <c r="BU586" s="279" t="s">
        <v>186</v>
      </c>
      <c r="BV586" s="256"/>
      <c r="BW586" s="256"/>
      <c r="BX586" s="257"/>
      <c r="BY586" s="257"/>
      <c r="BZ586" s="257"/>
      <c r="CA586" s="256"/>
      <c r="CB586" s="280"/>
      <c r="CC586" s="280"/>
      <c r="CD586" s="280"/>
      <c r="CE586" s="257"/>
      <c r="CF586" s="257"/>
      <c r="CG586" s="258"/>
      <c r="CH586" s="405">
        <f>CH570+CH572+CH573+CH574+CH577+CH578+CH579+CH583</f>
        <v>0</v>
      </c>
      <c r="CI586" s="405"/>
      <c r="CJ586" s="405"/>
      <c r="CK586" s="405"/>
      <c r="CL586" s="406"/>
      <c r="CM586" s="230"/>
    </row>
    <row r="587" spans="2:91" ht="12.75" customHeight="1" x14ac:dyDescent="0.2">
      <c r="B587" s="266"/>
      <c r="C587" s="281"/>
      <c r="D587" s="275"/>
      <c r="E587" s="275"/>
      <c r="F587" s="275"/>
      <c r="G587" s="275"/>
      <c r="H587" s="276"/>
      <c r="I587" s="276"/>
      <c r="J587" s="276"/>
      <c r="K587" s="276"/>
      <c r="L587" s="402">
        <f>'July 1 to 15, 2018'!BC51</f>
        <v>0</v>
      </c>
      <c r="M587" s="403"/>
      <c r="N587" s="403"/>
      <c r="O587" s="403"/>
      <c r="P587" s="276"/>
      <c r="Q587" s="253"/>
      <c r="R587" s="252"/>
      <c r="S587" s="252"/>
      <c r="T587" s="252"/>
      <c r="U587" s="252"/>
      <c r="V587" s="252"/>
      <c r="W587" s="252"/>
      <c r="X587" s="254"/>
      <c r="Y587" s="239"/>
      <c r="Z587" s="239"/>
      <c r="AA587" s="189"/>
      <c r="AB587" s="189"/>
      <c r="AC587" s="189"/>
      <c r="AG587" s="189"/>
      <c r="AH587" s="189"/>
      <c r="AI587" s="189"/>
      <c r="AJ587" s="189"/>
      <c r="AK587" s="239"/>
      <c r="AL587" s="239"/>
      <c r="AM587" s="239"/>
      <c r="AN587" s="239"/>
      <c r="AO587" s="239"/>
      <c r="AP587" s="239"/>
      <c r="AQ587" s="239"/>
      <c r="AR587" s="239"/>
      <c r="AS587" s="230"/>
      <c r="AV587" s="266"/>
      <c r="AW587" s="281"/>
      <c r="AX587" s="275"/>
      <c r="AY587" s="275"/>
      <c r="AZ587" s="275"/>
      <c r="BA587" s="275"/>
      <c r="BB587" s="276"/>
      <c r="BC587" s="276"/>
      <c r="BD587" s="276"/>
      <c r="BE587" s="276"/>
      <c r="BF587" s="402">
        <f>'July 1 to 15, 2018'!BC52</f>
        <v>0</v>
      </c>
      <c r="BG587" s="403"/>
      <c r="BH587" s="403"/>
      <c r="BI587" s="403"/>
      <c r="BJ587" s="276"/>
      <c r="BK587" s="253"/>
      <c r="BL587" s="252"/>
      <c r="BM587" s="252"/>
      <c r="BN587" s="252"/>
      <c r="BO587" s="252"/>
      <c r="BP587" s="252"/>
      <c r="BQ587" s="252"/>
      <c r="BR587" s="254"/>
      <c r="BS587" s="239"/>
      <c r="BT587" s="239"/>
      <c r="BU587" s="189"/>
      <c r="BV587" s="189"/>
      <c r="BW587" s="189"/>
      <c r="CA587" s="189"/>
      <c r="CB587" s="189"/>
      <c r="CC587" s="189"/>
      <c r="CD587" s="189"/>
      <c r="CE587" s="239"/>
      <c r="CF587" s="239"/>
      <c r="CG587" s="239"/>
      <c r="CH587" s="239"/>
      <c r="CI587" s="239"/>
      <c r="CJ587" s="239"/>
      <c r="CK587" s="239"/>
      <c r="CL587" s="239"/>
      <c r="CM587" s="230"/>
    </row>
    <row r="588" spans="2:91" ht="12.75" customHeight="1" x14ac:dyDescent="0.2">
      <c r="B588" s="266"/>
      <c r="C588" s="282" t="s">
        <v>154</v>
      </c>
      <c r="D588" s="283"/>
      <c r="E588" s="283"/>
      <c r="F588" s="283"/>
      <c r="G588" s="283"/>
      <c r="H588" s="284"/>
      <c r="I588" s="284"/>
      <c r="J588" s="284"/>
      <c r="K588" s="284"/>
      <c r="L588" s="284"/>
      <c r="M588" s="284"/>
      <c r="N588" s="284"/>
      <c r="O588" s="284"/>
      <c r="P588" s="257"/>
      <c r="Q588" s="258"/>
      <c r="R588" s="405">
        <f>'July 1 to 15, 2018'!AR51</f>
        <v>0</v>
      </c>
      <c r="S588" s="405"/>
      <c r="T588" s="405"/>
      <c r="U588" s="405"/>
      <c r="V588" s="405"/>
      <c r="W588" s="257"/>
      <c r="X588" s="260"/>
      <c r="Y588" s="239"/>
      <c r="Z588" s="239"/>
      <c r="AA588" s="189"/>
      <c r="AB588" s="189"/>
      <c r="AC588" s="189"/>
      <c r="AG588" s="189"/>
      <c r="AH588" s="189"/>
      <c r="AI588" s="189"/>
      <c r="AJ588" s="189"/>
      <c r="AK588" s="239"/>
      <c r="AL588" s="239"/>
      <c r="AM588" s="239"/>
      <c r="AN588" s="239"/>
      <c r="AO588" s="239"/>
      <c r="AP588" s="239"/>
      <c r="AQ588" s="239"/>
      <c r="AR588" s="239"/>
      <c r="AS588" s="230"/>
      <c r="AV588" s="266"/>
      <c r="AW588" s="282" t="s">
        <v>154</v>
      </c>
      <c r="AX588" s="283"/>
      <c r="AY588" s="283"/>
      <c r="AZ588" s="283"/>
      <c r="BA588" s="283"/>
      <c r="BB588" s="284"/>
      <c r="BC588" s="284"/>
      <c r="BD588" s="284"/>
      <c r="BE588" s="284"/>
      <c r="BF588" s="284"/>
      <c r="BG588" s="284"/>
      <c r="BH588" s="284"/>
      <c r="BI588" s="284"/>
      <c r="BJ588" s="257"/>
      <c r="BK588" s="258"/>
      <c r="BL588" s="405">
        <f>'July 1 to 15, 2018'!AR52</f>
        <v>0</v>
      </c>
      <c r="BM588" s="405"/>
      <c r="BN588" s="405"/>
      <c r="BO588" s="405"/>
      <c r="BP588" s="405"/>
      <c r="BQ588" s="257"/>
      <c r="BR588" s="260"/>
      <c r="BS588" s="239"/>
      <c r="BT588" s="239"/>
      <c r="BU588" s="189"/>
      <c r="BV588" s="189"/>
      <c r="BW588" s="189"/>
      <c r="CA588" s="189"/>
      <c r="CB588" s="189"/>
      <c r="CC588" s="189"/>
      <c r="CD588" s="189"/>
      <c r="CE588" s="239"/>
      <c r="CF588" s="239"/>
      <c r="CG588" s="239"/>
      <c r="CH588" s="239"/>
      <c r="CI588" s="239"/>
      <c r="CJ588" s="239"/>
      <c r="CK588" s="239"/>
      <c r="CL588" s="239"/>
      <c r="CM588" s="230"/>
    </row>
    <row r="589" spans="2:91" ht="12.75" customHeight="1" x14ac:dyDescent="0.2">
      <c r="B589" s="266"/>
      <c r="C589" s="241"/>
      <c r="D589" s="241"/>
      <c r="E589" s="241"/>
      <c r="F589" s="241"/>
      <c r="G589" s="241"/>
      <c r="H589" s="241"/>
      <c r="I589" s="241"/>
      <c r="J589" s="241"/>
      <c r="K589" s="241"/>
      <c r="L589" s="241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  <c r="AA589" s="189"/>
      <c r="AB589" s="189"/>
      <c r="AC589" s="189"/>
      <c r="AG589" s="189"/>
      <c r="AH589" s="189"/>
      <c r="AI589" s="189"/>
      <c r="AJ589" s="189"/>
      <c r="AK589" s="239"/>
      <c r="AL589" s="239"/>
      <c r="AM589" s="239"/>
      <c r="AN589" s="239"/>
      <c r="AO589" s="239"/>
      <c r="AP589" s="239"/>
      <c r="AQ589" s="239"/>
      <c r="AR589" s="239"/>
      <c r="AS589" s="230"/>
      <c r="AV589" s="266"/>
      <c r="AW589" s="241"/>
      <c r="AX589" s="241"/>
      <c r="AY589" s="241"/>
      <c r="AZ589" s="241"/>
      <c r="BA589" s="241"/>
      <c r="BB589" s="241"/>
      <c r="BC589" s="241"/>
      <c r="BD589" s="241"/>
      <c r="BE589" s="241"/>
      <c r="BF589" s="241"/>
      <c r="BG589" s="239"/>
      <c r="BH589" s="239"/>
      <c r="BI589" s="239"/>
      <c r="BJ589" s="239"/>
      <c r="BK589" s="239"/>
      <c r="BL589" s="239"/>
      <c r="BM589" s="239"/>
      <c r="BN589" s="239"/>
      <c r="BO589" s="239"/>
      <c r="BP589" s="239"/>
      <c r="BQ589" s="239"/>
      <c r="BR589" s="239"/>
      <c r="BS589" s="239"/>
      <c r="BT589" s="239"/>
      <c r="BU589" s="189"/>
      <c r="BV589" s="189"/>
      <c r="BW589" s="189"/>
      <c r="CA589" s="189"/>
      <c r="CB589" s="189"/>
      <c r="CC589" s="189"/>
      <c r="CD589" s="189"/>
      <c r="CE589" s="239"/>
      <c r="CF589" s="239"/>
      <c r="CG589" s="239"/>
      <c r="CH589" s="239"/>
      <c r="CI589" s="239"/>
      <c r="CJ589" s="239"/>
      <c r="CK589" s="239"/>
      <c r="CL589" s="239"/>
      <c r="CM589" s="230"/>
    </row>
    <row r="590" spans="2:91" ht="12.75" customHeight="1" x14ac:dyDescent="0.25">
      <c r="B590" s="266"/>
      <c r="C590" s="189" t="s">
        <v>155</v>
      </c>
      <c r="D590" s="189"/>
      <c r="E590" s="189"/>
      <c r="F590" s="189"/>
      <c r="G590" s="241"/>
      <c r="I590" s="241"/>
      <c r="J590" s="241"/>
      <c r="K590" s="241"/>
      <c r="L590" s="241"/>
      <c r="M590" s="239"/>
      <c r="N590" s="239"/>
      <c r="O590" s="239"/>
      <c r="P590" s="239"/>
      <c r="Q590" s="239"/>
      <c r="R590" s="407">
        <f>'July 1 to 15, 2018'!BH51</f>
        <v>0</v>
      </c>
      <c r="S590" s="407"/>
      <c r="T590" s="407"/>
      <c r="U590" s="407"/>
      <c r="V590" s="407"/>
      <c r="W590" s="239"/>
      <c r="X590" s="239"/>
      <c r="Y590" s="239"/>
      <c r="Z590" s="239"/>
      <c r="AA590" s="189" t="s">
        <v>187</v>
      </c>
      <c r="AB590" s="239"/>
      <c r="AC590" s="239"/>
      <c r="AD590" s="239"/>
      <c r="AE590" s="239"/>
      <c r="AF590" s="239"/>
      <c r="AG590" s="239"/>
      <c r="AH590" s="239"/>
      <c r="AI590" s="239"/>
      <c r="AJ590" s="239"/>
      <c r="AK590" s="239"/>
      <c r="AL590" s="239"/>
      <c r="AM590" s="239"/>
      <c r="AN590" s="408">
        <f>'July 1 to 15, 2018'!BS51</f>
        <v>0</v>
      </c>
      <c r="AO590" s="409"/>
      <c r="AP590" s="409"/>
      <c r="AQ590" s="409"/>
      <c r="AR590" s="409"/>
      <c r="AS590" s="230"/>
      <c r="AV590" s="266"/>
      <c r="AW590" s="189" t="s">
        <v>155</v>
      </c>
      <c r="AX590" s="189"/>
      <c r="AY590" s="189"/>
      <c r="AZ590" s="189"/>
      <c r="BA590" s="241"/>
      <c r="BC590" s="241"/>
      <c r="BD590" s="241"/>
      <c r="BE590" s="241"/>
      <c r="BF590" s="241"/>
      <c r="BG590" s="239"/>
      <c r="BH590" s="239"/>
      <c r="BI590" s="239"/>
      <c r="BJ590" s="239"/>
      <c r="BK590" s="239"/>
      <c r="BL590" s="407">
        <f>'July 1 to 15, 2018'!BH52</f>
        <v>0</v>
      </c>
      <c r="BM590" s="407"/>
      <c r="BN590" s="407"/>
      <c r="BO590" s="407"/>
      <c r="BP590" s="407"/>
      <c r="BQ590" s="239"/>
      <c r="BR590" s="239"/>
      <c r="BS590" s="239"/>
      <c r="BT590" s="239"/>
      <c r="BU590" s="189" t="s">
        <v>187</v>
      </c>
      <c r="BV590" s="239"/>
      <c r="BW590" s="239"/>
      <c r="BX590" s="239"/>
      <c r="BY590" s="239"/>
      <c r="BZ590" s="239"/>
      <c r="CA590" s="239"/>
      <c r="CB590" s="239"/>
      <c r="CC590" s="239"/>
      <c r="CD590" s="239"/>
      <c r="CE590" s="239"/>
      <c r="CF590" s="239"/>
      <c r="CG590" s="239"/>
      <c r="CH590" s="408">
        <f>'July 1 to 15, 2018'!BS52</f>
        <v>0</v>
      </c>
      <c r="CI590" s="409"/>
      <c r="CJ590" s="409"/>
      <c r="CK590" s="409"/>
      <c r="CL590" s="409"/>
      <c r="CM590" s="230"/>
    </row>
    <row r="591" spans="2:91" ht="12.75" customHeight="1" x14ac:dyDescent="0.2">
      <c r="B591" s="266"/>
      <c r="C591" s="410" t="s">
        <v>188</v>
      </c>
      <c r="D591" s="410"/>
      <c r="E591" s="410"/>
      <c r="F591" s="410"/>
      <c r="G591" s="410"/>
      <c r="H591" s="410"/>
      <c r="I591" s="410"/>
      <c r="J591" s="410"/>
      <c r="K591" s="410"/>
      <c r="L591" s="410"/>
      <c r="M591" s="410"/>
      <c r="N591" s="410"/>
      <c r="O591" s="410"/>
      <c r="P591" s="410"/>
      <c r="Q591" s="410"/>
      <c r="R591" s="410"/>
      <c r="S591" s="410"/>
      <c r="T591" s="410"/>
      <c r="U591" s="410"/>
      <c r="V591" s="410"/>
      <c r="W591" s="410"/>
      <c r="X591" s="410"/>
      <c r="Y591" s="410"/>
      <c r="Z591" s="410"/>
      <c r="AA591" s="410"/>
      <c r="AB591" s="410"/>
      <c r="AC591" s="410"/>
      <c r="AD591" s="410"/>
      <c r="AE591" s="410"/>
      <c r="AF591" s="410"/>
      <c r="AG591" s="410"/>
      <c r="AH591" s="410"/>
      <c r="AI591" s="410"/>
      <c r="AJ591" s="410"/>
      <c r="AK591" s="410"/>
      <c r="AL591" s="410"/>
      <c r="AM591" s="410"/>
      <c r="AN591" s="410"/>
      <c r="AO591" s="410"/>
      <c r="AP591" s="410"/>
      <c r="AQ591" s="410"/>
      <c r="AR591" s="410"/>
      <c r="AS591" s="230"/>
      <c r="AV591" s="266"/>
      <c r="AW591" s="410" t="s">
        <v>188</v>
      </c>
      <c r="AX591" s="410"/>
      <c r="AY591" s="410"/>
      <c r="AZ591" s="410"/>
      <c r="BA591" s="410"/>
      <c r="BB591" s="410"/>
      <c r="BC591" s="410"/>
      <c r="BD591" s="410"/>
      <c r="BE591" s="410"/>
      <c r="BF591" s="410"/>
      <c r="BG591" s="410"/>
      <c r="BH591" s="410"/>
      <c r="BI591" s="410"/>
      <c r="BJ591" s="410"/>
      <c r="BK591" s="410"/>
      <c r="BL591" s="410"/>
      <c r="BM591" s="410"/>
      <c r="BN591" s="410"/>
      <c r="BO591" s="410"/>
      <c r="BP591" s="410"/>
      <c r="BQ591" s="410"/>
      <c r="BR591" s="410"/>
      <c r="BS591" s="410"/>
      <c r="BT591" s="410"/>
      <c r="BU591" s="410"/>
      <c r="BV591" s="410"/>
      <c r="BW591" s="410"/>
      <c r="BX591" s="410"/>
      <c r="BY591" s="410"/>
      <c r="BZ591" s="410"/>
      <c r="CA591" s="410"/>
      <c r="CB591" s="410"/>
      <c r="CC591" s="410"/>
      <c r="CD591" s="410"/>
      <c r="CE591" s="410"/>
      <c r="CF591" s="410"/>
      <c r="CG591" s="410"/>
      <c r="CH591" s="410"/>
      <c r="CI591" s="410"/>
      <c r="CJ591" s="410"/>
      <c r="CK591" s="410"/>
      <c r="CL591" s="410"/>
      <c r="CM591" s="230"/>
    </row>
    <row r="592" spans="2:91" ht="12.75" customHeight="1" x14ac:dyDescent="0.2">
      <c r="B592" s="266"/>
      <c r="C592" s="410"/>
      <c r="D592" s="410"/>
      <c r="E592" s="410"/>
      <c r="F592" s="410"/>
      <c r="G592" s="410"/>
      <c r="H592" s="410"/>
      <c r="I592" s="410"/>
      <c r="J592" s="410"/>
      <c r="K592" s="410"/>
      <c r="L592" s="410"/>
      <c r="M592" s="410"/>
      <c r="N592" s="410"/>
      <c r="O592" s="410"/>
      <c r="P592" s="410"/>
      <c r="Q592" s="410"/>
      <c r="R592" s="410"/>
      <c r="S592" s="410"/>
      <c r="T592" s="410"/>
      <c r="U592" s="410"/>
      <c r="V592" s="410"/>
      <c r="W592" s="410"/>
      <c r="X592" s="410"/>
      <c r="Y592" s="410"/>
      <c r="Z592" s="410"/>
      <c r="AA592" s="410"/>
      <c r="AB592" s="410"/>
      <c r="AC592" s="410"/>
      <c r="AD592" s="410"/>
      <c r="AE592" s="410"/>
      <c r="AF592" s="410"/>
      <c r="AG592" s="410"/>
      <c r="AH592" s="410"/>
      <c r="AI592" s="410"/>
      <c r="AJ592" s="410"/>
      <c r="AK592" s="410"/>
      <c r="AL592" s="410"/>
      <c r="AM592" s="410"/>
      <c r="AN592" s="410"/>
      <c r="AO592" s="410"/>
      <c r="AP592" s="410"/>
      <c r="AQ592" s="410"/>
      <c r="AR592" s="410"/>
      <c r="AS592" s="230"/>
      <c r="AV592" s="266"/>
      <c r="AW592" s="410"/>
      <c r="AX592" s="410"/>
      <c r="AY592" s="410"/>
      <c r="AZ592" s="410"/>
      <c r="BA592" s="410"/>
      <c r="BB592" s="410"/>
      <c r="BC592" s="410"/>
      <c r="BD592" s="410"/>
      <c r="BE592" s="410"/>
      <c r="BF592" s="410"/>
      <c r="BG592" s="410"/>
      <c r="BH592" s="410"/>
      <c r="BI592" s="410"/>
      <c r="BJ592" s="410"/>
      <c r="BK592" s="410"/>
      <c r="BL592" s="410"/>
      <c r="BM592" s="410"/>
      <c r="BN592" s="410"/>
      <c r="BO592" s="410"/>
      <c r="BP592" s="410"/>
      <c r="BQ592" s="410"/>
      <c r="BR592" s="410"/>
      <c r="BS592" s="410"/>
      <c r="BT592" s="410"/>
      <c r="BU592" s="410"/>
      <c r="BV592" s="410"/>
      <c r="BW592" s="410"/>
      <c r="BX592" s="410"/>
      <c r="BY592" s="410"/>
      <c r="BZ592" s="410"/>
      <c r="CA592" s="410"/>
      <c r="CB592" s="410"/>
      <c r="CC592" s="410"/>
      <c r="CD592" s="410"/>
      <c r="CE592" s="410"/>
      <c r="CF592" s="410"/>
      <c r="CG592" s="410"/>
      <c r="CH592" s="410"/>
      <c r="CI592" s="410"/>
      <c r="CJ592" s="410"/>
      <c r="CK592" s="410"/>
      <c r="CL592" s="410"/>
      <c r="CM592" s="230"/>
    </row>
    <row r="593" spans="2:91" ht="12.75" customHeight="1" x14ac:dyDescent="0.2">
      <c r="B593" s="233"/>
      <c r="C593" s="410"/>
      <c r="D593" s="410"/>
      <c r="E593" s="410"/>
      <c r="F593" s="410"/>
      <c r="G593" s="410"/>
      <c r="H593" s="410"/>
      <c r="I593" s="410"/>
      <c r="J593" s="410"/>
      <c r="K593" s="410"/>
      <c r="L593" s="410"/>
      <c r="M593" s="410"/>
      <c r="N593" s="410"/>
      <c r="O593" s="410"/>
      <c r="P593" s="410"/>
      <c r="Q593" s="410"/>
      <c r="R593" s="410"/>
      <c r="S593" s="410"/>
      <c r="T593" s="410"/>
      <c r="U593" s="410"/>
      <c r="V593" s="410"/>
      <c r="W593" s="410"/>
      <c r="X593" s="410"/>
      <c r="Y593" s="410"/>
      <c r="Z593" s="410"/>
      <c r="AA593" s="410"/>
      <c r="AB593" s="410"/>
      <c r="AC593" s="410"/>
      <c r="AD593" s="410"/>
      <c r="AE593" s="410"/>
      <c r="AF593" s="410"/>
      <c r="AG593" s="410"/>
      <c r="AH593" s="410"/>
      <c r="AI593" s="410"/>
      <c r="AJ593" s="410"/>
      <c r="AK593" s="410"/>
      <c r="AL593" s="410"/>
      <c r="AM593" s="410"/>
      <c r="AN593" s="410"/>
      <c r="AO593" s="410"/>
      <c r="AP593" s="410"/>
      <c r="AQ593" s="410"/>
      <c r="AR593" s="410"/>
      <c r="AS593" s="230"/>
      <c r="AV593" s="233"/>
      <c r="AW593" s="410"/>
      <c r="AX593" s="410"/>
      <c r="AY593" s="410"/>
      <c r="AZ593" s="410"/>
      <c r="BA593" s="410"/>
      <c r="BB593" s="410"/>
      <c r="BC593" s="410"/>
      <c r="BD593" s="410"/>
      <c r="BE593" s="410"/>
      <c r="BF593" s="410"/>
      <c r="BG593" s="410"/>
      <c r="BH593" s="410"/>
      <c r="BI593" s="410"/>
      <c r="BJ593" s="410"/>
      <c r="BK593" s="410"/>
      <c r="BL593" s="410"/>
      <c r="BM593" s="410"/>
      <c r="BN593" s="410"/>
      <c r="BO593" s="410"/>
      <c r="BP593" s="410"/>
      <c r="BQ593" s="410"/>
      <c r="BR593" s="410"/>
      <c r="BS593" s="410"/>
      <c r="BT593" s="410"/>
      <c r="BU593" s="410"/>
      <c r="BV593" s="410"/>
      <c r="BW593" s="410"/>
      <c r="BX593" s="410"/>
      <c r="BY593" s="410"/>
      <c r="BZ593" s="410"/>
      <c r="CA593" s="410"/>
      <c r="CB593" s="410"/>
      <c r="CC593" s="410"/>
      <c r="CD593" s="410"/>
      <c r="CE593" s="410"/>
      <c r="CF593" s="410"/>
      <c r="CG593" s="410"/>
      <c r="CH593" s="410"/>
      <c r="CI593" s="410"/>
      <c r="CJ593" s="410"/>
      <c r="CK593" s="410"/>
      <c r="CL593" s="410"/>
      <c r="CM593" s="230"/>
    </row>
    <row r="594" spans="2:91" ht="12.75" customHeight="1" x14ac:dyDescent="0.2">
      <c r="B594" s="272"/>
      <c r="C594" s="411"/>
      <c r="D594" s="411"/>
      <c r="E594" s="411"/>
      <c r="F594" s="411"/>
      <c r="G594" s="411"/>
      <c r="H594" s="411"/>
      <c r="I594" s="411"/>
      <c r="J594" s="411"/>
      <c r="K594" s="411"/>
      <c r="L594" s="411"/>
      <c r="M594" s="411"/>
      <c r="N594" s="411"/>
      <c r="O594" s="411"/>
      <c r="P594" s="411"/>
      <c r="Q594" s="411"/>
      <c r="R594" s="411"/>
      <c r="S594" s="411"/>
      <c r="T594" s="411"/>
      <c r="U594" s="411"/>
      <c r="V594" s="411"/>
      <c r="W594" s="411"/>
      <c r="X594" s="411"/>
      <c r="Y594" s="411"/>
      <c r="Z594" s="411"/>
      <c r="AA594" s="411"/>
      <c r="AB594" s="411"/>
      <c r="AC594" s="411"/>
      <c r="AD594" s="411"/>
      <c r="AE594" s="411"/>
      <c r="AF594" s="411"/>
      <c r="AG594" s="411"/>
      <c r="AH594" s="411"/>
      <c r="AI594" s="411"/>
      <c r="AJ594" s="411"/>
      <c r="AK594" s="411"/>
      <c r="AL594" s="411"/>
      <c r="AM594" s="411"/>
      <c r="AN594" s="411"/>
      <c r="AO594" s="411"/>
      <c r="AP594" s="411"/>
      <c r="AQ594" s="411"/>
      <c r="AR594" s="411"/>
      <c r="AS594" s="254"/>
      <c r="AV594" s="272"/>
      <c r="AW594" s="411"/>
      <c r="AX594" s="411"/>
      <c r="AY594" s="411"/>
      <c r="AZ594" s="411"/>
      <c r="BA594" s="411"/>
      <c r="BB594" s="411"/>
      <c r="BC594" s="411"/>
      <c r="BD594" s="411"/>
      <c r="BE594" s="411"/>
      <c r="BF594" s="411"/>
      <c r="BG594" s="411"/>
      <c r="BH594" s="411"/>
      <c r="BI594" s="411"/>
      <c r="BJ594" s="411"/>
      <c r="BK594" s="411"/>
      <c r="BL594" s="411"/>
      <c r="BM594" s="411"/>
      <c r="BN594" s="411"/>
      <c r="BO594" s="411"/>
      <c r="BP594" s="411"/>
      <c r="BQ594" s="411"/>
      <c r="BR594" s="411"/>
      <c r="BS594" s="411"/>
      <c r="BT594" s="411"/>
      <c r="BU594" s="411"/>
      <c r="BV594" s="411"/>
      <c r="BW594" s="411"/>
      <c r="BX594" s="411"/>
      <c r="BY594" s="411"/>
      <c r="BZ594" s="411"/>
      <c r="CA594" s="411"/>
      <c r="CB594" s="411"/>
      <c r="CC594" s="411"/>
      <c r="CD594" s="411"/>
      <c r="CE594" s="411"/>
      <c r="CF594" s="411"/>
      <c r="CG594" s="411"/>
      <c r="CH594" s="411"/>
      <c r="CI594" s="411"/>
      <c r="CJ594" s="411"/>
      <c r="CK594" s="411"/>
      <c r="CL594" s="411"/>
      <c r="CM594" s="254"/>
    </row>
    <row r="597" spans="2:91" ht="12.75" customHeight="1" x14ac:dyDescent="0.2">
      <c r="B597" s="226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27"/>
      <c r="AC597" s="227"/>
      <c r="AD597" s="227"/>
      <c r="AE597" s="227"/>
      <c r="AF597" s="227"/>
      <c r="AG597" s="227"/>
      <c r="AH597" s="227"/>
      <c r="AI597" s="227"/>
      <c r="AJ597" s="227"/>
      <c r="AK597" s="227"/>
      <c r="AL597" s="227"/>
      <c r="AM597" s="227"/>
      <c r="AN597" s="227"/>
      <c r="AO597" s="227"/>
      <c r="AP597" s="227"/>
      <c r="AQ597" s="227"/>
      <c r="AR597" s="227"/>
      <c r="AS597" s="228"/>
      <c r="AV597" s="226"/>
      <c r="AW597" s="227"/>
      <c r="AX597" s="227"/>
      <c r="AY597" s="227"/>
      <c r="AZ597" s="227"/>
      <c r="BA597" s="227"/>
      <c r="BB597" s="227"/>
      <c r="BC597" s="227"/>
      <c r="BD597" s="227"/>
      <c r="BE597" s="227"/>
      <c r="BF597" s="227"/>
      <c r="BG597" s="227"/>
      <c r="BH597" s="227"/>
      <c r="BI597" s="227"/>
      <c r="BJ597" s="227"/>
      <c r="BK597" s="227"/>
      <c r="BL597" s="227"/>
      <c r="BM597" s="227"/>
      <c r="BN597" s="227"/>
      <c r="BO597" s="227"/>
      <c r="BP597" s="227"/>
      <c r="BQ597" s="227"/>
      <c r="BR597" s="227"/>
      <c r="BS597" s="227"/>
      <c r="BT597" s="227"/>
      <c r="BU597" s="227"/>
      <c r="BV597" s="227"/>
      <c r="BW597" s="227"/>
      <c r="BX597" s="227"/>
      <c r="BY597" s="227"/>
      <c r="BZ597" s="227"/>
      <c r="CA597" s="227"/>
      <c r="CB597" s="227"/>
      <c r="CC597" s="227"/>
      <c r="CD597" s="227"/>
      <c r="CE597" s="227"/>
      <c r="CF597" s="227"/>
      <c r="CG597" s="227"/>
      <c r="CH597" s="227"/>
      <c r="CI597" s="227"/>
      <c r="CJ597" s="227"/>
      <c r="CK597" s="227"/>
      <c r="CL597" s="227"/>
      <c r="CM597" s="228"/>
    </row>
    <row r="598" spans="2:91" ht="12.75" customHeight="1" x14ac:dyDescent="0.2">
      <c r="B598" s="229"/>
      <c r="C598" s="424" t="s">
        <v>168</v>
      </c>
      <c r="D598" s="424"/>
      <c r="E598" s="424"/>
      <c r="F598" s="424"/>
      <c r="G598" s="424"/>
      <c r="H598" s="424"/>
      <c r="I598" s="424"/>
      <c r="J598" s="424"/>
      <c r="K598" s="424"/>
      <c r="L598" s="425">
        <f>'July 1 to 15, 2018'!A53</f>
        <v>44</v>
      </c>
      <c r="M598" s="426"/>
      <c r="N598" s="429">
        <f>'July 1 to 15, 2018'!B53</f>
        <v>0</v>
      </c>
      <c r="O598" s="429"/>
      <c r="P598" s="429"/>
      <c r="Q598" s="429"/>
      <c r="R598" s="429"/>
      <c r="S598" s="429"/>
      <c r="T598" s="429"/>
      <c r="U598" s="429"/>
      <c r="V598" s="429"/>
      <c r="W598" s="429"/>
      <c r="X598" s="430"/>
      <c r="Y598" s="433" t="s">
        <v>190</v>
      </c>
      <c r="Z598" s="434"/>
      <c r="AA598" s="434"/>
      <c r="AB598" s="434"/>
      <c r="AC598" s="434"/>
      <c r="AD598" s="434"/>
      <c r="AE598" s="434"/>
      <c r="AF598" s="434"/>
      <c r="AG598" s="434"/>
      <c r="AH598" s="434"/>
      <c r="AI598" s="435"/>
      <c r="AJ598" s="227"/>
      <c r="AK598" s="227"/>
      <c r="AL598" s="227"/>
      <c r="AM598" s="227"/>
      <c r="AN598" s="227"/>
      <c r="AO598" s="227"/>
      <c r="AP598" s="227"/>
      <c r="AQ598" s="227"/>
      <c r="AR598" s="228"/>
      <c r="AS598" s="230"/>
      <c r="AV598" s="229"/>
      <c r="AW598" s="424" t="s">
        <v>168</v>
      </c>
      <c r="AX598" s="424"/>
      <c r="AY598" s="424"/>
      <c r="AZ598" s="424"/>
      <c r="BA598" s="424"/>
      <c r="BB598" s="424"/>
      <c r="BC598" s="424"/>
      <c r="BD598" s="424"/>
      <c r="BE598" s="424"/>
      <c r="BF598" s="425">
        <f>'July 1 to 15, 2018'!A54</f>
        <v>45</v>
      </c>
      <c r="BG598" s="426"/>
      <c r="BH598" s="429" t="str">
        <f>'July 1 to 15, 2018'!B54</f>
        <v>Teofilo A. Navarro</v>
      </c>
      <c r="BI598" s="429"/>
      <c r="BJ598" s="429"/>
      <c r="BK598" s="429"/>
      <c r="BL598" s="429"/>
      <c r="BM598" s="429"/>
      <c r="BN598" s="429"/>
      <c r="BO598" s="429"/>
      <c r="BP598" s="429"/>
      <c r="BQ598" s="429"/>
      <c r="BR598" s="430"/>
      <c r="BS598" s="433" t="s">
        <v>190</v>
      </c>
      <c r="BT598" s="434"/>
      <c r="BU598" s="434"/>
      <c r="BV598" s="434"/>
      <c r="BW598" s="434"/>
      <c r="BX598" s="434"/>
      <c r="BY598" s="434"/>
      <c r="BZ598" s="434"/>
      <c r="CA598" s="434"/>
      <c r="CB598" s="434"/>
      <c r="CC598" s="435"/>
      <c r="CD598" s="227"/>
      <c r="CE598" s="227"/>
      <c r="CF598" s="227"/>
      <c r="CG598" s="227"/>
      <c r="CH598" s="227"/>
      <c r="CI598" s="227"/>
      <c r="CJ598" s="227"/>
      <c r="CK598" s="227"/>
      <c r="CL598" s="228"/>
      <c r="CM598" s="230"/>
    </row>
    <row r="599" spans="2:91" ht="12.75" customHeight="1" x14ac:dyDescent="0.2">
      <c r="B599" s="229"/>
      <c r="C599" s="424"/>
      <c r="D599" s="424"/>
      <c r="E599" s="424"/>
      <c r="F599" s="424"/>
      <c r="G599" s="424"/>
      <c r="H599" s="424"/>
      <c r="I599" s="424"/>
      <c r="J599" s="424"/>
      <c r="K599" s="424"/>
      <c r="L599" s="427"/>
      <c r="M599" s="428"/>
      <c r="N599" s="431"/>
      <c r="O599" s="431"/>
      <c r="P599" s="431"/>
      <c r="Q599" s="431"/>
      <c r="R599" s="431"/>
      <c r="S599" s="431"/>
      <c r="T599" s="431"/>
      <c r="U599" s="431"/>
      <c r="V599" s="431"/>
      <c r="W599" s="431"/>
      <c r="X599" s="432"/>
      <c r="Y599" s="436"/>
      <c r="Z599" s="437"/>
      <c r="AA599" s="437"/>
      <c r="AB599" s="437"/>
      <c r="AC599" s="437"/>
      <c r="AD599" s="437"/>
      <c r="AE599" s="437"/>
      <c r="AF599" s="437"/>
      <c r="AG599" s="437"/>
      <c r="AH599" s="437"/>
      <c r="AI599" s="438"/>
      <c r="AJ599" s="231"/>
      <c r="AK599" s="231"/>
      <c r="AL599" s="231"/>
      <c r="AM599" s="231"/>
      <c r="AN599" s="231"/>
      <c r="AO599" s="231"/>
      <c r="AP599" s="231"/>
      <c r="AQ599" s="231"/>
      <c r="AR599" s="232"/>
      <c r="AS599" s="230"/>
      <c r="AV599" s="229"/>
      <c r="AW599" s="424"/>
      <c r="AX599" s="424"/>
      <c r="AY599" s="424"/>
      <c r="AZ599" s="424"/>
      <c r="BA599" s="424"/>
      <c r="BB599" s="424"/>
      <c r="BC599" s="424"/>
      <c r="BD599" s="424"/>
      <c r="BE599" s="424"/>
      <c r="BF599" s="427"/>
      <c r="BG599" s="428"/>
      <c r="BH599" s="431"/>
      <c r="BI599" s="431"/>
      <c r="BJ599" s="431"/>
      <c r="BK599" s="431"/>
      <c r="BL599" s="431"/>
      <c r="BM599" s="431"/>
      <c r="BN599" s="431"/>
      <c r="BO599" s="431"/>
      <c r="BP599" s="431"/>
      <c r="BQ599" s="431"/>
      <c r="BR599" s="432"/>
      <c r="BS599" s="436"/>
      <c r="BT599" s="437"/>
      <c r="BU599" s="437"/>
      <c r="BV599" s="437"/>
      <c r="BW599" s="437"/>
      <c r="BX599" s="437"/>
      <c r="BY599" s="437"/>
      <c r="BZ599" s="437"/>
      <c r="CA599" s="437"/>
      <c r="CB599" s="437"/>
      <c r="CC599" s="438"/>
      <c r="CD599" s="231"/>
      <c r="CE599" s="231"/>
      <c r="CF599" s="231"/>
      <c r="CG599" s="231"/>
      <c r="CH599" s="231"/>
      <c r="CI599" s="231"/>
      <c r="CJ599" s="231"/>
      <c r="CK599" s="231"/>
      <c r="CL599" s="232"/>
      <c r="CM599" s="230"/>
    </row>
    <row r="600" spans="2:91" ht="12.75" customHeight="1" x14ac:dyDescent="0.2">
      <c r="B600" s="229"/>
      <c r="C600" s="439" t="s">
        <v>169</v>
      </c>
      <c r="D600" s="440"/>
      <c r="E600" s="440"/>
      <c r="F600" s="440"/>
      <c r="G600" s="440"/>
      <c r="H600" s="440"/>
      <c r="I600" s="440"/>
      <c r="J600" s="440"/>
      <c r="K600" s="441"/>
      <c r="L600" s="445">
        <f>'July 1 to 15, 2018'!C53</f>
        <v>0</v>
      </c>
      <c r="M600" s="446"/>
      <c r="N600" s="446"/>
      <c r="O600" s="446"/>
      <c r="P600" s="446"/>
      <c r="Q600" s="446"/>
      <c r="R600" s="446"/>
      <c r="S600" s="446"/>
      <c r="T600" s="446"/>
      <c r="U600" s="446"/>
      <c r="V600" s="446"/>
      <c r="W600" s="446"/>
      <c r="X600" s="447"/>
      <c r="Y600" s="436"/>
      <c r="Z600" s="437"/>
      <c r="AA600" s="437"/>
      <c r="AB600" s="437"/>
      <c r="AC600" s="437"/>
      <c r="AD600" s="437"/>
      <c r="AE600" s="437"/>
      <c r="AF600" s="437"/>
      <c r="AG600" s="437"/>
      <c r="AH600" s="437"/>
      <c r="AI600" s="438"/>
      <c r="AJ600" s="231"/>
      <c r="AK600" s="231"/>
      <c r="AL600" s="231"/>
      <c r="AM600" s="231"/>
      <c r="AN600" s="231"/>
      <c r="AO600" s="231"/>
      <c r="AP600" s="231"/>
      <c r="AQ600" s="231"/>
      <c r="AR600" s="232"/>
      <c r="AS600" s="230"/>
      <c r="AV600" s="229"/>
      <c r="AW600" s="439" t="s">
        <v>169</v>
      </c>
      <c r="AX600" s="440"/>
      <c r="AY600" s="440"/>
      <c r="AZ600" s="440"/>
      <c r="BA600" s="440"/>
      <c r="BB600" s="440"/>
      <c r="BC600" s="440"/>
      <c r="BD600" s="440"/>
      <c r="BE600" s="441"/>
      <c r="BF600" s="445" t="str">
        <f>'July 1 to 15, 2018'!C54</f>
        <v>Admin</v>
      </c>
      <c r="BG600" s="446"/>
      <c r="BH600" s="446"/>
      <c r="BI600" s="446"/>
      <c r="BJ600" s="446"/>
      <c r="BK600" s="446"/>
      <c r="BL600" s="446"/>
      <c r="BM600" s="446"/>
      <c r="BN600" s="446"/>
      <c r="BO600" s="446"/>
      <c r="BP600" s="446"/>
      <c r="BQ600" s="446"/>
      <c r="BR600" s="447"/>
      <c r="BS600" s="436"/>
      <c r="BT600" s="437"/>
      <c r="BU600" s="437"/>
      <c r="BV600" s="437"/>
      <c r="BW600" s="437"/>
      <c r="BX600" s="437"/>
      <c r="BY600" s="437"/>
      <c r="BZ600" s="437"/>
      <c r="CA600" s="437"/>
      <c r="CB600" s="437"/>
      <c r="CC600" s="438"/>
      <c r="CD600" s="231"/>
      <c r="CE600" s="231"/>
      <c r="CF600" s="231"/>
      <c r="CG600" s="231"/>
      <c r="CH600" s="231"/>
      <c r="CI600" s="231"/>
      <c r="CJ600" s="231"/>
      <c r="CK600" s="231"/>
      <c r="CL600" s="232"/>
      <c r="CM600" s="230"/>
    </row>
    <row r="601" spans="2:91" ht="12.75" customHeight="1" x14ac:dyDescent="0.2">
      <c r="B601" s="233"/>
      <c r="C601" s="442"/>
      <c r="D601" s="443"/>
      <c r="E601" s="443"/>
      <c r="F601" s="443"/>
      <c r="G601" s="443"/>
      <c r="H601" s="443"/>
      <c r="I601" s="443"/>
      <c r="J601" s="443"/>
      <c r="K601" s="444"/>
      <c r="L601" s="442"/>
      <c r="M601" s="443"/>
      <c r="N601" s="443"/>
      <c r="O601" s="443"/>
      <c r="P601" s="443"/>
      <c r="Q601" s="443"/>
      <c r="R601" s="443"/>
      <c r="S601" s="443"/>
      <c r="T601" s="443"/>
      <c r="U601" s="443"/>
      <c r="V601" s="443"/>
      <c r="W601" s="443"/>
      <c r="X601" s="444"/>
      <c r="Y601" s="448" t="str">
        <f>'July 1 to 15, 2018'!B6</f>
        <v>December 15, 2018</v>
      </c>
      <c r="Z601" s="449"/>
      <c r="AA601" s="449"/>
      <c r="AB601" s="449"/>
      <c r="AC601" s="449"/>
      <c r="AD601" s="449"/>
      <c r="AE601" s="449"/>
      <c r="AF601" s="449"/>
      <c r="AG601" s="449"/>
      <c r="AH601" s="449"/>
      <c r="AI601" s="450"/>
      <c r="AJ601" s="234"/>
      <c r="AK601" s="234"/>
      <c r="AL601" s="234"/>
      <c r="AM601" s="234"/>
      <c r="AN601" s="234"/>
      <c r="AO601" s="234"/>
      <c r="AP601" s="234"/>
      <c r="AQ601" s="234"/>
      <c r="AR601" s="235"/>
      <c r="AS601" s="230"/>
      <c r="AV601" s="233"/>
      <c r="AW601" s="442"/>
      <c r="AX601" s="443"/>
      <c r="AY601" s="443"/>
      <c r="AZ601" s="443"/>
      <c r="BA601" s="443"/>
      <c r="BB601" s="443"/>
      <c r="BC601" s="443"/>
      <c r="BD601" s="443"/>
      <c r="BE601" s="444"/>
      <c r="BF601" s="442"/>
      <c r="BG601" s="443"/>
      <c r="BH601" s="443"/>
      <c r="BI601" s="443"/>
      <c r="BJ601" s="443"/>
      <c r="BK601" s="443"/>
      <c r="BL601" s="443"/>
      <c r="BM601" s="443"/>
      <c r="BN601" s="443"/>
      <c r="BO601" s="443"/>
      <c r="BP601" s="443"/>
      <c r="BQ601" s="443"/>
      <c r="BR601" s="444"/>
      <c r="BS601" s="448" t="str">
        <f>'July 1 to 15, 2018'!B6</f>
        <v>December 15, 2018</v>
      </c>
      <c r="BT601" s="449"/>
      <c r="BU601" s="449"/>
      <c r="BV601" s="449"/>
      <c r="BW601" s="449"/>
      <c r="BX601" s="449"/>
      <c r="BY601" s="449"/>
      <c r="BZ601" s="449"/>
      <c r="CA601" s="449"/>
      <c r="CB601" s="449"/>
      <c r="CC601" s="450"/>
      <c r="CD601" s="234"/>
      <c r="CE601" s="234"/>
      <c r="CF601" s="234"/>
      <c r="CG601" s="234"/>
      <c r="CH601" s="234"/>
      <c r="CI601" s="234"/>
      <c r="CJ601" s="234"/>
      <c r="CK601" s="234"/>
      <c r="CL601" s="235"/>
      <c r="CM601" s="230"/>
    </row>
    <row r="602" spans="2:91" ht="12.75" customHeight="1" x14ac:dyDescent="0.2">
      <c r="B602" s="236"/>
      <c r="J602" s="237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9"/>
      <c r="X602" s="239"/>
      <c r="Y602" s="239"/>
      <c r="Z602" s="239"/>
      <c r="AA602" s="239"/>
      <c r="AB602" s="239"/>
      <c r="AC602" s="239"/>
      <c r="AD602" s="239"/>
      <c r="AE602" s="239"/>
      <c r="AF602" s="239"/>
      <c r="AG602" s="239"/>
      <c r="AH602" s="239"/>
      <c r="AI602" s="239"/>
      <c r="AJ602" s="239"/>
      <c r="AK602" s="239"/>
      <c r="AL602" s="239"/>
      <c r="AM602" s="239"/>
      <c r="AN602" s="239"/>
      <c r="AO602" s="239"/>
      <c r="AP602" s="239"/>
      <c r="AQ602" s="239"/>
      <c r="AR602" s="239"/>
      <c r="AS602" s="230"/>
      <c r="AV602" s="236"/>
      <c r="BD602" s="237"/>
      <c r="BE602" s="238"/>
      <c r="BF602" s="238"/>
      <c r="BG602" s="238"/>
      <c r="BH602" s="238"/>
      <c r="BI602" s="238"/>
      <c r="BJ602" s="238"/>
      <c r="BK602" s="238"/>
      <c r="BL602" s="238"/>
      <c r="BM602" s="238"/>
      <c r="BN602" s="238"/>
      <c r="BO602" s="238"/>
      <c r="BP602" s="238"/>
      <c r="BQ602" s="239"/>
      <c r="BR602" s="239"/>
      <c r="BS602" s="239"/>
      <c r="BT602" s="239"/>
      <c r="BU602" s="239"/>
      <c r="BV602" s="239"/>
      <c r="BW602" s="239"/>
      <c r="BX602" s="239"/>
      <c r="BY602" s="239"/>
      <c r="BZ602" s="239"/>
      <c r="CA602" s="239"/>
      <c r="CB602" s="239"/>
      <c r="CC602" s="239"/>
      <c r="CD602" s="239"/>
      <c r="CE602" s="239"/>
      <c r="CF602" s="239"/>
      <c r="CG602" s="239"/>
      <c r="CH602" s="239"/>
      <c r="CI602" s="239"/>
      <c r="CJ602" s="239"/>
      <c r="CK602" s="239"/>
      <c r="CL602" s="239"/>
      <c r="CM602" s="230"/>
    </row>
    <row r="603" spans="2:91" ht="12.75" customHeight="1" x14ac:dyDescent="0.2">
      <c r="B603" s="233"/>
      <c r="C603" s="240"/>
      <c r="D603" s="241"/>
      <c r="E603" s="241"/>
      <c r="F603" s="241"/>
      <c r="G603" s="241"/>
      <c r="H603" s="241"/>
      <c r="I603" s="241"/>
      <c r="J603" s="241"/>
      <c r="K603" s="241"/>
      <c r="L603" s="241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S603" s="230"/>
      <c r="AV603" s="233"/>
      <c r="AW603" s="240"/>
      <c r="AX603" s="241"/>
      <c r="AY603" s="241"/>
      <c r="AZ603" s="241"/>
      <c r="BA603" s="241"/>
      <c r="BB603" s="241"/>
      <c r="BC603" s="241"/>
      <c r="BD603" s="241"/>
      <c r="BE603" s="241"/>
      <c r="BF603" s="241"/>
      <c r="BG603" s="239"/>
      <c r="BH603" s="239"/>
      <c r="BI603" s="239"/>
      <c r="BJ603" s="239"/>
      <c r="BK603" s="239"/>
      <c r="BL603" s="239"/>
      <c r="BM603" s="239"/>
      <c r="BN603" s="239"/>
      <c r="BO603" s="239"/>
      <c r="BP603" s="239"/>
      <c r="BQ603" s="239"/>
      <c r="BR603" s="239"/>
      <c r="BS603" s="239"/>
      <c r="BT603" s="239"/>
      <c r="CM603" s="230"/>
    </row>
    <row r="604" spans="2:91" ht="12.75" customHeight="1" x14ac:dyDescent="0.2">
      <c r="B604" s="242"/>
      <c r="C604" s="451" t="s">
        <v>170</v>
      </c>
      <c r="D604" s="452"/>
      <c r="E604" s="452"/>
      <c r="F604" s="452"/>
      <c r="G604" s="452"/>
      <c r="H604" s="452"/>
      <c r="I604" s="243"/>
      <c r="J604" s="244"/>
      <c r="K604" s="244"/>
      <c r="L604" s="244"/>
      <c r="M604" s="244"/>
      <c r="N604" s="244"/>
      <c r="O604" s="244"/>
      <c r="P604" s="244"/>
      <c r="Q604" s="245"/>
      <c r="R604" s="404">
        <f>'July 1 to 15, 2018'!AL53</f>
        <v>0</v>
      </c>
      <c r="S604" s="419"/>
      <c r="T604" s="419"/>
      <c r="U604" s="419"/>
      <c r="V604" s="419"/>
      <c r="W604" s="244"/>
      <c r="X604" s="246"/>
      <c r="Y604" s="239"/>
      <c r="Z604" s="239"/>
      <c r="AA604" s="453" t="s">
        <v>191</v>
      </c>
      <c r="AB604" s="454"/>
      <c r="AC604" s="454"/>
      <c r="AD604" s="454"/>
      <c r="AE604" s="454"/>
      <c r="AF604" s="454"/>
      <c r="AG604" s="454"/>
      <c r="AH604" s="454"/>
      <c r="AI604" s="454"/>
      <c r="AJ604" s="454"/>
      <c r="AK604" s="454"/>
      <c r="AL604" s="454"/>
      <c r="AM604" s="454"/>
      <c r="AN604" s="454"/>
      <c r="AO604" s="454"/>
      <c r="AP604" s="454"/>
      <c r="AQ604" s="454"/>
      <c r="AR604" s="455"/>
      <c r="AS604" s="230"/>
      <c r="AV604" s="242"/>
      <c r="AW604" s="451" t="s">
        <v>170</v>
      </c>
      <c r="AX604" s="452"/>
      <c r="AY604" s="452"/>
      <c r="AZ604" s="452"/>
      <c r="BA604" s="452"/>
      <c r="BB604" s="452"/>
      <c r="BC604" s="243"/>
      <c r="BD604" s="244"/>
      <c r="BE604" s="244"/>
      <c r="BF604" s="244"/>
      <c r="BG604" s="244"/>
      <c r="BH604" s="244"/>
      <c r="BI604" s="244"/>
      <c r="BJ604" s="244"/>
      <c r="BK604" s="245"/>
      <c r="BL604" s="404">
        <f>'July 1 to 15, 2018'!AL54</f>
        <v>5055</v>
      </c>
      <c r="BM604" s="419"/>
      <c r="BN604" s="419"/>
      <c r="BO604" s="419"/>
      <c r="BP604" s="419"/>
      <c r="BQ604" s="244"/>
      <c r="BR604" s="246"/>
      <c r="BS604" s="239"/>
      <c r="BT604" s="239"/>
      <c r="BU604" s="453" t="s">
        <v>191</v>
      </c>
      <c r="BV604" s="454"/>
      <c r="BW604" s="454"/>
      <c r="BX604" s="454"/>
      <c r="BY604" s="454"/>
      <c r="BZ604" s="454"/>
      <c r="CA604" s="454"/>
      <c r="CB604" s="454"/>
      <c r="CC604" s="454"/>
      <c r="CD604" s="454"/>
      <c r="CE604" s="454"/>
      <c r="CF604" s="454"/>
      <c r="CG604" s="454"/>
      <c r="CH604" s="454"/>
      <c r="CI604" s="454"/>
      <c r="CJ604" s="454"/>
      <c r="CK604" s="454"/>
      <c r="CL604" s="455"/>
      <c r="CM604" s="230"/>
    </row>
    <row r="605" spans="2:91" ht="12.75" customHeight="1" x14ac:dyDescent="0.2">
      <c r="B605" s="247"/>
      <c r="C605" s="248"/>
      <c r="D605" s="249" t="s">
        <v>189</v>
      </c>
      <c r="E605" s="250"/>
      <c r="F605" s="250"/>
      <c r="G605" s="250"/>
      <c r="H605" s="250"/>
      <c r="I605" s="251"/>
      <c r="J605" s="252"/>
      <c r="K605" s="252"/>
      <c r="L605" s="402">
        <f>'July 1 to 15, 2018'!AI53</f>
        <v>0</v>
      </c>
      <c r="M605" s="403"/>
      <c r="N605" s="403"/>
      <c r="O605" s="403"/>
      <c r="P605" s="252"/>
      <c r="Q605" s="253"/>
      <c r="R605" s="252"/>
      <c r="S605" s="252"/>
      <c r="T605" s="252"/>
      <c r="U605" s="252"/>
      <c r="V605" s="252"/>
      <c r="W605" s="252"/>
      <c r="X605" s="254"/>
      <c r="Y605" s="239"/>
      <c r="Z605" s="239"/>
      <c r="AA605" s="255" t="s">
        <v>184</v>
      </c>
      <c r="AB605" s="256"/>
      <c r="AC605" s="256"/>
      <c r="AD605" s="257"/>
      <c r="AE605" s="257"/>
      <c r="AF605" s="257"/>
      <c r="AG605" s="256"/>
      <c r="AH605" s="256"/>
      <c r="AI605" s="256"/>
      <c r="AJ605" s="256"/>
      <c r="AK605" s="257"/>
      <c r="AL605" s="257"/>
      <c r="AM605" s="258"/>
      <c r="AN605" s="405">
        <f>'July 1 to 15, 2018'!BR53</f>
        <v>0</v>
      </c>
      <c r="AO605" s="405"/>
      <c r="AP605" s="405"/>
      <c r="AQ605" s="405"/>
      <c r="AR605" s="406"/>
      <c r="AS605" s="230"/>
      <c r="AV605" s="247"/>
      <c r="AW605" s="248"/>
      <c r="AX605" s="249" t="s">
        <v>189</v>
      </c>
      <c r="AY605" s="250"/>
      <c r="AZ605" s="250"/>
      <c r="BA605" s="250"/>
      <c r="BB605" s="250"/>
      <c r="BC605" s="251"/>
      <c r="BD605" s="252"/>
      <c r="BE605" s="252"/>
      <c r="BF605" s="402">
        <f>'July 1 to 15, 2018'!AI54</f>
        <v>15</v>
      </c>
      <c r="BG605" s="403"/>
      <c r="BH605" s="403"/>
      <c r="BI605" s="403"/>
      <c r="BJ605" s="252"/>
      <c r="BK605" s="253"/>
      <c r="BL605" s="252"/>
      <c r="BM605" s="252"/>
      <c r="BN605" s="252"/>
      <c r="BO605" s="252"/>
      <c r="BP605" s="252"/>
      <c r="BQ605" s="252"/>
      <c r="BR605" s="254"/>
      <c r="BS605" s="239"/>
      <c r="BT605" s="239"/>
      <c r="BU605" s="255" t="s">
        <v>184</v>
      </c>
      <c r="BV605" s="256"/>
      <c r="BW605" s="256"/>
      <c r="BX605" s="257"/>
      <c r="BY605" s="257"/>
      <c r="BZ605" s="257"/>
      <c r="CA605" s="256"/>
      <c r="CB605" s="256"/>
      <c r="CC605" s="256"/>
      <c r="CD605" s="256"/>
      <c r="CE605" s="257"/>
      <c r="CF605" s="257"/>
      <c r="CG605" s="258"/>
      <c r="CH605" s="405">
        <f>'July 1 to 15, 2018'!BR54</f>
        <v>0</v>
      </c>
      <c r="CI605" s="405"/>
      <c r="CJ605" s="405"/>
      <c r="CK605" s="405"/>
      <c r="CL605" s="406"/>
      <c r="CM605" s="230"/>
    </row>
    <row r="606" spans="2:91" ht="12.75" customHeight="1" x14ac:dyDescent="0.2">
      <c r="B606" s="247"/>
      <c r="C606" s="421" t="s">
        <v>171</v>
      </c>
      <c r="D606" s="422"/>
      <c r="E606" s="422"/>
      <c r="F606" s="422"/>
      <c r="G606" s="422"/>
      <c r="H606" s="422"/>
      <c r="I606" s="259"/>
      <c r="J606" s="257"/>
      <c r="K606" s="257"/>
      <c r="L606" s="405">
        <f>'July 1 to 15, 2018'!AS53</f>
        <v>0</v>
      </c>
      <c r="M606" s="423"/>
      <c r="N606" s="423"/>
      <c r="O606" s="423"/>
      <c r="P606" s="257"/>
      <c r="Q606" s="258"/>
      <c r="R606" s="405">
        <f>'July 1 to 15, 2018'!AT53</f>
        <v>0</v>
      </c>
      <c r="S606" s="423"/>
      <c r="T606" s="423"/>
      <c r="U606" s="423"/>
      <c r="V606" s="423"/>
      <c r="W606" s="257"/>
      <c r="X606" s="260"/>
      <c r="Y606" s="239"/>
      <c r="Z606" s="239"/>
      <c r="AA606" s="261" t="s">
        <v>139</v>
      </c>
      <c r="AB606" s="262"/>
      <c r="AC606" s="262"/>
      <c r="AD606" s="244"/>
      <c r="AE606" s="244"/>
      <c r="AF606" s="244"/>
      <c r="AG606" s="262"/>
      <c r="AH606" s="262"/>
      <c r="AI606" s="262"/>
      <c r="AJ606" s="262"/>
      <c r="AK606" s="244"/>
      <c r="AL606" s="244"/>
      <c r="AM606" s="245"/>
      <c r="AN606" s="244"/>
      <c r="AO606" s="244"/>
      <c r="AP606" s="244"/>
      <c r="AQ606" s="244"/>
      <c r="AR606" s="246"/>
      <c r="AS606" s="230"/>
      <c r="AV606" s="247"/>
      <c r="AW606" s="421" t="s">
        <v>171</v>
      </c>
      <c r="AX606" s="422"/>
      <c r="AY606" s="422"/>
      <c r="AZ606" s="422"/>
      <c r="BA606" s="422"/>
      <c r="BB606" s="422"/>
      <c r="BC606" s="259"/>
      <c r="BD606" s="257"/>
      <c r="BE606" s="257"/>
      <c r="BF606" s="405">
        <f>'July 1 to 15, 2018'!AS54</f>
        <v>0</v>
      </c>
      <c r="BG606" s="423"/>
      <c r="BH606" s="423"/>
      <c r="BI606" s="423"/>
      <c r="BJ606" s="257"/>
      <c r="BK606" s="258"/>
      <c r="BL606" s="405">
        <f>'July 1 to 15, 2018'!AT54</f>
        <v>0</v>
      </c>
      <c r="BM606" s="423"/>
      <c r="BN606" s="423"/>
      <c r="BO606" s="423"/>
      <c r="BP606" s="423"/>
      <c r="BQ606" s="257"/>
      <c r="BR606" s="260"/>
      <c r="BS606" s="239"/>
      <c r="BT606" s="239"/>
      <c r="BU606" s="261" t="s">
        <v>139</v>
      </c>
      <c r="BV606" s="262"/>
      <c r="BW606" s="262"/>
      <c r="BX606" s="244"/>
      <c r="BY606" s="244"/>
      <c r="BZ606" s="244"/>
      <c r="CA606" s="262"/>
      <c r="CB606" s="262"/>
      <c r="CC606" s="262"/>
      <c r="CD606" s="262"/>
      <c r="CE606" s="244"/>
      <c r="CF606" s="244"/>
      <c r="CG606" s="245"/>
      <c r="CH606" s="244"/>
      <c r="CI606" s="244"/>
      <c r="CJ606" s="244"/>
      <c r="CK606" s="244"/>
      <c r="CL606" s="246"/>
      <c r="CM606" s="230"/>
    </row>
    <row r="607" spans="2:91" ht="12.75" customHeight="1" x14ac:dyDescent="0.2">
      <c r="B607" s="233"/>
      <c r="C607" s="297" t="s">
        <v>172</v>
      </c>
      <c r="D607" s="298"/>
      <c r="E607" s="298"/>
      <c r="F607" s="298"/>
      <c r="G607" s="298"/>
      <c r="H607" s="298"/>
      <c r="I607" s="298"/>
      <c r="J607" s="257"/>
      <c r="K607" s="257"/>
      <c r="L607" s="257"/>
      <c r="M607" s="257"/>
      <c r="N607" s="257"/>
      <c r="O607" s="257"/>
      <c r="P607" s="257"/>
      <c r="Q607" s="258"/>
      <c r="R607" s="405">
        <f>'July 1 to 15, 2018'!AQ53</f>
        <v>0</v>
      </c>
      <c r="S607" s="405"/>
      <c r="T607" s="405"/>
      <c r="U607" s="405"/>
      <c r="V607" s="405"/>
      <c r="W607" s="257"/>
      <c r="X607" s="260"/>
      <c r="Y607" s="239"/>
      <c r="Z607" s="239"/>
      <c r="AA607" s="233"/>
      <c r="AB607" s="241" t="s">
        <v>140</v>
      </c>
      <c r="AC607" s="241"/>
      <c r="AD607" s="239"/>
      <c r="AE607" s="239"/>
      <c r="AF607" s="239"/>
      <c r="AG607" s="241"/>
      <c r="AH607" s="241"/>
      <c r="AI607" s="241"/>
      <c r="AJ607" s="241"/>
      <c r="AK607" s="239"/>
      <c r="AL607" s="239"/>
      <c r="AM607" s="265"/>
      <c r="AN607" s="414">
        <f>'July 1 to 15, 2018'!BI53</f>
        <v>0</v>
      </c>
      <c r="AO607" s="414"/>
      <c r="AP607" s="414"/>
      <c r="AQ607" s="414"/>
      <c r="AR607" s="420"/>
      <c r="AS607" s="230"/>
      <c r="AV607" s="233"/>
      <c r="AW607" s="297" t="s">
        <v>172</v>
      </c>
      <c r="AX607" s="298"/>
      <c r="AY607" s="298"/>
      <c r="AZ607" s="298"/>
      <c r="BA607" s="298"/>
      <c r="BB607" s="298"/>
      <c r="BC607" s="298"/>
      <c r="BD607" s="257"/>
      <c r="BE607" s="257"/>
      <c r="BF607" s="257"/>
      <c r="BG607" s="257"/>
      <c r="BH607" s="257"/>
      <c r="BI607" s="257"/>
      <c r="BJ607" s="257"/>
      <c r="BK607" s="258"/>
      <c r="BL607" s="405">
        <f>'July 1 to 15, 2018'!AQ54</f>
        <v>0</v>
      </c>
      <c r="BM607" s="405"/>
      <c r="BN607" s="405"/>
      <c r="BO607" s="405"/>
      <c r="BP607" s="405"/>
      <c r="BQ607" s="257"/>
      <c r="BR607" s="260"/>
      <c r="BS607" s="239"/>
      <c r="BT607" s="239"/>
      <c r="BU607" s="233"/>
      <c r="BV607" s="241" t="s">
        <v>140</v>
      </c>
      <c r="BW607" s="241"/>
      <c r="BX607" s="239"/>
      <c r="BY607" s="239"/>
      <c r="BZ607" s="239"/>
      <c r="CA607" s="241"/>
      <c r="CB607" s="241"/>
      <c r="CC607" s="241"/>
      <c r="CD607" s="241"/>
      <c r="CE607" s="239"/>
      <c r="CF607" s="239"/>
      <c r="CG607" s="265"/>
      <c r="CH607" s="414">
        <f>'July 1 to 15, 2018'!BI54</f>
        <v>0</v>
      </c>
      <c r="CI607" s="414"/>
      <c r="CJ607" s="414"/>
      <c r="CK607" s="414"/>
      <c r="CL607" s="420"/>
      <c r="CM607" s="230"/>
    </row>
    <row r="608" spans="2:91" ht="12.75" customHeight="1" x14ac:dyDescent="0.2">
      <c r="B608" s="266"/>
      <c r="C608" s="240"/>
      <c r="D608" s="240"/>
      <c r="E608" s="240"/>
      <c r="F608" s="240"/>
      <c r="G608" s="240"/>
      <c r="H608" s="267"/>
      <c r="I608" s="267"/>
      <c r="J608" s="267"/>
      <c r="K608" s="267"/>
      <c r="L608" s="267"/>
      <c r="M608" s="268"/>
      <c r="N608" s="268"/>
      <c r="O608" s="268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  <c r="AA608" s="233"/>
      <c r="AB608" s="241" t="s">
        <v>141</v>
      </c>
      <c r="AC608" s="241"/>
      <c r="AD608" s="239"/>
      <c r="AE608" s="239"/>
      <c r="AF608" s="239"/>
      <c r="AG608" s="241"/>
      <c r="AH608" s="241"/>
      <c r="AI608" s="241"/>
      <c r="AJ608" s="241"/>
      <c r="AK608" s="239"/>
      <c r="AL608" s="239"/>
      <c r="AM608" s="265"/>
      <c r="AN608" s="414">
        <f>'July 1 to 15, 2018'!BJ53</f>
        <v>0</v>
      </c>
      <c r="AO608" s="414"/>
      <c r="AP608" s="414"/>
      <c r="AQ608" s="414"/>
      <c r="AR608" s="420"/>
      <c r="AS608" s="230"/>
      <c r="AV608" s="266"/>
      <c r="AW608" s="240"/>
      <c r="AX608" s="240"/>
      <c r="AY608" s="240"/>
      <c r="AZ608" s="240"/>
      <c r="BA608" s="240"/>
      <c r="BB608" s="267"/>
      <c r="BC608" s="267"/>
      <c r="BD608" s="267"/>
      <c r="BE608" s="267"/>
      <c r="BF608" s="267"/>
      <c r="BG608" s="268"/>
      <c r="BH608" s="268"/>
      <c r="BI608" s="268"/>
      <c r="BJ608" s="239"/>
      <c r="BK608" s="239"/>
      <c r="BL608" s="239"/>
      <c r="BM608" s="239"/>
      <c r="BN608" s="239"/>
      <c r="BO608" s="239"/>
      <c r="BP608" s="239"/>
      <c r="BQ608" s="239"/>
      <c r="BR608" s="239"/>
      <c r="BS608" s="239"/>
      <c r="BT608" s="239"/>
      <c r="BU608" s="233"/>
      <c r="BV608" s="241" t="s">
        <v>141</v>
      </c>
      <c r="BW608" s="241"/>
      <c r="BX608" s="239"/>
      <c r="BY608" s="239"/>
      <c r="BZ608" s="239"/>
      <c r="CA608" s="241"/>
      <c r="CB608" s="241"/>
      <c r="CC608" s="241"/>
      <c r="CD608" s="241"/>
      <c r="CE608" s="239"/>
      <c r="CF608" s="239"/>
      <c r="CG608" s="265"/>
      <c r="CH608" s="414">
        <f>'July 1 to 15, 2018'!BJ54</f>
        <v>139.01249999999999</v>
      </c>
      <c r="CI608" s="414"/>
      <c r="CJ608" s="414"/>
      <c r="CK608" s="414"/>
      <c r="CL608" s="420"/>
      <c r="CM608" s="230"/>
    </row>
    <row r="609" spans="2:91" ht="12.75" customHeight="1" x14ac:dyDescent="0.2">
      <c r="B609" s="266"/>
      <c r="C609" s="240"/>
      <c r="D609" s="240"/>
      <c r="E609" s="240"/>
      <c r="F609" s="240"/>
      <c r="G609" s="240"/>
      <c r="H609" s="267"/>
      <c r="I609" s="267"/>
      <c r="J609" s="267"/>
      <c r="K609" s="267"/>
      <c r="L609" s="267"/>
      <c r="M609" s="268"/>
      <c r="N609" s="268"/>
      <c r="O609" s="268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  <c r="AA609" s="233"/>
      <c r="AB609" s="241" t="s">
        <v>142</v>
      </c>
      <c r="AC609" s="241"/>
      <c r="AD609" s="239"/>
      <c r="AE609" s="239"/>
      <c r="AF609" s="239"/>
      <c r="AG609" s="241"/>
      <c r="AH609" s="241"/>
      <c r="AI609" s="241"/>
      <c r="AJ609" s="241"/>
      <c r="AK609" s="239"/>
      <c r="AL609" s="239"/>
      <c r="AM609" s="265"/>
      <c r="AN609" s="414">
        <f>'July 1 to 15, 2018'!BK53</f>
        <v>0</v>
      </c>
      <c r="AO609" s="414"/>
      <c r="AP609" s="414"/>
      <c r="AQ609" s="414"/>
      <c r="AR609" s="420"/>
      <c r="AS609" s="230"/>
      <c r="AV609" s="266"/>
      <c r="AW609" s="240"/>
      <c r="AX609" s="240"/>
      <c r="AY609" s="240"/>
      <c r="AZ609" s="240"/>
      <c r="BA609" s="240"/>
      <c r="BB609" s="267"/>
      <c r="BC609" s="267"/>
      <c r="BD609" s="267"/>
      <c r="BE609" s="267"/>
      <c r="BF609" s="267"/>
      <c r="BG609" s="268"/>
      <c r="BH609" s="268"/>
      <c r="BI609" s="268"/>
      <c r="BJ609" s="239"/>
      <c r="BK609" s="239"/>
      <c r="BL609" s="252"/>
      <c r="BM609" s="252"/>
      <c r="BN609" s="252"/>
      <c r="BO609" s="252"/>
      <c r="BP609" s="252"/>
      <c r="BQ609" s="239"/>
      <c r="BR609" s="239"/>
      <c r="BS609" s="239"/>
      <c r="BT609" s="239"/>
      <c r="BU609" s="233"/>
      <c r="BV609" s="241" t="s">
        <v>142</v>
      </c>
      <c r="BW609" s="241"/>
      <c r="BX609" s="239"/>
      <c r="BY609" s="239"/>
      <c r="BZ609" s="239"/>
      <c r="CA609" s="241"/>
      <c r="CB609" s="241"/>
      <c r="CC609" s="241"/>
      <c r="CD609" s="241"/>
      <c r="CE609" s="239"/>
      <c r="CF609" s="239"/>
      <c r="CG609" s="265"/>
      <c r="CH609" s="414">
        <f>'July 1 to 15, 2018'!BK54</f>
        <v>0</v>
      </c>
      <c r="CI609" s="414"/>
      <c r="CJ609" s="414"/>
      <c r="CK609" s="414"/>
      <c r="CL609" s="420"/>
      <c r="CM609" s="230"/>
    </row>
    <row r="610" spans="2:91" ht="12.75" customHeight="1" x14ac:dyDescent="0.2">
      <c r="B610" s="266"/>
      <c r="C610" s="269" t="s">
        <v>71</v>
      </c>
      <c r="D610" s="270"/>
      <c r="E610" s="270"/>
      <c r="F610" s="270"/>
      <c r="G610" s="270"/>
      <c r="H610" s="296"/>
      <c r="I610" s="296"/>
      <c r="J610" s="296"/>
      <c r="K610" s="296"/>
      <c r="L610" s="417">
        <f>L611+L612</f>
        <v>11</v>
      </c>
      <c r="M610" s="418"/>
      <c r="N610" s="418"/>
      <c r="O610" s="418"/>
      <c r="P610" s="418"/>
      <c r="Q610" s="245"/>
      <c r="R610" s="404"/>
      <c r="S610" s="419"/>
      <c r="T610" s="419"/>
      <c r="U610" s="419"/>
      <c r="V610" s="419"/>
      <c r="W610" s="244"/>
      <c r="X610" s="246"/>
      <c r="Y610" s="239"/>
      <c r="Z610" s="239"/>
      <c r="AA610" s="272"/>
      <c r="AB610" s="273"/>
      <c r="AC610" s="273"/>
      <c r="AD610" s="252"/>
      <c r="AE610" s="252"/>
      <c r="AF610" s="252"/>
      <c r="AG610" s="273"/>
      <c r="AH610" s="273"/>
      <c r="AI610" s="273"/>
      <c r="AJ610" s="273"/>
      <c r="AK610" s="252"/>
      <c r="AL610" s="252"/>
      <c r="AM610" s="253"/>
      <c r="AN610" s="252"/>
      <c r="AO610" s="252"/>
      <c r="AP610" s="252"/>
      <c r="AQ610" s="252"/>
      <c r="AR610" s="254"/>
      <c r="AS610" s="230"/>
      <c r="AV610" s="266"/>
      <c r="AW610" s="269" t="s">
        <v>71</v>
      </c>
      <c r="AX610" s="270"/>
      <c r="AY610" s="270"/>
      <c r="AZ610" s="270"/>
      <c r="BA610" s="270"/>
      <c r="BB610" s="296"/>
      <c r="BC610" s="296"/>
      <c r="BD610" s="296"/>
      <c r="BE610" s="296"/>
      <c r="BF610" s="417">
        <f>BF611+BF612</f>
        <v>-4</v>
      </c>
      <c r="BG610" s="418"/>
      <c r="BH610" s="418"/>
      <c r="BI610" s="418"/>
      <c r="BJ610" s="418"/>
      <c r="BK610" s="245"/>
      <c r="BL610" s="239"/>
      <c r="BM610" s="239"/>
      <c r="BN610" s="239"/>
      <c r="BO610" s="239"/>
      <c r="BP610" s="239"/>
      <c r="BQ610" s="244"/>
      <c r="BR610" s="246"/>
      <c r="BS610" s="239"/>
      <c r="BT610" s="239"/>
      <c r="BU610" s="272"/>
      <c r="BV610" s="273"/>
      <c r="BW610" s="273"/>
      <c r="BX610" s="252"/>
      <c r="BY610" s="252"/>
      <c r="BZ610" s="252"/>
      <c r="CA610" s="273"/>
      <c r="CB610" s="273"/>
      <c r="CC610" s="273"/>
      <c r="CD610" s="273"/>
      <c r="CE610" s="252"/>
      <c r="CF610" s="252"/>
      <c r="CG610" s="253"/>
      <c r="CH610" s="252"/>
      <c r="CI610" s="252"/>
      <c r="CJ610" s="252"/>
      <c r="CK610" s="252"/>
      <c r="CL610" s="254"/>
      <c r="CM610" s="230"/>
    </row>
    <row r="611" spans="2:91" ht="12.75" customHeight="1" x14ac:dyDescent="0.2">
      <c r="B611" s="266"/>
      <c r="C611" s="266" t="s">
        <v>174</v>
      </c>
      <c r="D611" s="240"/>
      <c r="E611" s="240"/>
      <c r="F611" s="240"/>
      <c r="G611" s="240"/>
      <c r="H611" s="268"/>
      <c r="I611" s="268"/>
      <c r="J611" s="268"/>
      <c r="K611" s="268"/>
      <c r="L611" s="414">
        <f>'July 1 to 15, 2018'!AM53</f>
        <v>11</v>
      </c>
      <c r="M611" s="415"/>
      <c r="N611" s="415"/>
      <c r="O611" s="415"/>
      <c r="P611" s="239"/>
      <c r="Q611" s="265"/>
      <c r="R611" s="239"/>
      <c r="S611" s="239"/>
      <c r="T611" s="239"/>
      <c r="U611" s="239"/>
      <c r="V611" s="239"/>
      <c r="W611" s="239"/>
      <c r="X611" s="230"/>
      <c r="Y611" s="239"/>
      <c r="Z611" s="239"/>
      <c r="AA611" s="261" t="s">
        <v>143</v>
      </c>
      <c r="AB611" s="262"/>
      <c r="AC611" s="262"/>
      <c r="AD611" s="244"/>
      <c r="AE611" s="244"/>
      <c r="AF611" s="244"/>
      <c r="AG611" s="262"/>
      <c r="AH611" s="262"/>
      <c r="AI611" s="262"/>
      <c r="AJ611" s="262"/>
      <c r="AK611" s="244"/>
      <c r="AL611" s="246"/>
      <c r="AM611" s="245"/>
      <c r="AN611" s="244"/>
      <c r="AO611" s="244"/>
      <c r="AP611" s="244"/>
      <c r="AQ611" s="244"/>
      <c r="AR611" s="246"/>
      <c r="AS611" s="230"/>
      <c r="AV611" s="266"/>
      <c r="AW611" s="266" t="s">
        <v>174</v>
      </c>
      <c r="AX611" s="240"/>
      <c r="AY611" s="240"/>
      <c r="AZ611" s="240"/>
      <c r="BA611" s="240"/>
      <c r="BB611" s="268"/>
      <c r="BC611" s="268"/>
      <c r="BD611" s="268"/>
      <c r="BE611" s="268"/>
      <c r="BF611" s="414">
        <f>'July 1 to 15, 2018'!AM54</f>
        <v>-4</v>
      </c>
      <c r="BG611" s="415"/>
      <c r="BH611" s="415"/>
      <c r="BI611" s="415"/>
      <c r="BJ611" s="239"/>
      <c r="BK611" s="265"/>
      <c r="BL611" s="239"/>
      <c r="BM611" s="239"/>
      <c r="BN611" s="239"/>
      <c r="BO611" s="239"/>
      <c r="BP611" s="239"/>
      <c r="BQ611" s="239"/>
      <c r="BR611" s="230"/>
      <c r="BS611" s="239"/>
      <c r="BT611" s="239"/>
      <c r="BU611" s="261" t="s">
        <v>143</v>
      </c>
      <c r="BV611" s="262"/>
      <c r="BW611" s="262"/>
      <c r="BX611" s="244"/>
      <c r="BY611" s="244"/>
      <c r="BZ611" s="244"/>
      <c r="CA611" s="262"/>
      <c r="CB611" s="262"/>
      <c r="CC611" s="262"/>
      <c r="CD611" s="262"/>
      <c r="CE611" s="244"/>
      <c r="CF611" s="246"/>
      <c r="CG611" s="245"/>
      <c r="CH611" s="244"/>
      <c r="CI611" s="244"/>
      <c r="CJ611" s="244"/>
      <c r="CK611" s="244"/>
      <c r="CL611" s="246"/>
      <c r="CM611" s="230"/>
    </row>
    <row r="612" spans="2:91" ht="12.75" customHeight="1" x14ac:dyDescent="0.2">
      <c r="B612" s="266"/>
      <c r="C612" s="274" t="s">
        <v>145</v>
      </c>
      <c r="D612" s="275"/>
      <c r="E612" s="275"/>
      <c r="F612" s="275"/>
      <c r="G612" s="275"/>
      <c r="H612" s="276"/>
      <c r="I612" s="276"/>
      <c r="J612" s="276"/>
      <c r="K612" s="276"/>
      <c r="L612" s="402">
        <f>'July 1 to 15, 2018'!AN603+'July 1 to 15, 2018'!AO53</f>
        <v>0</v>
      </c>
      <c r="M612" s="403"/>
      <c r="N612" s="403"/>
      <c r="O612" s="403"/>
      <c r="P612" s="252"/>
      <c r="Q612" s="253"/>
      <c r="R612" s="252"/>
      <c r="S612" s="252"/>
      <c r="T612" s="252"/>
      <c r="U612" s="252"/>
      <c r="V612" s="252"/>
      <c r="W612" s="252"/>
      <c r="X612" s="254"/>
      <c r="Y612" s="239"/>
      <c r="Z612" s="239"/>
      <c r="AA612" s="233"/>
      <c r="AB612" s="241" t="s">
        <v>144</v>
      </c>
      <c r="AC612" s="241"/>
      <c r="AD612" s="239"/>
      <c r="AE612" s="239"/>
      <c r="AF612" s="239"/>
      <c r="AG612" s="241"/>
      <c r="AH612" s="241"/>
      <c r="AI612" s="241"/>
      <c r="AJ612" s="241"/>
      <c r="AK612" s="239"/>
      <c r="AL612" s="230"/>
      <c r="AM612" s="265"/>
      <c r="AN612" s="414">
        <f>'July 1 to 15, 2018'!BM53</f>
        <v>0</v>
      </c>
      <c r="AO612" s="414"/>
      <c r="AP612" s="414"/>
      <c r="AQ612" s="414"/>
      <c r="AR612" s="420"/>
      <c r="AS612" s="230"/>
      <c r="AV612" s="266"/>
      <c r="AW612" s="274" t="s">
        <v>145</v>
      </c>
      <c r="AX612" s="275"/>
      <c r="AY612" s="275"/>
      <c r="AZ612" s="275"/>
      <c r="BA612" s="275"/>
      <c r="BB612" s="276"/>
      <c r="BC612" s="276"/>
      <c r="BD612" s="276"/>
      <c r="BE612" s="276"/>
      <c r="BF612" s="402">
        <f>'July 1 to 15, 2018'!CH603+'July 1 to 15, 2018'!AO54</f>
        <v>0</v>
      </c>
      <c r="BG612" s="403"/>
      <c r="BH612" s="403"/>
      <c r="BI612" s="403"/>
      <c r="BJ612" s="252"/>
      <c r="BK612" s="253"/>
      <c r="BL612" s="252"/>
      <c r="BM612" s="252"/>
      <c r="BN612" s="252"/>
      <c r="BO612" s="252"/>
      <c r="BP612" s="252"/>
      <c r="BQ612" s="252"/>
      <c r="BR612" s="254"/>
      <c r="BS612" s="239"/>
      <c r="BT612" s="239"/>
      <c r="BU612" s="233"/>
      <c r="BV612" s="241" t="s">
        <v>144</v>
      </c>
      <c r="BW612" s="241"/>
      <c r="BX612" s="239"/>
      <c r="BY612" s="239"/>
      <c r="BZ612" s="239"/>
      <c r="CA612" s="241"/>
      <c r="CB612" s="241"/>
      <c r="CC612" s="241"/>
      <c r="CD612" s="241"/>
      <c r="CE612" s="239"/>
      <c r="CF612" s="230"/>
      <c r="CG612" s="265"/>
      <c r="CH612" s="414">
        <f>'July 1 to 15, 2018'!BM54</f>
        <v>0</v>
      </c>
      <c r="CI612" s="414"/>
      <c r="CJ612" s="414"/>
      <c r="CK612" s="414"/>
      <c r="CL612" s="420"/>
      <c r="CM612" s="230"/>
    </row>
    <row r="613" spans="2:91" ht="12.75" customHeight="1" x14ac:dyDescent="0.2">
      <c r="B613" s="266"/>
      <c r="C613" s="269" t="s">
        <v>73</v>
      </c>
      <c r="D613" s="270"/>
      <c r="E613" s="270"/>
      <c r="F613" s="270"/>
      <c r="G613" s="270"/>
      <c r="H613" s="296"/>
      <c r="I613" s="296"/>
      <c r="J613" s="296"/>
      <c r="K613" s="296"/>
      <c r="L613" s="404">
        <f>L614+L615</f>
        <v>0</v>
      </c>
      <c r="M613" s="419"/>
      <c r="N613" s="419"/>
      <c r="O613" s="419"/>
      <c r="P613" s="419"/>
      <c r="Q613" s="245"/>
      <c r="R613" s="404">
        <f>'July 1 to 15, 2018'!BG53</f>
        <v>0</v>
      </c>
      <c r="S613" s="419"/>
      <c r="T613" s="419"/>
      <c r="U613" s="419"/>
      <c r="V613" s="419"/>
      <c r="W613" s="244"/>
      <c r="X613" s="246"/>
      <c r="Y613" s="239"/>
      <c r="Z613" s="239"/>
      <c r="AA613" s="233"/>
      <c r="AB613" s="241" t="s">
        <v>146</v>
      </c>
      <c r="AC613" s="241"/>
      <c r="AD613" s="239"/>
      <c r="AE613" s="239"/>
      <c r="AF613" s="239"/>
      <c r="AG613" s="241"/>
      <c r="AH613" s="241"/>
      <c r="AI613" s="241"/>
      <c r="AJ613" s="241"/>
      <c r="AK613" s="239"/>
      <c r="AL613" s="230"/>
      <c r="AM613" s="265"/>
      <c r="AN613" s="414">
        <f>'July 1 to 15, 2018'!BO53</f>
        <v>0</v>
      </c>
      <c r="AO613" s="414"/>
      <c r="AP613" s="414"/>
      <c r="AQ613" s="414"/>
      <c r="AR613" s="420"/>
      <c r="AS613" s="230"/>
      <c r="AV613" s="266"/>
      <c r="AW613" s="269" t="s">
        <v>73</v>
      </c>
      <c r="AX613" s="270"/>
      <c r="AY613" s="270"/>
      <c r="AZ613" s="270"/>
      <c r="BA613" s="270"/>
      <c r="BB613" s="296"/>
      <c r="BC613" s="296"/>
      <c r="BD613" s="296"/>
      <c r="BE613" s="296"/>
      <c r="BF613" s="404">
        <f>BF614+BF615</f>
        <v>0</v>
      </c>
      <c r="BG613" s="419"/>
      <c r="BH613" s="419"/>
      <c r="BI613" s="419"/>
      <c r="BJ613" s="419"/>
      <c r="BK613" s="245"/>
      <c r="BL613" s="404">
        <f>'July 1 to 15, 2018'!BG54</f>
        <v>0</v>
      </c>
      <c r="BM613" s="419"/>
      <c r="BN613" s="419"/>
      <c r="BO613" s="419"/>
      <c r="BP613" s="419"/>
      <c r="BQ613" s="244"/>
      <c r="BR613" s="246"/>
      <c r="BS613" s="239"/>
      <c r="BT613" s="239"/>
      <c r="BU613" s="233"/>
      <c r="BV613" s="241" t="s">
        <v>146</v>
      </c>
      <c r="BW613" s="241"/>
      <c r="BX613" s="239"/>
      <c r="BY613" s="239"/>
      <c r="BZ613" s="239"/>
      <c r="CA613" s="241"/>
      <c r="CB613" s="241"/>
      <c r="CC613" s="241"/>
      <c r="CD613" s="241"/>
      <c r="CE613" s="239"/>
      <c r="CF613" s="230"/>
      <c r="CG613" s="265"/>
      <c r="CH613" s="414">
        <f>'July 1 to 15, 2018'!BO54</f>
        <v>0</v>
      </c>
      <c r="CI613" s="414"/>
      <c r="CJ613" s="414"/>
      <c r="CK613" s="414"/>
      <c r="CL613" s="420"/>
      <c r="CM613" s="230"/>
    </row>
    <row r="614" spans="2:91" ht="12.75" customHeight="1" x14ac:dyDescent="0.2">
      <c r="B614" s="266"/>
      <c r="C614" s="266" t="s">
        <v>180</v>
      </c>
      <c r="D614" s="240"/>
      <c r="E614" s="240"/>
      <c r="F614" s="240"/>
      <c r="G614" s="240"/>
      <c r="H614" s="268"/>
      <c r="I614" s="268"/>
      <c r="J614" s="268"/>
      <c r="K614" s="268"/>
      <c r="L614" s="414">
        <f>'July 1 to 15, 2018'!BF53</f>
        <v>0</v>
      </c>
      <c r="M614" s="415"/>
      <c r="N614" s="415"/>
      <c r="O614" s="415"/>
      <c r="P614" s="239"/>
      <c r="Q614" s="265"/>
      <c r="R614" s="239"/>
      <c r="S614" s="239"/>
      <c r="T614" s="239"/>
      <c r="U614" s="239"/>
      <c r="V614" s="239"/>
      <c r="W614" s="239"/>
      <c r="X614" s="230"/>
      <c r="Y614" s="239"/>
      <c r="Z614" s="239"/>
      <c r="AA614" s="233"/>
      <c r="AB614" s="277" t="s">
        <v>883</v>
      </c>
      <c r="AC614" s="241"/>
      <c r="AD614" s="239"/>
      <c r="AE614" s="239"/>
      <c r="AF614" s="239"/>
      <c r="AG614" s="241"/>
      <c r="AH614" s="241"/>
      <c r="AI614" s="241"/>
      <c r="AJ614" s="241"/>
      <c r="AK614" s="239"/>
      <c r="AL614" s="230"/>
      <c r="AM614" s="265"/>
      <c r="AN614" s="414">
        <f>'July 1 to 15, 2018'!BN53</f>
        <v>0</v>
      </c>
      <c r="AO614" s="414"/>
      <c r="AP614" s="414"/>
      <c r="AQ614" s="414"/>
      <c r="AR614" s="420"/>
      <c r="AS614" s="230"/>
      <c r="AV614" s="266"/>
      <c r="AW614" s="266" t="s">
        <v>180</v>
      </c>
      <c r="AX614" s="240"/>
      <c r="AY614" s="240"/>
      <c r="AZ614" s="240"/>
      <c r="BA614" s="240"/>
      <c r="BB614" s="268"/>
      <c r="BC614" s="268"/>
      <c r="BD614" s="268"/>
      <c r="BE614" s="268"/>
      <c r="BF614" s="414">
        <f>'July 1 to 15, 2018'!BF54</f>
        <v>0</v>
      </c>
      <c r="BG614" s="415"/>
      <c r="BH614" s="415"/>
      <c r="BI614" s="415"/>
      <c r="BJ614" s="239"/>
      <c r="BK614" s="265"/>
      <c r="BL614" s="239"/>
      <c r="BM614" s="239"/>
      <c r="BN614" s="239"/>
      <c r="BO614" s="239"/>
      <c r="BP614" s="239"/>
      <c r="BQ614" s="239"/>
      <c r="BR614" s="230"/>
      <c r="BS614" s="239"/>
      <c r="BT614" s="239"/>
      <c r="BU614" s="233"/>
      <c r="BV614" s="277" t="s">
        <v>883</v>
      </c>
      <c r="BW614" s="241"/>
      <c r="BX614" s="239"/>
      <c r="BY614" s="239"/>
      <c r="BZ614" s="239"/>
      <c r="CA614" s="241"/>
      <c r="CB614" s="241"/>
      <c r="CC614" s="241"/>
      <c r="CD614" s="241"/>
      <c r="CE614" s="239"/>
      <c r="CF614" s="230"/>
      <c r="CG614" s="265"/>
      <c r="CH614" s="414">
        <f>'July 1 to 15, 2018'!BN54</f>
        <v>0</v>
      </c>
      <c r="CI614" s="414"/>
      <c r="CJ614" s="414"/>
      <c r="CK614" s="414"/>
      <c r="CL614" s="420"/>
      <c r="CM614" s="230"/>
    </row>
    <row r="615" spans="2:91" ht="12.75" customHeight="1" x14ac:dyDescent="0.2">
      <c r="B615" s="266"/>
      <c r="C615" s="274" t="s">
        <v>179</v>
      </c>
      <c r="D615" s="275"/>
      <c r="E615" s="275"/>
      <c r="F615" s="275"/>
      <c r="G615" s="275"/>
      <c r="H615" s="276"/>
      <c r="I615" s="276"/>
      <c r="J615" s="276"/>
      <c r="K615" s="276"/>
      <c r="L615" s="402">
        <f>'July 1 to 15, 2018'!BE53</f>
        <v>0</v>
      </c>
      <c r="M615" s="403"/>
      <c r="N615" s="403"/>
      <c r="O615" s="403"/>
      <c r="P615" s="252"/>
      <c r="Q615" s="253"/>
      <c r="R615" s="252"/>
      <c r="S615" s="252"/>
      <c r="T615" s="252"/>
      <c r="U615" s="252"/>
      <c r="V615" s="252"/>
      <c r="W615" s="252"/>
      <c r="X615" s="254"/>
      <c r="Y615" s="239"/>
      <c r="Z615" s="239"/>
      <c r="AA615" s="233"/>
      <c r="AB615" s="241"/>
      <c r="AC615" s="241"/>
      <c r="AD615" s="239"/>
      <c r="AE615" s="239"/>
      <c r="AF615" s="239"/>
      <c r="AG615" s="241"/>
      <c r="AH615" s="241"/>
      <c r="AI615" s="241"/>
      <c r="AJ615" s="241"/>
      <c r="AK615" s="239"/>
      <c r="AL615" s="230"/>
      <c r="AM615" s="265"/>
      <c r="AN615" s="239"/>
      <c r="AO615" s="239"/>
      <c r="AP615" s="239"/>
      <c r="AQ615" s="239"/>
      <c r="AR615" s="230"/>
      <c r="AS615" s="230"/>
      <c r="AV615" s="266"/>
      <c r="AW615" s="274" t="s">
        <v>179</v>
      </c>
      <c r="AX615" s="275"/>
      <c r="AY615" s="275"/>
      <c r="AZ615" s="275"/>
      <c r="BA615" s="275"/>
      <c r="BB615" s="276"/>
      <c r="BC615" s="276"/>
      <c r="BD615" s="276"/>
      <c r="BE615" s="276"/>
      <c r="BF615" s="402">
        <f>'July 1 to 15, 2018'!BE54</f>
        <v>0</v>
      </c>
      <c r="BG615" s="403"/>
      <c r="BH615" s="403"/>
      <c r="BI615" s="403"/>
      <c r="BJ615" s="252"/>
      <c r="BK615" s="253"/>
      <c r="BL615" s="252"/>
      <c r="BM615" s="252"/>
      <c r="BN615" s="252"/>
      <c r="BO615" s="252"/>
      <c r="BP615" s="252"/>
      <c r="BQ615" s="252"/>
      <c r="BR615" s="254"/>
      <c r="BS615" s="239"/>
      <c r="BT615" s="239"/>
      <c r="BU615" s="233"/>
      <c r="BV615" s="277"/>
      <c r="BW615" s="241"/>
      <c r="BX615" s="239"/>
      <c r="BY615" s="239"/>
      <c r="BZ615" s="239"/>
      <c r="CA615" s="241"/>
      <c r="CB615" s="241"/>
      <c r="CC615" s="241"/>
      <c r="CD615" s="241"/>
      <c r="CE615" s="239"/>
      <c r="CF615" s="230"/>
      <c r="CG615" s="265"/>
      <c r="CH615" s="239"/>
      <c r="CI615" s="239"/>
      <c r="CJ615" s="239"/>
      <c r="CK615" s="239"/>
      <c r="CL615" s="230"/>
      <c r="CM615" s="230"/>
    </row>
    <row r="616" spans="2:91" ht="12.75" customHeight="1" x14ac:dyDescent="0.2">
      <c r="B616" s="266"/>
      <c r="C616" s="269" t="s">
        <v>147</v>
      </c>
      <c r="D616" s="270"/>
      <c r="E616" s="270"/>
      <c r="F616" s="270"/>
      <c r="G616" s="270"/>
      <c r="H616" s="296"/>
      <c r="I616" s="296"/>
      <c r="J616" s="296"/>
      <c r="K616" s="296"/>
      <c r="L616" s="412">
        <f>L617+L618</f>
        <v>0</v>
      </c>
      <c r="M616" s="413"/>
      <c r="N616" s="413"/>
      <c r="O616" s="413"/>
      <c r="P616" s="413"/>
      <c r="Q616" s="245"/>
      <c r="R616" s="412">
        <f>SUM(Payslip!R617:U620)</f>
        <v>0</v>
      </c>
      <c r="S616" s="413"/>
      <c r="T616" s="413"/>
      <c r="U616" s="413"/>
      <c r="V616" s="413"/>
      <c r="W616" s="244"/>
      <c r="X616" s="246"/>
      <c r="Y616" s="239"/>
      <c r="Z616" s="239"/>
      <c r="AA616" s="233"/>
      <c r="AB616" s="241"/>
      <c r="AC616" s="241"/>
      <c r="AD616" s="239"/>
      <c r="AE616" s="239"/>
      <c r="AF616" s="239"/>
      <c r="AG616" s="241"/>
      <c r="AH616" s="241"/>
      <c r="AI616" s="241"/>
      <c r="AJ616" s="241"/>
      <c r="AK616" s="239"/>
      <c r="AL616" s="230"/>
      <c r="AM616" s="265"/>
      <c r="AN616" s="239"/>
      <c r="AO616" s="239"/>
      <c r="AP616" s="239"/>
      <c r="AQ616" s="239"/>
      <c r="AR616" s="230"/>
      <c r="AS616" s="230"/>
      <c r="AV616" s="266"/>
      <c r="AW616" s="269" t="s">
        <v>147</v>
      </c>
      <c r="AX616" s="270"/>
      <c r="AY616" s="270"/>
      <c r="AZ616" s="270"/>
      <c r="BA616" s="270"/>
      <c r="BB616" s="296"/>
      <c r="BC616" s="296"/>
      <c r="BD616" s="296"/>
      <c r="BE616" s="296"/>
      <c r="BF616" s="412">
        <f>BF617+BF618</f>
        <v>0</v>
      </c>
      <c r="BG616" s="413"/>
      <c r="BH616" s="413"/>
      <c r="BI616" s="413"/>
      <c r="BJ616" s="413"/>
      <c r="BK616" s="245"/>
      <c r="BL616" s="412">
        <f>SUM(Payslip!BL617:BO620)</f>
        <v>0</v>
      </c>
      <c r="BM616" s="413"/>
      <c r="BN616" s="413"/>
      <c r="BO616" s="413"/>
      <c r="BP616" s="413"/>
      <c r="BQ616" s="244"/>
      <c r="BR616" s="246"/>
      <c r="BS616" s="239"/>
      <c r="BT616" s="239"/>
      <c r="BU616" s="233"/>
      <c r="BV616" s="277"/>
      <c r="BW616" s="241"/>
      <c r="BX616" s="239"/>
      <c r="BY616" s="239"/>
      <c r="BZ616" s="239"/>
      <c r="CA616" s="241"/>
      <c r="CB616" s="241"/>
      <c r="CC616" s="241"/>
      <c r="CD616" s="241"/>
      <c r="CE616" s="239"/>
      <c r="CF616" s="230"/>
      <c r="CG616" s="265"/>
      <c r="CH616" s="239"/>
      <c r="CI616" s="239"/>
      <c r="CJ616" s="239"/>
      <c r="CK616" s="239"/>
      <c r="CL616" s="230"/>
      <c r="CM616" s="230"/>
    </row>
    <row r="617" spans="2:91" ht="12.75" customHeight="1" x14ac:dyDescent="0.2">
      <c r="B617" s="266"/>
      <c r="C617" s="266" t="s">
        <v>148</v>
      </c>
      <c r="D617" s="240"/>
      <c r="E617" s="240"/>
      <c r="F617" s="240"/>
      <c r="G617" s="240"/>
      <c r="H617" s="268"/>
      <c r="I617" s="268"/>
      <c r="J617" s="268"/>
      <c r="K617" s="268"/>
      <c r="L617" s="414">
        <f>'July 1 to 15, 2018'!AU53</f>
        <v>0</v>
      </c>
      <c r="M617" s="415"/>
      <c r="N617" s="415"/>
      <c r="O617" s="415"/>
      <c r="P617" s="239"/>
      <c r="Q617" s="265"/>
      <c r="R617" s="414">
        <f>'July 1 to 15, 2018'!AV53</f>
        <v>0</v>
      </c>
      <c r="S617" s="415"/>
      <c r="T617" s="415"/>
      <c r="U617" s="415"/>
      <c r="V617" s="239"/>
      <c r="W617" s="239"/>
      <c r="X617" s="230"/>
      <c r="Y617" s="239"/>
      <c r="Z617" s="239"/>
      <c r="AA617" s="272"/>
      <c r="AB617" s="273"/>
      <c r="AC617" s="273"/>
      <c r="AD617" s="252"/>
      <c r="AE617" s="252"/>
      <c r="AF617" s="252"/>
      <c r="AG617" s="273"/>
      <c r="AH617" s="273"/>
      <c r="AI617" s="273"/>
      <c r="AJ617" s="273"/>
      <c r="AK617" s="252"/>
      <c r="AL617" s="254"/>
      <c r="AM617" s="253"/>
      <c r="AN617" s="252"/>
      <c r="AO617" s="252"/>
      <c r="AP617" s="252"/>
      <c r="AQ617" s="252"/>
      <c r="AR617" s="254"/>
      <c r="AS617" s="230"/>
      <c r="AV617" s="266"/>
      <c r="AW617" s="266" t="s">
        <v>148</v>
      </c>
      <c r="AX617" s="240"/>
      <c r="AY617" s="240"/>
      <c r="AZ617" s="240"/>
      <c r="BA617" s="240"/>
      <c r="BB617" s="268"/>
      <c r="BC617" s="268"/>
      <c r="BD617" s="268"/>
      <c r="BE617" s="268"/>
      <c r="BF617" s="414">
        <f>'July 1 to 15, 2018'!AU54</f>
        <v>0</v>
      </c>
      <c r="BG617" s="415"/>
      <c r="BH617" s="415"/>
      <c r="BI617" s="415"/>
      <c r="BJ617" s="239"/>
      <c r="BK617" s="265"/>
      <c r="BL617" s="414">
        <f>'July 1 to 15, 2018'!AV54</f>
        <v>0</v>
      </c>
      <c r="BM617" s="415"/>
      <c r="BN617" s="415"/>
      <c r="BO617" s="415"/>
      <c r="BP617" s="239"/>
      <c r="BQ617" s="239"/>
      <c r="BR617" s="230"/>
      <c r="BS617" s="239"/>
      <c r="BT617" s="239"/>
      <c r="BU617" s="272"/>
      <c r="BV617" s="273"/>
      <c r="BW617" s="273"/>
      <c r="BX617" s="252"/>
      <c r="BY617" s="252"/>
      <c r="BZ617" s="252"/>
      <c r="CA617" s="273"/>
      <c r="CB617" s="273"/>
      <c r="CC617" s="273"/>
      <c r="CD617" s="273"/>
      <c r="CE617" s="252"/>
      <c r="CF617" s="254"/>
      <c r="CG617" s="253"/>
      <c r="CH617" s="252"/>
      <c r="CI617" s="252"/>
      <c r="CJ617" s="252"/>
      <c r="CK617" s="252"/>
      <c r="CL617" s="254"/>
      <c r="CM617" s="230"/>
    </row>
    <row r="618" spans="2:91" ht="12.75" customHeight="1" x14ac:dyDescent="0.2">
      <c r="B618" s="266"/>
      <c r="C618" s="266" t="s">
        <v>150</v>
      </c>
      <c r="D618" s="240"/>
      <c r="E618" s="240"/>
      <c r="F618" s="240"/>
      <c r="G618" s="240"/>
      <c r="H618" s="268"/>
      <c r="I618" s="268"/>
      <c r="J618" s="268"/>
      <c r="K618" s="268"/>
      <c r="L618" s="414">
        <f>'July 1 to 15, 2018'!AY53</f>
        <v>0</v>
      </c>
      <c r="M618" s="415"/>
      <c r="N618" s="415"/>
      <c r="O618" s="415"/>
      <c r="P618" s="239"/>
      <c r="Q618" s="265"/>
      <c r="R618" s="414">
        <f>'July 1 to 15, 2018'!AZ53</f>
        <v>0</v>
      </c>
      <c r="S618" s="415"/>
      <c r="T618" s="415"/>
      <c r="U618" s="415"/>
      <c r="V618" s="239"/>
      <c r="W618" s="239"/>
      <c r="X618" s="230"/>
      <c r="Y618" s="239"/>
      <c r="Z618" s="239"/>
      <c r="AA618" s="261" t="s">
        <v>83</v>
      </c>
      <c r="AB618" s="262"/>
      <c r="AC618" s="262"/>
      <c r="AD618" s="244"/>
      <c r="AE618" s="244"/>
      <c r="AF618" s="244"/>
      <c r="AG618" s="262"/>
      <c r="AH618" s="262"/>
      <c r="AI618" s="262"/>
      <c r="AJ618" s="262"/>
      <c r="AK618" s="244"/>
      <c r="AL618" s="246"/>
      <c r="AM618" s="245"/>
      <c r="AN618" s="404">
        <f>'July 1 to 15, 2018'!BP53</f>
        <v>0</v>
      </c>
      <c r="AO618" s="404"/>
      <c r="AP618" s="404"/>
      <c r="AQ618" s="404"/>
      <c r="AR618" s="416"/>
      <c r="AS618" s="230"/>
      <c r="AV618" s="266"/>
      <c r="AW618" s="266" t="s">
        <v>150</v>
      </c>
      <c r="AX618" s="240"/>
      <c r="AY618" s="240"/>
      <c r="AZ618" s="240"/>
      <c r="BA618" s="240"/>
      <c r="BB618" s="268"/>
      <c r="BC618" s="268"/>
      <c r="BD618" s="268"/>
      <c r="BE618" s="268"/>
      <c r="BF618" s="414">
        <f>'July 1 to 15, 2018'!AY54</f>
        <v>0</v>
      </c>
      <c r="BG618" s="415"/>
      <c r="BH618" s="415"/>
      <c r="BI618" s="415"/>
      <c r="BJ618" s="239"/>
      <c r="BK618" s="265"/>
      <c r="BL618" s="414">
        <f>'July 1 to 15, 2018'!AZ54</f>
        <v>0</v>
      </c>
      <c r="BM618" s="415"/>
      <c r="BN618" s="415"/>
      <c r="BO618" s="415"/>
      <c r="BP618" s="239"/>
      <c r="BQ618" s="239"/>
      <c r="BR618" s="230"/>
      <c r="BS618" s="239"/>
      <c r="BT618" s="239"/>
      <c r="BU618" s="261" t="s">
        <v>83</v>
      </c>
      <c r="BV618" s="262"/>
      <c r="BW618" s="262"/>
      <c r="BX618" s="244"/>
      <c r="BY618" s="244"/>
      <c r="BZ618" s="244"/>
      <c r="CA618" s="262"/>
      <c r="CB618" s="262"/>
      <c r="CC618" s="262"/>
      <c r="CD618" s="262"/>
      <c r="CE618" s="244"/>
      <c r="CF618" s="246"/>
      <c r="CG618" s="245"/>
      <c r="CH618" s="404">
        <f>'July 1 to 15, 2018'!BP54</f>
        <v>0</v>
      </c>
      <c r="CI618" s="404"/>
      <c r="CJ618" s="404"/>
      <c r="CK618" s="404"/>
      <c r="CL618" s="416"/>
      <c r="CM618" s="230"/>
    </row>
    <row r="619" spans="2:91" ht="12.75" customHeight="1" x14ac:dyDescent="0.2">
      <c r="B619" s="266"/>
      <c r="C619" s="266" t="s">
        <v>151</v>
      </c>
      <c r="D619" s="240"/>
      <c r="E619" s="240"/>
      <c r="F619" s="240"/>
      <c r="G619" s="240"/>
      <c r="H619" s="268"/>
      <c r="I619" s="268"/>
      <c r="J619" s="268"/>
      <c r="K619" s="268"/>
      <c r="L619" s="414">
        <f>'July 1 to 15, 2018'!AW53</f>
        <v>0</v>
      </c>
      <c r="M619" s="415"/>
      <c r="N619" s="415"/>
      <c r="O619" s="415"/>
      <c r="P619" s="239"/>
      <c r="Q619" s="265"/>
      <c r="R619" s="414">
        <f>'July 1 to 15, 2018'!AX53</f>
        <v>0</v>
      </c>
      <c r="S619" s="415"/>
      <c r="T619" s="415"/>
      <c r="U619" s="415"/>
      <c r="V619" s="239"/>
      <c r="W619" s="239"/>
      <c r="X619" s="230"/>
      <c r="Y619" s="239"/>
      <c r="Z619" s="239"/>
      <c r="AA619" s="233"/>
      <c r="AB619" s="241"/>
      <c r="AC619" s="241"/>
      <c r="AD619" s="239"/>
      <c r="AE619" s="239"/>
      <c r="AF619" s="239"/>
      <c r="AG619" s="241"/>
      <c r="AH619" s="241"/>
      <c r="AI619" s="241"/>
      <c r="AJ619" s="241"/>
      <c r="AK619" s="239"/>
      <c r="AL619" s="230"/>
      <c r="AM619" s="265"/>
      <c r="AN619" s="239"/>
      <c r="AO619" s="239"/>
      <c r="AP619" s="239"/>
      <c r="AQ619" s="239"/>
      <c r="AR619" s="230"/>
      <c r="AS619" s="230"/>
      <c r="AV619" s="266"/>
      <c r="AW619" s="266" t="s">
        <v>151</v>
      </c>
      <c r="AX619" s="240"/>
      <c r="AY619" s="240"/>
      <c r="AZ619" s="240"/>
      <c r="BA619" s="240"/>
      <c r="BB619" s="268"/>
      <c r="BC619" s="268"/>
      <c r="BD619" s="268"/>
      <c r="BE619" s="268"/>
      <c r="BF619" s="414">
        <f>'July 1 to 15, 2018'!AW54</f>
        <v>0</v>
      </c>
      <c r="BG619" s="415"/>
      <c r="BH619" s="415"/>
      <c r="BI619" s="415"/>
      <c r="BJ619" s="239"/>
      <c r="BK619" s="265"/>
      <c r="BL619" s="414">
        <f>'July 1 to 15, 2018'!AX54</f>
        <v>0</v>
      </c>
      <c r="BM619" s="415"/>
      <c r="BN619" s="415"/>
      <c r="BO619" s="415"/>
      <c r="BP619" s="239"/>
      <c r="BQ619" s="239"/>
      <c r="BR619" s="230"/>
      <c r="BS619" s="239"/>
      <c r="BT619" s="239"/>
      <c r="BU619" s="233"/>
      <c r="BV619" s="241"/>
      <c r="BW619" s="241"/>
      <c r="BX619" s="239"/>
      <c r="BY619" s="239"/>
      <c r="BZ619" s="239"/>
      <c r="CA619" s="241"/>
      <c r="CB619" s="241"/>
      <c r="CC619" s="241"/>
      <c r="CD619" s="241"/>
      <c r="CE619" s="239"/>
      <c r="CF619" s="230"/>
      <c r="CG619" s="265"/>
      <c r="CH619" s="239"/>
      <c r="CI619" s="239"/>
      <c r="CJ619" s="239"/>
      <c r="CK619" s="239"/>
      <c r="CL619" s="230"/>
      <c r="CM619" s="230"/>
    </row>
    <row r="620" spans="2:91" ht="12.75" customHeight="1" x14ac:dyDescent="0.2">
      <c r="B620" s="266"/>
      <c r="C620" s="274" t="s">
        <v>152</v>
      </c>
      <c r="D620" s="275"/>
      <c r="E620" s="275"/>
      <c r="F620" s="275"/>
      <c r="G620" s="275"/>
      <c r="H620" s="276"/>
      <c r="I620" s="276"/>
      <c r="J620" s="276"/>
      <c r="K620" s="276"/>
      <c r="L620" s="402">
        <f>'July 1 to 15, 2018'!BA53</f>
        <v>0</v>
      </c>
      <c r="M620" s="403"/>
      <c r="N620" s="403"/>
      <c r="O620" s="403"/>
      <c r="P620" s="252"/>
      <c r="Q620" s="253"/>
      <c r="R620" s="402">
        <f>'July 1 to 15, 2018'!BB53</f>
        <v>0</v>
      </c>
      <c r="S620" s="403"/>
      <c r="T620" s="403"/>
      <c r="U620" s="403"/>
      <c r="V620" s="252"/>
      <c r="W620" s="252"/>
      <c r="X620" s="254"/>
      <c r="Y620" s="239"/>
      <c r="Z620" s="239"/>
      <c r="AA620" s="272"/>
      <c r="AB620" s="273"/>
      <c r="AC620" s="273"/>
      <c r="AD620" s="252"/>
      <c r="AE620" s="252"/>
      <c r="AF620" s="252"/>
      <c r="AG620" s="273"/>
      <c r="AH620" s="273"/>
      <c r="AI620" s="273"/>
      <c r="AJ620" s="273"/>
      <c r="AK620" s="252"/>
      <c r="AL620" s="254"/>
      <c r="AM620" s="253"/>
      <c r="AN620" s="252"/>
      <c r="AO620" s="252"/>
      <c r="AP620" s="252"/>
      <c r="AQ620" s="252"/>
      <c r="AR620" s="254"/>
      <c r="AS620" s="230"/>
      <c r="AV620" s="266"/>
      <c r="AW620" s="274" t="s">
        <v>152</v>
      </c>
      <c r="AX620" s="275"/>
      <c r="AY620" s="275"/>
      <c r="AZ620" s="275"/>
      <c r="BA620" s="275"/>
      <c r="BB620" s="276"/>
      <c r="BC620" s="276"/>
      <c r="BD620" s="276"/>
      <c r="BE620" s="276"/>
      <c r="BF620" s="402">
        <f>'July 1 to 15, 2018'!BA54</f>
        <v>0</v>
      </c>
      <c r="BG620" s="403"/>
      <c r="BH620" s="403"/>
      <c r="BI620" s="403"/>
      <c r="BJ620" s="252"/>
      <c r="BK620" s="253"/>
      <c r="BL620" s="402">
        <f>'July 1 to 15, 2018'!BB54</f>
        <v>0</v>
      </c>
      <c r="BM620" s="403"/>
      <c r="BN620" s="403"/>
      <c r="BO620" s="403"/>
      <c r="BP620" s="252"/>
      <c r="BQ620" s="252"/>
      <c r="BR620" s="254"/>
      <c r="BS620" s="239"/>
      <c r="BT620" s="239"/>
      <c r="BU620" s="272"/>
      <c r="BV620" s="273"/>
      <c r="BW620" s="273"/>
      <c r="BX620" s="252"/>
      <c r="BY620" s="252"/>
      <c r="BZ620" s="252"/>
      <c r="CA620" s="273"/>
      <c r="CB620" s="273"/>
      <c r="CC620" s="273"/>
      <c r="CD620" s="273"/>
      <c r="CE620" s="252"/>
      <c r="CF620" s="254"/>
      <c r="CG620" s="253"/>
      <c r="CH620" s="252"/>
      <c r="CI620" s="252"/>
      <c r="CJ620" s="252"/>
      <c r="CK620" s="252"/>
      <c r="CL620" s="254"/>
      <c r="CM620" s="230"/>
    </row>
    <row r="621" spans="2:91" ht="12.75" customHeight="1" x14ac:dyDescent="0.2">
      <c r="B621" s="266"/>
      <c r="C621" s="269" t="s">
        <v>153</v>
      </c>
      <c r="D621" s="270"/>
      <c r="E621" s="270"/>
      <c r="F621" s="270"/>
      <c r="G621" s="270"/>
      <c r="H621" s="296"/>
      <c r="I621" s="296"/>
      <c r="J621" s="296"/>
      <c r="K621" s="296"/>
      <c r="L621" s="296"/>
      <c r="M621" s="296"/>
      <c r="N621" s="296"/>
      <c r="O621" s="296"/>
      <c r="P621" s="296"/>
      <c r="Q621" s="245"/>
      <c r="R621" s="404">
        <f>'July 1 to 15, 2018'!BD53</f>
        <v>0</v>
      </c>
      <c r="S621" s="404"/>
      <c r="T621" s="404"/>
      <c r="U621" s="404"/>
      <c r="V621" s="404"/>
      <c r="W621" s="244"/>
      <c r="X621" s="246"/>
      <c r="Y621" s="239"/>
      <c r="Z621" s="239"/>
      <c r="AA621" s="279" t="s">
        <v>186</v>
      </c>
      <c r="AB621" s="256"/>
      <c r="AC621" s="256"/>
      <c r="AD621" s="257"/>
      <c r="AE621" s="257"/>
      <c r="AF621" s="257"/>
      <c r="AG621" s="256"/>
      <c r="AH621" s="280"/>
      <c r="AI621" s="280"/>
      <c r="AJ621" s="280"/>
      <c r="AK621" s="257"/>
      <c r="AL621" s="257"/>
      <c r="AM621" s="258"/>
      <c r="AN621" s="405">
        <f>AN605+AN607+AN608+AN609+AN612+AN613+AN614+AN618</f>
        <v>0</v>
      </c>
      <c r="AO621" s="405"/>
      <c r="AP621" s="405"/>
      <c r="AQ621" s="405"/>
      <c r="AR621" s="406"/>
      <c r="AS621" s="230"/>
      <c r="AV621" s="266"/>
      <c r="AW621" s="269" t="s">
        <v>153</v>
      </c>
      <c r="AX621" s="270"/>
      <c r="AY621" s="270"/>
      <c r="AZ621" s="270"/>
      <c r="BA621" s="270"/>
      <c r="BB621" s="296"/>
      <c r="BC621" s="296"/>
      <c r="BD621" s="296"/>
      <c r="BE621" s="296"/>
      <c r="BF621" s="296"/>
      <c r="BG621" s="296"/>
      <c r="BH621" s="296"/>
      <c r="BI621" s="296"/>
      <c r="BJ621" s="296"/>
      <c r="BK621" s="245"/>
      <c r="BL621" s="404">
        <f>'July 1 to 15, 2018'!BD54</f>
        <v>0</v>
      </c>
      <c r="BM621" s="404"/>
      <c r="BN621" s="404"/>
      <c r="BO621" s="404"/>
      <c r="BP621" s="404"/>
      <c r="BQ621" s="244"/>
      <c r="BR621" s="246"/>
      <c r="BS621" s="239"/>
      <c r="BT621" s="239"/>
      <c r="BU621" s="279" t="s">
        <v>186</v>
      </c>
      <c r="BV621" s="256"/>
      <c r="BW621" s="256"/>
      <c r="BX621" s="257"/>
      <c r="BY621" s="257"/>
      <c r="BZ621" s="257"/>
      <c r="CA621" s="256"/>
      <c r="CB621" s="280"/>
      <c r="CC621" s="280"/>
      <c r="CD621" s="280"/>
      <c r="CE621" s="257"/>
      <c r="CF621" s="257"/>
      <c r="CG621" s="258"/>
      <c r="CH621" s="405">
        <f>CH605+CH607+CH608+CH609+CH612+CH613+CH614+CH618</f>
        <v>139.01249999999999</v>
      </c>
      <c r="CI621" s="405"/>
      <c r="CJ621" s="405"/>
      <c r="CK621" s="405"/>
      <c r="CL621" s="406"/>
      <c r="CM621" s="230"/>
    </row>
    <row r="622" spans="2:91" ht="12.75" customHeight="1" x14ac:dyDescent="0.2">
      <c r="B622" s="266"/>
      <c r="C622" s="281"/>
      <c r="D622" s="275"/>
      <c r="E622" s="275"/>
      <c r="F622" s="275"/>
      <c r="G622" s="275"/>
      <c r="H622" s="276"/>
      <c r="I622" s="276"/>
      <c r="J622" s="276"/>
      <c r="K622" s="276"/>
      <c r="L622" s="402">
        <f>'July 1 to 15, 2018'!BC53</f>
        <v>0</v>
      </c>
      <c r="M622" s="403"/>
      <c r="N622" s="403"/>
      <c r="O622" s="403"/>
      <c r="P622" s="276"/>
      <c r="Q622" s="253"/>
      <c r="R622" s="252"/>
      <c r="S622" s="252"/>
      <c r="T622" s="252"/>
      <c r="U622" s="252"/>
      <c r="V622" s="252"/>
      <c r="W622" s="252"/>
      <c r="X622" s="254"/>
      <c r="Y622" s="239"/>
      <c r="Z622" s="239"/>
      <c r="AA622" s="189"/>
      <c r="AB622" s="189"/>
      <c r="AC622" s="189"/>
      <c r="AG622" s="189"/>
      <c r="AH622" s="189"/>
      <c r="AI622" s="189"/>
      <c r="AJ622" s="189"/>
      <c r="AK622" s="239"/>
      <c r="AL622" s="239"/>
      <c r="AM622" s="239"/>
      <c r="AN622" s="239"/>
      <c r="AO622" s="239"/>
      <c r="AP622" s="239"/>
      <c r="AQ622" s="239"/>
      <c r="AR622" s="239"/>
      <c r="AS622" s="230"/>
      <c r="AV622" s="266"/>
      <c r="AW622" s="281"/>
      <c r="AX622" s="275"/>
      <c r="AY622" s="275"/>
      <c r="AZ622" s="275"/>
      <c r="BA622" s="275"/>
      <c r="BB622" s="276"/>
      <c r="BC622" s="276"/>
      <c r="BD622" s="276"/>
      <c r="BE622" s="276"/>
      <c r="BF622" s="402">
        <f>'July 1 to 15, 2018'!BC54</f>
        <v>0</v>
      </c>
      <c r="BG622" s="403"/>
      <c r="BH622" s="403"/>
      <c r="BI622" s="403"/>
      <c r="BJ622" s="276"/>
      <c r="BK622" s="253"/>
      <c r="BL622" s="252"/>
      <c r="BM622" s="252"/>
      <c r="BN622" s="252"/>
      <c r="BO622" s="252"/>
      <c r="BP622" s="252"/>
      <c r="BQ622" s="252"/>
      <c r="BR622" s="254"/>
      <c r="BS622" s="239"/>
      <c r="BT622" s="239"/>
      <c r="BU622" s="189"/>
      <c r="BV622" s="189"/>
      <c r="BW622" s="189"/>
      <c r="CA622" s="189"/>
      <c r="CB622" s="189"/>
      <c r="CC622" s="189"/>
      <c r="CD622" s="189"/>
      <c r="CE622" s="239"/>
      <c r="CF622" s="239"/>
      <c r="CG622" s="239"/>
      <c r="CH622" s="239"/>
      <c r="CI622" s="239"/>
      <c r="CJ622" s="239"/>
      <c r="CK622" s="239"/>
      <c r="CL622" s="239"/>
      <c r="CM622" s="230"/>
    </row>
    <row r="623" spans="2:91" ht="12.75" customHeight="1" x14ac:dyDescent="0.2">
      <c r="B623" s="266"/>
      <c r="C623" s="282" t="s">
        <v>154</v>
      </c>
      <c r="D623" s="283"/>
      <c r="E623" s="283"/>
      <c r="F623" s="283"/>
      <c r="G623" s="283"/>
      <c r="H623" s="284"/>
      <c r="I623" s="284"/>
      <c r="J623" s="284"/>
      <c r="K623" s="284"/>
      <c r="L623" s="284"/>
      <c r="M623" s="284"/>
      <c r="N623" s="284"/>
      <c r="O623" s="284"/>
      <c r="P623" s="257"/>
      <c r="Q623" s="258"/>
      <c r="R623" s="405">
        <f>'July 1 to 15, 2018'!AR53</f>
        <v>0</v>
      </c>
      <c r="S623" s="405"/>
      <c r="T623" s="405"/>
      <c r="U623" s="405"/>
      <c r="V623" s="405"/>
      <c r="W623" s="257"/>
      <c r="X623" s="260"/>
      <c r="Y623" s="239"/>
      <c r="Z623" s="239"/>
      <c r="AA623" s="189"/>
      <c r="AB623" s="189"/>
      <c r="AC623" s="189"/>
      <c r="AG623" s="189"/>
      <c r="AH623" s="189"/>
      <c r="AI623" s="189"/>
      <c r="AJ623" s="189"/>
      <c r="AK623" s="239"/>
      <c r="AL623" s="239"/>
      <c r="AM623" s="239"/>
      <c r="AN623" s="239"/>
      <c r="AO623" s="239"/>
      <c r="AP623" s="239"/>
      <c r="AQ623" s="239"/>
      <c r="AR623" s="239"/>
      <c r="AS623" s="230"/>
      <c r="AV623" s="266"/>
      <c r="AW623" s="282" t="s">
        <v>154</v>
      </c>
      <c r="AX623" s="283"/>
      <c r="AY623" s="283"/>
      <c r="AZ623" s="283"/>
      <c r="BA623" s="283"/>
      <c r="BB623" s="284"/>
      <c r="BC623" s="284"/>
      <c r="BD623" s="284"/>
      <c r="BE623" s="284"/>
      <c r="BF623" s="284"/>
      <c r="BG623" s="284"/>
      <c r="BH623" s="284"/>
      <c r="BI623" s="284"/>
      <c r="BJ623" s="257"/>
      <c r="BK623" s="258"/>
      <c r="BL623" s="405">
        <f>'July 1 to 15, 2018'!AR54</f>
        <v>0</v>
      </c>
      <c r="BM623" s="405"/>
      <c r="BN623" s="405"/>
      <c r="BO623" s="405"/>
      <c r="BP623" s="405"/>
      <c r="BQ623" s="257"/>
      <c r="BR623" s="260"/>
      <c r="BS623" s="239"/>
      <c r="BT623" s="239"/>
      <c r="BU623" s="189"/>
      <c r="BV623" s="189"/>
      <c r="BW623" s="189"/>
      <c r="CA623" s="189"/>
      <c r="CB623" s="189"/>
      <c r="CC623" s="189"/>
      <c r="CD623" s="189"/>
      <c r="CE623" s="239"/>
      <c r="CF623" s="239"/>
      <c r="CG623" s="239"/>
      <c r="CH623" s="239"/>
      <c r="CI623" s="239"/>
      <c r="CJ623" s="239"/>
      <c r="CK623" s="239"/>
      <c r="CL623" s="239"/>
      <c r="CM623" s="230"/>
    </row>
    <row r="624" spans="2:91" ht="12.75" customHeight="1" x14ac:dyDescent="0.2">
      <c r="B624" s="266"/>
      <c r="C624" s="241"/>
      <c r="D624" s="241"/>
      <c r="E624" s="241"/>
      <c r="F624" s="241"/>
      <c r="G624" s="241"/>
      <c r="H624" s="241"/>
      <c r="I624" s="241"/>
      <c r="J624" s="241"/>
      <c r="K624" s="241"/>
      <c r="L624" s="241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  <c r="AA624" s="189"/>
      <c r="AB624" s="189"/>
      <c r="AC624" s="189"/>
      <c r="AG624" s="189"/>
      <c r="AH624" s="189"/>
      <c r="AI624" s="189"/>
      <c r="AJ624" s="189"/>
      <c r="AK624" s="239"/>
      <c r="AL624" s="239"/>
      <c r="AM624" s="239"/>
      <c r="AN624" s="239"/>
      <c r="AO624" s="239"/>
      <c r="AP624" s="239"/>
      <c r="AQ624" s="239"/>
      <c r="AR624" s="239"/>
      <c r="AS624" s="230"/>
      <c r="AV624" s="266"/>
      <c r="AW624" s="241"/>
      <c r="AX624" s="241"/>
      <c r="AY624" s="241"/>
      <c r="AZ624" s="241"/>
      <c r="BA624" s="241"/>
      <c r="BB624" s="241"/>
      <c r="BC624" s="241"/>
      <c r="BD624" s="241"/>
      <c r="BE624" s="241"/>
      <c r="BF624" s="241"/>
      <c r="BG624" s="239"/>
      <c r="BH624" s="239"/>
      <c r="BI624" s="239"/>
      <c r="BJ624" s="239"/>
      <c r="BK624" s="239"/>
      <c r="BL624" s="239"/>
      <c r="BM624" s="239"/>
      <c r="BN624" s="239"/>
      <c r="BO624" s="239"/>
      <c r="BP624" s="239"/>
      <c r="BQ624" s="239"/>
      <c r="BR624" s="239"/>
      <c r="BS624" s="239"/>
      <c r="BT624" s="239"/>
      <c r="BU624" s="189"/>
      <c r="BV624" s="189"/>
      <c r="BW624" s="189"/>
      <c r="CA624" s="189"/>
      <c r="CB624" s="189"/>
      <c r="CC624" s="189"/>
      <c r="CD624" s="189"/>
      <c r="CE624" s="239"/>
      <c r="CF624" s="239"/>
      <c r="CG624" s="239"/>
      <c r="CH624" s="239"/>
      <c r="CI624" s="239"/>
      <c r="CJ624" s="239"/>
      <c r="CK624" s="239"/>
      <c r="CL624" s="239"/>
      <c r="CM624" s="230"/>
    </row>
    <row r="625" spans="2:91" ht="12.75" customHeight="1" x14ac:dyDescent="0.25">
      <c r="B625" s="266"/>
      <c r="C625" s="189" t="s">
        <v>155</v>
      </c>
      <c r="D625" s="189"/>
      <c r="E625" s="189"/>
      <c r="F625" s="189"/>
      <c r="G625" s="241"/>
      <c r="I625" s="241"/>
      <c r="J625" s="241"/>
      <c r="K625" s="241"/>
      <c r="L625" s="241"/>
      <c r="M625" s="239"/>
      <c r="N625" s="239"/>
      <c r="O625" s="239"/>
      <c r="P625" s="239"/>
      <c r="Q625" s="239"/>
      <c r="R625" s="407">
        <f>'July 1 to 15, 2018'!BH53</f>
        <v>0</v>
      </c>
      <c r="S625" s="407"/>
      <c r="T625" s="407"/>
      <c r="U625" s="407"/>
      <c r="V625" s="407"/>
      <c r="W625" s="239"/>
      <c r="X625" s="239"/>
      <c r="Y625" s="239"/>
      <c r="Z625" s="239"/>
      <c r="AA625" s="189" t="s">
        <v>187</v>
      </c>
      <c r="AB625" s="239"/>
      <c r="AC625" s="239"/>
      <c r="AD625" s="239"/>
      <c r="AE625" s="239"/>
      <c r="AF625" s="239"/>
      <c r="AG625" s="239"/>
      <c r="AH625" s="239"/>
      <c r="AI625" s="239"/>
      <c r="AJ625" s="239"/>
      <c r="AK625" s="239"/>
      <c r="AL625" s="239"/>
      <c r="AM625" s="239"/>
      <c r="AN625" s="408">
        <f>'July 1 to 15, 2018'!BS53</f>
        <v>0</v>
      </c>
      <c r="AO625" s="409"/>
      <c r="AP625" s="409"/>
      <c r="AQ625" s="409"/>
      <c r="AR625" s="409"/>
      <c r="AS625" s="230"/>
      <c r="AV625" s="266"/>
      <c r="AW625" s="189" t="s">
        <v>155</v>
      </c>
      <c r="AX625" s="189"/>
      <c r="AY625" s="189"/>
      <c r="AZ625" s="189"/>
      <c r="BA625" s="241"/>
      <c r="BC625" s="241"/>
      <c r="BD625" s="241"/>
      <c r="BE625" s="241"/>
      <c r="BF625" s="241"/>
      <c r="BG625" s="239"/>
      <c r="BH625" s="239"/>
      <c r="BI625" s="239"/>
      <c r="BJ625" s="239"/>
      <c r="BK625" s="239"/>
      <c r="BL625" s="407">
        <f>'July 1 to 15, 2018'!BH54</f>
        <v>5055</v>
      </c>
      <c r="BM625" s="407"/>
      <c r="BN625" s="407"/>
      <c r="BO625" s="407"/>
      <c r="BP625" s="407"/>
      <c r="BQ625" s="239"/>
      <c r="BR625" s="239"/>
      <c r="BS625" s="239"/>
      <c r="BT625" s="239"/>
      <c r="BU625" s="189" t="s">
        <v>187</v>
      </c>
      <c r="BV625" s="239"/>
      <c r="BW625" s="239"/>
      <c r="BX625" s="239"/>
      <c r="BY625" s="239"/>
      <c r="BZ625" s="239"/>
      <c r="CA625" s="239"/>
      <c r="CB625" s="239"/>
      <c r="CC625" s="239"/>
      <c r="CD625" s="239"/>
      <c r="CE625" s="239"/>
      <c r="CF625" s="239"/>
      <c r="CG625" s="239"/>
      <c r="CH625" s="408">
        <f>'July 1 to 15, 2018'!BS54</f>
        <v>4915.9875000000002</v>
      </c>
      <c r="CI625" s="409"/>
      <c r="CJ625" s="409"/>
      <c r="CK625" s="409"/>
      <c r="CL625" s="409"/>
      <c r="CM625" s="230"/>
    </row>
    <row r="626" spans="2:91" ht="12.75" customHeight="1" x14ac:dyDescent="0.2">
      <c r="B626" s="266"/>
      <c r="C626" s="410" t="s">
        <v>188</v>
      </c>
      <c r="D626" s="410"/>
      <c r="E626" s="410"/>
      <c r="F626" s="410"/>
      <c r="G626" s="410"/>
      <c r="H626" s="410"/>
      <c r="I626" s="410"/>
      <c r="J626" s="410"/>
      <c r="K626" s="410"/>
      <c r="L626" s="410"/>
      <c r="M626" s="410"/>
      <c r="N626" s="410"/>
      <c r="O626" s="410"/>
      <c r="P626" s="410"/>
      <c r="Q626" s="410"/>
      <c r="R626" s="410"/>
      <c r="S626" s="410"/>
      <c r="T626" s="410"/>
      <c r="U626" s="410"/>
      <c r="V626" s="410"/>
      <c r="W626" s="410"/>
      <c r="X626" s="410"/>
      <c r="Y626" s="410"/>
      <c r="Z626" s="410"/>
      <c r="AA626" s="410"/>
      <c r="AB626" s="410"/>
      <c r="AC626" s="410"/>
      <c r="AD626" s="410"/>
      <c r="AE626" s="410"/>
      <c r="AF626" s="410"/>
      <c r="AG626" s="410"/>
      <c r="AH626" s="410"/>
      <c r="AI626" s="410"/>
      <c r="AJ626" s="410"/>
      <c r="AK626" s="410"/>
      <c r="AL626" s="410"/>
      <c r="AM626" s="410"/>
      <c r="AN626" s="410"/>
      <c r="AO626" s="410"/>
      <c r="AP626" s="410"/>
      <c r="AQ626" s="410"/>
      <c r="AR626" s="410"/>
      <c r="AS626" s="230"/>
      <c r="AV626" s="266"/>
      <c r="AW626" s="410" t="s">
        <v>188</v>
      </c>
      <c r="AX626" s="410"/>
      <c r="AY626" s="410"/>
      <c r="AZ626" s="410"/>
      <c r="BA626" s="410"/>
      <c r="BB626" s="410"/>
      <c r="BC626" s="410"/>
      <c r="BD626" s="410"/>
      <c r="BE626" s="410"/>
      <c r="BF626" s="410"/>
      <c r="BG626" s="410"/>
      <c r="BH626" s="410"/>
      <c r="BI626" s="410"/>
      <c r="BJ626" s="410"/>
      <c r="BK626" s="410"/>
      <c r="BL626" s="410"/>
      <c r="BM626" s="410"/>
      <c r="BN626" s="410"/>
      <c r="BO626" s="410"/>
      <c r="BP626" s="410"/>
      <c r="BQ626" s="410"/>
      <c r="BR626" s="410"/>
      <c r="BS626" s="410"/>
      <c r="BT626" s="410"/>
      <c r="BU626" s="410"/>
      <c r="BV626" s="410"/>
      <c r="BW626" s="410"/>
      <c r="BX626" s="410"/>
      <c r="BY626" s="410"/>
      <c r="BZ626" s="410"/>
      <c r="CA626" s="410"/>
      <c r="CB626" s="410"/>
      <c r="CC626" s="410"/>
      <c r="CD626" s="410"/>
      <c r="CE626" s="410"/>
      <c r="CF626" s="410"/>
      <c r="CG626" s="410"/>
      <c r="CH626" s="410"/>
      <c r="CI626" s="410"/>
      <c r="CJ626" s="410"/>
      <c r="CK626" s="410"/>
      <c r="CL626" s="410"/>
      <c r="CM626" s="230"/>
    </row>
    <row r="627" spans="2:91" ht="12.75" customHeight="1" x14ac:dyDescent="0.2">
      <c r="B627" s="266"/>
      <c r="C627" s="410"/>
      <c r="D627" s="410"/>
      <c r="E627" s="410"/>
      <c r="F627" s="410"/>
      <c r="G627" s="410"/>
      <c r="H627" s="410"/>
      <c r="I627" s="410"/>
      <c r="J627" s="410"/>
      <c r="K627" s="410"/>
      <c r="L627" s="410"/>
      <c r="M627" s="410"/>
      <c r="N627" s="410"/>
      <c r="O627" s="410"/>
      <c r="P627" s="410"/>
      <c r="Q627" s="410"/>
      <c r="R627" s="410"/>
      <c r="S627" s="410"/>
      <c r="T627" s="410"/>
      <c r="U627" s="410"/>
      <c r="V627" s="410"/>
      <c r="W627" s="410"/>
      <c r="X627" s="410"/>
      <c r="Y627" s="410"/>
      <c r="Z627" s="410"/>
      <c r="AA627" s="410"/>
      <c r="AB627" s="410"/>
      <c r="AC627" s="410"/>
      <c r="AD627" s="410"/>
      <c r="AE627" s="410"/>
      <c r="AF627" s="410"/>
      <c r="AG627" s="410"/>
      <c r="AH627" s="410"/>
      <c r="AI627" s="410"/>
      <c r="AJ627" s="410"/>
      <c r="AK627" s="410"/>
      <c r="AL627" s="410"/>
      <c r="AM627" s="410"/>
      <c r="AN627" s="410"/>
      <c r="AO627" s="410"/>
      <c r="AP627" s="410"/>
      <c r="AQ627" s="410"/>
      <c r="AR627" s="410"/>
      <c r="AS627" s="230"/>
      <c r="AV627" s="266"/>
      <c r="AW627" s="410"/>
      <c r="AX627" s="410"/>
      <c r="AY627" s="410"/>
      <c r="AZ627" s="410"/>
      <c r="BA627" s="410"/>
      <c r="BB627" s="410"/>
      <c r="BC627" s="410"/>
      <c r="BD627" s="410"/>
      <c r="BE627" s="410"/>
      <c r="BF627" s="410"/>
      <c r="BG627" s="410"/>
      <c r="BH627" s="410"/>
      <c r="BI627" s="410"/>
      <c r="BJ627" s="410"/>
      <c r="BK627" s="410"/>
      <c r="BL627" s="410"/>
      <c r="BM627" s="410"/>
      <c r="BN627" s="410"/>
      <c r="BO627" s="410"/>
      <c r="BP627" s="410"/>
      <c r="BQ627" s="410"/>
      <c r="BR627" s="410"/>
      <c r="BS627" s="410"/>
      <c r="BT627" s="410"/>
      <c r="BU627" s="410"/>
      <c r="BV627" s="410"/>
      <c r="BW627" s="410"/>
      <c r="BX627" s="410"/>
      <c r="BY627" s="410"/>
      <c r="BZ627" s="410"/>
      <c r="CA627" s="410"/>
      <c r="CB627" s="410"/>
      <c r="CC627" s="410"/>
      <c r="CD627" s="410"/>
      <c r="CE627" s="410"/>
      <c r="CF627" s="410"/>
      <c r="CG627" s="410"/>
      <c r="CH627" s="410"/>
      <c r="CI627" s="410"/>
      <c r="CJ627" s="410"/>
      <c r="CK627" s="410"/>
      <c r="CL627" s="410"/>
      <c r="CM627" s="230"/>
    </row>
    <row r="628" spans="2:91" ht="12.75" customHeight="1" x14ac:dyDescent="0.2">
      <c r="B628" s="233"/>
      <c r="C628" s="410"/>
      <c r="D628" s="410"/>
      <c r="E628" s="410"/>
      <c r="F628" s="410"/>
      <c r="G628" s="410"/>
      <c r="H628" s="410"/>
      <c r="I628" s="410"/>
      <c r="J628" s="410"/>
      <c r="K628" s="410"/>
      <c r="L628" s="410"/>
      <c r="M628" s="410"/>
      <c r="N628" s="410"/>
      <c r="O628" s="410"/>
      <c r="P628" s="410"/>
      <c r="Q628" s="410"/>
      <c r="R628" s="410"/>
      <c r="S628" s="410"/>
      <c r="T628" s="410"/>
      <c r="U628" s="410"/>
      <c r="V628" s="410"/>
      <c r="W628" s="410"/>
      <c r="X628" s="410"/>
      <c r="Y628" s="410"/>
      <c r="Z628" s="410"/>
      <c r="AA628" s="410"/>
      <c r="AB628" s="410"/>
      <c r="AC628" s="410"/>
      <c r="AD628" s="410"/>
      <c r="AE628" s="410"/>
      <c r="AF628" s="410"/>
      <c r="AG628" s="410"/>
      <c r="AH628" s="410"/>
      <c r="AI628" s="410"/>
      <c r="AJ628" s="410"/>
      <c r="AK628" s="410"/>
      <c r="AL628" s="410"/>
      <c r="AM628" s="410"/>
      <c r="AN628" s="410"/>
      <c r="AO628" s="410"/>
      <c r="AP628" s="410"/>
      <c r="AQ628" s="410"/>
      <c r="AR628" s="410"/>
      <c r="AS628" s="230"/>
      <c r="AV628" s="233"/>
      <c r="AW628" s="410"/>
      <c r="AX628" s="410"/>
      <c r="AY628" s="410"/>
      <c r="AZ628" s="410"/>
      <c r="BA628" s="410"/>
      <c r="BB628" s="410"/>
      <c r="BC628" s="410"/>
      <c r="BD628" s="410"/>
      <c r="BE628" s="410"/>
      <c r="BF628" s="410"/>
      <c r="BG628" s="410"/>
      <c r="BH628" s="410"/>
      <c r="BI628" s="410"/>
      <c r="BJ628" s="410"/>
      <c r="BK628" s="410"/>
      <c r="BL628" s="410"/>
      <c r="BM628" s="410"/>
      <c r="BN628" s="410"/>
      <c r="BO628" s="410"/>
      <c r="BP628" s="410"/>
      <c r="BQ628" s="410"/>
      <c r="BR628" s="410"/>
      <c r="BS628" s="410"/>
      <c r="BT628" s="410"/>
      <c r="BU628" s="410"/>
      <c r="BV628" s="410"/>
      <c r="BW628" s="410"/>
      <c r="BX628" s="410"/>
      <c r="BY628" s="410"/>
      <c r="BZ628" s="410"/>
      <c r="CA628" s="410"/>
      <c r="CB628" s="410"/>
      <c r="CC628" s="410"/>
      <c r="CD628" s="410"/>
      <c r="CE628" s="410"/>
      <c r="CF628" s="410"/>
      <c r="CG628" s="410"/>
      <c r="CH628" s="410"/>
      <c r="CI628" s="410"/>
      <c r="CJ628" s="410"/>
      <c r="CK628" s="410"/>
      <c r="CL628" s="410"/>
      <c r="CM628" s="230"/>
    </row>
    <row r="629" spans="2:91" ht="12.75" customHeight="1" x14ac:dyDescent="0.2">
      <c r="B629" s="272"/>
      <c r="C629" s="411"/>
      <c r="D629" s="411"/>
      <c r="E629" s="411"/>
      <c r="F629" s="411"/>
      <c r="G629" s="411"/>
      <c r="H629" s="411"/>
      <c r="I629" s="411"/>
      <c r="J629" s="411"/>
      <c r="K629" s="411"/>
      <c r="L629" s="411"/>
      <c r="M629" s="411"/>
      <c r="N629" s="411"/>
      <c r="O629" s="411"/>
      <c r="P629" s="411"/>
      <c r="Q629" s="411"/>
      <c r="R629" s="411"/>
      <c r="S629" s="411"/>
      <c r="T629" s="411"/>
      <c r="U629" s="411"/>
      <c r="V629" s="411"/>
      <c r="W629" s="411"/>
      <c r="X629" s="411"/>
      <c r="Y629" s="411"/>
      <c r="Z629" s="411"/>
      <c r="AA629" s="411"/>
      <c r="AB629" s="411"/>
      <c r="AC629" s="411"/>
      <c r="AD629" s="411"/>
      <c r="AE629" s="411"/>
      <c r="AF629" s="411"/>
      <c r="AG629" s="411"/>
      <c r="AH629" s="411"/>
      <c r="AI629" s="411"/>
      <c r="AJ629" s="411"/>
      <c r="AK629" s="411"/>
      <c r="AL629" s="411"/>
      <c r="AM629" s="411"/>
      <c r="AN629" s="411"/>
      <c r="AO629" s="411"/>
      <c r="AP629" s="411"/>
      <c r="AQ629" s="411"/>
      <c r="AR629" s="411"/>
      <c r="AS629" s="254"/>
      <c r="AV629" s="272"/>
      <c r="AW629" s="411"/>
      <c r="AX629" s="411"/>
      <c r="AY629" s="411"/>
      <c r="AZ629" s="411"/>
      <c r="BA629" s="411"/>
      <c r="BB629" s="411"/>
      <c r="BC629" s="411"/>
      <c r="BD629" s="411"/>
      <c r="BE629" s="411"/>
      <c r="BF629" s="411"/>
      <c r="BG629" s="411"/>
      <c r="BH629" s="411"/>
      <c r="BI629" s="411"/>
      <c r="BJ629" s="411"/>
      <c r="BK629" s="411"/>
      <c r="BL629" s="411"/>
      <c r="BM629" s="411"/>
      <c r="BN629" s="411"/>
      <c r="BO629" s="411"/>
      <c r="BP629" s="411"/>
      <c r="BQ629" s="411"/>
      <c r="BR629" s="411"/>
      <c r="BS629" s="411"/>
      <c r="BT629" s="411"/>
      <c r="BU629" s="411"/>
      <c r="BV629" s="411"/>
      <c r="BW629" s="411"/>
      <c r="BX629" s="411"/>
      <c r="BY629" s="411"/>
      <c r="BZ629" s="411"/>
      <c r="CA629" s="411"/>
      <c r="CB629" s="411"/>
      <c r="CC629" s="411"/>
      <c r="CD629" s="411"/>
      <c r="CE629" s="411"/>
      <c r="CF629" s="411"/>
      <c r="CG629" s="411"/>
      <c r="CH629" s="411"/>
      <c r="CI629" s="411"/>
      <c r="CJ629" s="411"/>
      <c r="CK629" s="411"/>
      <c r="CL629" s="411"/>
      <c r="CM629" s="254"/>
    </row>
  </sheetData>
  <mergeCells count="1710">
    <mergeCell ref="L620:O620"/>
    <mergeCell ref="R620:U620"/>
    <mergeCell ref="BF620:BI620"/>
    <mergeCell ref="BL620:BO620"/>
    <mergeCell ref="R621:V621"/>
    <mergeCell ref="AN621:AR621"/>
    <mergeCell ref="BL621:BP621"/>
    <mergeCell ref="CH621:CL621"/>
    <mergeCell ref="L622:O622"/>
    <mergeCell ref="BF622:BI622"/>
    <mergeCell ref="R623:V623"/>
    <mergeCell ref="BL623:BP623"/>
    <mergeCell ref="R625:V625"/>
    <mergeCell ref="AN625:AR625"/>
    <mergeCell ref="BL625:BP625"/>
    <mergeCell ref="CH625:CL625"/>
    <mergeCell ref="C626:AR629"/>
    <mergeCell ref="AW626:CL629"/>
    <mergeCell ref="L615:O615"/>
    <mergeCell ref="BF615:BI615"/>
    <mergeCell ref="L616:P616"/>
    <mergeCell ref="R616:V616"/>
    <mergeCell ref="BF616:BJ616"/>
    <mergeCell ref="BL616:BP616"/>
    <mergeCell ref="L617:O617"/>
    <mergeCell ref="R617:U617"/>
    <mergeCell ref="BF617:BI617"/>
    <mergeCell ref="BL617:BO617"/>
    <mergeCell ref="L618:O618"/>
    <mergeCell ref="R618:U618"/>
    <mergeCell ref="AN618:AR618"/>
    <mergeCell ref="BF618:BI618"/>
    <mergeCell ref="BL618:BO618"/>
    <mergeCell ref="CH618:CL618"/>
    <mergeCell ref="L619:O619"/>
    <mergeCell ref="R619:U619"/>
    <mergeCell ref="BF619:BI619"/>
    <mergeCell ref="BL619:BO619"/>
    <mergeCell ref="L610:P610"/>
    <mergeCell ref="R610:V610"/>
    <mergeCell ref="BF610:BJ610"/>
    <mergeCell ref="L611:O611"/>
    <mergeCell ref="BF611:BI611"/>
    <mergeCell ref="L612:O612"/>
    <mergeCell ref="AN612:AR612"/>
    <mergeCell ref="BF612:BI612"/>
    <mergeCell ref="CH612:CL612"/>
    <mergeCell ref="L613:P613"/>
    <mergeCell ref="R613:V613"/>
    <mergeCell ref="AN613:AR613"/>
    <mergeCell ref="BF613:BJ613"/>
    <mergeCell ref="BL613:BP613"/>
    <mergeCell ref="CH613:CL613"/>
    <mergeCell ref="L614:O614"/>
    <mergeCell ref="AN614:AR614"/>
    <mergeCell ref="BF614:BI614"/>
    <mergeCell ref="CH614:CL614"/>
    <mergeCell ref="L605:O605"/>
    <mergeCell ref="AN605:AR605"/>
    <mergeCell ref="BF605:BI605"/>
    <mergeCell ref="CH605:CL605"/>
    <mergeCell ref="C606:H606"/>
    <mergeCell ref="L606:O606"/>
    <mergeCell ref="R606:V606"/>
    <mergeCell ref="AW606:BB606"/>
    <mergeCell ref="BF606:BI606"/>
    <mergeCell ref="BL606:BP606"/>
    <mergeCell ref="R607:V607"/>
    <mergeCell ref="AN607:AR607"/>
    <mergeCell ref="BL607:BP607"/>
    <mergeCell ref="CH607:CL607"/>
    <mergeCell ref="AN608:AR608"/>
    <mergeCell ref="CH608:CL608"/>
    <mergeCell ref="AN609:AR609"/>
    <mergeCell ref="CH609:CL609"/>
    <mergeCell ref="C598:K599"/>
    <mergeCell ref="L598:M599"/>
    <mergeCell ref="N598:X599"/>
    <mergeCell ref="Y598:AI600"/>
    <mergeCell ref="AW598:BE599"/>
    <mergeCell ref="BF598:BG599"/>
    <mergeCell ref="BH598:BR599"/>
    <mergeCell ref="BS598:CC600"/>
    <mergeCell ref="C600:K601"/>
    <mergeCell ref="L600:X601"/>
    <mergeCell ref="AW600:BE601"/>
    <mergeCell ref="BF600:BR601"/>
    <mergeCell ref="Y601:AI601"/>
    <mergeCell ref="BS601:CC601"/>
    <mergeCell ref="C604:H604"/>
    <mergeCell ref="R604:V604"/>
    <mergeCell ref="AA604:AR604"/>
    <mergeCell ref="AW604:BB604"/>
    <mergeCell ref="BL604:BP604"/>
    <mergeCell ref="BU604:CL604"/>
    <mergeCell ref="L585:O585"/>
    <mergeCell ref="R585:U585"/>
    <mergeCell ref="BF585:BI585"/>
    <mergeCell ref="BL585:BO585"/>
    <mergeCell ref="R586:V586"/>
    <mergeCell ref="AN586:AR586"/>
    <mergeCell ref="BL586:BP586"/>
    <mergeCell ref="CH586:CL586"/>
    <mergeCell ref="L587:O587"/>
    <mergeCell ref="BF587:BI587"/>
    <mergeCell ref="R588:V588"/>
    <mergeCell ref="BL588:BP588"/>
    <mergeCell ref="R590:V590"/>
    <mergeCell ref="AN590:AR590"/>
    <mergeCell ref="BL590:BP590"/>
    <mergeCell ref="CH590:CL590"/>
    <mergeCell ref="C591:AR594"/>
    <mergeCell ref="AW591:CL594"/>
    <mergeCell ref="L580:O580"/>
    <mergeCell ref="BF580:BI580"/>
    <mergeCell ref="L581:P581"/>
    <mergeCell ref="R581:V581"/>
    <mergeCell ref="BF581:BJ581"/>
    <mergeCell ref="BL581:BP581"/>
    <mergeCell ref="L582:O582"/>
    <mergeCell ref="R582:U582"/>
    <mergeCell ref="BF582:BI582"/>
    <mergeCell ref="BL582:BO582"/>
    <mergeCell ref="L583:O583"/>
    <mergeCell ref="R583:U583"/>
    <mergeCell ref="AN583:AR583"/>
    <mergeCell ref="BF583:BI583"/>
    <mergeCell ref="BL583:BO583"/>
    <mergeCell ref="CH583:CL583"/>
    <mergeCell ref="L584:O584"/>
    <mergeCell ref="R584:U584"/>
    <mergeCell ref="BF584:BI584"/>
    <mergeCell ref="BL584:BO584"/>
    <mergeCell ref="L575:P575"/>
    <mergeCell ref="R575:V575"/>
    <mergeCell ref="BF575:BJ575"/>
    <mergeCell ref="L576:O576"/>
    <mergeCell ref="BF576:BI576"/>
    <mergeCell ref="L577:O577"/>
    <mergeCell ref="AN577:AR577"/>
    <mergeCell ref="BF577:BI577"/>
    <mergeCell ref="CH577:CL577"/>
    <mergeCell ref="L578:P578"/>
    <mergeCell ref="R578:V578"/>
    <mergeCell ref="AN578:AR578"/>
    <mergeCell ref="BF578:BJ578"/>
    <mergeCell ref="BL578:BP578"/>
    <mergeCell ref="CH578:CL578"/>
    <mergeCell ref="L579:O579"/>
    <mergeCell ref="AN579:AR579"/>
    <mergeCell ref="BF579:BI579"/>
    <mergeCell ref="CH579:CL579"/>
    <mergeCell ref="L570:O570"/>
    <mergeCell ref="AN570:AR570"/>
    <mergeCell ref="BF570:BI570"/>
    <mergeCell ref="CH570:CL570"/>
    <mergeCell ref="C571:H571"/>
    <mergeCell ref="L571:O571"/>
    <mergeCell ref="R571:V571"/>
    <mergeCell ref="AW571:BB571"/>
    <mergeCell ref="BF571:BI571"/>
    <mergeCell ref="BL571:BP571"/>
    <mergeCell ref="R572:V572"/>
    <mergeCell ref="AN572:AR572"/>
    <mergeCell ref="BL572:BP572"/>
    <mergeCell ref="CH572:CL572"/>
    <mergeCell ref="AN573:AR573"/>
    <mergeCell ref="CH573:CL573"/>
    <mergeCell ref="AN574:AR574"/>
    <mergeCell ref="CH574:CL574"/>
    <mergeCell ref="C563:K564"/>
    <mergeCell ref="L563:M564"/>
    <mergeCell ref="N563:X564"/>
    <mergeCell ref="Y563:AI565"/>
    <mergeCell ref="AW563:BE564"/>
    <mergeCell ref="BF563:BG564"/>
    <mergeCell ref="BH563:BR564"/>
    <mergeCell ref="BS563:CC565"/>
    <mergeCell ref="C565:K566"/>
    <mergeCell ref="L565:X566"/>
    <mergeCell ref="AW565:BE566"/>
    <mergeCell ref="BF565:BR566"/>
    <mergeCell ref="Y566:AI566"/>
    <mergeCell ref="BS566:CC566"/>
    <mergeCell ref="C569:H569"/>
    <mergeCell ref="R569:V569"/>
    <mergeCell ref="AA569:AR569"/>
    <mergeCell ref="AW569:BB569"/>
    <mergeCell ref="BL569:BP569"/>
    <mergeCell ref="BU569:CL569"/>
    <mergeCell ref="L550:O550"/>
    <mergeCell ref="R550:U550"/>
    <mergeCell ref="BF550:BI550"/>
    <mergeCell ref="BL550:BO550"/>
    <mergeCell ref="R551:V551"/>
    <mergeCell ref="AN551:AR551"/>
    <mergeCell ref="BL551:BP551"/>
    <mergeCell ref="CH551:CL551"/>
    <mergeCell ref="L552:O552"/>
    <mergeCell ref="BF552:BI552"/>
    <mergeCell ref="R553:V553"/>
    <mergeCell ref="BL553:BP553"/>
    <mergeCell ref="R555:V555"/>
    <mergeCell ref="AN555:AR555"/>
    <mergeCell ref="BL555:BP555"/>
    <mergeCell ref="CH555:CL555"/>
    <mergeCell ref="C556:AR559"/>
    <mergeCell ref="AW556:CL559"/>
    <mergeCell ref="L545:O545"/>
    <mergeCell ref="BF545:BI545"/>
    <mergeCell ref="L546:P546"/>
    <mergeCell ref="R546:V546"/>
    <mergeCell ref="BF546:BJ546"/>
    <mergeCell ref="BL546:BP546"/>
    <mergeCell ref="L547:O547"/>
    <mergeCell ref="R547:U547"/>
    <mergeCell ref="BF547:BI547"/>
    <mergeCell ref="BL547:BO547"/>
    <mergeCell ref="L548:O548"/>
    <mergeCell ref="R548:U548"/>
    <mergeCell ref="AN548:AR548"/>
    <mergeCell ref="BF548:BI548"/>
    <mergeCell ref="BL548:BO548"/>
    <mergeCell ref="CH548:CL548"/>
    <mergeCell ref="L549:O549"/>
    <mergeCell ref="R549:U549"/>
    <mergeCell ref="BF549:BI549"/>
    <mergeCell ref="BL549:BO549"/>
    <mergeCell ref="L540:P540"/>
    <mergeCell ref="R540:V540"/>
    <mergeCell ref="BF540:BJ540"/>
    <mergeCell ref="L541:O541"/>
    <mergeCell ref="BF541:BI541"/>
    <mergeCell ref="L542:O542"/>
    <mergeCell ref="AN542:AR542"/>
    <mergeCell ref="BF542:BI542"/>
    <mergeCell ref="CH542:CL542"/>
    <mergeCell ref="L543:P543"/>
    <mergeCell ref="R543:V543"/>
    <mergeCell ref="AN543:AR543"/>
    <mergeCell ref="BF543:BJ543"/>
    <mergeCell ref="BL543:BP543"/>
    <mergeCell ref="CH543:CL543"/>
    <mergeCell ref="L544:O544"/>
    <mergeCell ref="AN544:AR544"/>
    <mergeCell ref="BF544:BI544"/>
    <mergeCell ref="CH544:CL544"/>
    <mergeCell ref="L535:O535"/>
    <mergeCell ref="AN535:AR535"/>
    <mergeCell ref="BF535:BI535"/>
    <mergeCell ref="CH535:CL535"/>
    <mergeCell ref="C536:H536"/>
    <mergeCell ref="L536:O536"/>
    <mergeCell ref="R536:V536"/>
    <mergeCell ref="AW536:BB536"/>
    <mergeCell ref="BF536:BI536"/>
    <mergeCell ref="BL536:BP536"/>
    <mergeCell ref="R537:V537"/>
    <mergeCell ref="AN537:AR537"/>
    <mergeCell ref="BL537:BP537"/>
    <mergeCell ref="CH537:CL537"/>
    <mergeCell ref="AN538:AR538"/>
    <mergeCell ref="CH538:CL538"/>
    <mergeCell ref="AN539:AR539"/>
    <mergeCell ref="CH539:CL539"/>
    <mergeCell ref="C528:K529"/>
    <mergeCell ref="L528:M529"/>
    <mergeCell ref="N528:X529"/>
    <mergeCell ref="Y528:AI530"/>
    <mergeCell ref="AW528:BE529"/>
    <mergeCell ref="BF528:BG529"/>
    <mergeCell ref="BH528:BR529"/>
    <mergeCell ref="BS528:CC530"/>
    <mergeCell ref="C530:K531"/>
    <mergeCell ref="L530:X531"/>
    <mergeCell ref="AW530:BE531"/>
    <mergeCell ref="BF530:BR531"/>
    <mergeCell ref="Y531:AI531"/>
    <mergeCell ref="BS531:CC531"/>
    <mergeCell ref="C534:H534"/>
    <mergeCell ref="R534:V534"/>
    <mergeCell ref="AA534:AR534"/>
    <mergeCell ref="AW534:BB534"/>
    <mergeCell ref="BL534:BP534"/>
    <mergeCell ref="BU534:CL534"/>
    <mergeCell ref="L515:O515"/>
    <mergeCell ref="R515:U515"/>
    <mergeCell ref="BF515:BI515"/>
    <mergeCell ref="BL515:BO515"/>
    <mergeCell ref="R516:V516"/>
    <mergeCell ref="AN516:AR516"/>
    <mergeCell ref="BL516:BP516"/>
    <mergeCell ref="CH516:CL516"/>
    <mergeCell ref="L517:O517"/>
    <mergeCell ref="BF517:BI517"/>
    <mergeCell ref="R518:V518"/>
    <mergeCell ref="BL518:BP518"/>
    <mergeCell ref="R520:V520"/>
    <mergeCell ref="AN520:AR520"/>
    <mergeCell ref="BL520:BP520"/>
    <mergeCell ref="CH520:CL520"/>
    <mergeCell ref="C521:AR524"/>
    <mergeCell ref="AW521:CL524"/>
    <mergeCell ref="L510:O510"/>
    <mergeCell ref="BF510:BI510"/>
    <mergeCell ref="L511:P511"/>
    <mergeCell ref="R511:V511"/>
    <mergeCell ref="BF511:BJ511"/>
    <mergeCell ref="BL511:BP511"/>
    <mergeCell ref="L512:O512"/>
    <mergeCell ref="R512:U512"/>
    <mergeCell ref="BF512:BI512"/>
    <mergeCell ref="BL512:BO512"/>
    <mergeCell ref="L513:O513"/>
    <mergeCell ref="R513:U513"/>
    <mergeCell ref="AN513:AR513"/>
    <mergeCell ref="BF513:BI513"/>
    <mergeCell ref="BL513:BO513"/>
    <mergeCell ref="CH513:CL513"/>
    <mergeCell ref="L514:O514"/>
    <mergeCell ref="R514:U514"/>
    <mergeCell ref="BF514:BI514"/>
    <mergeCell ref="BL514:BO514"/>
    <mergeCell ref="L505:P505"/>
    <mergeCell ref="R505:V505"/>
    <mergeCell ref="BF505:BJ505"/>
    <mergeCell ref="L506:O506"/>
    <mergeCell ref="BF506:BI506"/>
    <mergeCell ref="L507:O507"/>
    <mergeCell ref="AN507:AR507"/>
    <mergeCell ref="BF507:BI507"/>
    <mergeCell ref="CH507:CL507"/>
    <mergeCell ref="L508:P508"/>
    <mergeCell ref="R508:V508"/>
    <mergeCell ref="AN508:AR508"/>
    <mergeCell ref="BF508:BJ508"/>
    <mergeCell ref="BL508:BP508"/>
    <mergeCell ref="CH508:CL508"/>
    <mergeCell ref="L509:O509"/>
    <mergeCell ref="AN509:AR509"/>
    <mergeCell ref="BF509:BI509"/>
    <mergeCell ref="CH509:CL509"/>
    <mergeCell ref="L500:O500"/>
    <mergeCell ref="AN500:AR500"/>
    <mergeCell ref="BF500:BI500"/>
    <mergeCell ref="CH500:CL500"/>
    <mergeCell ref="C501:H501"/>
    <mergeCell ref="L501:O501"/>
    <mergeCell ref="R501:V501"/>
    <mergeCell ref="AW501:BB501"/>
    <mergeCell ref="BF501:BI501"/>
    <mergeCell ref="BL501:BP501"/>
    <mergeCell ref="R502:V502"/>
    <mergeCell ref="AN502:AR502"/>
    <mergeCell ref="BL502:BP502"/>
    <mergeCell ref="CH502:CL502"/>
    <mergeCell ref="AN503:AR503"/>
    <mergeCell ref="CH503:CL503"/>
    <mergeCell ref="AN504:AR504"/>
    <mergeCell ref="CH504:CL504"/>
    <mergeCell ref="C493:K494"/>
    <mergeCell ref="L493:M494"/>
    <mergeCell ref="N493:X494"/>
    <mergeCell ref="Y493:AI495"/>
    <mergeCell ref="AW493:BE494"/>
    <mergeCell ref="BF493:BG494"/>
    <mergeCell ref="BH493:BR494"/>
    <mergeCell ref="BS493:CC495"/>
    <mergeCell ref="C495:K496"/>
    <mergeCell ref="L495:X496"/>
    <mergeCell ref="AW495:BE496"/>
    <mergeCell ref="BF495:BR496"/>
    <mergeCell ref="Y496:AI496"/>
    <mergeCell ref="BS496:CC496"/>
    <mergeCell ref="C499:H499"/>
    <mergeCell ref="R499:V499"/>
    <mergeCell ref="AA499:AR499"/>
    <mergeCell ref="AW499:BB499"/>
    <mergeCell ref="BL499:BP499"/>
    <mergeCell ref="BU499:CL499"/>
    <mergeCell ref="L410:O410"/>
    <mergeCell ref="R410:U410"/>
    <mergeCell ref="BF410:BI410"/>
    <mergeCell ref="BL410:BO410"/>
    <mergeCell ref="R411:V411"/>
    <mergeCell ref="AN411:AR411"/>
    <mergeCell ref="BL411:BP411"/>
    <mergeCell ref="CH411:CL411"/>
    <mergeCell ref="L412:O412"/>
    <mergeCell ref="BF412:BI412"/>
    <mergeCell ref="R413:V413"/>
    <mergeCell ref="BL413:BP413"/>
    <mergeCell ref="R415:V415"/>
    <mergeCell ref="AN415:AR415"/>
    <mergeCell ref="BL415:BP415"/>
    <mergeCell ref="CH415:CL415"/>
    <mergeCell ref="C416:AR419"/>
    <mergeCell ref="AW416:CL419"/>
    <mergeCell ref="L405:O405"/>
    <mergeCell ref="BF405:BI405"/>
    <mergeCell ref="L406:P406"/>
    <mergeCell ref="R406:V406"/>
    <mergeCell ref="BF406:BJ406"/>
    <mergeCell ref="BL406:BP406"/>
    <mergeCell ref="L407:O407"/>
    <mergeCell ref="R407:U407"/>
    <mergeCell ref="BF407:BI407"/>
    <mergeCell ref="BL407:BO407"/>
    <mergeCell ref="L408:O408"/>
    <mergeCell ref="R408:U408"/>
    <mergeCell ref="AN408:AR408"/>
    <mergeCell ref="BF408:BI408"/>
    <mergeCell ref="BL408:BO408"/>
    <mergeCell ref="CH408:CL408"/>
    <mergeCell ref="L409:O409"/>
    <mergeCell ref="R409:U409"/>
    <mergeCell ref="BF409:BI409"/>
    <mergeCell ref="BL409:BO409"/>
    <mergeCell ref="L400:P400"/>
    <mergeCell ref="R400:V400"/>
    <mergeCell ref="BF400:BJ400"/>
    <mergeCell ref="L401:O401"/>
    <mergeCell ref="BF401:BI401"/>
    <mergeCell ref="L402:O402"/>
    <mergeCell ref="AN402:AR402"/>
    <mergeCell ref="BF402:BI402"/>
    <mergeCell ref="CH402:CL402"/>
    <mergeCell ref="L403:P403"/>
    <mergeCell ref="R403:V403"/>
    <mergeCell ref="AN403:AR403"/>
    <mergeCell ref="BF403:BJ403"/>
    <mergeCell ref="BL403:BP403"/>
    <mergeCell ref="CH403:CL403"/>
    <mergeCell ref="L404:O404"/>
    <mergeCell ref="AN404:AR404"/>
    <mergeCell ref="BF404:BI404"/>
    <mergeCell ref="CH404:CL404"/>
    <mergeCell ref="L395:O395"/>
    <mergeCell ref="AN395:AR395"/>
    <mergeCell ref="BF395:BI395"/>
    <mergeCell ref="CH395:CL395"/>
    <mergeCell ref="C396:H396"/>
    <mergeCell ref="L396:O396"/>
    <mergeCell ref="R396:V396"/>
    <mergeCell ref="AW396:BB396"/>
    <mergeCell ref="BF396:BI396"/>
    <mergeCell ref="BL396:BP396"/>
    <mergeCell ref="R397:V397"/>
    <mergeCell ref="AN397:AR397"/>
    <mergeCell ref="BL397:BP397"/>
    <mergeCell ref="CH397:CL397"/>
    <mergeCell ref="AN398:AR398"/>
    <mergeCell ref="CH398:CL398"/>
    <mergeCell ref="AN399:AR399"/>
    <mergeCell ref="CH399:CL399"/>
    <mergeCell ref="C388:K389"/>
    <mergeCell ref="L388:M389"/>
    <mergeCell ref="N388:X389"/>
    <mergeCell ref="Y388:AI390"/>
    <mergeCell ref="AW388:BE389"/>
    <mergeCell ref="BF388:BG389"/>
    <mergeCell ref="BH388:BR389"/>
    <mergeCell ref="BS388:CC390"/>
    <mergeCell ref="C390:K391"/>
    <mergeCell ref="L390:X391"/>
    <mergeCell ref="AW390:BE391"/>
    <mergeCell ref="BF390:BR391"/>
    <mergeCell ref="Y391:AI391"/>
    <mergeCell ref="BS391:CC391"/>
    <mergeCell ref="C394:H394"/>
    <mergeCell ref="R394:V394"/>
    <mergeCell ref="AA394:AR394"/>
    <mergeCell ref="AW394:BB394"/>
    <mergeCell ref="BL394:BP394"/>
    <mergeCell ref="BU394:CL394"/>
    <mergeCell ref="N3:X4"/>
    <mergeCell ref="L5:X6"/>
    <mergeCell ref="L3:M4"/>
    <mergeCell ref="BF3:BG4"/>
    <mergeCell ref="BH3:BR4"/>
    <mergeCell ref="BF5:BR6"/>
    <mergeCell ref="BF38:BG39"/>
    <mergeCell ref="BH38:BR39"/>
    <mergeCell ref="BF40:BR41"/>
    <mergeCell ref="L38:M39"/>
    <mergeCell ref="N38:X39"/>
    <mergeCell ref="L40:X41"/>
    <mergeCell ref="Y3:AI5"/>
    <mergeCell ref="BS3:CC5"/>
    <mergeCell ref="Y38:AI40"/>
    <mergeCell ref="BS38:CC40"/>
    <mergeCell ref="BF10:BI10"/>
    <mergeCell ref="BL11:BP11"/>
    <mergeCell ref="AW9:BB9"/>
    <mergeCell ref="BL9:BP9"/>
    <mergeCell ref="AW3:BE4"/>
    <mergeCell ref="AW5:BE6"/>
    <mergeCell ref="AN18:AR18"/>
    <mergeCell ref="AN30:AR30"/>
    <mergeCell ref="R9:V9"/>
    <mergeCell ref="Y6:AI6"/>
    <mergeCell ref="BS6:CC6"/>
    <mergeCell ref="C9:H9"/>
    <mergeCell ref="L10:O10"/>
    <mergeCell ref="R11:V11"/>
    <mergeCell ref="R21:V21"/>
    <mergeCell ref="L22:O22"/>
    <mergeCell ref="L23:O23"/>
    <mergeCell ref="L15:P15"/>
    <mergeCell ref="R18:V18"/>
    <mergeCell ref="L20:O20"/>
    <mergeCell ref="R15:V15"/>
    <mergeCell ref="BF20:BI20"/>
    <mergeCell ref="BF21:BJ21"/>
    <mergeCell ref="BL21:BP21"/>
    <mergeCell ref="BF22:BI22"/>
    <mergeCell ref="BL22:BO22"/>
    <mergeCell ref="BF16:BI16"/>
    <mergeCell ref="BF17:BI17"/>
    <mergeCell ref="R22:U22"/>
    <mergeCell ref="R23:U23"/>
    <mergeCell ref="AW11:BB11"/>
    <mergeCell ref="BF11:BI11"/>
    <mergeCell ref="AN10:AR10"/>
    <mergeCell ref="L11:O11"/>
    <mergeCell ref="C11:H11"/>
    <mergeCell ref="CH17:CL17"/>
    <mergeCell ref="BF18:BJ18"/>
    <mergeCell ref="BL18:BP18"/>
    <mergeCell ref="CH18:CL18"/>
    <mergeCell ref="R25:U25"/>
    <mergeCell ref="C31:AR34"/>
    <mergeCell ref="L27:O27"/>
    <mergeCell ref="R26:V26"/>
    <mergeCell ref="R28:V28"/>
    <mergeCell ref="R30:V30"/>
    <mergeCell ref="CH12:CL12"/>
    <mergeCell ref="CH13:CL13"/>
    <mergeCell ref="BF15:BJ15"/>
    <mergeCell ref="BL12:BP12"/>
    <mergeCell ref="CH14:CL14"/>
    <mergeCell ref="L18:P18"/>
    <mergeCell ref="L21:P21"/>
    <mergeCell ref="L19:O19"/>
    <mergeCell ref="L16:O16"/>
    <mergeCell ref="L17:O17"/>
    <mergeCell ref="BF19:BI19"/>
    <mergeCell ref="AN12:AR12"/>
    <mergeCell ref="AN13:AR13"/>
    <mergeCell ref="AN17:AR17"/>
    <mergeCell ref="AN14:AR14"/>
    <mergeCell ref="AN19:AR19"/>
    <mergeCell ref="R12:V12"/>
    <mergeCell ref="L45:O45"/>
    <mergeCell ref="BF45:BI45"/>
    <mergeCell ref="C44:H44"/>
    <mergeCell ref="R44:V44"/>
    <mergeCell ref="AW44:BB44"/>
    <mergeCell ref="BL44:BP44"/>
    <mergeCell ref="BL28:BP28"/>
    <mergeCell ref="BL30:BP30"/>
    <mergeCell ref="CH30:CL30"/>
    <mergeCell ref="AW31:CL34"/>
    <mergeCell ref="BF25:BI25"/>
    <mergeCell ref="BL25:BO25"/>
    <mergeCell ref="BL26:BP26"/>
    <mergeCell ref="BF27:BI27"/>
    <mergeCell ref="BF23:BI23"/>
    <mergeCell ref="BL23:BO23"/>
    <mergeCell ref="BF24:BI24"/>
    <mergeCell ref="BL24:BO24"/>
    <mergeCell ref="L25:O25"/>
    <mergeCell ref="L24:O24"/>
    <mergeCell ref="AW40:BE41"/>
    <mergeCell ref="R24:U24"/>
    <mergeCell ref="BU44:CL44"/>
    <mergeCell ref="AN23:AR23"/>
    <mergeCell ref="AN26:AR26"/>
    <mergeCell ref="Y41:AI41"/>
    <mergeCell ref="BS41:CC41"/>
    <mergeCell ref="C38:K39"/>
    <mergeCell ref="C40:K41"/>
    <mergeCell ref="AW38:BE39"/>
    <mergeCell ref="L52:O52"/>
    <mergeCell ref="AN52:AR52"/>
    <mergeCell ref="BF52:BI52"/>
    <mergeCell ref="CH52:CL52"/>
    <mergeCell ref="L50:P50"/>
    <mergeCell ref="R50:V50"/>
    <mergeCell ref="BF50:BJ50"/>
    <mergeCell ref="L51:O51"/>
    <mergeCell ref="BF51:BI51"/>
    <mergeCell ref="AN47:AR47"/>
    <mergeCell ref="CH47:CL47"/>
    <mergeCell ref="AN48:AR48"/>
    <mergeCell ref="CH48:CL48"/>
    <mergeCell ref="BL47:BP47"/>
    <mergeCell ref="R46:V46"/>
    <mergeCell ref="BL46:BP46"/>
    <mergeCell ref="R63:V63"/>
    <mergeCell ref="BL63:BP63"/>
    <mergeCell ref="CH49:CL49"/>
    <mergeCell ref="R60:U60"/>
    <mergeCell ref="BF60:BI60"/>
    <mergeCell ref="BL60:BO60"/>
    <mergeCell ref="L58:O58"/>
    <mergeCell ref="R58:U58"/>
    <mergeCell ref="BF58:BI58"/>
    <mergeCell ref="BL58:BO58"/>
    <mergeCell ref="L56:P56"/>
    <mergeCell ref="R61:V61"/>
    <mergeCell ref="BL61:BP61"/>
    <mergeCell ref="L62:O62"/>
    <mergeCell ref="BF62:BI62"/>
    <mergeCell ref="R56:V56"/>
    <mergeCell ref="BF56:BJ56"/>
    <mergeCell ref="BL56:BP56"/>
    <mergeCell ref="L57:O57"/>
    <mergeCell ref="R57:U57"/>
    <mergeCell ref="BF57:BI57"/>
    <mergeCell ref="BL57:BO57"/>
    <mergeCell ref="CH53:CL53"/>
    <mergeCell ref="L54:O54"/>
    <mergeCell ref="BF54:BI54"/>
    <mergeCell ref="L55:O55"/>
    <mergeCell ref="BF55:BI55"/>
    <mergeCell ref="L53:P53"/>
    <mergeCell ref="R53:V53"/>
    <mergeCell ref="AN53:AR53"/>
    <mergeCell ref="BF53:BJ53"/>
    <mergeCell ref="BL53:BP53"/>
    <mergeCell ref="CH54:CL54"/>
    <mergeCell ref="CH58:CL58"/>
    <mergeCell ref="CH61:CL61"/>
    <mergeCell ref="L59:O59"/>
    <mergeCell ref="R59:U59"/>
    <mergeCell ref="BF59:BI59"/>
    <mergeCell ref="BL59:BO59"/>
    <mergeCell ref="L60:O60"/>
    <mergeCell ref="L87:O87"/>
    <mergeCell ref="AN87:AR87"/>
    <mergeCell ref="BF87:BI87"/>
    <mergeCell ref="CH87:CL87"/>
    <mergeCell ref="L85:P85"/>
    <mergeCell ref="R85:V85"/>
    <mergeCell ref="L86:O86"/>
    <mergeCell ref="R79:V79"/>
    <mergeCell ref="C73:K74"/>
    <mergeCell ref="AW73:BE74"/>
    <mergeCell ref="CH65:CL65"/>
    <mergeCell ref="C66:AR69"/>
    <mergeCell ref="AW66:CL69"/>
    <mergeCell ref="AN84:AR84"/>
    <mergeCell ref="CH84:CL84"/>
    <mergeCell ref="BF85:BJ85"/>
    <mergeCell ref="BF86:BI86"/>
    <mergeCell ref="R82:V82"/>
    <mergeCell ref="AN82:AR82"/>
    <mergeCell ref="BL82:BP82"/>
    <mergeCell ref="CH82:CL82"/>
    <mergeCell ref="AN83:AR83"/>
    <mergeCell ref="CH83:CL83"/>
    <mergeCell ref="C75:K76"/>
    <mergeCell ref="R65:V65"/>
    <mergeCell ref="AN65:AR65"/>
    <mergeCell ref="BL65:BP65"/>
    <mergeCell ref="L93:O93"/>
    <mergeCell ref="R93:U93"/>
    <mergeCell ref="BF92:BI92"/>
    <mergeCell ref="BL92:BO92"/>
    <mergeCell ref="AN93:AR93"/>
    <mergeCell ref="BF93:BI93"/>
    <mergeCell ref="BL93:BO93"/>
    <mergeCell ref="CH93:CL93"/>
    <mergeCell ref="L91:P91"/>
    <mergeCell ref="R91:V91"/>
    <mergeCell ref="L92:O92"/>
    <mergeCell ref="R92:U92"/>
    <mergeCell ref="BF91:BJ91"/>
    <mergeCell ref="BL91:BP91"/>
    <mergeCell ref="L89:O89"/>
    <mergeCell ref="L90:O90"/>
    <mergeCell ref="AN88:AR88"/>
    <mergeCell ref="BF88:BJ88"/>
    <mergeCell ref="BL88:BP88"/>
    <mergeCell ref="CH88:CL88"/>
    <mergeCell ref="AN89:AR89"/>
    <mergeCell ref="BF89:BI89"/>
    <mergeCell ref="CH89:CL89"/>
    <mergeCell ref="BF90:BI90"/>
    <mergeCell ref="L88:P88"/>
    <mergeCell ref="R88:V88"/>
    <mergeCell ref="AN80:AR80"/>
    <mergeCell ref="BF80:BI80"/>
    <mergeCell ref="CH80:CL80"/>
    <mergeCell ref="Y76:AI76"/>
    <mergeCell ref="C101:AR104"/>
    <mergeCell ref="AW101:CL104"/>
    <mergeCell ref="R98:V98"/>
    <mergeCell ref="R100:V100"/>
    <mergeCell ref="BL98:BP98"/>
    <mergeCell ref="R96:V96"/>
    <mergeCell ref="L97:O97"/>
    <mergeCell ref="BF95:BI95"/>
    <mergeCell ref="BL95:BO95"/>
    <mergeCell ref="AN96:AR96"/>
    <mergeCell ref="BL96:BP96"/>
    <mergeCell ref="CH96:CL96"/>
    <mergeCell ref="BF97:BI97"/>
    <mergeCell ref="L94:O94"/>
    <mergeCell ref="R94:U94"/>
    <mergeCell ref="L95:O95"/>
    <mergeCell ref="R95:U95"/>
    <mergeCell ref="BF94:BI94"/>
    <mergeCell ref="BL94:BO94"/>
    <mergeCell ref="L122:O122"/>
    <mergeCell ref="AN122:AR122"/>
    <mergeCell ref="BF122:BI122"/>
    <mergeCell ref="CH122:CL122"/>
    <mergeCell ref="L123:P123"/>
    <mergeCell ref="R123:V123"/>
    <mergeCell ref="AN123:AR123"/>
    <mergeCell ref="BF123:BJ123"/>
    <mergeCell ref="BL123:BP123"/>
    <mergeCell ref="CH123:CL123"/>
    <mergeCell ref="AN124:AR124"/>
    <mergeCell ref="L121:O121"/>
    <mergeCell ref="BF121:BI121"/>
    <mergeCell ref="AN119:AR119"/>
    <mergeCell ref="AN115:AR115"/>
    <mergeCell ref="BF115:BI115"/>
    <mergeCell ref="CH115:CL115"/>
    <mergeCell ref="BL116:BP116"/>
    <mergeCell ref="L115:O115"/>
    <mergeCell ref="CH119:CL119"/>
    <mergeCell ref="L120:P120"/>
    <mergeCell ref="R120:V120"/>
    <mergeCell ref="BF120:BJ120"/>
    <mergeCell ref="R117:V117"/>
    <mergeCell ref="AN117:AR117"/>
    <mergeCell ref="BL117:BP117"/>
    <mergeCell ref="CH117:CL117"/>
    <mergeCell ref="AN118:AR118"/>
    <mergeCell ref="CH118:CL118"/>
    <mergeCell ref="AW136:CL139"/>
    <mergeCell ref="R131:V131"/>
    <mergeCell ref="AN131:AR131"/>
    <mergeCell ref="BL131:BP131"/>
    <mergeCell ref="CH131:CL131"/>
    <mergeCell ref="L128:O128"/>
    <mergeCell ref="R128:U128"/>
    <mergeCell ref="L129:O129"/>
    <mergeCell ref="R129:U129"/>
    <mergeCell ref="AN128:AR128"/>
    <mergeCell ref="BF128:BI128"/>
    <mergeCell ref="BL128:BO128"/>
    <mergeCell ref="L132:O132"/>
    <mergeCell ref="BF132:BI132"/>
    <mergeCell ref="R133:V133"/>
    <mergeCell ref="BL133:BP133"/>
    <mergeCell ref="R135:V135"/>
    <mergeCell ref="AN135:AR135"/>
    <mergeCell ref="BL135:BP135"/>
    <mergeCell ref="CH128:CL128"/>
    <mergeCell ref="BF129:BI129"/>
    <mergeCell ref="BL129:BO129"/>
    <mergeCell ref="L130:O130"/>
    <mergeCell ref="R130:U130"/>
    <mergeCell ref="CH135:CL135"/>
    <mergeCell ref="C136:AR139"/>
    <mergeCell ref="R155:V155"/>
    <mergeCell ref="R152:V152"/>
    <mergeCell ref="AN152:AR152"/>
    <mergeCell ref="BL152:BP152"/>
    <mergeCell ref="BU149:CL149"/>
    <mergeCell ref="AW143:BE144"/>
    <mergeCell ref="AN154:AR154"/>
    <mergeCell ref="CH154:CL154"/>
    <mergeCell ref="C145:K146"/>
    <mergeCell ref="AW145:BE146"/>
    <mergeCell ref="C143:K144"/>
    <mergeCell ref="CH152:CL152"/>
    <mergeCell ref="AN153:AR153"/>
    <mergeCell ref="CH153:CL153"/>
    <mergeCell ref="L150:O150"/>
    <mergeCell ref="AN150:AR150"/>
    <mergeCell ref="BF150:BI150"/>
    <mergeCell ref="CH150:CL150"/>
    <mergeCell ref="L143:M144"/>
    <mergeCell ref="N143:X144"/>
    <mergeCell ref="Y143:AI145"/>
    <mergeCell ref="BF143:BG144"/>
    <mergeCell ref="BH143:BR144"/>
    <mergeCell ref="BS143:CC145"/>
    <mergeCell ref="L145:X146"/>
    <mergeCell ref="BF145:BR146"/>
    <mergeCell ref="C151:H151"/>
    <mergeCell ref="L151:O151"/>
    <mergeCell ref="R151:V151"/>
    <mergeCell ref="AW151:BB151"/>
    <mergeCell ref="BF151:BI151"/>
    <mergeCell ref="BL151:BP151"/>
    <mergeCell ref="L194:O194"/>
    <mergeCell ref="L195:O195"/>
    <mergeCell ref="AN194:AR194"/>
    <mergeCell ref="R170:V170"/>
    <mergeCell ref="AN170:AR170"/>
    <mergeCell ref="BL170:BP170"/>
    <mergeCell ref="CH170:CL170"/>
    <mergeCell ref="L164:O164"/>
    <mergeCell ref="BF162:BI162"/>
    <mergeCell ref="BL162:BO162"/>
    <mergeCell ref="L163:O163"/>
    <mergeCell ref="R163:U163"/>
    <mergeCell ref="AN163:AR163"/>
    <mergeCell ref="BF163:BI163"/>
    <mergeCell ref="BL163:BO163"/>
    <mergeCell ref="CH163:CL163"/>
    <mergeCell ref="R164:U164"/>
    <mergeCell ref="BF164:BI164"/>
    <mergeCell ref="BL164:BO164"/>
    <mergeCell ref="L162:O162"/>
    <mergeCell ref="R162:U162"/>
    <mergeCell ref="R168:V168"/>
    <mergeCell ref="BL168:BP168"/>
    <mergeCell ref="BL187:BP187"/>
    <mergeCell ref="CH187:CL187"/>
    <mergeCell ref="L186:O186"/>
    <mergeCell ref="AW178:BE179"/>
    <mergeCell ref="AW180:BE181"/>
    <mergeCell ref="AW186:BB186"/>
    <mergeCell ref="BF186:BI186"/>
    <mergeCell ref="BL186:BP186"/>
    <mergeCell ref="BU184:CL184"/>
    <mergeCell ref="C180:K181"/>
    <mergeCell ref="C178:K179"/>
    <mergeCell ref="C171:AR174"/>
    <mergeCell ref="AW171:CL174"/>
    <mergeCell ref="L178:M179"/>
    <mergeCell ref="N178:X179"/>
    <mergeCell ref="Y178:AI180"/>
    <mergeCell ref="BF178:BG179"/>
    <mergeCell ref="BH178:BR179"/>
    <mergeCell ref="BS178:CC180"/>
    <mergeCell ref="L180:X181"/>
    <mergeCell ref="BF180:BR181"/>
    <mergeCell ref="BF194:BI194"/>
    <mergeCell ref="AN192:AR192"/>
    <mergeCell ref="BF192:BI192"/>
    <mergeCell ref="CH192:CL192"/>
    <mergeCell ref="L193:P193"/>
    <mergeCell ref="R193:V193"/>
    <mergeCell ref="AN193:AR193"/>
    <mergeCell ref="BF193:BJ193"/>
    <mergeCell ref="BL193:BP193"/>
    <mergeCell ref="CH193:CL193"/>
    <mergeCell ref="L192:O192"/>
    <mergeCell ref="R184:V184"/>
    <mergeCell ref="AA184:AR184"/>
    <mergeCell ref="AW184:BB184"/>
    <mergeCell ref="BL184:BP184"/>
    <mergeCell ref="L191:O191"/>
    <mergeCell ref="BF191:BI191"/>
    <mergeCell ref="AN188:AR188"/>
    <mergeCell ref="C186:H186"/>
    <mergeCell ref="R186:V186"/>
    <mergeCell ref="BF200:BI200"/>
    <mergeCell ref="R203:V203"/>
    <mergeCell ref="BL200:BO200"/>
    <mergeCell ref="R201:V201"/>
    <mergeCell ref="AN201:AR201"/>
    <mergeCell ref="BL201:BP201"/>
    <mergeCell ref="CH201:CL201"/>
    <mergeCell ref="L202:O202"/>
    <mergeCell ref="BF202:BI202"/>
    <mergeCell ref="R196:V196"/>
    <mergeCell ref="L197:O197"/>
    <mergeCell ref="R197:U197"/>
    <mergeCell ref="BF197:BI197"/>
    <mergeCell ref="BL197:BO197"/>
    <mergeCell ref="C206:AR209"/>
    <mergeCell ref="AW206:CL209"/>
    <mergeCell ref="L200:O200"/>
    <mergeCell ref="R200:U200"/>
    <mergeCell ref="R199:U199"/>
    <mergeCell ref="BF199:BI199"/>
    <mergeCell ref="BL199:BO199"/>
    <mergeCell ref="L198:O198"/>
    <mergeCell ref="R198:U198"/>
    <mergeCell ref="N213:X214"/>
    <mergeCell ref="Y213:AI215"/>
    <mergeCell ref="BF213:BG214"/>
    <mergeCell ref="BH213:BR214"/>
    <mergeCell ref="BS213:CC215"/>
    <mergeCell ref="L215:X216"/>
    <mergeCell ref="BF215:BR216"/>
    <mergeCell ref="BF227:BI227"/>
    <mergeCell ref="L226:O226"/>
    <mergeCell ref="BF226:BI226"/>
    <mergeCell ref="AN224:AR224"/>
    <mergeCell ref="R222:V222"/>
    <mergeCell ref="AN222:AR222"/>
    <mergeCell ref="BL222:BP222"/>
    <mergeCell ref="C221:H221"/>
    <mergeCell ref="L221:O221"/>
    <mergeCell ref="AW221:BB221"/>
    <mergeCell ref="BF221:BI221"/>
    <mergeCell ref="BL221:BP221"/>
    <mergeCell ref="R221:V221"/>
    <mergeCell ref="L220:O220"/>
    <mergeCell ref="BU219:CL219"/>
    <mergeCell ref="AN220:AR220"/>
    <mergeCell ref="BF220:BI220"/>
    <mergeCell ref="CH220:CL220"/>
    <mergeCell ref="AW213:BE214"/>
    <mergeCell ref="AW215:BE216"/>
    <mergeCell ref="CH222:CL222"/>
    <mergeCell ref="AN223:AR223"/>
    <mergeCell ref="R228:V228"/>
    <mergeCell ref="AN228:AR228"/>
    <mergeCell ref="BF228:BJ228"/>
    <mergeCell ref="BL228:BP228"/>
    <mergeCell ref="CH228:CL228"/>
    <mergeCell ref="CH224:CL224"/>
    <mergeCell ref="L225:P225"/>
    <mergeCell ref="R225:V225"/>
    <mergeCell ref="BF225:BJ225"/>
    <mergeCell ref="C3:K4"/>
    <mergeCell ref="C5:K6"/>
    <mergeCell ref="AA9:AR9"/>
    <mergeCell ref="R47:V47"/>
    <mergeCell ref="AN49:AR49"/>
    <mergeCell ref="AN54:AR54"/>
    <mergeCell ref="AN58:AR58"/>
    <mergeCell ref="AN61:AR61"/>
    <mergeCell ref="CH19:CL19"/>
    <mergeCell ref="CH23:CL23"/>
    <mergeCell ref="CH26:CL26"/>
    <mergeCell ref="AN45:AR45"/>
    <mergeCell ref="C46:H46"/>
    <mergeCell ref="L46:O46"/>
    <mergeCell ref="CH45:CL45"/>
    <mergeCell ref="AW46:BB46"/>
    <mergeCell ref="BF46:BI46"/>
    <mergeCell ref="AA44:AR44"/>
    <mergeCell ref="CH10:CL10"/>
    <mergeCell ref="BU9:CL9"/>
    <mergeCell ref="C213:K214"/>
    <mergeCell ref="C215:K216"/>
    <mergeCell ref="L213:M214"/>
    <mergeCell ref="C116:H116"/>
    <mergeCell ref="L116:O116"/>
    <mergeCell ref="R116:V116"/>
    <mergeCell ref="AW116:BB116"/>
    <mergeCell ref="BF116:BI116"/>
    <mergeCell ref="C110:K111"/>
    <mergeCell ref="AW110:BE111"/>
    <mergeCell ref="C114:H114"/>
    <mergeCell ref="R114:V114"/>
    <mergeCell ref="AA114:AR114"/>
    <mergeCell ref="AW114:BB114"/>
    <mergeCell ref="BL114:BP114"/>
    <mergeCell ref="BU114:CL114"/>
    <mergeCell ref="AW108:BE109"/>
    <mergeCell ref="C108:K109"/>
    <mergeCell ref="AW75:BE76"/>
    <mergeCell ref="AW81:BB81"/>
    <mergeCell ref="BF81:BI81"/>
    <mergeCell ref="BL81:BP81"/>
    <mergeCell ref="R81:V81"/>
    <mergeCell ref="C81:H81"/>
    <mergeCell ref="L81:O81"/>
    <mergeCell ref="L80:O80"/>
    <mergeCell ref="AA79:AR79"/>
    <mergeCell ref="AW79:BB79"/>
    <mergeCell ref="BL79:BP79"/>
    <mergeCell ref="BU79:CL79"/>
    <mergeCell ref="BS76:CC76"/>
    <mergeCell ref="Y111:AI111"/>
    <mergeCell ref="BS111:CC111"/>
    <mergeCell ref="BL100:BP100"/>
    <mergeCell ref="CH100:CL100"/>
    <mergeCell ref="CH158:CL158"/>
    <mergeCell ref="AN159:AR159"/>
    <mergeCell ref="BF159:BI159"/>
    <mergeCell ref="CH159:CL159"/>
    <mergeCell ref="BF160:BI160"/>
    <mergeCell ref="L161:P161"/>
    <mergeCell ref="R161:V161"/>
    <mergeCell ref="C79:H79"/>
    <mergeCell ref="AN100:AR100"/>
    <mergeCell ref="BF130:BI130"/>
    <mergeCell ref="BL130:BO130"/>
    <mergeCell ref="BF124:BI124"/>
    <mergeCell ref="CH124:CL124"/>
    <mergeCell ref="L125:O125"/>
    <mergeCell ref="BF125:BI125"/>
    <mergeCell ref="L126:P126"/>
    <mergeCell ref="R126:V126"/>
    <mergeCell ref="BF126:BJ126"/>
    <mergeCell ref="BL126:BP126"/>
    <mergeCell ref="L127:O127"/>
    <mergeCell ref="R127:U127"/>
    <mergeCell ref="BF127:BI127"/>
    <mergeCell ref="BL127:BO127"/>
    <mergeCell ref="L124:O124"/>
    <mergeCell ref="L156:O156"/>
    <mergeCell ref="L157:O157"/>
    <mergeCell ref="BF155:BJ155"/>
    <mergeCell ref="BF156:BI156"/>
    <mergeCell ref="AN157:AR157"/>
    <mergeCell ref="BF157:BI157"/>
    <mergeCell ref="CH157:CL157"/>
    <mergeCell ref="L155:P155"/>
    <mergeCell ref="C149:H149"/>
    <mergeCell ref="R149:V149"/>
    <mergeCell ref="AA149:AR149"/>
    <mergeCell ref="AW149:BB149"/>
    <mergeCell ref="BL149:BP149"/>
    <mergeCell ref="CH166:CL166"/>
    <mergeCell ref="L167:O167"/>
    <mergeCell ref="BF167:BI167"/>
    <mergeCell ref="L165:O165"/>
    <mergeCell ref="R165:U165"/>
    <mergeCell ref="BF165:BI165"/>
    <mergeCell ref="BL165:BO165"/>
    <mergeCell ref="R166:V166"/>
    <mergeCell ref="AN166:AR166"/>
    <mergeCell ref="BL166:BP166"/>
    <mergeCell ref="AN198:AR198"/>
    <mergeCell ref="BF198:BI198"/>
    <mergeCell ref="BL198:BO198"/>
    <mergeCell ref="BF161:BJ161"/>
    <mergeCell ref="BL161:BP161"/>
    <mergeCell ref="L160:O160"/>
    <mergeCell ref="L158:P158"/>
    <mergeCell ref="R158:V158"/>
    <mergeCell ref="L159:O159"/>
    <mergeCell ref="AN158:AR158"/>
    <mergeCell ref="BF158:BJ158"/>
    <mergeCell ref="BL158:BP158"/>
    <mergeCell ref="CH194:CL194"/>
    <mergeCell ref="BF195:BI195"/>
    <mergeCell ref="L196:P196"/>
    <mergeCell ref="BF196:BJ196"/>
    <mergeCell ref="BL196:BP196"/>
    <mergeCell ref="CH185:CL185"/>
    <mergeCell ref="C184:H184"/>
    <mergeCell ref="BF231:BJ231"/>
    <mergeCell ref="BL231:BP231"/>
    <mergeCell ref="L232:O232"/>
    <mergeCell ref="R232:U232"/>
    <mergeCell ref="BF232:BI232"/>
    <mergeCell ref="BL232:BO232"/>
    <mergeCell ref="R231:V231"/>
    <mergeCell ref="CH188:CL188"/>
    <mergeCell ref="AN189:AR189"/>
    <mergeCell ref="CH189:CL189"/>
    <mergeCell ref="L190:P190"/>
    <mergeCell ref="R190:V190"/>
    <mergeCell ref="BF190:BJ190"/>
    <mergeCell ref="R187:V187"/>
    <mergeCell ref="AN187:AR187"/>
    <mergeCell ref="C219:H219"/>
    <mergeCell ref="R219:V219"/>
    <mergeCell ref="AA219:AR219"/>
    <mergeCell ref="AW219:BB219"/>
    <mergeCell ref="BL219:BP219"/>
    <mergeCell ref="BL203:BP203"/>
    <mergeCell ref="R205:V205"/>
    <mergeCell ref="AN205:AR205"/>
    <mergeCell ref="BL205:BP205"/>
    <mergeCell ref="CH205:CL205"/>
    <mergeCell ref="CH198:CL198"/>
    <mergeCell ref="L199:O199"/>
    <mergeCell ref="CH223:CL223"/>
    <mergeCell ref="CH227:CL227"/>
    <mergeCell ref="L228:P228"/>
    <mergeCell ref="CH229:CL229"/>
    <mergeCell ref="BF230:BI230"/>
    <mergeCell ref="L227:O227"/>
    <mergeCell ref="AN227:AR227"/>
    <mergeCell ref="R240:V240"/>
    <mergeCell ref="AN240:AR240"/>
    <mergeCell ref="BL240:BP240"/>
    <mergeCell ref="CH240:CL240"/>
    <mergeCell ref="C241:AR244"/>
    <mergeCell ref="AW241:CL244"/>
    <mergeCell ref="CH236:CL236"/>
    <mergeCell ref="L237:O237"/>
    <mergeCell ref="BF237:BI237"/>
    <mergeCell ref="R238:V238"/>
    <mergeCell ref="BL238:BP238"/>
    <mergeCell ref="L235:O235"/>
    <mergeCell ref="R235:U235"/>
    <mergeCell ref="BF235:BI235"/>
    <mergeCell ref="BL235:BO235"/>
    <mergeCell ref="R236:V236"/>
    <mergeCell ref="AN236:AR236"/>
    <mergeCell ref="BL236:BP236"/>
    <mergeCell ref="CH233:CL233"/>
    <mergeCell ref="L234:O234"/>
    <mergeCell ref="R234:U234"/>
    <mergeCell ref="BF234:BI234"/>
    <mergeCell ref="BL234:BO234"/>
    <mergeCell ref="L233:O233"/>
    <mergeCell ref="R233:U233"/>
    <mergeCell ref="AN233:AR233"/>
    <mergeCell ref="BF233:BI233"/>
    <mergeCell ref="BL233:BO233"/>
    <mergeCell ref="BU254:CL254"/>
    <mergeCell ref="L255:O255"/>
    <mergeCell ref="AN255:AR255"/>
    <mergeCell ref="BF255:BI255"/>
    <mergeCell ref="CH255:CL255"/>
    <mergeCell ref="C254:H254"/>
    <mergeCell ref="R254:V254"/>
    <mergeCell ref="AA254:AR254"/>
    <mergeCell ref="AW254:BB254"/>
    <mergeCell ref="BL254:BP254"/>
    <mergeCell ref="C250:K251"/>
    <mergeCell ref="AW250:BE251"/>
    <mergeCell ref="C248:K249"/>
    <mergeCell ref="AW248:BE249"/>
    <mergeCell ref="L248:M249"/>
    <mergeCell ref="N248:X249"/>
    <mergeCell ref="Y248:AI250"/>
    <mergeCell ref="BF248:BG249"/>
    <mergeCell ref="BH248:BR249"/>
    <mergeCell ref="BS248:CC250"/>
    <mergeCell ref="L250:X251"/>
    <mergeCell ref="BF250:BR251"/>
    <mergeCell ref="AN258:AR258"/>
    <mergeCell ref="CH258:CL258"/>
    <mergeCell ref="AN259:AR259"/>
    <mergeCell ref="CH259:CL259"/>
    <mergeCell ref="L260:P260"/>
    <mergeCell ref="R260:V260"/>
    <mergeCell ref="BF260:BJ260"/>
    <mergeCell ref="BL256:BP256"/>
    <mergeCell ref="R257:V257"/>
    <mergeCell ref="AN257:AR257"/>
    <mergeCell ref="BL257:BP257"/>
    <mergeCell ref="CH257:CL257"/>
    <mergeCell ref="C256:H256"/>
    <mergeCell ref="L256:O256"/>
    <mergeCell ref="R256:V256"/>
    <mergeCell ref="AW256:BB256"/>
    <mergeCell ref="BF256:BI256"/>
    <mergeCell ref="L264:O264"/>
    <mergeCell ref="AN264:AR264"/>
    <mergeCell ref="BF264:BI264"/>
    <mergeCell ref="CH264:CL264"/>
    <mergeCell ref="L265:O265"/>
    <mergeCell ref="BF265:BI265"/>
    <mergeCell ref="CH262:CL262"/>
    <mergeCell ref="L263:P263"/>
    <mergeCell ref="R263:V263"/>
    <mergeCell ref="AN263:AR263"/>
    <mergeCell ref="BF263:BJ263"/>
    <mergeCell ref="BL263:BP263"/>
    <mergeCell ref="CH263:CL263"/>
    <mergeCell ref="L261:O261"/>
    <mergeCell ref="BF261:BI261"/>
    <mergeCell ref="L262:O262"/>
    <mergeCell ref="AN262:AR262"/>
    <mergeCell ref="BF262:BI262"/>
    <mergeCell ref="CH268:CL268"/>
    <mergeCell ref="L269:O269"/>
    <mergeCell ref="R269:U269"/>
    <mergeCell ref="BF269:BI269"/>
    <mergeCell ref="BL269:BO269"/>
    <mergeCell ref="L268:O268"/>
    <mergeCell ref="R268:U268"/>
    <mergeCell ref="AN268:AR268"/>
    <mergeCell ref="BF268:BI268"/>
    <mergeCell ref="BL268:BO268"/>
    <mergeCell ref="L266:P266"/>
    <mergeCell ref="R266:V266"/>
    <mergeCell ref="BF266:BJ266"/>
    <mergeCell ref="BL266:BP266"/>
    <mergeCell ref="L267:O267"/>
    <mergeCell ref="R267:U267"/>
    <mergeCell ref="BF267:BI267"/>
    <mergeCell ref="BL267:BO267"/>
    <mergeCell ref="R275:V275"/>
    <mergeCell ref="AN275:AR275"/>
    <mergeCell ref="BL275:BP275"/>
    <mergeCell ref="CH275:CL275"/>
    <mergeCell ref="C276:AR279"/>
    <mergeCell ref="AW276:CL279"/>
    <mergeCell ref="CH271:CL271"/>
    <mergeCell ref="L272:O272"/>
    <mergeCell ref="BF272:BI272"/>
    <mergeCell ref="R273:V273"/>
    <mergeCell ref="BL273:BP273"/>
    <mergeCell ref="L270:O270"/>
    <mergeCell ref="R270:U270"/>
    <mergeCell ref="BF270:BI270"/>
    <mergeCell ref="BL270:BO270"/>
    <mergeCell ref="R271:V271"/>
    <mergeCell ref="AN271:AR271"/>
    <mergeCell ref="BL271:BP271"/>
    <mergeCell ref="BU289:CL289"/>
    <mergeCell ref="L290:O290"/>
    <mergeCell ref="AN290:AR290"/>
    <mergeCell ref="BF290:BI290"/>
    <mergeCell ref="CH290:CL290"/>
    <mergeCell ref="C289:H289"/>
    <mergeCell ref="R289:V289"/>
    <mergeCell ref="AA289:AR289"/>
    <mergeCell ref="AW289:BB289"/>
    <mergeCell ref="BL289:BP289"/>
    <mergeCell ref="C285:K286"/>
    <mergeCell ref="AW285:BE286"/>
    <mergeCell ref="C283:K284"/>
    <mergeCell ref="AW283:BE284"/>
    <mergeCell ref="L283:M284"/>
    <mergeCell ref="N283:X284"/>
    <mergeCell ref="Y283:AI285"/>
    <mergeCell ref="BF283:BG284"/>
    <mergeCell ref="BH283:BR284"/>
    <mergeCell ref="BS283:CC285"/>
    <mergeCell ref="L285:X286"/>
    <mergeCell ref="BF285:BR286"/>
    <mergeCell ref="Y286:AI286"/>
    <mergeCell ref="BS286:CC286"/>
    <mergeCell ref="AN293:AR293"/>
    <mergeCell ref="CH293:CL293"/>
    <mergeCell ref="AN294:AR294"/>
    <mergeCell ref="CH294:CL294"/>
    <mergeCell ref="L295:P295"/>
    <mergeCell ref="R295:V295"/>
    <mergeCell ref="BF295:BJ295"/>
    <mergeCell ref="BL291:BP291"/>
    <mergeCell ref="R292:V292"/>
    <mergeCell ref="AN292:AR292"/>
    <mergeCell ref="BL292:BP292"/>
    <mergeCell ref="CH292:CL292"/>
    <mergeCell ref="C291:H291"/>
    <mergeCell ref="L291:O291"/>
    <mergeCell ref="R291:V291"/>
    <mergeCell ref="AW291:BB291"/>
    <mergeCell ref="BF291:BI291"/>
    <mergeCell ref="L299:O299"/>
    <mergeCell ref="AN299:AR299"/>
    <mergeCell ref="BF299:BI299"/>
    <mergeCell ref="CH299:CL299"/>
    <mergeCell ref="L300:O300"/>
    <mergeCell ref="BF300:BI300"/>
    <mergeCell ref="CH297:CL297"/>
    <mergeCell ref="L298:P298"/>
    <mergeCell ref="R298:V298"/>
    <mergeCell ref="AN298:AR298"/>
    <mergeCell ref="BF298:BJ298"/>
    <mergeCell ref="BL298:BP298"/>
    <mergeCell ref="CH298:CL298"/>
    <mergeCell ref="L296:O296"/>
    <mergeCell ref="BF296:BI296"/>
    <mergeCell ref="L297:O297"/>
    <mergeCell ref="AN297:AR297"/>
    <mergeCell ref="BF297:BI297"/>
    <mergeCell ref="CH303:CL303"/>
    <mergeCell ref="L304:O304"/>
    <mergeCell ref="R304:U304"/>
    <mergeCell ref="BF304:BI304"/>
    <mergeCell ref="BL304:BO304"/>
    <mergeCell ref="L303:O303"/>
    <mergeCell ref="R303:U303"/>
    <mergeCell ref="AN303:AR303"/>
    <mergeCell ref="BF303:BI303"/>
    <mergeCell ref="BL303:BO303"/>
    <mergeCell ref="L301:P301"/>
    <mergeCell ref="R301:V301"/>
    <mergeCell ref="BF301:BJ301"/>
    <mergeCell ref="BL301:BP301"/>
    <mergeCell ref="L302:O302"/>
    <mergeCell ref="R302:U302"/>
    <mergeCell ref="BF302:BI302"/>
    <mergeCell ref="BL302:BO302"/>
    <mergeCell ref="R310:V310"/>
    <mergeCell ref="AN310:AR310"/>
    <mergeCell ref="BL310:BP310"/>
    <mergeCell ref="CH310:CL310"/>
    <mergeCell ref="C311:AR314"/>
    <mergeCell ref="AW311:CL314"/>
    <mergeCell ref="CH306:CL306"/>
    <mergeCell ref="L307:O307"/>
    <mergeCell ref="BF307:BI307"/>
    <mergeCell ref="R308:V308"/>
    <mergeCell ref="BL308:BP308"/>
    <mergeCell ref="L305:O305"/>
    <mergeCell ref="R305:U305"/>
    <mergeCell ref="BF305:BI305"/>
    <mergeCell ref="BL305:BO305"/>
    <mergeCell ref="R306:V306"/>
    <mergeCell ref="AN306:AR306"/>
    <mergeCell ref="BL306:BP306"/>
    <mergeCell ref="BU324:CL324"/>
    <mergeCell ref="L325:O325"/>
    <mergeCell ref="AN325:AR325"/>
    <mergeCell ref="BF325:BI325"/>
    <mergeCell ref="CH325:CL325"/>
    <mergeCell ref="C324:H324"/>
    <mergeCell ref="R324:V324"/>
    <mergeCell ref="AA324:AR324"/>
    <mergeCell ref="AW324:BB324"/>
    <mergeCell ref="BL324:BP324"/>
    <mergeCell ref="C320:K321"/>
    <mergeCell ref="AW320:BE321"/>
    <mergeCell ref="C318:K319"/>
    <mergeCell ref="AW318:BE319"/>
    <mergeCell ref="L318:M319"/>
    <mergeCell ref="N318:X319"/>
    <mergeCell ref="Y318:AI320"/>
    <mergeCell ref="BF318:BG319"/>
    <mergeCell ref="BH318:BR319"/>
    <mergeCell ref="BS318:CC320"/>
    <mergeCell ref="L320:X321"/>
    <mergeCell ref="BF320:BR321"/>
    <mergeCell ref="Y321:AI321"/>
    <mergeCell ref="BS321:CC321"/>
    <mergeCell ref="AN328:AR328"/>
    <mergeCell ref="CH328:CL328"/>
    <mergeCell ref="AN329:AR329"/>
    <mergeCell ref="CH329:CL329"/>
    <mergeCell ref="L330:P330"/>
    <mergeCell ref="R330:V330"/>
    <mergeCell ref="BF330:BJ330"/>
    <mergeCell ref="BL326:BP326"/>
    <mergeCell ref="R327:V327"/>
    <mergeCell ref="AN327:AR327"/>
    <mergeCell ref="BL327:BP327"/>
    <mergeCell ref="CH327:CL327"/>
    <mergeCell ref="C326:H326"/>
    <mergeCell ref="L326:O326"/>
    <mergeCell ref="R326:V326"/>
    <mergeCell ref="AW326:BB326"/>
    <mergeCell ref="BF326:BI326"/>
    <mergeCell ref="L334:O334"/>
    <mergeCell ref="AN334:AR334"/>
    <mergeCell ref="BF334:BI334"/>
    <mergeCell ref="CH334:CL334"/>
    <mergeCell ref="L335:O335"/>
    <mergeCell ref="BF335:BI335"/>
    <mergeCell ref="CH332:CL332"/>
    <mergeCell ref="L333:P333"/>
    <mergeCell ref="R333:V333"/>
    <mergeCell ref="AN333:AR333"/>
    <mergeCell ref="BF333:BJ333"/>
    <mergeCell ref="BL333:BP333"/>
    <mergeCell ref="CH333:CL333"/>
    <mergeCell ref="L331:O331"/>
    <mergeCell ref="BF331:BI331"/>
    <mergeCell ref="L332:O332"/>
    <mergeCell ref="AN332:AR332"/>
    <mergeCell ref="BF332:BI332"/>
    <mergeCell ref="CH338:CL338"/>
    <mergeCell ref="L339:O339"/>
    <mergeCell ref="R339:U339"/>
    <mergeCell ref="BF339:BI339"/>
    <mergeCell ref="BL339:BO339"/>
    <mergeCell ref="L338:O338"/>
    <mergeCell ref="R338:U338"/>
    <mergeCell ref="AN338:AR338"/>
    <mergeCell ref="BF338:BI338"/>
    <mergeCell ref="BL338:BO338"/>
    <mergeCell ref="L336:P336"/>
    <mergeCell ref="R336:V336"/>
    <mergeCell ref="BF336:BJ336"/>
    <mergeCell ref="BL336:BP336"/>
    <mergeCell ref="L337:O337"/>
    <mergeCell ref="R337:U337"/>
    <mergeCell ref="BF337:BI337"/>
    <mergeCell ref="BL337:BO337"/>
    <mergeCell ref="R345:V345"/>
    <mergeCell ref="AN345:AR345"/>
    <mergeCell ref="BL345:BP345"/>
    <mergeCell ref="CH345:CL345"/>
    <mergeCell ref="C346:AR349"/>
    <mergeCell ref="AW346:CL349"/>
    <mergeCell ref="CH341:CL341"/>
    <mergeCell ref="L342:O342"/>
    <mergeCell ref="BF342:BI342"/>
    <mergeCell ref="R343:V343"/>
    <mergeCell ref="BL343:BP343"/>
    <mergeCell ref="L340:O340"/>
    <mergeCell ref="R340:U340"/>
    <mergeCell ref="BF340:BI340"/>
    <mergeCell ref="BL340:BO340"/>
    <mergeCell ref="R341:V341"/>
    <mergeCell ref="AN341:AR341"/>
    <mergeCell ref="BL341:BP341"/>
    <mergeCell ref="BU359:CL359"/>
    <mergeCell ref="L360:O360"/>
    <mergeCell ref="AN360:AR360"/>
    <mergeCell ref="BF360:BI360"/>
    <mergeCell ref="CH360:CL360"/>
    <mergeCell ref="C359:H359"/>
    <mergeCell ref="R359:V359"/>
    <mergeCell ref="AA359:AR359"/>
    <mergeCell ref="AW359:BB359"/>
    <mergeCell ref="BL359:BP359"/>
    <mergeCell ref="C355:K356"/>
    <mergeCell ref="AW355:BE356"/>
    <mergeCell ref="C353:K354"/>
    <mergeCell ref="AW353:BE354"/>
    <mergeCell ref="L353:M354"/>
    <mergeCell ref="N353:X354"/>
    <mergeCell ref="Y353:AI355"/>
    <mergeCell ref="BF353:BG354"/>
    <mergeCell ref="BH353:BR354"/>
    <mergeCell ref="BS353:CC355"/>
    <mergeCell ref="L355:X356"/>
    <mergeCell ref="BF355:BR356"/>
    <mergeCell ref="Y356:AI356"/>
    <mergeCell ref="BS356:CC356"/>
    <mergeCell ref="AN363:AR363"/>
    <mergeCell ref="CH363:CL363"/>
    <mergeCell ref="AN364:AR364"/>
    <mergeCell ref="CH364:CL364"/>
    <mergeCell ref="L365:P365"/>
    <mergeCell ref="R365:V365"/>
    <mergeCell ref="BF365:BJ365"/>
    <mergeCell ref="BL361:BP361"/>
    <mergeCell ref="R362:V362"/>
    <mergeCell ref="AN362:AR362"/>
    <mergeCell ref="BL362:BP362"/>
    <mergeCell ref="CH362:CL362"/>
    <mergeCell ref="C361:H361"/>
    <mergeCell ref="L361:O361"/>
    <mergeCell ref="R361:V361"/>
    <mergeCell ref="AW361:BB361"/>
    <mergeCell ref="BF361:BI361"/>
    <mergeCell ref="L369:O369"/>
    <mergeCell ref="AN369:AR369"/>
    <mergeCell ref="BF369:BI369"/>
    <mergeCell ref="CH369:CL369"/>
    <mergeCell ref="L370:O370"/>
    <mergeCell ref="BF370:BI370"/>
    <mergeCell ref="CH367:CL367"/>
    <mergeCell ref="L368:P368"/>
    <mergeCell ref="R368:V368"/>
    <mergeCell ref="AN368:AR368"/>
    <mergeCell ref="BF368:BJ368"/>
    <mergeCell ref="BL368:BP368"/>
    <mergeCell ref="CH368:CL368"/>
    <mergeCell ref="L366:O366"/>
    <mergeCell ref="BF366:BI366"/>
    <mergeCell ref="L367:O367"/>
    <mergeCell ref="AN367:AR367"/>
    <mergeCell ref="BF367:BI367"/>
    <mergeCell ref="CH373:CL373"/>
    <mergeCell ref="L374:O374"/>
    <mergeCell ref="R374:U374"/>
    <mergeCell ref="BF374:BI374"/>
    <mergeCell ref="BL374:BO374"/>
    <mergeCell ref="L373:O373"/>
    <mergeCell ref="R373:U373"/>
    <mergeCell ref="AN373:AR373"/>
    <mergeCell ref="BF373:BI373"/>
    <mergeCell ref="BL373:BO373"/>
    <mergeCell ref="L371:P371"/>
    <mergeCell ref="R371:V371"/>
    <mergeCell ref="BF371:BJ371"/>
    <mergeCell ref="BL371:BP371"/>
    <mergeCell ref="L372:O372"/>
    <mergeCell ref="R372:U372"/>
    <mergeCell ref="BF372:BI372"/>
    <mergeCell ref="BL372:BO372"/>
    <mergeCell ref="R380:V380"/>
    <mergeCell ref="AN380:AR380"/>
    <mergeCell ref="BL380:BP380"/>
    <mergeCell ref="CH380:CL380"/>
    <mergeCell ref="C381:AR384"/>
    <mergeCell ref="AW381:CL384"/>
    <mergeCell ref="CH376:CL376"/>
    <mergeCell ref="L377:O377"/>
    <mergeCell ref="BF377:BI377"/>
    <mergeCell ref="R378:V378"/>
    <mergeCell ref="BL378:BP378"/>
    <mergeCell ref="L375:O375"/>
    <mergeCell ref="R375:U375"/>
    <mergeCell ref="BF375:BI375"/>
    <mergeCell ref="BL375:BO375"/>
    <mergeCell ref="R376:V376"/>
    <mergeCell ref="AN376:AR376"/>
    <mergeCell ref="BL376:BP376"/>
    <mergeCell ref="Y146:AI146"/>
    <mergeCell ref="BS146:CC146"/>
    <mergeCell ref="Y181:AI181"/>
    <mergeCell ref="BS181:CC181"/>
    <mergeCell ref="Y216:AI216"/>
    <mergeCell ref="BS216:CC216"/>
    <mergeCell ref="Y251:AI251"/>
    <mergeCell ref="BS251:CC251"/>
    <mergeCell ref="L73:M74"/>
    <mergeCell ref="N73:X74"/>
    <mergeCell ref="Y73:AI75"/>
    <mergeCell ref="BF73:BG74"/>
    <mergeCell ref="BH73:BR74"/>
    <mergeCell ref="BS73:CC75"/>
    <mergeCell ref="L75:X76"/>
    <mergeCell ref="BF75:BR76"/>
    <mergeCell ref="L108:M109"/>
    <mergeCell ref="N108:X109"/>
    <mergeCell ref="Y108:AI110"/>
    <mergeCell ref="BF108:BG109"/>
    <mergeCell ref="BH108:BR109"/>
    <mergeCell ref="BS108:CC110"/>
    <mergeCell ref="L110:X111"/>
    <mergeCell ref="BF110:BR111"/>
    <mergeCell ref="L230:O230"/>
    <mergeCell ref="L229:O229"/>
    <mergeCell ref="AN229:AR229"/>
    <mergeCell ref="BF229:BI229"/>
    <mergeCell ref="L231:P231"/>
    <mergeCell ref="L185:O185"/>
    <mergeCell ref="AN185:AR185"/>
    <mergeCell ref="BF185:BI185"/>
    <mergeCell ref="C423:K424"/>
    <mergeCell ref="L423:M424"/>
    <mergeCell ref="N423:X424"/>
    <mergeCell ref="Y423:AI425"/>
    <mergeCell ref="AW423:BE424"/>
    <mergeCell ref="BF423:BG424"/>
    <mergeCell ref="BH423:BR424"/>
    <mergeCell ref="BS423:CC425"/>
    <mergeCell ref="C425:K426"/>
    <mergeCell ref="L425:X426"/>
    <mergeCell ref="AW425:BE426"/>
    <mergeCell ref="BF425:BR426"/>
    <mergeCell ref="Y426:AI426"/>
    <mergeCell ref="BS426:CC426"/>
    <mergeCell ref="C429:H429"/>
    <mergeCell ref="R429:V429"/>
    <mergeCell ref="AA429:AR429"/>
    <mergeCell ref="AW429:BB429"/>
    <mergeCell ref="BL429:BP429"/>
    <mergeCell ref="BU429:CL429"/>
    <mergeCell ref="L430:O430"/>
    <mergeCell ref="AN430:AR430"/>
    <mergeCell ref="BF430:BI430"/>
    <mergeCell ref="CH430:CL430"/>
    <mergeCell ref="C431:H431"/>
    <mergeCell ref="L431:O431"/>
    <mergeCell ref="R431:V431"/>
    <mergeCell ref="AW431:BB431"/>
    <mergeCell ref="BF431:BI431"/>
    <mergeCell ref="BL431:BP431"/>
    <mergeCell ref="R432:V432"/>
    <mergeCell ref="AN432:AR432"/>
    <mergeCell ref="BL432:BP432"/>
    <mergeCell ref="CH432:CL432"/>
    <mergeCell ref="AN433:AR433"/>
    <mergeCell ref="CH433:CL433"/>
    <mergeCell ref="AN434:AR434"/>
    <mergeCell ref="CH434:CL434"/>
    <mergeCell ref="L435:P435"/>
    <mergeCell ref="R435:V435"/>
    <mergeCell ref="BF435:BJ435"/>
    <mergeCell ref="L436:O436"/>
    <mergeCell ref="BF436:BI436"/>
    <mergeCell ref="L437:O437"/>
    <mergeCell ref="AN437:AR437"/>
    <mergeCell ref="BF437:BI437"/>
    <mergeCell ref="CH437:CL437"/>
    <mergeCell ref="L438:P438"/>
    <mergeCell ref="R438:V438"/>
    <mergeCell ref="AN438:AR438"/>
    <mergeCell ref="BF438:BJ438"/>
    <mergeCell ref="BL438:BP438"/>
    <mergeCell ref="CH438:CL438"/>
    <mergeCell ref="L439:O439"/>
    <mergeCell ref="AN439:AR439"/>
    <mergeCell ref="BF439:BI439"/>
    <mergeCell ref="CH439:CL439"/>
    <mergeCell ref="L440:O440"/>
    <mergeCell ref="BF440:BI440"/>
    <mergeCell ref="L441:P441"/>
    <mergeCell ref="R441:V441"/>
    <mergeCell ref="BF441:BJ441"/>
    <mergeCell ref="BL441:BP441"/>
    <mergeCell ref="L442:O442"/>
    <mergeCell ref="R442:U442"/>
    <mergeCell ref="BF442:BI442"/>
    <mergeCell ref="BL442:BO442"/>
    <mergeCell ref="L443:O443"/>
    <mergeCell ref="R443:U443"/>
    <mergeCell ref="AN443:AR443"/>
    <mergeCell ref="BF443:BI443"/>
    <mergeCell ref="BL443:BO443"/>
    <mergeCell ref="CH443:CL443"/>
    <mergeCell ref="L444:O444"/>
    <mergeCell ref="R444:U444"/>
    <mergeCell ref="BF444:BI444"/>
    <mergeCell ref="BL444:BO444"/>
    <mergeCell ref="L445:O445"/>
    <mergeCell ref="R445:U445"/>
    <mergeCell ref="BF445:BI445"/>
    <mergeCell ref="BL445:BO445"/>
    <mergeCell ref="R446:V446"/>
    <mergeCell ref="AN446:AR446"/>
    <mergeCell ref="BL446:BP446"/>
    <mergeCell ref="CH446:CL446"/>
    <mergeCell ref="L447:O447"/>
    <mergeCell ref="BF447:BI447"/>
    <mergeCell ref="R448:V448"/>
    <mergeCell ref="BL448:BP448"/>
    <mergeCell ref="R450:V450"/>
    <mergeCell ref="AN450:AR450"/>
    <mergeCell ref="BL450:BP450"/>
    <mergeCell ref="CH450:CL450"/>
    <mergeCell ref="C451:AR454"/>
    <mergeCell ref="AW451:CL454"/>
    <mergeCell ref="C458:K459"/>
    <mergeCell ref="L458:M459"/>
    <mergeCell ref="N458:X459"/>
    <mergeCell ref="Y458:AI460"/>
    <mergeCell ref="AW458:BE459"/>
    <mergeCell ref="BF458:BG459"/>
    <mergeCell ref="BH458:BR459"/>
    <mergeCell ref="BS458:CC460"/>
    <mergeCell ref="C460:K461"/>
    <mergeCell ref="L460:X461"/>
    <mergeCell ref="AW460:BE461"/>
    <mergeCell ref="BF460:BR461"/>
    <mergeCell ref="Y461:AI461"/>
    <mergeCell ref="BS461:CC461"/>
    <mergeCell ref="C464:H464"/>
    <mergeCell ref="R464:V464"/>
    <mergeCell ref="AA464:AR464"/>
    <mergeCell ref="AW464:BB464"/>
    <mergeCell ref="BL464:BP464"/>
    <mergeCell ref="BU464:CL464"/>
    <mergeCell ref="L465:O465"/>
    <mergeCell ref="AN465:AR465"/>
    <mergeCell ref="BF465:BI465"/>
    <mergeCell ref="CH465:CL465"/>
    <mergeCell ref="C466:H466"/>
    <mergeCell ref="L466:O466"/>
    <mergeCell ref="R466:V466"/>
    <mergeCell ref="AW466:BB466"/>
    <mergeCell ref="BF466:BI466"/>
    <mergeCell ref="BL466:BP466"/>
    <mergeCell ref="R467:V467"/>
    <mergeCell ref="AN467:AR467"/>
    <mergeCell ref="BL467:BP467"/>
    <mergeCell ref="CH467:CL467"/>
    <mergeCell ref="AN468:AR468"/>
    <mergeCell ref="CH468:CL468"/>
    <mergeCell ref="AN469:AR469"/>
    <mergeCell ref="CH469:CL469"/>
    <mergeCell ref="L470:P470"/>
    <mergeCell ref="R470:V470"/>
    <mergeCell ref="BF470:BJ470"/>
    <mergeCell ref="L471:O471"/>
    <mergeCell ref="BF471:BI471"/>
    <mergeCell ref="L472:O472"/>
    <mergeCell ref="AN472:AR472"/>
    <mergeCell ref="BF472:BI472"/>
    <mergeCell ref="CH472:CL472"/>
    <mergeCell ref="L473:P473"/>
    <mergeCell ref="R473:V473"/>
    <mergeCell ref="AN473:AR473"/>
    <mergeCell ref="BF473:BJ473"/>
    <mergeCell ref="BL473:BP473"/>
    <mergeCell ref="CH473:CL473"/>
    <mergeCell ref="L474:O474"/>
    <mergeCell ref="AN474:AR474"/>
    <mergeCell ref="BF474:BI474"/>
    <mergeCell ref="CH474:CL474"/>
    <mergeCell ref="L475:O475"/>
    <mergeCell ref="BF475:BI475"/>
    <mergeCell ref="L476:P476"/>
    <mergeCell ref="R476:V476"/>
    <mergeCell ref="BF476:BJ476"/>
    <mergeCell ref="BL476:BP476"/>
    <mergeCell ref="L477:O477"/>
    <mergeCell ref="R477:U477"/>
    <mergeCell ref="BF477:BI477"/>
    <mergeCell ref="BL477:BO477"/>
    <mergeCell ref="L478:O478"/>
    <mergeCell ref="R478:U478"/>
    <mergeCell ref="AN478:AR478"/>
    <mergeCell ref="BF478:BI478"/>
    <mergeCell ref="BL478:BO478"/>
    <mergeCell ref="CH478:CL478"/>
    <mergeCell ref="L479:O479"/>
    <mergeCell ref="R479:U479"/>
    <mergeCell ref="BF479:BI479"/>
    <mergeCell ref="BL479:BO479"/>
    <mergeCell ref="L480:O480"/>
    <mergeCell ref="R480:U480"/>
    <mergeCell ref="BF480:BI480"/>
    <mergeCell ref="BL480:BO480"/>
    <mergeCell ref="R481:V481"/>
    <mergeCell ref="AN481:AR481"/>
    <mergeCell ref="BL481:BP481"/>
    <mergeCell ref="CH481:CL481"/>
    <mergeCell ref="L482:O482"/>
    <mergeCell ref="BF482:BI482"/>
    <mergeCell ref="R483:V483"/>
    <mergeCell ref="BL483:BP483"/>
    <mergeCell ref="R485:V485"/>
    <mergeCell ref="AN485:AR485"/>
    <mergeCell ref="BL485:BP485"/>
    <mergeCell ref="CH485:CL485"/>
    <mergeCell ref="C486:AR489"/>
    <mergeCell ref="AW486:CL489"/>
  </mergeCells>
  <printOptions horizontalCentered="1" verticalCentered="1"/>
  <pageMargins left="0" right="0" top="0" bottom="0" header="0" footer="0"/>
  <pageSetup paperSize="5" scale="62" orientation="landscape" r:id="rId1"/>
  <rowBreaks count="8" manualBreakCount="8">
    <brk id="70" max="85" man="1"/>
    <brk id="140" max="85" man="1"/>
    <brk id="210" max="85" man="1"/>
    <brk id="280" max="85" man="1"/>
    <brk id="350" max="85" man="1"/>
    <brk id="420" max="85" man="1"/>
    <brk id="490" max="85" man="1"/>
    <brk id="560" max="8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1-15</vt:lpstr>
      <vt:lpstr>16-31</vt:lpstr>
      <vt:lpstr>July 1 to 15, 2018</vt:lpstr>
      <vt:lpstr>Payroll</vt:lpstr>
      <vt:lpstr>Payslip</vt:lpstr>
      <vt:lpstr>'July 1 to 15, 2018'!Print_Area</vt:lpstr>
      <vt:lpstr>Payroll!Print_Area</vt:lpstr>
      <vt:lpstr>Payslip!Print_Area</vt:lpstr>
      <vt:lpstr>Payroll!Print_Titles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SVE14133CVP</dc:creator>
  <cp:lastModifiedBy>Teofilo Navarro</cp:lastModifiedBy>
  <cp:lastPrinted>2018-06-21T06:49:52Z</cp:lastPrinted>
  <dcterms:created xsi:type="dcterms:W3CDTF">2014-05-12T13:21:22Z</dcterms:created>
  <dcterms:modified xsi:type="dcterms:W3CDTF">2018-12-04T03:55:19Z</dcterms:modified>
</cp:coreProperties>
</file>