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 i="1" l="1"/>
  <c r="S12" i="1"/>
  <c r="L26" i="1"/>
  <c r="K26" i="1"/>
  <c r="J26" i="1"/>
  <c r="H26" i="1"/>
  <c r="F26" i="1"/>
  <c r="D26" i="1"/>
  <c r="I26" i="1"/>
  <c r="E26" i="1"/>
  <c r="E4" i="2" l="1"/>
  <c r="E5" i="2"/>
  <c r="E6" i="2"/>
  <c r="E7" i="2"/>
  <c r="E8" i="2"/>
  <c r="E9" i="2"/>
  <c r="E10" i="2"/>
  <c r="E11" i="2"/>
  <c r="E12" i="2"/>
  <c r="E3" i="2"/>
  <c r="D3" i="2"/>
  <c r="D4" i="2"/>
  <c r="D5" i="2"/>
  <c r="D6" i="2"/>
  <c r="D7" i="2"/>
  <c r="D8" i="2"/>
  <c r="D9" i="2"/>
  <c r="D10" i="2"/>
  <c r="D11" i="2"/>
  <c r="D12" i="2"/>
  <c r="D2" i="2"/>
  <c r="L25" i="1" l="1"/>
  <c r="K25" i="1"/>
  <c r="J25" i="1"/>
  <c r="H25" i="1"/>
  <c r="F25" i="1"/>
  <c r="D25" i="1"/>
  <c r="I25" i="1"/>
  <c r="E25" i="1"/>
  <c r="S15" i="1" l="1"/>
  <c r="S10" i="1"/>
  <c r="S11" i="1" s="1"/>
  <c r="L24" i="1"/>
  <c r="K24" i="1"/>
  <c r="J24" i="1"/>
  <c r="H24" i="1"/>
  <c r="F24" i="1"/>
  <c r="D24" i="1"/>
  <c r="I24" i="1"/>
  <c r="E24" i="1"/>
  <c r="S3" i="1" l="1"/>
  <c r="H23" i="1"/>
  <c r="D23" i="1"/>
  <c r="I23" i="1"/>
  <c r="E23" i="1"/>
  <c r="H22" i="1" l="1"/>
  <c r="D22" i="1"/>
  <c r="I22" i="1"/>
  <c r="J23" i="1" s="1"/>
  <c r="L23" i="1" s="1"/>
  <c r="E22" i="1"/>
  <c r="F23" i="1" s="1"/>
  <c r="K23" i="1" l="1"/>
  <c r="H21" i="1"/>
  <c r="D21" i="1"/>
  <c r="I21" i="1"/>
  <c r="J22" i="1" s="1"/>
  <c r="L22" i="1" s="1"/>
  <c r="E21" i="1"/>
  <c r="F22" i="1" s="1"/>
  <c r="K22" i="1" l="1"/>
  <c r="H20" i="1"/>
  <c r="D20" i="1"/>
  <c r="I20" i="1"/>
  <c r="E20" i="1"/>
  <c r="F21" i="1" s="1"/>
  <c r="J21" i="1" l="1"/>
  <c r="L21" i="1" s="1"/>
  <c r="H19" i="1"/>
  <c r="D19" i="1"/>
  <c r="I19" i="1"/>
  <c r="J20" i="1" s="1"/>
  <c r="E19" i="1"/>
  <c r="F20" i="1" s="1"/>
  <c r="K20" i="1" s="1"/>
  <c r="L20" i="1" l="1"/>
  <c r="K21" i="1"/>
  <c r="H18" i="1"/>
  <c r="D18" i="1"/>
  <c r="I18" i="1"/>
  <c r="J19" i="1" s="1"/>
  <c r="E18" i="1"/>
  <c r="J18" i="1" l="1"/>
  <c r="F19" i="1"/>
  <c r="K19" i="1" s="1"/>
  <c r="H17" i="1"/>
  <c r="D17" i="1"/>
  <c r="I17" i="1"/>
  <c r="E17" i="1"/>
  <c r="F18" i="1" s="1"/>
  <c r="K18" i="1" l="1"/>
  <c r="L19" i="1"/>
  <c r="L18" i="1"/>
  <c r="H16" i="1"/>
  <c r="D16" i="1"/>
  <c r="I16" i="1"/>
  <c r="J17" i="1" s="1"/>
  <c r="E16" i="1"/>
  <c r="F17" i="1" s="1"/>
  <c r="K17" i="1" s="1"/>
  <c r="L17" i="1" l="1"/>
  <c r="H15" i="1"/>
  <c r="D15" i="1"/>
  <c r="I15" i="1"/>
  <c r="E15" i="1"/>
  <c r="F16" i="1" l="1"/>
  <c r="J16" i="1"/>
  <c r="H14" i="1"/>
  <c r="D14" i="1"/>
  <c r="I14" i="1"/>
  <c r="J15" i="1" s="1"/>
  <c r="E14" i="1"/>
  <c r="F15" i="1" s="1"/>
  <c r="K15" i="1" s="1"/>
  <c r="L16" i="1" l="1"/>
  <c r="L15" i="1"/>
  <c r="K16" i="1"/>
  <c r="H13" i="1"/>
  <c r="D13" i="1"/>
  <c r="I13" i="1"/>
  <c r="J14" i="1" s="1"/>
  <c r="L14" i="1" s="1"/>
  <c r="E13" i="1"/>
  <c r="F14" i="1" s="1"/>
  <c r="K14" i="1" l="1"/>
  <c r="H12" i="1"/>
  <c r="D12" i="1"/>
  <c r="I12" i="1"/>
  <c r="J13" i="1" s="1"/>
  <c r="E12" i="1"/>
  <c r="F13" i="1" s="1"/>
  <c r="L13" i="1" l="1"/>
  <c r="K13" i="1"/>
  <c r="H11" i="1"/>
  <c r="D11" i="1"/>
  <c r="I11" i="1"/>
  <c r="J12" i="1" s="1"/>
  <c r="E11" i="1"/>
  <c r="F12" i="1" s="1"/>
  <c r="L12" i="1" l="1"/>
  <c r="K12" i="1"/>
  <c r="H10" i="1"/>
  <c r="D10" i="1"/>
  <c r="I10" i="1"/>
  <c r="J11" i="1" s="1"/>
  <c r="L11" i="1" s="1"/>
  <c r="E10" i="1"/>
  <c r="F11" i="1" s="1"/>
  <c r="K11" i="1" l="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S16" i="1"/>
  <c r="S4" i="1" l="1"/>
  <c r="I3" i="1"/>
  <c r="H3" i="1"/>
  <c r="E3" i="1"/>
  <c r="D3" i="1"/>
  <c r="I2" i="1"/>
  <c r="E2" i="1"/>
  <c r="F3" i="1" l="1"/>
  <c r="F4" i="1"/>
  <c r="J3" i="1"/>
  <c r="J4" i="1"/>
  <c r="L4" i="1" l="1"/>
  <c r="S5" i="1"/>
  <c r="S22" i="1" s="1"/>
  <c r="S23" i="1" s="1"/>
  <c r="S6" i="1"/>
  <c r="L3" i="1"/>
  <c r="K4" i="1"/>
  <c r="K3" i="1"/>
  <c r="S7" i="1" l="1"/>
  <c r="S18" i="1" s="1"/>
  <c r="S24" i="1"/>
  <c r="S25" i="1" s="1"/>
  <c r="S8" i="1"/>
  <c r="S19"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R5" authorId="0" shapeId="0">
      <text>
        <r>
          <rPr>
            <b/>
            <sz val="9"/>
            <color indexed="81"/>
            <rFont val="Tahoma"/>
            <charset val="1"/>
          </rPr>
          <t>James Ryan:</t>
        </r>
        <r>
          <rPr>
            <sz val="9"/>
            <color indexed="81"/>
            <rFont val="Tahoma"/>
            <charset val="1"/>
          </rPr>
          <t xml:space="preserve">
5-day rolling average - must update to 7 days when available</t>
        </r>
      </text>
    </comment>
    <comment ref="R6" authorId="0" shapeId="0">
      <text>
        <r>
          <rPr>
            <b/>
            <sz val="9"/>
            <color indexed="81"/>
            <rFont val="Tahoma"/>
            <charset val="1"/>
          </rPr>
          <t>James Ryan:</t>
        </r>
        <r>
          <rPr>
            <sz val="9"/>
            <color indexed="81"/>
            <rFont val="Tahoma"/>
            <charset val="1"/>
          </rPr>
          <t xml:space="preserve">
5-day rolling average - must update to 7 days when available</t>
        </r>
      </text>
    </comment>
    <comment ref="R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R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R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R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R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R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R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R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<sst xmlns="http://schemas.openxmlformats.org/spreadsheetml/2006/main" count="38" uniqueCount="38">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</sst>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tabSelected="1" topLeftCell="A7" workbookViewId="0">
      <selection activeCell="S14" sqref="S14"/>
    </sheetView>
  </sheetViews>
  <sheetFormatPr defaultRowHeight="14.4" x14ac:dyDescent="0.3"/>
  <cols>
    <col min="2" max="4" width="8.88671875" customWidth="1"/>
    <col min="18" max="18" width="44.21875" customWidth="1"/>
    <col min="19" max="19" width="13.6640625" customWidth="1"/>
  </cols>
  <sheetData>
    <row r="1" spans="1:19" x14ac:dyDescent="0.3">
      <c r="A1" s="2" t="s">
        <v>0</v>
      </c>
      <c r="B1" s="3" t="s">
        <v>1</v>
      </c>
      <c r="C1" s="3" t="s">
        <v>5</v>
      </c>
      <c r="D1" s="3" t="s">
        <v>11</v>
      </c>
      <c r="E1" s="3" t="s">
        <v>3</v>
      </c>
      <c r="F1" s="3" t="s">
        <v>6</v>
      </c>
      <c r="G1" s="3" t="s">
        <v>2</v>
      </c>
      <c r="H1" s="3" t="s">
        <v>12</v>
      </c>
      <c r="I1" s="3" t="s">
        <v>4</v>
      </c>
      <c r="J1" s="3" t="s">
        <v>7</v>
      </c>
      <c r="K1" s="3" t="s">
        <v>8</v>
      </c>
      <c r="L1" s="4" t="s">
        <v>9</v>
      </c>
    </row>
    <row r="2" spans="1:19" x14ac:dyDescent="0.3">
      <c r="A2" s="1">
        <v>44222</v>
      </c>
      <c r="B2">
        <v>1.27</v>
      </c>
      <c r="C2">
        <v>6.2</v>
      </c>
      <c r="E2">
        <f t="shared" ref="E2:E26" si="0">328.2*(C2/100)</f>
        <v>20.348399999999998</v>
      </c>
      <c r="G2">
        <v>1.1000000000000001</v>
      </c>
      <c r="I2">
        <f t="shared" ref="I2:I26" si="1">328.2*(G2/100)</f>
        <v>3.6102000000000003</v>
      </c>
      <c r="R2" s="12" t="s">
        <v>22</v>
      </c>
      <c r="S2" s="15">
        <v>44377</v>
      </c>
    </row>
    <row r="3" spans="1:19" x14ac:dyDescent="0.3">
      <c r="A3" s="1">
        <v>44223</v>
      </c>
      <c r="B3">
        <v>1.21</v>
      </c>
      <c r="C3">
        <v>6.5</v>
      </c>
      <c r="D3">
        <f t="shared" ref="D3:D18" si="2">C3-C2</f>
        <v>0.29999999999999982</v>
      </c>
      <c r="E3">
        <f t="shared" si="0"/>
        <v>21.332999999999998</v>
      </c>
      <c r="F3">
        <f t="shared" ref="F3:F26" si="3">E3-E2</f>
        <v>0.98460000000000036</v>
      </c>
      <c r="G3">
        <v>1.2</v>
      </c>
      <c r="H3">
        <f t="shared" ref="H3:H26" si="4">G3-G2</f>
        <v>9.9999999999999867E-2</v>
      </c>
      <c r="I3">
        <f t="shared" si="1"/>
        <v>3.9384000000000001</v>
      </c>
      <c r="J3">
        <f t="shared" ref="J3:J26" si="5">I3-I2</f>
        <v>0.32819999999999983</v>
      </c>
      <c r="K3">
        <f t="shared" ref="K3:K4" si="6">F3/(F3+J3)</f>
        <v>0.75000000000000022</v>
      </c>
      <c r="L3">
        <f t="shared" ref="L3:L4" si="7">J3/(F3+J3)</f>
        <v>0.24999999999999983</v>
      </c>
      <c r="R3" s="12" t="s">
        <v>23</v>
      </c>
      <c r="S3" s="13">
        <f ca="1">_xlfn.DAYS(S2,TODAY())</f>
        <v>130</v>
      </c>
    </row>
    <row r="4" spans="1:19"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R4" s="12" t="s">
        <v>10</v>
      </c>
      <c r="S4" s="14">
        <f ca="1">OFFSET(B1,COUNTA(B:B)-1,0)</f>
        <v>1.49</v>
      </c>
    </row>
    <row r="5" spans="1:19"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26" si="8">F5/(F5+J5)</f>
        <v>0.7999999999999996</v>
      </c>
      <c r="L5">
        <f t="shared" ref="L5:L26" si="9">J5/(F5+J5)</f>
        <v>0.20000000000000043</v>
      </c>
      <c r="R5" s="12" t="s">
        <v>13</v>
      </c>
      <c r="S5" s="14">
        <f ca="1">AVERAGE(OFFSET(OFFSET(F2,COUNTA(F:F)-1,0),0,0,-7,1))</f>
        <v>0.70328571428571451</v>
      </c>
    </row>
    <row r="6" spans="1:19"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R6" s="12" t="s">
        <v>14</v>
      </c>
      <c r="S6" s="14">
        <f ca="1">AVERAGE(OFFSET(OFFSET(J2,COUNTA(J:J)-1,0),0,0,-7,1))</f>
        <v>0.65640000000000021</v>
      </c>
    </row>
    <row r="7" spans="1:19"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R7" s="12" t="s">
        <v>24</v>
      </c>
      <c r="S7" s="14">
        <f ca="1">((OFFSET(E2,COUNTA(E:E)-1,0))+(S5*S3))*100/328.2</f>
        <v>27.857142857142865</v>
      </c>
    </row>
    <row r="8" spans="1:19"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R8" s="12" t="s">
        <v>25</v>
      </c>
      <c r="S8" s="14">
        <f ca="1">((OFFSET(I2,COUNTA(I:I)-1,0))+(S6*S3))*100/328.2</f>
        <v>26.000000000000007</v>
      </c>
    </row>
    <row r="9" spans="1:19"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9"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R10" s="7" t="s">
        <v>29</v>
      </c>
      <c r="S10" s="16">
        <f ca="1">TODAY()-14</f>
        <v>44233</v>
      </c>
    </row>
    <row r="11" spans="1:19"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R11" s="7" t="s">
        <v>28</v>
      </c>
      <c r="S11" s="16">
        <f ca="1">S10-(7*16)</f>
        <v>44121</v>
      </c>
    </row>
    <row r="12" spans="1:19"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R12" s="7" t="s">
        <v>30</v>
      </c>
      <c r="S12" s="8">
        <f>26.835-8.113</f>
        <v>18.722000000000001</v>
      </c>
    </row>
    <row r="13" spans="1:19"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R13" s="7" t="s">
        <v>31</v>
      </c>
      <c r="S13" s="8">
        <f>0.459-0.218</f>
        <v>0.24100000000000002</v>
      </c>
    </row>
    <row r="14" spans="1:19"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R14" s="7" t="s">
        <v>32</v>
      </c>
      <c r="S14" s="8">
        <v>50</v>
      </c>
    </row>
    <row r="15" spans="1:19"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R15" s="7" t="s">
        <v>15</v>
      </c>
      <c r="S15" s="8">
        <f>(S12-S13)/(100/S14)</f>
        <v>9.2405000000000008</v>
      </c>
    </row>
    <row r="16" spans="1:19"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R16" s="7" t="s">
        <v>16</v>
      </c>
      <c r="S16" s="8">
        <f>S15*100/328.2</f>
        <v>2.8155088360755638</v>
      </c>
    </row>
    <row r="17" spans="1:19"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9"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R18" s="5" t="s">
        <v>26</v>
      </c>
      <c r="S18" s="6">
        <f ca="1">S7+S16</f>
        <v>30.672651693218427</v>
      </c>
    </row>
    <row r="19" spans="1:19" x14ac:dyDescent="0.3">
      <c r="A19" s="1">
        <v>44239</v>
      </c>
      <c r="B19">
        <v>1.66</v>
      </c>
      <c r="C19">
        <v>11.2</v>
      </c>
      <c r="D19">
        <f t="shared" ref="D19:D26"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R19" s="5" t="s">
        <v>27</v>
      </c>
      <c r="S19" s="6">
        <f ca="1">S8+S16</f>
        <v>28.815508836075573</v>
      </c>
    </row>
    <row r="20" spans="1:19"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9"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R21" s="9" t="s">
        <v>21</v>
      </c>
      <c r="S21" s="10">
        <v>75</v>
      </c>
    </row>
    <row r="22" spans="1:19"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R22" s="9" t="s">
        <v>17</v>
      </c>
      <c r="S22" s="10">
        <f ca="1">ROUND((S21-OFFSET(C1,COUNTA(C:C)-1,0))/(S5*100/328.2),0)</f>
        <v>291</v>
      </c>
    </row>
    <row r="23" spans="1:19"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R23" s="9" t="s">
        <v>19</v>
      </c>
      <c r="S23" s="11">
        <f ca="1">TODAY()+S22</f>
        <v>44538</v>
      </c>
    </row>
    <row r="24" spans="1:19"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R24" s="9" t="s">
        <v>18</v>
      </c>
      <c r="S24" s="10">
        <f ca="1">ROUND((S21-OFFSET(G2,COUNTA(G:G)-7,0))/(S6*100/328.2),0)</f>
        <v>353</v>
      </c>
    </row>
    <row r="25" spans="1:19"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R25" s="9" t="s">
        <v>20</v>
      </c>
      <c r="S25" s="11">
        <f ca="1">TODAY()+S24</f>
        <v>44600</v>
      </c>
    </row>
    <row r="26" spans="1:19"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9" x14ac:dyDescent="0.3">
      <c r="A27" s="1">
        <v>44247</v>
      </c>
    </row>
    <row r="28" spans="1:19" x14ac:dyDescent="0.3">
      <c r="A28" s="1">
        <v>44248</v>
      </c>
    </row>
    <row r="29" spans="1:19" x14ac:dyDescent="0.3">
      <c r="A29" s="1">
        <v>44249</v>
      </c>
    </row>
    <row r="30" spans="1:19" x14ac:dyDescent="0.3">
      <c r="A30" s="1">
        <v>44250</v>
      </c>
    </row>
    <row r="31" spans="1:19" x14ac:dyDescent="0.3">
      <c r="A31" s="1">
        <v>44251</v>
      </c>
    </row>
    <row r="32" spans="1:19" x14ac:dyDescent="0.3">
      <c r="A32" s="1">
        <v>44252</v>
      </c>
    </row>
    <row r="33" spans="1:1" x14ac:dyDescent="0.3">
      <c r="A33" s="1">
        <v>44253</v>
      </c>
    </row>
    <row r="34" spans="1:1" x14ac:dyDescent="0.3">
      <c r="A34" s="1">
        <v>44254</v>
      </c>
    </row>
    <row r="35" spans="1:1" x14ac:dyDescent="0.3">
      <c r="A35" s="1">
        <v>44255</v>
      </c>
    </row>
    <row r="36" spans="1:1" x14ac:dyDescent="0.3">
      <c r="A36" s="1">
        <v>44256</v>
      </c>
    </row>
    <row r="37" spans="1:1" x14ac:dyDescent="0.3">
      <c r="A37" s="1">
        <v>44257</v>
      </c>
    </row>
    <row r="38" spans="1:1" x14ac:dyDescent="0.3">
      <c r="A38" s="1">
        <v>44258</v>
      </c>
    </row>
    <row r="39" spans="1:1" x14ac:dyDescent="0.3">
      <c r="A39" s="1">
        <v>44259</v>
      </c>
    </row>
    <row r="40" spans="1:1" x14ac:dyDescent="0.3">
      <c r="A40" s="1">
        <v>44260</v>
      </c>
    </row>
    <row r="41" spans="1:1" x14ac:dyDescent="0.3">
      <c r="A41" s="1">
        <v>44261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2"/>
  <sheetViews>
    <sheetView workbookViewId="0">
      <selection activeCell="E15" sqref="E15"/>
    </sheetView>
  </sheetViews>
  <sheetFormatPr defaultRowHeight="14.4" x14ac:dyDescent="0.3"/>
  <cols>
    <col min="1" max="1" width="14.44140625" customWidth="1"/>
    <col min="2" max="2" width="22.44140625" customWidth="1"/>
    <col min="3" max="3" width="26.33203125" customWidth="1"/>
    <col min="4" max="4" width="26.44140625" customWidth="1"/>
    <col min="5" max="5" width="20.77734375" customWidth="1"/>
  </cols>
  <sheetData>
    <row r="1" spans="1:5" x14ac:dyDescent="0.3">
      <c r="A1" s="17" t="s">
        <v>33</v>
      </c>
      <c r="B1" s="17" t="s">
        <v>34</v>
      </c>
      <c r="C1" s="17" t="s">
        <v>35</v>
      </c>
      <c r="D1" s="17" t="s">
        <v>36</v>
      </c>
      <c r="E1" s="17" t="s">
        <v>37</v>
      </c>
    </row>
    <row r="2" spans="1:5" x14ac:dyDescent="0.3">
      <c r="A2" s="18">
        <v>44179</v>
      </c>
      <c r="B2">
        <v>2980575</v>
      </c>
      <c r="D2">
        <f>B2+C2</f>
        <v>2980575</v>
      </c>
    </row>
    <row r="3" spans="1:5" x14ac:dyDescent="0.3">
      <c r="A3" s="18">
        <v>44186</v>
      </c>
      <c r="B3">
        <v>2071875</v>
      </c>
      <c r="C3">
        <v>5990000</v>
      </c>
      <c r="D3">
        <f t="shared" ref="D3:D12" si="0">B3+C3</f>
        <v>8061875</v>
      </c>
      <c r="E3">
        <f>(D3-D2)*100/D2</f>
        <v>170.48052808602367</v>
      </c>
    </row>
    <row r="4" spans="1:5" x14ac:dyDescent="0.3">
      <c r="A4" s="18">
        <v>44193</v>
      </c>
      <c r="B4">
        <v>2643225</v>
      </c>
      <c r="C4">
        <v>2047300</v>
      </c>
      <c r="D4">
        <f t="shared" si="0"/>
        <v>4690525</v>
      </c>
      <c r="E4">
        <f t="shared" ref="E4:E12" si="1">(D4-D3)*100/D3</f>
        <v>-41.818435537638578</v>
      </c>
    </row>
    <row r="5" spans="1:5" x14ac:dyDescent="0.3">
      <c r="A5" s="18">
        <v>44200</v>
      </c>
      <c r="B5">
        <v>2131350</v>
      </c>
      <c r="C5">
        <v>2104400</v>
      </c>
      <c r="D5">
        <f t="shared" si="0"/>
        <v>4235750</v>
      </c>
      <c r="E5">
        <f t="shared" si="1"/>
        <v>-9.6956097664973537</v>
      </c>
    </row>
    <row r="6" spans="1:5" x14ac:dyDescent="0.3">
      <c r="A6" s="18">
        <v>44206</v>
      </c>
      <c r="B6">
        <v>2084550</v>
      </c>
      <c r="C6">
        <v>2064400</v>
      </c>
      <c r="D6">
        <f t="shared" si="0"/>
        <v>4148950</v>
      </c>
      <c r="E6">
        <f t="shared" si="1"/>
        <v>-2.0492238682641797</v>
      </c>
    </row>
    <row r="7" spans="1:5" x14ac:dyDescent="0.3">
      <c r="A7" s="18">
        <v>44214</v>
      </c>
      <c r="B7">
        <v>2149875</v>
      </c>
      <c r="C7">
        <v>2150000</v>
      </c>
      <c r="D7">
        <f t="shared" si="0"/>
        <v>4299875</v>
      </c>
      <c r="E7">
        <f t="shared" si="1"/>
        <v>3.6376673616216153</v>
      </c>
    </row>
    <row r="8" spans="1:5" x14ac:dyDescent="0.3">
      <c r="A8" s="18">
        <v>44221</v>
      </c>
      <c r="B8">
        <v>2149875</v>
      </c>
      <c r="C8">
        <v>2150000</v>
      </c>
      <c r="D8">
        <f t="shared" si="0"/>
        <v>4299875</v>
      </c>
      <c r="E8">
        <f t="shared" si="1"/>
        <v>0</v>
      </c>
    </row>
    <row r="9" spans="1:5" x14ac:dyDescent="0.3">
      <c r="A9" s="18">
        <v>44228</v>
      </c>
      <c r="B9">
        <v>2204475</v>
      </c>
      <c r="C9">
        <v>2913400</v>
      </c>
      <c r="D9">
        <f t="shared" si="0"/>
        <v>5117875</v>
      </c>
      <c r="E9">
        <f t="shared" si="1"/>
        <v>19.023808831652083</v>
      </c>
    </row>
    <row r="10" spans="1:5" x14ac:dyDescent="0.3">
      <c r="A10" s="18">
        <v>44235</v>
      </c>
      <c r="B10">
        <v>2149875</v>
      </c>
      <c r="C10">
        <v>3430000</v>
      </c>
      <c r="D10">
        <f t="shared" si="0"/>
        <v>5579875</v>
      </c>
      <c r="E10">
        <f t="shared" si="1"/>
        <v>9.0271841340400076</v>
      </c>
    </row>
    <row r="11" spans="1:5" x14ac:dyDescent="0.3">
      <c r="A11" s="18">
        <v>44242</v>
      </c>
      <c r="B11">
        <v>2149875</v>
      </c>
      <c r="C11">
        <v>3352000</v>
      </c>
      <c r="D11">
        <f t="shared" si="0"/>
        <v>5501875</v>
      </c>
      <c r="E11">
        <f t="shared" si="1"/>
        <v>-1.3978807768991242</v>
      </c>
    </row>
    <row r="12" spans="1:5" x14ac:dyDescent="0.3">
      <c r="A12" s="18">
        <v>44249</v>
      </c>
      <c r="B12">
        <v>3400020</v>
      </c>
      <c r="C12">
        <v>3350000</v>
      </c>
      <c r="D12">
        <f t="shared" si="0"/>
        <v>6750020</v>
      </c>
      <c r="E12">
        <f t="shared" si="1"/>
        <v>22.685811655117572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2021-02-20T14:48:38Z</dcterms:modified>
</cp:coreProperties>
</file>