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6275" windowHeight="9015"/>
  </bookViews>
  <sheets>
    <sheet name="Ownership" sheetId="2" r:id="rId1"/>
    <sheet name="Driving" sheetId="3" r:id="rId2"/>
  </sheets>
  <definedNames>
    <definedName name="CarCost">Ownership!$B$8</definedName>
    <definedName name="CarResale">Ownership!$B$12</definedName>
    <definedName name="CostPerGallon">Ownership!$B$31</definedName>
    <definedName name="Days">Driving!$B$5</definedName>
    <definedName name="Hours">Driving!$B$4</definedName>
    <definedName name="Miles">Driving!$B$3</definedName>
    <definedName name="MilesPerGallon">Ownership!$B$30</definedName>
    <definedName name="MonthlyDepreciationRate">Ownership!$B$10</definedName>
    <definedName name="MonthlyInterestRate">Ownership!$B$6</definedName>
    <definedName name="MonthOwned">Ownership!$B$11</definedName>
    <definedName name="YearlyInterestRate">Ownership!$B$5</definedName>
  </definedNames>
  <calcPr calcId="125725"/>
</workbook>
</file>

<file path=xl/calcChain.xml><?xml version="1.0" encoding="utf-8"?>
<calcChain xmlns="http://schemas.openxmlformats.org/spreadsheetml/2006/main">
  <c r="B16" i="2"/>
  <c r="B11"/>
  <c r="H9"/>
  <c r="H7"/>
  <c r="H12" s="1"/>
  <c r="H1" s="1"/>
  <c r="H5"/>
  <c r="E7"/>
  <c r="B5" i="3"/>
  <c r="B4"/>
  <c r="E5" i="2" s="1"/>
  <c r="E10" s="1"/>
  <c r="B3" i="3"/>
  <c r="B33" i="2" s="1"/>
  <c r="B25"/>
  <c r="B29"/>
  <c r="B6"/>
  <c r="B10"/>
  <c r="B12" l="1"/>
  <c r="B14"/>
  <c r="B35" s="1"/>
  <c r="B1" s="1"/>
  <c r="E1"/>
</calcChain>
</file>

<file path=xl/sharedStrings.xml><?xml version="1.0" encoding="utf-8"?>
<sst xmlns="http://schemas.openxmlformats.org/spreadsheetml/2006/main" count="54" uniqueCount="42">
  <si>
    <t>ZipCar</t>
  </si>
  <si>
    <t>CityCarShare</t>
  </si>
  <si>
    <t>Shopping</t>
  </si>
  <si>
    <t>Insurance</t>
  </si>
  <si>
    <t>Maintenance</t>
  </si>
  <si>
    <t>Miles</t>
  </si>
  <si>
    <t>Car cost</t>
  </si>
  <si>
    <t>Months until sale</t>
  </si>
  <si>
    <t>Depreciation/yr</t>
  </si>
  <si>
    <t>Depreciation/mo</t>
  </si>
  <si>
    <t>Resale value</t>
  </si>
  <si>
    <t>Interest rate, yr</t>
  </si>
  <si>
    <t>Interest rate, mo</t>
  </si>
  <si>
    <t>Car Ownership</t>
  </si>
  <si>
    <t>Monthly equivalent of cost of car purchase</t>
  </si>
  <si>
    <t>Garage</t>
  </si>
  <si>
    <t>Registration fees</t>
  </si>
  <si>
    <t>Recurring costs</t>
  </si>
  <si>
    <t>Recurring costs, monthly</t>
  </si>
  <si>
    <t>Hours</t>
  </si>
  <si>
    <t>Description</t>
  </si>
  <si>
    <t>Frequency</t>
  </si>
  <si>
    <t>Outings</t>
  </si>
  <si>
    <t>Clients</t>
  </si>
  <si>
    <t>Gym</t>
  </si>
  <si>
    <t>Driving cost</t>
  </si>
  <si>
    <t>Gas $ / gallon</t>
  </si>
  <si>
    <t>Miles / gallon</t>
  </si>
  <si>
    <t>Gas cost / month</t>
  </si>
  <si>
    <t>Total</t>
  </si>
  <si>
    <t>Present Value of cost</t>
  </si>
  <si>
    <t>Monthly equiv. cost</t>
  </si>
  <si>
    <t>Monthly hours</t>
  </si>
  <si>
    <t>Cost / hour</t>
  </si>
  <si>
    <t>Average Monthly Driving</t>
  </si>
  <si>
    <t>Full day</t>
  </si>
  <si>
    <t>Day drives</t>
  </si>
  <si>
    <t>Days</t>
  </si>
  <si>
    <t>Full days</t>
  </si>
  <si>
    <t>Cost / day</t>
  </si>
  <si>
    <t>CarShare</t>
  </si>
  <si>
    <t>Cost / Mile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</si>
</sst>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44" fontId="0" fillId="0" borderId="0" xfId="0" applyNumberFormat="1"/>
    <xf numFmtId="10" fontId="0" fillId="0" borderId="0" xfId="3" applyNumberFormat="1" applyFont="1"/>
    <xf numFmtId="0" fontId="2" fillId="0" borderId="0" xfId="0" applyFont="1"/>
    <xf numFmtId="44" fontId="2" fillId="0" borderId="0" xfId="1" applyFont="1"/>
    <xf numFmtId="44" fontId="0" fillId="2" borderId="0" xfId="1" applyFont="1" applyFill="1"/>
    <xf numFmtId="10" fontId="0" fillId="2" borderId="0" xfId="3" applyNumberFormat="1" applyFont="1" applyFill="1"/>
    <xf numFmtId="0" fontId="0" fillId="2" borderId="0" xfId="0" applyFill="1"/>
    <xf numFmtId="0" fontId="3" fillId="0" borderId="0" xfId="0" applyFont="1"/>
    <xf numFmtId="44" fontId="0" fillId="2" borderId="0" xfId="0" applyNumberFormat="1" applyFill="1"/>
    <xf numFmtId="43" fontId="0" fillId="0" borderId="0" xfId="2" applyFont="1"/>
    <xf numFmtId="43" fontId="0" fillId="2" borderId="0" xfId="2" applyFont="1" applyFill="1"/>
    <xf numFmtId="44" fontId="2" fillId="0" borderId="0" xfId="0" applyNumberFormat="1" applyFont="1"/>
    <xf numFmtId="0" fontId="2" fillId="0" borderId="1" xfId="0" applyFont="1" applyBorder="1"/>
    <xf numFmtId="44" fontId="0" fillId="0" borderId="1" xfId="0" applyNumberFormat="1" applyBorder="1"/>
    <xf numFmtId="44" fontId="2" fillId="0" borderId="1" xfId="0" applyNumberFormat="1" applyFont="1" applyBorder="1"/>
    <xf numFmtId="10" fontId="0" fillId="0" borderId="1" xfId="3" applyNumberFormat="1" applyFont="1" applyBorder="1"/>
    <xf numFmtId="44" fontId="3" fillId="0" borderId="0" xfId="0" applyNumberFormat="1" applyFont="1"/>
    <xf numFmtId="0" fontId="2" fillId="0" borderId="0" xfId="0" applyFont="1" applyBorder="1"/>
    <xf numFmtId="10" fontId="0" fillId="0" borderId="0" xfId="3" applyNumberFormat="1" applyFont="1" applyBorder="1"/>
    <xf numFmtId="44" fontId="0" fillId="0" borderId="0" xfId="1" applyFont="1" applyFill="1"/>
    <xf numFmtId="43" fontId="0" fillId="0" borderId="0" xfId="2" applyFont="1" applyFill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B16" sqref="B16"/>
    </sheetView>
  </sheetViews>
  <sheetFormatPr defaultRowHeight="15"/>
  <cols>
    <col min="1" max="1" width="23.85546875" customWidth="1"/>
    <col min="2" max="2" width="15.85546875" customWidth="1"/>
    <col min="3" max="3" width="11.28515625" bestFit="1" customWidth="1"/>
    <col min="4" max="4" width="20.7109375" customWidth="1"/>
    <col min="5" max="5" width="12.28515625" bestFit="1" customWidth="1"/>
    <col min="7" max="7" width="18.42578125" customWidth="1"/>
    <col min="8" max="8" width="12.28515625" bestFit="1" customWidth="1"/>
  </cols>
  <sheetData>
    <row r="1" spans="1:8" s="9" customFormat="1" ht="18.75">
      <c r="A1" s="9" t="s">
        <v>13</v>
      </c>
      <c r="B1" s="18">
        <f>B35</f>
        <v>388.93740119829124</v>
      </c>
      <c r="D1" s="9" t="s">
        <v>0</v>
      </c>
      <c r="E1" s="18">
        <f>E10</f>
        <v>346</v>
      </c>
      <c r="G1" s="9" t="s">
        <v>40</v>
      </c>
      <c r="H1" s="18">
        <f>H12</f>
        <v>366.4</v>
      </c>
    </row>
    <row r="2" spans="1:8">
      <c r="B2" s="3"/>
    </row>
    <row r="3" spans="1:8">
      <c r="A3" s="14" t="s">
        <v>14</v>
      </c>
      <c r="B3" s="17"/>
      <c r="D3" s="14" t="s">
        <v>0</v>
      </c>
      <c r="E3" s="14"/>
      <c r="G3" s="14" t="s">
        <v>1</v>
      </c>
      <c r="H3" s="14"/>
    </row>
    <row r="4" spans="1:8">
      <c r="A4" s="19"/>
      <c r="B4" s="20"/>
    </row>
    <row r="5" spans="1:8">
      <c r="A5" t="s">
        <v>11</v>
      </c>
      <c r="B5" s="7">
        <v>7.0000000000000007E-2</v>
      </c>
      <c r="D5" t="s">
        <v>32</v>
      </c>
      <c r="E5" s="11">
        <f>Hours</f>
        <v>34</v>
      </c>
      <c r="G5" t="s">
        <v>32</v>
      </c>
      <c r="H5" s="11">
        <f>Hours</f>
        <v>34</v>
      </c>
    </row>
    <row r="6" spans="1:8">
      <c r="A6" t="s">
        <v>12</v>
      </c>
      <c r="B6" s="3">
        <f>(1+B5)^(1/12)-1</f>
        <v>5.6541453874052738E-3</v>
      </c>
      <c r="D6" t="s">
        <v>33</v>
      </c>
      <c r="E6" s="6">
        <v>9</v>
      </c>
      <c r="G6" t="s">
        <v>33</v>
      </c>
      <c r="H6" s="6">
        <v>7</v>
      </c>
    </row>
    <row r="7" spans="1:8">
      <c r="D7" t="s">
        <v>38</v>
      </c>
      <c r="E7" s="21">
        <f>Days</f>
        <v>0.5</v>
      </c>
      <c r="G7" t="s">
        <v>38</v>
      </c>
      <c r="H7" s="21">
        <f>Days</f>
        <v>0.5</v>
      </c>
    </row>
    <row r="8" spans="1:8">
      <c r="A8" t="s">
        <v>6</v>
      </c>
      <c r="B8" s="6">
        <v>7500</v>
      </c>
      <c r="D8" t="s">
        <v>39</v>
      </c>
      <c r="E8" s="6">
        <v>80</v>
      </c>
      <c r="G8" t="s">
        <v>39</v>
      </c>
      <c r="H8" s="6">
        <v>60</v>
      </c>
    </row>
    <row r="9" spans="1:8">
      <c r="A9" t="s">
        <v>8</v>
      </c>
      <c r="B9" s="7">
        <v>0.15</v>
      </c>
      <c r="G9" t="s">
        <v>5</v>
      </c>
      <c r="H9" s="22">
        <f>Miles</f>
        <v>246</v>
      </c>
    </row>
    <row r="10" spans="1:8">
      <c r="A10" t="s">
        <v>9</v>
      </c>
      <c r="B10" s="3">
        <f>(1+B9)^(1/12)-1</f>
        <v>1.171491691985338E-2</v>
      </c>
      <c r="D10" t="s">
        <v>29</v>
      </c>
      <c r="E10" s="1">
        <f>E6*E5+E7*E8</f>
        <v>346</v>
      </c>
      <c r="G10" t="s">
        <v>41</v>
      </c>
      <c r="H10" s="6">
        <v>0.4</v>
      </c>
    </row>
    <row r="11" spans="1:8">
      <c r="A11" t="s">
        <v>7</v>
      </c>
      <c r="B11" s="8">
        <f>6*12</f>
        <v>72</v>
      </c>
      <c r="E11" s="1"/>
    </row>
    <row r="12" spans="1:8">
      <c r="A12" t="s">
        <v>10</v>
      </c>
      <c r="B12" s="1">
        <f>CarCost*(1/(1+MonthlyDepreciationRate))^MonthOwned</f>
        <v>3242.4569693366516</v>
      </c>
      <c r="E12" s="1"/>
      <c r="G12" t="s">
        <v>29</v>
      </c>
      <c r="H12" s="1">
        <f>H6*H5+H7*H8+H9*H10</f>
        <v>366.4</v>
      </c>
    </row>
    <row r="13" spans="1:8">
      <c r="E13" s="1"/>
    </row>
    <row r="14" spans="1:8">
      <c r="A14" t="s">
        <v>30</v>
      </c>
      <c r="B14" s="1">
        <f>CarCost-CarResale*(1/(1+MonthlyInterestRate))^MonthOwned</f>
        <v>5339.4140124228543</v>
      </c>
    </row>
    <row r="16" spans="1:8">
      <c r="A16" s="4" t="s">
        <v>31</v>
      </c>
      <c r="B16" s="5">
        <f>B14*MonthlyInterestRate/(1-(1/(1+MonthlyInterestRate)^MonthOwned))</f>
        <v>90.481401198291252</v>
      </c>
    </row>
    <row r="18" spans="1:3">
      <c r="A18" s="14" t="s">
        <v>18</v>
      </c>
      <c r="B18" s="15"/>
    </row>
    <row r="19" spans="1:3">
      <c r="B19" s="2"/>
    </row>
    <row r="20" spans="1:3">
      <c r="A20" t="s">
        <v>15</v>
      </c>
      <c r="B20" s="10">
        <v>200</v>
      </c>
    </row>
    <row r="21" spans="1:3">
      <c r="A21" t="s">
        <v>16</v>
      </c>
      <c r="B21" s="10">
        <v>10</v>
      </c>
      <c r="C21" s="1"/>
    </row>
    <row r="22" spans="1:3">
      <c r="A22" t="s">
        <v>3</v>
      </c>
      <c r="B22" s="10">
        <v>35</v>
      </c>
      <c r="C22" s="1"/>
    </row>
    <row r="23" spans="1:3">
      <c r="A23" t="s">
        <v>4</v>
      </c>
      <c r="B23" s="10">
        <v>20</v>
      </c>
      <c r="C23" s="1"/>
    </row>
    <row r="24" spans="1:3">
      <c r="B24" s="2"/>
      <c r="C24" s="1"/>
    </row>
    <row r="25" spans="1:3">
      <c r="A25" s="4" t="s">
        <v>17</v>
      </c>
      <c r="B25" s="13">
        <f>SUM(B20:B23)</f>
        <v>265</v>
      </c>
      <c r="C25" s="1"/>
    </row>
    <row r="26" spans="1:3">
      <c r="B26" s="2"/>
      <c r="C26" s="1"/>
    </row>
    <row r="27" spans="1:3">
      <c r="A27" s="14" t="s">
        <v>25</v>
      </c>
      <c r="B27" s="16"/>
      <c r="C27" s="1"/>
    </row>
    <row r="28" spans="1:3">
      <c r="B28" s="2"/>
      <c r="C28" s="1"/>
    </row>
    <row r="29" spans="1:3">
      <c r="A29" t="s">
        <v>5</v>
      </c>
      <c r="B29" s="11">
        <f>Miles</f>
        <v>246</v>
      </c>
      <c r="C29" s="1"/>
    </row>
    <row r="30" spans="1:3">
      <c r="A30" t="s">
        <v>27</v>
      </c>
      <c r="B30" s="12">
        <v>25</v>
      </c>
      <c r="C30" s="1"/>
    </row>
    <row r="31" spans="1:3">
      <c r="A31" t="s">
        <v>26</v>
      </c>
      <c r="B31" s="10">
        <v>3.4</v>
      </c>
      <c r="C31" s="1"/>
    </row>
    <row r="32" spans="1:3">
      <c r="B32" s="2"/>
      <c r="C32" s="1"/>
    </row>
    <row r="33" spans="1:3">
      <c r="A33" s="4" t="s">
        <v>28</v>
      </c>
      <c r="B33" s="5">
        <f>Miles/MilesPerGallon*CostPerGallon</f>
        <v>33.455999999999996</v>
      </c>
      <c r="C33" s="1"/>
    </row>
    <row r="34" spans="1:3">
      <c r="C34" s="1"/>
    </row>
    <row r="35" spans="1:3">
      <c r="A35" s="4" t="s">
        <v>29</v>
      </c>
      <c r="B35" s="13">
        <f>B16+B25+B33</f>
        <v>388.93740119829124</v>
      </c>
      <c r="C35" s="1"/>
    </row>
    <row r="36" spans="1:3">
      <c r="C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18" sqref="C18"/>
    </sheetView>
  </sheetViews>
  <sheetFormatPr defaultRowHeight="15"/>
  <cols>
    <col min="4" max="4" width="10.28515625" bestFit="1" customWidth="1"/>
    <col min="5" max="5" width="16.5703125" customWidth="1"/>
  </cols>
  <sheetData>
    <row r="1" spans="1:5" ht="18.75">
      <c r="A1" s="9" t="s">
        <v>34</v>
      </c>
    </row>
    <row r="3" spans="1:5">
      <c r="A3" s="4" t="s">
        <v>5</v>
      </c>
      <c r="B3" s="4">
        <f>SUMPRODUCT(A8:A13,D8:D13)</f>
        <v>246</v>
      </c>
      <c r="C3" s="4"/>
    </row>
    <row r="4" spans="1:5">
      <c r="A4" s="4" t="s">
        <v>19</v>
      </c>
      <c r="B4" s="4">
        <f>SUMPRODUCT(B8:B13,D8:D13)</f>
        <v>34</v>
      </c>
      <c r="C4" s="4"/>
    </row>
    <row r="5" spans="1:5">
      <c r="A5" s="4" t="s">
        <v>37</v>
      </c>
      <c r="B5" s="4">
        <f>SUMPRODUCT(C8:C13,D8:D13)</f>
        <v>0.5</v>
      </c>
      <c r="C5" s="4"/>
    </row>
    <row r="7" spans="1:5">
      <c r="A7" s="14" t="s">
        <v>5</v>
      </c>
      <c r="B7" s="14" t="s">
        <v>19</v>
      </c>
      <c r="C7" s="14" t="s">
        <v>35</v>
      </c>
      <c r="D7" s="14" t="s">
        <v>21</v>
      </c>
      <c r="E7" s="14" t="s">
        <v>20</v>
      </c>
    </row>
    <row r="8" spans="1:5">
      <c r="A8">
        <v>3</v>
      </c>
      <c r="B8">
        <v>0.5</v>
      </c>
      <c r="C8">
        <v>0</v>
      </c>
      <c r="D8">
        <v>4</v>
      </c>
      <c r="E8" t="s">
        <v>2</v>
      </c>
    </row>
    <row r="9" spans="1:5">
      <c r="A9">
        <v>10</v>
      </c>
      <c r="B9">
        <v>2.5</v>
      </c>
      <c r="C9">
        <v>0</v>
      </c>
      <c r="D9">
        <v>4</v>
      </c>
      <c r="E9" t="s">
        <v>22</v>
      </c>
    </row>
    <row r="10" spans="1:5">
      <c r="A10">
        <v>40</v>
      </c>
      <c r="B10">
        <v>2.5</v>
      </c>
      <c r="C10">
        <v>0</v>
      </c>
      <c r="D10">
        <v>2</v>
      </c>
      <c r="E10" t="s">
        <v>23</v>
      </c>
    </row>
    <row r="11" spans="1:5">
      <c r="A11">
        <v>40</v>
      </c>
      <c r="B11">
        <v>5</v>
      </c>
      <c r="C11">
        <v>0</v>
      </c>
      <c r="D11">
        <v>1</v>
      </c>
      <c r="E11" t="s">
        <v>23</v>
      </c>
    </row>
    <row r="12" spans="1:5">
      <c r="A12">
        <v>3</v>
      </c>
      <c r="B12">
        <v>1.5</v>
      </c>
      <c r="C12">
        <v>0</v>
      </c>
      <c r="D12">
        <v>8</v>
      </c>
      <c r="E12" t="s">
        <v>24</v>
      </c>
    </row>
    <row r="13" spans="1:5">
      <c r="A13">
        <v>100</v>
      </c>
      <c r="B13">
        <v>0</v>
      </c>
      <c r="C13">
        <v>1</v>
      </c>
      <c r="D13">
        <v>0.5</v>
      </c>
      <c r="E1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Ownership</vt:lpstr>
      <vt:lpstr>Driving</vt:lpstr>
      <vt:lpstr>CarCost</vt:lpstr>
      <vt:lpstr>CarResale</vt:lpstr>
      <vt:lpstr>CostPerGallon</vt:lpstr>
      <vt:lpstr>Days</vt:lpstr>
      <vt:lpstr>Hours</vt:lpstr>
      <vt:lpstr>Miles</vt:lpstr>
      <vt:lpstr>MilesPerGallon</vt:lpstr>
      <vt:lpstr>MonthlyDepreciationRate</vt:lpstr>
      <vt:lpstr>MonthlyInterestRate</vt:lpstr>
      <vt:lpstr>MonthOwned</vt:lpstr>
      <vt:lpstr>YearlyInterestRate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</dc:creator>
  <cp:lastModifiedBy>Mathias</cp:lastModifiedBy>
  <dcterms:created xsi:type="dcterms:W3CDTF">2010-07-22T21:39:50Z</dcterms:created>
  <dcterms:modified xsi:type="dcterms:W3CDTF">2010-07-25T06:22:01Z</dcterms:modified>
</cp:coreProperties>
</file>