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Nutrition and Diapause\Lipids\Lipid Quantification\Data\"/>
    </mc:Choice>
  </mc:AlternateContent>
  <xr:revisionPtr revIDLastSave="0" documentId="10_ncr:100000_{0C38400D-6099-4ECE-AF78-BB63B3555F78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Sheet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 s="1"/>
  <c r="C18" i="1"/>
  <c r="C17" i="1"/>
  <c r="C16" i="1"/>
  <c r="C4" i="1"/>
  <c r="C3" i="1"/>
  <c r="C2" i="1"/>
  <c r="B8" i="1"/>
  <c r="C8" i="1" s="1"/>
  <c r="B9" i="1"/>
  <c r="C9" i="1" s="1"/>
  <c r="B10" i="1"/>
  <c r="B11" i="1"/>
  <c r="C11" i="1" s="1"/>
  <c r="B12" i="1"/>
  <c r="B7" i="1"/>
  <c r="C7" i="1" s="1"/>
  <c r="C12" i="1"/>
  <c r="B6" i="1"/>
  <c r="C6" i="1" s="1"/>
  <c r="B36" i="1"/>
  <c r="B35" i="1"/>
  <c r="C10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C36" i="1" l="1"/>
  <c r="B37" i="1"/>
  <c r="C37" i="1" s="1"/>
  <c r="B38" i="1"/>
  <c r="C38" i="1" s="1"/>
  <c r="B39" i="1"/>
  <c r="C39" i="1" s="1"/>
  <c r="C35" i="1" l="1"/>
</calcChain>
</file>

<file path=xl/sharedStrings.xml><?xml version="1.0" encoding="utf-8"?>
<sst xmlns="http://schemas.openxmlformats.org/spreadsheetml/2006/main" count="36" uniqueCount="12">
  <si>
    <t>Vol of stock required (mL)</t>
  </si>
  <si>
    <t>Dilution Series (g)</t>
  </si>
  <si>
    <t>Tristearin</t>
  </si>
  <si>
    <t>Triheptadecanoic</t>
  </si>
  <si>
    <t>Tripalmatin</t>
  </si>
  <si>
    <t>Target Stock conc</t>
  </si>
  <si>
    <t>20180606</t>
  </si>
  <si>
    <t>0.0010 g/ml</t>
  </si>
  <si>
    <t>20170821</t>
  </si>
  <si>
    <t>20170721</t>
  </si>
  <si>
    <t>Actual Stock conc (g)</t>
  </si>
  <si>
    <t>Vol of DCM required in 4mL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</si>
</sst>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wrapText="1"/>
    </xf>
    <xf numFmtId="16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0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0:C39" totalsRowShown="0" headerRowDxfId="11" dataDxfId="10" headerRowCellStyle="Normal">
  <autoFilter ref="A30:C39" xr:uid="{00000000-0009-0000-0100-000001000000}"/>
  <tableColumns count="3">
    <tableColumn id="1" xr3:uid="{00000000-0010-0000-0000-000001000000}" name="20180606" dataDxfId="14"/>
    <tableColumn id="2" xr3:uid="{00000000-0010-0000-0000-000002000000}" name="Target Stock conc" dataDxfId="13">
      <calculatedColumnFormula>(((A31*1)/$A$36))*5</calculatedColumnFormula>
    </tableColumn>
    <tableColumn id="3" xr3:uid="{00000000-0010-0000-0000-000003000000}" name="Actual Stock conc (g)" dataDxfId="12">
      <calculatedColumnFormula>5-B31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C7BC-36E1-4D61-AAFB-BC6B9BAC621B}" name="Table13" displayName="Table13" ref="A15:C26" totalsRowShown="0" headerRowDxfId="6" dataDxfId="5" headerRowCellStyle="Normal">
  <autoFilter ref="A15:C26" xr:uid="{A76741CA-AC78-4366-BE97-5044F232BB55}"/>
  <tableColumns count="3">
    <tableColumn id="1" xr3:uid="{77A82C18-B614-42B5-9588-58739A7B7EE9}" name="20170821" dataDxfId="9"/>
    <tableColumn id="2" xr3:uid="{397B09F1-F615-4EF5-9529-3CB4D47066BC}" name="Target Stock conc" dataDxfId="8">
      <calculatedColumnFormula>(((A16*1)/$A$36))*5</calculatedColumnFormula>
    </tableColumn>
    <tableColumn id="3" xr3:uid="{493DE132-9F78-4174-AF19-109BCCA78000}" name="Actual Stock conc (g)" dataDxfId="7">
      <calculatedColumnFormula>5-B16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62971-0C2D-42B1-A01F-0F894506A051}" name="Table134" displayName="Table134" ref="A1:C12" totalsRowShown="0" headerRowDxfId="1" dataDxfId="0" headerRowCellStyle="Normal">
  <autoFilter ref="A1:C12" xr:uid="{57F1909A-EB94-4DD3-B422-DA6DD914D650}"/>
  <tableColumns count="3">
    <tableColumn id="1" xr3:uid="{A5832786-A7D5-4497-BF3E-9F65DC8535DD}" name="20170721" dataDxfId="4"/>
    <tableColumn id="2" xr3:uid="{34590930-9CF2-4D1C-9036-3A70DFFF6D47}" name="Target Stock conc" dataDxfId="3">
      <calculatedColumnFormula>(((A2*1)/$A$36))*5</calculatedColumnFormula>
    </tableColumn>
    <tableColumn id="3" xr3:uid="{27BA35D9-8FFC-4530-A917-3868DDAFC4ED}" name="Actual Stock conc (g)" dataDxfId="2">
      <calculatedColumnFormula>5-B2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E34" sqref="E34"/>
    </sheetView>
  </sheetViews>
  <sheetFormatPr defaultRowHeight="18.75" x14ac:dyDescent="0.3"/>
  <cols>
    <col min="1" max="1" width="20.85546875" style="3" bestFit="1" customWidth="1"/>
    <col min="2" max="2" width="30.42578125" style="3" bestFit="1" customWidth="1"/>
    <col min="3" max="3" width="30" style="3" bestFit="1" customWidth="1"/>
    <col min="4" max="4" width="7.7109375" style="3" bestFit="1" customWidth="1"/>
    <col min="5" max="5" width="16.140625" style="3" bestFit="1" customWidth="1"/>
    <col min="6" max="16384" width="9.140625" style="3"/>
  </cols>
  <sheetData>
    <row r="1" spans="1:3" s="2" customFormat="1" x14ac:dyDescent="0.25">
      <c r="A1" s="1" t="s">
        <v>9</v>
      </c>
      <c r="B1" s="1" t="s">
        <v>5</v>
      </c>
      <c r="C1" s="1" t="s">
        <v>10</v>
      </c>
    </row>
    <row r="2" spans="1:3" x14ac:dyDescent="0.3">
      <c r="A2" s="1" t="s">
        <v>4</v>
      </c>
      <c r="B2" s="1" t="s">
        <v>7</v>
      </c>
      <c r="C2" s="1">
        <f>0.0102</f>
        <v>1.0200000000000001E-2</v>
      </c>
    </row>
    <row r="3" spans="1:3" x14ac:dyDescent="0.3">
      <c r="A3" s="1" t="s">
        <v>3</v>
      </c>
      <c r="B3" s="1" t="s">
        <v>7</v>
      </c>
      <c r="C3" s="1">
        <f>0.0117</f>
        <v>1.17E-2</v>
      </c>
    </row>
    <row r="4" spans="1:3" x14ac:dyDescent="0.3">
      <c r="A4" s="1" t="s">
        <v>2</v>
      </c>
      <c r="B4" s="1" t="s">
        <v>7</v>
      </c>
      <c r="C4" s="8">
        <f>0.0101</f>
        <v>1.01E-2</v>
      </c>
    </row>
    <row r="5" spans="1:3" ht="35.25" customHeight="1" x14ac:dyDescent="0.3">
      <c r="A5" s="5" t="s">
        <v>1</v>
      </c>
      <c r="B5" s="5" t="s">
        <v>0</v>
      </c>
      <c r="C5" s="5" t="s">
        <v>11</v>
      </c>
    </row>
    <row r="6" spans="1:3" x14ac:dyDescent="0.3">
      <c r="A6" s="4">
        <v>1E-3</v>
      </c>
      <c r="B6" s="1">
        <f>(((A6*1)/Table134[[#This Row],[20170721]]))*10</f>
        <v>10</v>
      </c>
      <c r="C6" s="1">
        <f>10-B6</f>
        <v>0</v>
      </c>
    </row>
    <row r="7" spans="1:3" x14ac:dyDescent="0.3">
      <c r="A7" s="4">
        <v>7.5000000000000002E-4</v>
      </c>
      <c r="B7" s="1">
        <f>(((A7*1)/$A$6))*4</f>
        <v>3</v>
      </c>
      <c r="C7" s="1">
        <f>4-B7</f>
        <v>1</v>
      </c>
    </row>
    <row r="8" spans="1:3" x14ac:dyDescent="0.3">
      <c r="A8" s="4">
        <v>5.0000000000000001E-4</v>
      </c>
      <c r="B8" s="1">
        <f t="shared" ref="B8:B12" si="0">(((A8*1)/$A$6))*4</f>
        <v>2</v>
      </c>
      <c r="C8" s="1">
        <f t="shared" ref="C8:C10" si="1">4-B8</f>
        <v>2</v>
      </c>
    </row>
    <row r="9" spans="1:3" x14ac:dyDescent="0.3">
      <c r="A9" s="4">
        <v>2.5000000000000001E-4</v>
      </c>
      <c r="B9" s="1">
        <f t="shared" si="0"/>
        <v>1</v>
      </c>
      <c r="C9" s="1">
        <f t="shared" si="1"/>
        <v>3</v>
      </c>
    </row>
    <row r="10" spans="1:3" x14ac:dyDescent="0.3">
      <c r="A10" s="4">
        <v>1.4999999999999999E-4</v>
      </c>
      <c r="B10" s="1">
        <f t="shared" si="0"/>
        <v>0.6</v>
      </c>
      <c r="C10" s="1">
        <f t="shared" si="1"/>
        <v>3.4</v>
      </c>
    </row>
    <row r="11" spans="1:3" x14ac:dyDescent="0.3">
      <c r="A11" s="4">
        <v>1E-4</v>
      </c>
      <c r="B11" s="1">
        <f t="shared" si="0"/>
        <v>0.4</v>
      </c>
      <c r="C11" s="1">
        <f t="shared" ref="C11" si="2">5-B11</f>
        <v>4.5999999999999996</v>
      </c>
    </row>
    <row r="12" spans="1:3" x14ac:dyDescent="0.3">
      <c r="A12" s="4">
        <v>5.0000000000000002E-5</v>
      </c>
      <c r="B12" s="1">
        <f t="shared" si="0"/>
        <v>0.2</v>
      </c>
      <c r="C12" s="1">
        <f>5-B12</f>
        <v>4.8</v>
      </c>
    </row>
    <row r="13" spans="1:3" x14ac:dyDescent="0.3">
      <c r="A13" s="4"/>
      <c r="B13" s="1"/>
      <c r="C13" s="1"/>
    </row>
    <row r="14" spans="1:3" x14ac:dyDescent="0.3">
      <c r="A14" s="4"/>
      <c r="B14" s="1"/>
      <c r="C14" s="1"/>
    </row>
    <row r="15" spans="1:3" s="2" customFormat="1" x14ac:dyDescent="0.25">
      <c r="A15" s="1" t="s">
        <v>8</v>
      </c>
      <c r="B15" s="1" t="s">
        <v>5</v>
      </c>
      <c r="C15" s="1" t="s">
        <v>10</v>
      </c>
    </row>
    <row r="16" spans="1:3" x14ac:dyDescent="0.3">
      <c r="A16" s="1" t="s">
        <v>4</v>
      </c>
      <c r="B16" s="1" t="s">
        <v>7</v>
      </c>
      <c r="C16" s="1">
        <f>0.0103</f>
        <v>1.03E-2</v>
      </c>
    </row>
    <row r="17" spans="1:3" x14ac:dyDescent="0.3">
      <c r="A17" s="1" t="s">
        <v>3</v>
      </c>
      <c r="B17" s="1" t="s">
        <v>7</v>
      </c>
      <c r="C17" s="1">
        <f>0.0104</f>
        <v>1.04E-2</v>
      </c>
    </row>
    <row r="18" spans="1:3" x14ac:dyDescent="0.3">
      <c r="A18" s="1" t="s">
        <v>2</v>
      </c>
      <c r="B18" s="1" t="s">
        <v>7</v>
      </c>
      <c r="C18" s="8">
        <f>0.01</f>
        <v>0.01</v>
      </c>
    </row>
    <row r="19" spans="1:3" ht="37.5" x14ac:dyDescent="0.3">
      <c r="A19" s="5" t="s">
        <v>1</v>
      </c>
      <c r="B19" s="5" t="s">
        <v>0</v>
      </c>
      <c r="C19" s="5" t="s">
        <v>11</v>
      </c>
    </row>
    <row r="20" spans="1:3" x14ac:dyDescent="0.3">
      <c r="A20" s="4">
        <v>1E-3</v>
      </c>
      <c r="B20" s="1">
        <f>(((A20*1)/Table13[[#This Row],[20170821]]))*10</f>
        <v>10</v>
      </c>
      <c r="C20" s="1">
        <f>10-B20</f>
        <v>0</v>
      </c>
    </row>
    <row r="21" spans="1:3" x14ac:dyDescent="0.3">
      <c r="A21" s="4">
        <v>7.5000000000000002E-4</v>
      </c>
      <c r="B21" s="1">
        <f>(((A21*1)/$A$35))*4</f>
        <v>3</v>
      </c>
      <c r="C21" s="1">
        <f>4-B21</f>
        <v>1</v>
      </c>
    </row>
    <row r="22" spans="1:3" x14ac:dyDescent="0.3">
      <c r="A22" s="4">
        <v>5.0000000000000001E-4</v>
      </c>
      <c r="B22" s="1">
        <f>(((A22*1)/$A$35))*4</f>
        <v>2</v>
      </c>
      <c r="C22" s="1">
        <f t="shared" ref="C22:C24" si="3">4-B22</f>
        <v>2</v>
      </c>
    </row>
    <row r="23" spans="1:3" x14ac:dyDescent="0.3">
      <c r="A23" s="4">
        <v>2.5000000000000001E-4</v>
      </c>
      <c r="B23" s="1">
        <f>(((A23*1)/$A$35))*4</f>
        <v>1</v>
      </c>
      <c r="C23" s="1">
        <f t="shared" si="3"/>
        <v>3</v>
      </c>
    </row>
    <row r="24" spans="1:3" x14ac:dyDescent="0.3">
      <c r="A24" s="4">
        <v>1.4999999999999999E-4</v>
      </c>
      <c r="B24" s="1">
        <f>(((A24*1)/$A$35))*4</f>
        <v>0.6</v>
      </c>
      <c r="C24" s="1">
        <f t="shared" si="3"/>
        <v>3.4</v>
      </c>
    </row>
    <row r="25" spans="1:3" x14ac:dyDescent="0.3">
      <c r="A25" s="4">
        <v>1E-4</v>
      </c>
      <c r="B25" s="1">
        <f>(((A25*1)/$A$36))*5</f>
        <v>0.66666666666666663</v>
      </c>
      <c r="C25" s="1">
        <f t="shared" ref="C25" si="4">5-B25</f>
        <v>4.333333333333333</v>
      </c>
    </row>
    <row r="26" spans="1:3" x14ac:dyDescent="0.3">
      <c r="A26" s="4">
        <v>5.0000000000000002E-5</v>
      </c>
      <c r="B26" s="1">
        <f>(((A26*1)/$A$36))*5</f>
        <v>0.33333333333333331</v>
      </c>
      <c r="C26" s="1">
        <f>5-B26</f>
        <v>4.666666666666667</v>
      </c>
    </row>
    <row r="27" spans="1:3" x14ac:dyDescent="0.3">
      <c r="A27" s="4"/>
      <c r="B27" s="1"/>
      <c r="C27" s="1"/>
    </row>
    <row r="28" spans="1:3" x14ac:dyDescent="0.3">
      <c r="A28" s="4"/>
      <c r="B28" s="1"/>
      <c r="C28" s="1"/>
    </row>
    <row r="29" spans="1:3" x14ac:dyDescent="0.3">
      <c r="A29" s="4"/>
      <c r="B29" s="1"/>
      <c r="C29" s="1"/>
    </row>
    <row r="30" spans="1:3" x14ac:dyDescent="0.3">
      <c r="A30" s="1" t="s">
        <v>6</v>
      </c>
      <c r="B30" s="1" t="s">
        <v>5</v>
      </c>
      <c r="C30" s="1" t="s">
        <v>10</v>
      </c>
    </row>
    <row r="31" spans="1:3" x14ac:dyDescent="0.3">
      <c r="A31" s="1" t="s">
        <v>4</v>
      </c>
      <c r="B31" s="1" t="s">
        <v>7</v>
      </c>
      <c r="C31" s="1">
        <v>1.06E-2</v>
      </c>
    </row>
    <row r="32" spans="1:3" x14ac:dyDescent="0.3">
      <c r="A32" s="1" t="s">
        <v>3</v>
      </c>
      <c r="B32" s="1" t="s">
        <v>7</v>
      </c>
      <c r="C32" s="1">
        <v>1.0800000000000001E-2</v>
      </c>
    </row>
    <row r="33" spans="1:3" x14ac:dyDescent="0.3">
      <c r="A33" s="1" t="s">
        <v>2</v>
      </c>
      <c r="B33" s="1" t="s">
        <v>7</v>
      </c>
      <c r="C33" s="1">
        <v>1.2200000000000001E-2</v>
      </c>
    </row>
    <row r="34" spans="1:3" ht="37.5" x14ac:dyDescent="0.3">
      <c r="A34" s="6" t="s">
        <v>1</v>
      </c>
      <c r="B34" s="6" t="s">
        <v>0</v>
      </c>
      <c r="C34" s="6" t="s">
        <v>11</v>
      </c>
    </row>
    <row r="35" spans="1:3" x14ac:dyDescent="0.3">
      <c r="A35" s="4">
        <v>1E-3</v>
      </c>
      <c r="B35" s="1">
        <f>(((A35*1)/Table1[[#This Row],[20180606]]))*10</f>
        <v>10</v>
      </c>
      <c r="C35" s="1">
        <f>10-B35</f>
        <v>0</v>
      </c>
    </row>
    <row r="36" spans="1:3" x14ac:dyDescent="0.3">
      <c r="A36" s="4">
        <v>7.5000000000000002E-4</v>
      </c>
      <c r="B36" s="1">
        <f>(((A36*1)/$A$35))*4</f>
        <v>3</v>
      </c>
      <c r="C36" s="1">
        <f>4-B36</f>
        <v>1</v>
      </c>
    </row>
    <row r="37" spans="1:3" x14ac:dyDescent="0.3">
      <c r="A37" s="4">
        <v>5.0000000000000001E-4</v>
      </c>
      <c r="B37" s="1">
        <f t="shared" ref="B37:B39" si="5">(((A37*1)/$A$35))*4</f>
        <v>2</v>
      </c>
      <c r="C37" s="1">
        <f t="shared" ref="C37:C39" si="6">4-B37</f>
        <v>2</v>
      </c>
    </row>
    <row r="38" spans="1:3" x14ac:dyDescent="0.3">
      <c r="A38" s="4">
        <v>2.5000000000000001E-4</v>
      </c>
      <c r="B38" s="1">
        <f t="shared" si="5"/>
        <v>1</v>
      </c>
      <c r="C38" s="1">
        <f t="shared" si="6"/>
        <v>3</v>
      </c>
    </row>
    <row r="39" spans="1:3" x14ac:dyDescent="0.3">
      <c r="A39" s="4">
        <v>1.0000000000000001E-5</v>
      </c>
      <c r="B39" s="1">
        <f t="shared" si="5"/>
        <v>0.04</v>
      </c>
      <c r="C39" s="1">
        <f t="shared" si="6"/>
        <v>3.96</v>
      </c>
    </row>
    <row r="40" spans="1:3" x14ac:dyDescent="0.3">
      <c r="A40" s="7"/>
    </row>
    <row r="43" spans="1:3" x14ac:dyDescent="0.3">
      <c r="A43" s="7"/>
    </row>
    <row r="44" spans="1:3" x14ac:dyDescent="0.3">
      <c r="A44" s="7"/>
    </row>
    <row r="45" spans="1:3" x14ac:dyDescent="0.3">
      <c r="A45" s="7"/>
    </row>
    <row r="46" spans="1:3" x14ac:dyDescent="0.3">
      <c r="A46" s="7"/>
    </row>
    <row r="47" spans="1:3" x14ac:dyDescent="0.3">
      <c r="A47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Brown, James T.</cp:lastModifiedBy>
  <dcterms:created xsi:type="dcterms:W3CDTF">2018-06-06T15:52:22Z</dcterms:created>
  <dcterms:modified xsi:type="dcterms:W3CDTF">2018-09-20T13:48:00Z</dcterms:modified>
</cp:coreProperties>
</file>