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brown\Documents\CRU 2016 -\Processed Data\"/>
    </mc:Choice>
  </mc:AlternateContent>
  <bookViews>
    <workbookView xWindow="0" yWindow="0" windowWidth="25140" windowHeight="12510"/>
  </bookViews>
  <sheets>
    <sheet name="Processed" sheetId="1" r:id="rId1"/>
    <sheet name="TAG FAMEs" sheetId="6" r:id="rId2"/>
    <sheet name="FAME 0.4mg" sheetId="2" r:id="rId3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  <c r="F1" i="1"/>
  <c r="E1" i="1"/>
  <c r="J2" i="1"/>
  <c r="D1" i="1"/>
  <c r="E24" i="1"/>
  <c r="I5" i="1" l="1"/>
  <c r="J3" i="1"/>
  <c r="J4" i="1"/>
  <c r="I4" i="1"/>
  <c r="I3" i="1"/>
  <c r="I2" i="1"/>
  <c r="J5" i="1"/>
  <c r="E27" i="1"/>
  <c r="E26" i="1"/>
  <c r="E25" i="1"/>
  <c r="D19" i="1"/>
  <c r="C19" i="1"/>
  <c r="E19" i="1" s="1"/>
  <c r="D18" i="1"/>
  <c r="C18" i="1"/>
  <c r="E18" i="1" s="1"/>
  <c r="D17" i="1"/>
  <c r="C17" i="1"/>
  <c r="E17" i="1" s="1"/>
  <c r="C16" i="1"/>
  <c r="E16" i="1" s="1"/>
  <c r="D15" i="1"/>
  <c r="C15" i="1"/>
  <c r="E11" i="1"/>
  <c r="A34" i="1" s="1"/>
  <c r="E10" i="1"/>
  <c r="E9" i="1"/>
  <c r="E8" i="1"/>
  <c r="F9" i="1" l="1"/>
  <c r="B32" i="1" s="1"/>
  <c r="C32" i="1" s="1"/>
  <c r="D32" i="1" s="1"/>
  <c r="F10" i="1"/>
  <c r="B33" i="1" s="1"/>
  <c r="C33" i="1" s="1"/>
  <c r="D33" i="1" s="1"/>
  <c r="F8" i="1"/>
  <c r="B31" i="1" s="1"/>
  <c r="C31" i="1" s="1"/>
  <c r="D31" i="1" s="1"/>
  <c r="E15" i="1"/>
  <c r="A33" i="1"/>
  <c r="F11" i="1"/>
  <c r="B34" i="1" s="1"/>
  <c r="C34" i="1" s="1"/>
  <c r="D34" i="1" s="1"/>
  <c r="A32" i="1"/>
  <c r="A31" i="1"/>
  <c r="F12" i="1" l="1"/>
  <c r="B36" i="1"/>
  <c r="D35" i="1"/>
  <c r="C36" i="1"/>
</calcChain>
</file>

<file path=xl/sharedStrings.xml><?xml version="1.0" encoding="utf-8"?>
<sst xmlns="http://schemas.openxmlformats.org/spreadsheetml/2006/main" count="109" uniqueCount="62">
  <si>
    <t>Triacetin (C2:0)</t>
  </si>
  <si>
    <t>Tributyrin (C4:0)</t>
  </si>
  <si>
    <t>Tricaproin (C6:0)</t>
  </si>
  <si>
    <t>Tricaprylin (C8:0)</t>
  </si>
  <si>
    <t>Tricaprin (C10:0)</t>
  </si>
  <si>
    <t>Added Moles</t>
  </si>
  <si>
    <t>Methyl butyrate</t>
  </si>
  <si>
    <t>Methyl hexanoate</t>
  </si>
  <si>
    <t>Methyl octanoate</t>
  </si>
  <si>
    <t>Methyl decanoate</t>
  </si>
  <si>
    <t>Derivatized Actual</t>
  </si>
  <si>
    <t>Deriv Tri Mix Areas</t>
  </si>
  <si>
    <t>Triglycerides in Stock solution</t>
  </si>
  <si>
    <t>Weight of TAG in stock (mg)</t>
  </si>
  <si>
    <t>Concentration of Stock solution</t>
  </si>
  <si>
    <t>LIT_Triglyceride (mg/mol)</t>
  </si>
  <si>
    <t>Number of Tri Mix methyls moles POSSIBLE!!</t>
  </si>
  <si>
    <t>FAME stock</t>
  </si>
  <si>
    <t>Conc of Stock Solution (mg/ml)</t>
  </si>
  <si>
    <t>LIT_Methyl (mg/mol)</t>
  </si>
  <si>
    <t>LIT_Weight of Methyl  (mg/ml)</t>
  </si>
  <si>
    <t>Conc of Methyls converted</t>
  </si>
  <si>
    <t>Percent Converted</t>
  </si>
  <si>
    <t>Moles of Methyl converted</t>
  </si>
  <si>
    <t>Tri Mix available to be Converted</t>
  </si>
  <si>
    <t>F.A.M.E Mix Information</t>
  </si>
  <si>
    <t>Totals:</t>
  </si>
  <si>
    <t>Peak #</t>
  </si>
  <si>
    <t>Ret Time</t>
  </si>
  <si>
    <t>Type</t>
  </si>
  <si>
    <t>Width</t>
  </si>
  <si>
    <t>Area</t>
  </si>
  <si>
    <t>Start Time</t>
  </si>
  <si>
    <t>End Time</t>
  </si>
  <si>
    <t xml:space="preserve">BV  </t>
  </si>
  <si>
    <t xml:space="preserve">VV  </t>
  </si>
  <si>
    <t xml:space="preserve">PV  </t>
  </si>
  <si>
    <t xml:space="preserve">VB  </t>
  </si>
  <si>
    <t xml:space="preserve">BB  </t>
  </si>
  <si>
    <t xml:space="preserve">Modified:scaled </t>
  </si>
  <si>
    <t xml:space="preserve">PB  </t>
  </si>
  <si>
    <t>1 C4:0 (Butryic) 4</t>
  </si>
  <si>
    <t>2 C6:0 (Caproic) 4</t>
  </si>
  <si>
    <t>3 C8:0 (Caprylic) 4</t>
  </si>
  <si>
    <t>4 C10:0 (Capric) 4</t>
  </si>
  <si>
    <t>FAME</t>
  </si>
  <si>
    <t>y-int</t>
  </si>
  <si>
    <t>Slope</t>
  </si>
  <si>
    <t>Methyl</t>
  </si>
  <si>
    <t>retention time</t>
  </si>
  <si>
    <t>Tri-Mix FAME</t>
  </si>
  <si>
    <t>Retentio time</t>
  </si>
  <si>
    <t>y (area)</t>
  </si>
  <si>
    <t>average y (area)</t>
  </si>
  <si>
    <t>Tri Mix Methyl mg</t>
  </si>
  <si>
    <t>Signal: JTB-E02-55-05.D\FID1A.ch</t>
  </si>
  <si>
    <t>1: 4mL Hex initially, 35c</t>
  </si>
  <si>
    <t xml:space="preserve">BVA </t>
  </si>
  <si>
    <t>Signal: JTB-E02-55-26.D\FID1A.ch</t>
  </si>
  <si>
    <t>FAME 0.2mg/mL</t>
  </si>
  <si>
    <t>y = 9E+06x + 3E+06</t>
  </si>
  <si>
    <t>R²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</si>
</sst>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3" borderId="0" applyNumberFormat="0" applyBorder="0" applyAlignment="0" applyProtection="0"/>
  </cellStyleXfs>
  <cellXfs count="51">
    <xf numFmtId="0" fontId="0" fillId="0" borderId="0" xfId="0"/>
    <xf numFmtId="0" fontId="0" fillId="0" borderId="0" xfId="0" applyFont="1" applyBorder="1"/>
    <xf numFmtId="11" fontId="2" fillId="2" borderId="5" xfId="0" applyNumberFormat="1" applyFont="1" applyFill="1" applyBorder="1"/>
    <xf numFmtId="11" fontId="0" fillId="0" borderId="0" xfId="0" applyNumberFormat="1" applyFont="1" applyBorder="1"/>
    <xf numFmtId="11" fontId="0" fillId="0" borderId="5" xfId="0" applyNumberFormat="1" applyFont="1" applyFill="1" applyBorder="1"/>
    <xf numFmtId="11" fontId="0" fillId="0" borderId="8" xfId="0" applyNumberFormat="1" applyFont="1" applyFill="1" applyBorder="1"/>
    <xf numFmtId="0" fontId="0" fillId="0" borderId="0" xfId="0" applyBorder="1"/>
    <xf numFmtId="0" fontId="0" fillId="0" borderId="7" xfId="0" applyBorder="1"/>
    <xf numFmtId="0" fontId="0" fillId="0" borderId="0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5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4" xfId="0" applyFont="1" applyBorder="1" applyAlignment="1">
      <alignment wrapText="1"/>
    </xf>
    <xf numFmtId="0" fontId="0" fillId="0" borderId="4" xfId="0" applyFont="1" applyBorder="1"/>
    <xf numFmtId="11" fontId="0" fillId="0" borderId="5" xfId="0" applyNumberFormat="1" applyFont="1" applyBorder="1"/>
    <xf numFmtId="2" fontId="0" fillId="0" borderId="5" xfId="0" applyNumberFormat="1" applyFont="1" applyBorder="1"/>
    <xf numFmtId="0" fontId="0" fillId="0" borderId="6" xfId="0" applyFont="1" applyBorder="1"/>
    <xf numFmtId="0" fontId="0" fillId="0" borderId="7" xfId="0" applyFont="1" applyBorder="1"/>
    <xf numFmtId="11" fontId="0" fillId="0" borderId="7" xfId="0" applyNumberFormat="1" applyFont="1" applyBorder="1"/>
    <xf numFmtId="2" fontId="0" fillId="0" borderId="8" xfId="0" applyNumberFormat="1" applyFont="1" applyBorder="1"/>
    <xf numFmtId="11" fontId="0" fillId="0" borderId="8" xfId="0" applyNumberFormat="1" applyFont="1" applyBorder="1"/>
    <xf numFmtId="0" fontId="0" fillId="0" borderId="0" xfId="0" applyFont="1" applyFill="1" applyBorder="1"/>
    <xf numFmtId="11" fontId="0" fillId="0" borderId="0" xfId="0" applyNumberFormat="1" applyFont="1"/>
    <xf numFmtId="2" fontId="0" fillId="0" borderId="0" xfId="0" applyNumberFormat="1" applyFont="1"/>
    <xf numFmtId="0" fontId="2" fillId="2" borderId="4" xfId="0" applyFont="1" applyFill="1" applyBorder="1" applyAlignment="1">
      <alignment wrapText="1"/>
    </xf>
    <xf numFmtId="11" fontId="2" fillId="2" borderId="0" xfId="0" applyNumberFormat="1" applyFont="1" applyFill="1" applyBorder="1"/>
    <xf numFmtId="11" fontId="0" fillId="0" borderId="0" xfId="0" applyNumberFormat="1" applyFont="1" applyBorder="1" applyAlignment="1">
      <alignment horizontal="right"/>
    </xf>
    <xf numFmtId="0" fontId="0" fillId="0" borderId="6" xfId="0" applyFont="1" applyBorder="1" applyAlignment="1">
      <alignment wrapText="1"/>
    </xf>
    <xf numFmtId="2" fontId="0" fillId="0" borderId="0" xfId="0" applyNumberFormat="1" applyFont="1" applyBorder="1"/>
    <xf numFmtId="0" fontId="0" fillId="2" borderId="4" xfId="0" applyFont="1" applyFill="1" applyBorder="1"/>
    <xf numFmtId="0" fontId="0" fillId="2" borderId="6" xfId="0" applyFont="1" applyFill="1" applyBorder="1"/>
    <xf numFmtId="0" fontId="1" fillId="0" borderId="0" xfId="0" applyFont="1"/>
    <xf numFmtId="0" fontId="3" fillId="0" borderId="0" xfId="0" applyFont="1" applyAlignment="1">
      <alignment horizontal="center" textRotation="90" wrapText="1"/>
    </xf>
    <xf numFmtId="0" fontId="2" fillId="2" borderId="0" xfId="0" applyFont="1" applyFill="1"/>
    <xf numFmtId="0" fontId="4" fillId="0" borderId="0" xfId="0" applyFont="1" applyAlignment="1">
      <alignment horizontal="center" vertical="center" readingOrder="1"/>
    </xf>
    <xf numFmtId="0" fontId="3" fillId="0" borderId="0" xfId="0" applyFont="1" applyAlignment="1">
      <alignment horizontal="center" textRotation="90" wrapText="1"/>
    </xf>
    <xf numFmtId="0" fontId="3" fillId="0" borderId="0" xfId="0" applyFont="1" applyAlignment="1">
      <alignment horizontal="center" vertical="center" textRotation="90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2" borderId="0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3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zoomScaleNormal="100" workbookViewId="0">
      <selection activeCell="G2" sqref="G2"/>
    </sheetView>
  </sheetViews>
  <sheetFormatPr defaultColWidth="18.7109375" defaultRowHeight="15" x14ac:dyDescent="0.25"/>
  <cols>
    <col min="1" max="16384" width="18.7109375" style="10"/>
  </cols>
  <sheetData>
    <row r="1" spans="1:12" ht="30" x14ac:dyDescent="0.25">
      <c r="B1" t="s">
        <v>48</v>
      </c>
      <c r="C1" t="s">
        <v>49</v>
      </c>
      <c r="D1">
        <f>0.008*1</f>
        <v>8.0000000000000002E-3</v>
      </c>
      <c r="E1">
        <f>0.008*0.1</f>
        <v>8.0000000000000004E-4</v>
      </c>
      <c r="F1">
        <f>0.008*0.01</f>
        <v>8.0000000000000007E-5</v>
      </c>
      <c r="G1">
        <f>0.008*0.001</f>
        <v>7.9999999999999996E-6</v>
      </c>
      <c r="H1" s="8" t="s">
        <v>20</v>
      </c>
      <c r="I1" t="s">
        <v>46</v>
      </c>
      <c r="J1" t="s">
        <v>47</v>
      </c>
    </row>
    <row r="2" spans="1:12" x14ac:dyDescent="0.25">
      <c r="A2" s="37" t="s">
        <v>45</v>
      </c>
      <c r="B2" s="9" t="s">
        <v>41</v>
      </c>
      <c r="C2">
        <v>2.8220000000000001</v>
      </c>
      <c r="D2" s="50">
        <v>3193522</v>
      </c>
      <c r="E2" s="50">
        <v>508844</v>
      </c>
      <c r="F2" s="50">
        <v>48806</v>
      </c>
      <c r="G2" s="50">
        <v>21378</v>
      </c>
      <c r="H2" s="1">
        <v>8.0000000000000002E-3</v>
      </c>
      <c r="I2">
        <f>INTERCEPT(D2:G2,$D$1:$G$1)</f>
        <v>73253.368318756111</v>
      </c>
      <c r="J2">
        <f>SLOPE(D2:G2,$D$1:$G$1)</f>
        <v>391487007.9573555</v>
      </c>
    </row>
    <row r="3" spans="1:12" x14ac:dyDescent="0.25">
      <c r="A3" s="37"/>
      <c r="B3" s="9" t="s">
        <v>42</v>
      </c>
      <c r="C3">
        <v>4.085</v>
      </c>
      <c r="D3" s="50">
        <v>6601435</v>
      </c>
      <c r="E3" s="50">
        <v>787079</v>
      </c>
      <c r="F3" s="50">
        <v>64226</v>
      </c>
      <c r="G3" s="50">
        <v>24937</v>
      </c>
      <c r="H3" s="1">
        <v>8.0000000000000002E-3</v>
      </c>
      <c r="I3">
        <f>INTERCEPT(D3:G3,$D$1:$G$1)</f>
        <v>46623.352769679157</v>
      </c>
      <c r="J3">
        <f>SLOPE(D3:G3,$D$1:$G$1)</f>
        <v>820340187.7724216</v>
      </c>
    </row>
    <row r="4" spans="1:12" x14ac:dyDescent="0.25">
      <c r="A4" s="37"/>
      <c r="B4" s="9" t="s">
        <v>43</v>
      </c>
      <c r="C4">
        <v>5.2830000000000004</v>
      </c>
      <c r="D4" s="50">
        <v>7516115</v>
      </c>
      <c r="E4" s="50">
        <v>1171256</v>
      </c>
      <c r="F4" s="50">
        <v>88833</v>
      </c>
      <c r="G4" s="50">
        <v>34154</v>
      </c>
      <c r="H4" s="1">
        <v>8.0000000000000002E-3</v>
      </c>
      <c r="I4">
        <f>INTERCEPT(D4:G4,$D$1:$G$1)</f>
        <v>148889.48040168453</v>
      </c>
      <c r="J4">
        <f>SLOPE(D4:G4,$D$1:$G$1)</f>
        <v>924257434.56269825</v>
      </c>
    </row>
    <row r="5" spans="1:12" x14ac:dyDescent="0.25">
      <c r="A5" s="37"/>
      <c r="B5" s="9" t="s">
        <v>44</v>
      </c>
      <c r="C5">
        <v>6.3490000000000002</v>
      </c>
      <c r="D5" s="50">
        <v>7860452</v>
      </c>
      <c r="E5" s="50">
        <v>1753582</v>
      </c>
      <c r="F5" s="50">
        <v>123144</v>
      </c>
      <c r="G5" s="50">
        <v>48933</v>
      </c>
      <c r="H5" s="19">
        <v>8.0000000000000002E-3</v>
      </c>
      <c r="I5">
        <f>INTERCEPT(D5:G5,$D$1:$G$1)</f>
        <v>340600.36022027815</v>
      </c>
      <c r="J5">
        <f>SLOPE(D5:G5,$D$1:$G$1)</f>
        <v>947762101.61103594</v>
      </c>
    </row>
    <row r="6" spans="1:12" x14ac:dyDescent="0.25">
      <c r="A6" s="34"/>
      <c r="B6" s="9"/>
      <c r="C6"/>
      <c r="D6"/>
      <c r="E6"/>
      <c r="F6"/>
      <c r="G6"/>
      <c r="H6"/>
      <c r="I6"/>
    </row>
    <row r="7" spans="1:12" x14ac:dyDescent="0.25">
      <c r="C7" s="10" t="s">
        <v>51</v>
      </c>
      <c r="D7" s="10" t="s">
        <v>52</v>
      </c>
      <c r="E7" s="10" t="s">
        <v>53</v>
      </c>
      <c r="F7" s="10" t="s">
        <v>54</v>
      </c>
    </row>
    <row r="8" spans="1:12" x14ac:dyDescent="0.25">
      <c r="A8" s="38" t="s">
        <v>50</v>
      </c>
      <c r="B8" s="9" t="s">
        <v>41</v>
      </c>
      <c r="C8" s="50">
        <v>2.8149999999999999</v>
      </c>
      <c r="D8" s="50">
        <v>1256029</v>
      </c>
      <c r="E8" s="10">
        <f>AVERAGE(D8)</f>
        <v>1256029</v>
      </c>
      <c r="F8" s="10">
        <f>(ABS(E8-I2))/J2</f>
        <v>3.0212385280741758E-3</v>
      </c>
    </row>
    <row r="9" spans="1:12" x14ac:dyDescent="0.25">
      <c r="A9" s="38"/>
      <c r="B9" s="9" t="s">
        <v>42</v>
      </c>
      <c r="C9" s="50">
        <v>4.077</v>
      </c>
      <c r="D9" s="50">
        <v>5008372</v>
      </c>
      <c r="E9" s="10">
        <f>AVERAGE(D9)</f>
        <v>5008372</v>
      </c>
      <c r="F9" s="10">
        <f>(ABS(E9-I3))/J3</f>
        <v>6.0484037246835536E-3</v>
      </c>
    </row>
    <row r="10" spans="1:12" x14ac:dyDescent="0.25">
      <c r="A10" s="38"/>
      <c r="B10" s="9" t="s">
        <v>43</v>
      </c>
      <c r="C10" s="50">
        <v>5.2750000000000004</v>
      </c>
      <c r="D10" s="50">
        <v>8413441</v>
      </c>
      <c r="E10" s="10">
        <f>AVERAGE(D10)</f>
        <v>8413441</v>
      </c>
      <c r="F10" s="10">
        <f>(ABS(E10-I4))/J4</f>
        <v>8.9418285539770558E-3</v>
      </c>
    </row>
    <row r="11" spans="1:12" x14ac:dyDescent="0.25">
      <c r="A11" s="38"/>
      <c r="B11" s="9" t="s">
        <v>44</v>
      </c>
      <c r="C11" s="50">
        <v>6.3410000000000002</v>
      </c>
      <c r="D11" s="50">
        <v>10786167</v>
      </c>
      <c r="E11" s="10">
        <f>AVERAGE(D11)</f>
        <v>10786167</v>
      </c>
      <c r="F11" s="10">
        <f>(ABS(E11-I5))/J5</f>
        <v>1.1021295979258949E-2</v>
      </c>
    </row>
    <row r="12" spans="1:12" ht="15.75" thickBot="1" x14ac:dyDescent="0.3">
      <c r="F12" s="10">
        <f>SUM(F8:F11)</f>
        <v>2.9032766785993733E-2</v>
      </c>
    </row>
    <row r="13" spans="1:12" ht="15.75" thickBot="1" x14ac:dyDescent="0.3">
      <c r="A13" s="39" t="s">
        <v>24</v>
      </c>
      <c r="B13" s="40"/>
      <c r="C13" s="40"/>
      <c r="D13" s="40"/>
      <c r="E13" s="41"/>
    </row>
    <row r="14" spans="1:12" ht="45" x14ac:dyDescent="0.25">
      <c r="A14" s="14" t="s">
        <v>12</v>
      </c>
      <c r="B14" s="8" t="s">
        <v>14</v>
      </c>
      <c r="C14" s="8" t="s">
        <v>13</v>
      </c>
      <c r="D14" s="11" t="s">
        <v>15</v>
      </c>
      <c r="E14" s="12" t="s">
        <v>16</v>
      </c>
      <c r="F14" s="13"/>
      <c r="G14" s="36" t="s">
        <v>60</v>
      </c>
      <c r="L14" s="13"/>
    </row>
    <row r="15" spans="1:12" x14ac:dyDescent="0.25">
      <c r="A15" s="26" t="s">
        <v>0</v>
      </c>
      <c r="B15" s="45">
        <v>0.98</v>
      </c>
      <c r="C15" s="35">
        <f>B15/5</f>
        <v>0.19600000000000001</v>
      </c>
      <c r="D15" s="27">
        <f>218210</f>
        <v>218210</v>
      </c>
      <c r="E15" s="2">
        <f>(C15/D15)*3</f>
        <v>2.6946519407909813E-6</v>
      </c>
      <c r="G15" s="36" t="s">
        <v>61</v>
      </c>
    </row>
    <row r="16" spans="1:12" x14ac:dyDescent="0.25">
      <c r="A16" s="14" t="s">
        <v>1</v>
      </c>
      <c r="B16" s="45"/>
      <c r="C16" s="6">
        <f>$B$15/5</f>
        <v>0.19600000000000001</v>
      </c>
      <c r="D16" s="3">
        <v>302367</v>
      </c>
      <c r="E16" s="4">
        <f>(C16/D16)*3</f>
        <v>1.9446566589607991E-6</v>
      </c>
    </row>
    <row r="17" spans="1:5" x14ac:dyDescent="0.25">
      <c r="A17" s="14" t="s">
        <v>2</v>
      </c>
      <c r="B17" s="45"/>
      <c r="C17" s="6">
        <f>$B$15/5</f>
        <v>0.19600000000000001</v>
      </c>
      <c r="D17" s="3">
        <f>386.53*1000</f>
        <v>386530</v>
      </c>
      <c r="E17" s="4">
        <f>(C17/D17)*3</f>
        <v>1.5212273303495203E-6</v>
      </c>
    </row>
    <row r="18" spans="1:5" x14ac:dyDescent="0.25">
      <c r="A18" s="14" t="s">
        <v>3</v>
      </c>
      <c r="B18" s="45"/>
      <c r="C18" s="6">
        <f>$B$15/5</f>
        <v>0.19600000000000001</v>
      </c>
      <c r="D18" s="28">
        <f>470.69*1000</f>
        <v>470690</v>
      </c>
      <c r="E18" s="4">
        <f>(C18/D18)*3</f>
        <v>1.249229854044063E-6</v>
      </c>
    </row>
    <row r="19" spans="1:5" x14ac:dyDescent="0.25">
      <c r="A19" s="29" t="s">
        <v>4</v>
      </c>
      <c r="B19" s="46"/>
      <c r="C19" s="7">
        <f>$B$15/5</f>
        <v>0.19600000000000001</v>
      </c>
      <c r="D19" s="20">
        <f>554.85*1000</f>
        <v>554850</v>
      </c>
      <c r="E19" s="5">
        <f>(C19/D19)*3</f>
        <v>1.0597458772641255E-6</v>
      </c>
    </row>
    <row r="20" spans="1:5" ht="15.75" thickBot="1" x14ac:dyDescent="0.3">
      <c r="A20" s="8"/>
      <c r="B20" s="8"/>
      <c r="C20" s="30"/>
      <c r="D20" s="3"/>
      <c r="E20" s="3"/>
    </row>
    <row r="21" spans="1:5" ht="15.75" thickBot="1" x14ac:dyDescent="0.3">
      <c r="A21" s="42" t="s">
        <v>25</v>
      </c>
      <c r="B21" s="43"/>
      <c r="C21" s="43"/>
      <c r="D21" s="43"/>
      <c r="E21" s="44"/>
    </row>
    <row r="22" spans="1:5" ht="30" x14ac:dyDescent="0.25">
      <c r="A22" s="14" t="s">
        <v>17</v>
      </c>
      <c r="B22" s="8" t="s">
        <v>18</v>
      </c>
      <c r="C22" s="8" t="s">
        <v>20</v>
      </c>
      <c r="D22" t="s">
        <v>19</v>
      </c>
      <c r="E22" s="12" t="s">
        <v>5</v>
      </c>
    </row>
    <row r="23" spans="1:5" x14ac:dyDescent="0.25">
      <c r="A23" s="15"/>
      <c r="B23" s="47">
        <v>0.2</v>
      </c>
      <c r="C23" s="1"/>
      <c r="D23"/>
      <c r="E23" s="16"/>
    </row>
    <row r="24" spans="1:5" x14ac:dyDescent="0.25">
      <c r="A24" s="15" t="s">
        <v>6</v>
      </c>
      <c r="B24" s="47"/>
      <c r="C24" s="1">
        <v>8.0000000000000002E-3</v>
      </c>
      <c r="D24">
        <v>102130</v>
      </c>
      <c r="E24" s="16">
        <f>C24/D24</f>
        <v>7.8331538235582105E-8</v>
      </c>
    </row>
    <row r="25" spans="1:5" x14ac:dyDescent="0.25">
      <c r="A25" s="15" t="s">
        <v>7</v>
      </c>
      <c r="B25" s="47"/>
      <c r="C25" s="1">
        <v>8.0000000000000002E-3</v>
      </c>
      <c r="D25">
        <v>130187</v>
      </c>
      <c r="E25" s="16">
        <f>C25/D25</f>
        <v>6.1450067979137704E-8</v>
      </c>
    </row>
    <row r="26" spans="1:5" x14ac:dyDescent="0.25">
      <c r="A26" s="15" t="s">
        <v>8</v>
      </c>
      <c r="B26" s="47"/>
      <c r="C26" s="1">
        <v>8.0000000000000002E-3</v>
      </c>
      <c r="D26">
        <v>158241</v>
      </c>
      <c r="E26" s="16">
        <f>C26/D26</f>
        <v>5.055579780208669E-8</v>
      </c>
    </row>
    <row r="27" spans="1:5" x14ac:dyDescent="0.25">
      <c r="A27" s="18" t="s">
        <v>9</v>
      </c>
      <c r="B27" s="48"/>
      <c r="C27" s="19">
        <v>8.0000000000000002E-3</v>
      </c>
      <c r="D27">
        <v>186285</v>
      </c>
      <c r="E27" s="22">
        <f>C27/D27</f>
        <v>4.2944949942292726E-8</v>
      </c>
    </row>
    <row r="28" spans="1:5" ht="15.75" thickBot="1" x14ac:dyDescent="0.3"/>
    <row r="29" spans="1:5" ht="15.75" thickBot="1" x14ac:dyDescent="0.3">
      <c r="A29" s="42" t="s">
        <v>10</v>
      </c>
      <c r="B29" s="43"/>
      <c r="C29" s="43"/>
      <c r="D29" s="44"/>
    </row>
    <row r="30" spans="1:5" ht="30" x14ac:dyDescent="0.25">
      <c r="A30" s="14" t="s">
        <v>11</v>
      </c>
      <c r="B30" s="8" t="s">
        <v>21</v>
      </c>
      <c r="C30" s="8" t="s">
        <v>23</v>
      </c>
      <c r="D30" s="12" t="s">
        <v>22</v>
      </c>
    </row>
    <row r="31" spans="1:5" x14ac:dyDescent="0.25">
      <c r="A31" s="31">
        <f t="shared" ref="A31:B34" si="0">E8</f>
        <v>1256029</v>
      </c>
      <c r="B31" s="1">
        <f>F8</f>
        <v>3.0212385280741758E-3</v>
      </c>
      <c r="C31" s="3">
        <f>B31/D24</f>
        <v>2.9582282660082013E-8</v>
      </c>
      <c r="D31" s="17">
        <f>100*(C31/E16)</f>
        <v>1.521208513789289</v>
      </c>
    </row>
    <row r="32" spans="1:5" x14ac:dyDescent="0.25">
      <c r="A32" s="31">
        <f t="shared" si="0"/>
        <v>5008372</v>
      </c>
      <c r="B32" s="1">
        <f t="shared" si="0"/>
        <v>6.0484037246835536E-3</v>
      </c>
      <c r="C32" s="3">
        <f>B32/D25</f>
        <v>4.6459352505884253E-8</v>
      </c>
      <c r="D32" s="17">
        <f>100*(C32/E17)</f>
        <v>3.0540703272277958</v>
      </c>
    </row>
    <row r="33" spans="1:4" x14ac:dyDescent="0.25">
      <c r="A33" s="31">
        <f t="shared" si="0"/>
        <v>8413441</v>
      </c>
      <c r="B33" s="1">
        <f t="shared" si="0"/>
        <v>8.9418285539770558E-3</v>
      </c>
      <c r="C33" s="3">
        <f>B33/D26</f>
        <v>5.6507659544473658E-8</v>
      </c>
      <c r="D33" s="17">
        <f>100*(C33/E18)</f>
        <v>4.5233997059503919</v>
      </c>
    </row>
    <row r="34" spans="1:4" x14ac:dyDescent="0.25">
      <c r="A34" s="32">
        <f t="shared" si="0"/>
        <v>10786167</v>
      </c>
      <c r="B34" s="19">
        <f t="shared" si="0"/>
        <v>1.1021295979258949E-2</v>
      </c>
      <c r="C34" s="20">
        <f>B34/D27</f>
        <v>5.9163625516058452E-8</v>
      </c>
      <c r="D34" s="21">
        <f>100*(C34/E19)</f>
        <v>5.5828125199974545</v>
      </c>
    </row>
    <row r="35" spans="1:4" x14ac:dyDescent="0.25">
      <c r="D35" s="25">
        <f>SUM(D31:D34)</f>
        <v>14.681491066964931</v>
      </c>
    </row>
    <row r="36" spans="1:4" x14ac:dyDescent="0.25">
      <c r="A36" s="33" t="s">
        <v>26</v>
      </c>
      <c r="B36" s="23">
        <f>SUM(B31:B34)</f>
        <v>2.9032766785993733E-2</v>
      </c>
      <c r="C36" s="24">
        <f>SUM(C31:C34)</f>
        <v>1.9171292022649838E-7</v>
      </c>
    </row>
  </sheetData>
  <mergeCells count="7">
    <mergeCell ref="A2:A5"/>
    <mergeCell ref="A8:A11"/>
    <mergeCell ref="A13:E13"/>
    <mergeCell ref="A21:E21"/>
    <mergeCell ref="A29:D29"/>
    <mergeCell ref="B15:B19"/>
    <mergeCell ref="B23:B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workbookViewId="0">
      <selection activeCell="E36" sqref="E36"/>
    </sheetView>
  </sheetViews>
  <sheetFormatPr defaultRowHeight="15" x14ac:dyDescent="0.25"/>
  <cols>
    <col min="1" max="1" width="6.7109375" bestFit="1" customWidth="1"/>
    <col min="2" max="2" width="8.85546875" bestFit="1" customWidth="1"/>
    <col min="3" max="3" width="12" bestFit="1" customWidth="1"/>
    <col min="4" max="4" width="10" bestFit="1" customWidth="1"/>
  </cols>
  <sheetData>
    <row r="1" spans="1:5" x14ac:dyDescent="0.25">
      <c r="A1" s="49" t="s">
        <v>55</v>
      </c>
      <c r="B1" s="49"/>
      <c r="C1" s="49"/>
      <c r="D1" s="49"/>
      <c r="E1" s="49"/>
    </row>
    <row r="2" spans="1:5" x14ac:dyDescent="0.25">
      <c r="A2" s="49" t="s">
        <v>56</v>
      </c>
      <c r="B2" s="49"/>
      <c r="C2" s="49"/>
      <c r="D2" s="49"/>
      <c r="E2" s="49"/>
    </row>
    <row r="3" spans="1:5" x14ac:dyDescent="0.25">
      <c r="A3" s="49" t="s">
        <v>39</v>
      </c>
      <c r="B3" s="49"/>
      <c r="C3" s="49"/>
      <c r="D3" s="49"/>
      <c r="E3" s="49"/>
    </row>
    <row r="4" spans="1:5" x14ac:dyDescent="0.25">
      <c r="A4" t="s">
        <v>27</v>
      </c>
      <c r="B4" t="s">
        <v>28</v>
      </c>
      <c r="C4" t="s">
        <v>29</v>
      </c>
      <c r="D4" t="s">
        <v>30</v>
      </c>
      <c r="E4" t="s">
        <v>31</v>
      </c>
    </row>
    <row r="5" spans="1:5" x14ac:dyDescent="0.25">
      <c r="A5">
        <v>1</v>
      </c>
      <c r="B5">
        <v>1.63</v>
      </c>
      <c r="C5" t="s">
        <v>57</v>
      </c>
      <c r="D5">
        <v>0.56699999999999995</v>
      </c>
      <c r="E5">
        <v>758650329250</v>
      </c>
    </row>
    <row r="6" spans="1:5" x14ac:dyDescent="0.25">
      <c r="A6">
        <v>2</v>
      </c>
      <c r="B6">
        <v>2.4129999999999998</v>
      </c>
      <c r="C6" t="s">
        <v>35</v>
      </c>
      <c r="D6">
        <v>6.9000000000000006E-2</v>
      </c>
      <c r="E6">
        <v>22861118949</v>
      </c>
    </row>
    <row r="7" spans="1:5" x14ac:dyDescent="0.25">
      <c r="A7">
        <v>3</v>
      </c>
      <c r="B7">
        <v>2.5840000000000001</v>
      </c>
      <c r="C7" t="s">
        <v>35</v>
      </c>
      <c r="D7">
        <v>4.4999999999999998E-2</v>
      </c>
      <c r="E7">
        <v>2565194215</v>
      </c>
    </row>
    <row r="8" spans="1:5" x14ac:dyDescent="0.25">
      <c r="A8">
        <v>4</v>
      </c>
      <c r="B8">
        <v>3.5259999999999998</v>
      </c>
      <c r="C8" t="s">
        <v>36</v>
      </c>
      <c r="D8">
        <v>0.107</v>
      </c>
      <c r="E8">
        <v>1781528239</v>
      </c>
    </row>
    <row r="9" spans="1:5" x14ac:dyDescent="0.25">
      <c r="A9">
        <v>5</v>
      </c>
      <c r="B9">
        <v>3.9350000000000001</v>
      </c>
      <c r="C9" t="s">
        <v>35</v>
      </c>
      <c r="D9">
        <v>5.0999999999999997E-2</v>
      </c>
      <c r="E9">
        <v>51009721</v>
      </c>
    </row>
    <row r="10" spans="1:5" x14ac:dyDescent="0.25">
      <c r="A10">
        <v>6</v>
      </c>
      <c r="B10">
        <v>4.6399999999999997</v>
      </c>
      <c r="C10" t="s">
        <v>34</v>
      </c>
      <c r="D10">
        <v>0.04</v>
      </c>
      <c r="E10">
        <v>1316681</v>
      </c>
    </row>
    <row r="11" spans="1:5" x14ac:dyDescent="0.25">
      <c r="A11">
        <v>7</v>
      </c>
      <c r="B11">
        <v>4.718</v>
      </c>
      <c r="C11" t="s">
        <v>35</v>
      </c>
      <c r="D11">
        <v>6.4000000000000001E-2</v>
      </c>
      <c r="E11">
        <v>532165</v>
      </c>
    </row>
    <row r="12" spans="1:5" x14ac:dyDescent="0.25">
      <c r="A12">
        <v>8</v>
      </c>
      <c r="B12">
        <v>4.8150000000000004</v>
      </c>
      <c r="C12" t="s">
        <v>35</v>
      </c>
      <c r="D12">
        <v>0.03</v>
      </c>
      <c r="E12">
        <v>1256029</v>
      </c>
    </row>
    <row r="13" spans="1:5" x14ac:dyDescent="0.25">
      <c r="A13">
        <v>9</v>
      </c>
      <c r="B13">
        <v>4.899</v>
      </c>
      <c r="C13" t="s">
        <v>36</v>
      </c>
      <c r="D13">
        <v>2.1000000000000001E-2</v>
      </c>
      <c r="E13">
        <v>343234</v>
      </c>
    </row>
    <row r="14" spans="1:5" x14ac:dyDescent="0.25">
      <c r="A14">
        <v>10</v>
      </c>
      <c r="B14">
        <v>4.9660000000000002</v>
      </c>
      <c r="C14" t="s">
        <v>35</v>
      </c>
      <c r="D14">
        <v>2.4E-2</v>
      </c>
      <c r="E14">
        <v>28362</v>
      </c>
    </row>
    <row r="15" spans="1:5" x14ac:dyDescent="0.25">
      <c r="A15">
        <v>11</v>
      </c>
      <c r="B15">
        <v>5.7069999999999999</v>
      </c>
      <c r="C15" t="s">
        <v>34</v>
      </c>
      <c r="D15">
        <v>3.6999999999999998E-2</v>
      </c>
      <c r="E15">
        <v>62115</v>
      </c>
    </row>
    <row r="16" spans="1:5" x14ac:dyDescent="0.25">
      <c r="A16">
        <v>12</v>
      </c>
      <c r="B16">
        <v>5.7750000000000004</v>
      </c>
      <c r="C16" t="s">
        <v>35</v>
      </c>
      <c r="D16">
        <v>4.5999999999999999E-2</v>
      </c>
      <c r="E16">
        <v>66616</v>
      </c>
    </row>
    <row r="17" spans="1:5" x14ac:dyDescent="0.25">
      <c r="A17">
        <v>13</v>
      </c>
      <c r="B17">
        <v>5.8680000000000003</v>
      </c>
      <c r="C17" t="s">
        <v>35</v>
      </c>
      <c r="D17">
        <v>4.7E-2</v>
      </c>
      <c r="E17">
        <v>78254</v>
      </c>
    </row>
    <row r="18" spans="1:5" x14ac:dyDescent="0.25">
      <c r="A18">
        <v>14</v>
      </c>
      <c r="B18">
        <v>5.92</v>
      </c>
      <c r="C18" t="s">
        <v>35</v>
      </c>
      <c r="D18">
        <v>2.8000000000000001E-2</v>
      </c>
      <c r="E18">
        <v>87396</v>
      </c>
    </row>
    <row r="19" spans="1:5" x14ac:dyDescent="0.25">
      <c r="A19">
        <v>15</v>
      </c>
      <c r="B19">
        <v>5.98</v>
      </c>
      <c r="C19" t="s">
        <v>35</v>
      </c>
      <c r="D19">
        <v>3.5999999999999997E-2</v>
      </c>
      <c r="E19">
        <v>379978</v>
      </c>
    </row>
    <row r="20" spans="1:5" x14ac:dyDescent="0.25">
      <c r="A20">
        <v>16</v>
      </c>
      <c r="B20">
        <v>6.0170000000000003</v>
      </c>
      <c r="C20" t="s">
        <v>37</v>
      </c>
      <c r="D20">
        <v>2.4E-2</v>
      </c>
      <c r="E20">
        <v>161436</v>
      </c>
    </row>
    <row r="21" spans="1:5" x14ac:dyDescent="0.25">
      <c r="A21">
        <v>17</v>
      </c>
      <c r="B21">
        <v>6.1630000000000003</v>
      </c>
      <c r="C21" t="s">
        <v>38</v>
      </c>
      <c r="D21">
        <v>1.7000000000000001E-2</v>
      </c>
      <c r="E21">
        <v>132417</v>
      </c>
    </row>
    <row r="22" spans="1:5" x14ac:dyDescent="0.25">
      <c r="A22">
        <v>18</v>
      </c>
      <c r="B22">
        <v>6.55</v>
      </c>
      <c r="C22" t="s">
        <v>34</v>
      </c>
      <c r="D22">
        <v>1.7999999999999999E-2</v>
      </c>
      <c r="E22">
        <v>5008372</v>
      </c>
    </row>
    <row r="23" spans="1:5" x14ac:dyDescent="0.25">
      <c r="A23">
        <v>19</v>
      </c>
      <c r="B23">
        <v>6.7569999999999997</v>
      </c>
      <c r="C23" t="s">
        <v>34</v>
      </c>
      <c r="D23">
        <v>3.1E-2</v>
      </c>
      <c r="E23">
        <v>40634</v>
      </c>
    </row>
    <row r="24" spans="1:5" x14ac:dyDescent="0.25">
      <c r="A24">
        <v>20</v>
      </c>
      <c r="B24">
        <v>6.8390000000000004</v>
      </c>
      <c r="C24" t="s">
        <v>35</v>
      </c>
      <c r="D24">
        <v>1.9E-2</v>
      </c>
      <c r="E24">
        <v>75277</v>
      </c>
    </row>
    <row r="25" spans="1:5" x14ac:dyDescent="0.25">
      <c r="A25">
        <v>21</v>
      </c>
      <c r="B25">
        <v>6.9429999999999996</v>
      </c>
      <c r="C25" t="s">
        <v>36</v>
      </c>
      <c r="D25">
        <v>2.1000000000000001E-2</v>
      </c>
      <c r="E25">
        <v>792949</v>
      </c>
    </row>
    <row r="26" spans="1:5" x14ac:dyDescent="0.25">
      <c r="A26">
        <v>22</v>
      </c>
      <c r="B26">
        <v>6.9969999999999999</v>
      </c>
      <c r="C26" t="s">
        <v>35</v>
      </c>
      <c r="D26">
        <v>2.5000000000000001E-2</v>
      </c>
      <c r="E26">
        <v>46193</v>
      </c>
    </row>
    <row r="27" spans="1:5" x14ac:dyDescent="0.25">
      <c r="A27">
        <v>23</v>
      </c>
      <c r="B27">
        <v>7.1870000000000003</v>
      </c>
      <c r="C27" t="s">
        <v>34</v>
      </c>
      <c r="D27">
        <v>2.5000000000000001E-2</v>
      </c>
      <c r="E27">
        <v>111473</v>
      </c>
    </row>
    <row r="28" spans="1:5" x14ac:dyDescent="0.25">
      <c r="A28">
        <v>24</v>
      </c>
      <c r="B28">
        <v>7.4480000000000004</v>
      </c>
      <c r="C28" t="s">
        <v>36</v>
      </c>
      <c r="D28">
        <v>1.9E-2</v>
      </c>
      <c r="E28">
        <v>23059</v>
      </c>
    </row>
    <row r="29" spans="1:5" x14ac:dyDescent="0.25">
      <c r="A29">
        <v>25</v>
      </c>
      <c r="B29">
        <v>7.6239999999999997</v>
      </c>
      <c r="C29" t="s">
        <v>38</v>
      </c>
      <c r="D29">
        <v>1.7000000000000001E-2</v>
      </c>
      <c r="E29">
        <v>73563</v>
      </c>
    </row>
    <row r="30" spans="1:5" x14ac:dyDescent="0.25">
      <c r="A30">
        <v>26</v>
      </c>
      <c r="B30">
        <v>7.8470000000000004</v>
      </c>
      <c r="C30" t="s">
        <v>34</v>
      </c>
      <c r="D30">
        <v>1.7000000000000001E-2</v>
      </c>
      <c r="E30">
        <v>8413441</v>
      </c>
    </row>
    <row r="31" spans="1:5" x14ac:dyDescent="0.25">
      <c r="A31">
        <v>27</v>
      </c>
      <c r="B31">
        <v>8.0519999999999996</v>
      </c>
      <c r="C31" t="s">
        <v>35</v>
      </c>
      <c r="D31">
        <v>2.5000000000000001E-2</v>
      </c>
      <c r="E31">
        <v>108730</v>
      </c>
    </row>
    <row r="32" spans="1:5" x14ac:dyDescent="0.25">
      <c r="A32">
        <v>28</v>
      </c>
      <c r="B32">
        <v>8.3580000000000005</v>
      </c>
      <c r="C32" t="s">
        <v>34</v>
      </c>
      <c r="D32">
        <v>1.7999999999999999E-2</v>
      </c>
      <c r="E32">
        <v>208687</v>
      </c>
    </row>
    <row r="33" spans="1:5" x14ac:dyDescent="0.25">
      <c r="A33">
        <v>29</v>
      </c>
      <c r="B33">
        <v>8.41</v>
      </c>
      <c r="C33" t="s">
        <v>35</v>
      </c>
      <c r="D33">
        <v>2.9000000000000001E-2</v>
      </c>
      <c r="E33">
        <v>21864</v>
      </c>
    </row>
    <row r="34" spans="1:5" x14ac:dyDescent="0.25">
      <c r="A34">
        <v>30</v>
      </c>
      <c r="B34">
        <v>8.6069999999999993</v>
      </c>
      <c r="C34" t="s">
        <v>36</v>
      </c>
      <c r="D34">
        <v>2.3E-2</v>
      </c>
      <c r="E34">
        <v>19108</v>
      </c>
    </row>
    <row r="35" spans="1:5" x14ac:dyDescent="0.25">
      <c r="A35">
        <v>31</v>
      </c>
      <c r="B35">
        <v>8.827</v>
      </c>
      <c r="C35" t="s">
        <v>34</v>
      </c>
      <c r="D35">
        <v>1.6E-2</v>
      </c>
      <c r="E35">
        <v>35098</v>
      </c>
    </row>
    <row r="36" spans="1:5" x14ac:dyDescent="0.25">
      <c r="A36">
        <v>32</v>
      </c>
      <c r="B36">
        <v>8.9329999999999998</v>
      </c>
      <c r="C36" t="s">
        <v>40</v>
      </c>
      <c r="D36">
        <v>1.7999999999999999E-2</v>
      </c>
      <c r="E36">
        <v>10786167</v>
      </c>
    </row>
    <row r="37" spans="1:5" x14ac:dyDescent="0.25">
      <c r="A37">
        <v>33</v>
      </c>
      <c r="B37">
        <v>9.3089999999999993</v>
      </c>
      <c r="C37" t="s">
        <v>34</v>
      </c>
      <c r="D37">
        <v>2.5000000000000001E-2</v>
      </c>
      <c r="E37">
        <v>17659</v>
      </c>
    </row>
    <row r="38" spans="1:5" x14ac:dyDescent="0.25">
      <c r="A38">
        <v>34</v>
      </c>
      <c r="B38">
        <v>9.5090000000000003</v>
      </c>
      <c r="C38" t="s">
        <v>38</v>
      </c>
      <c r="D38">
        <v>1.7999999999999999E-2</v>
      </c>
      <c r="E38">
        <v>33044</v>
      </c>
    </row>
    <row r="39" spans="1:5" x14ac:dyDescent="0.25">
      <c r="A39">
        <v>35</v>
      </c>
      <c r="B39">
        <v>9.9009999999999998</v>
      </c>
      <c r="C39" t="s">
        <v>35</v>
      </c>
      <c r="D39">
        <v>0.02</v>
      </c>
      <c r="E39">
        <v>47169</v>
      </c>
    </row>
    <row r="40" spans="1:5" x14ac:dyDescent="0.25">
      <c r="A40">
        <v>36</v>
      </c>
      <c r="B40">
        <v>10.241</v>
      </c>
      <c r="C40" t="s">
        <v>35</v>
      </c>
      <c r="D40">
        <v>3.1E-2</v>
      </c>
      <c r="E40">
        <v>18587</v>
      </c>
    </row>
    <row r="41" spans="1:5" x14ac:dyDescent="0.25">
      <c r="A41">
        <v>37</v>
      </c>
      <c r="B41">
        <v>11.84</v>
      </c>
      <c r="C41" t="s">
        <v>38</v>
      </c>
      <c r="D41">
        <v>3.2000000000000001E-2</v>
      </c>
      <c r="E41">
        <v>45564</v>
      </c>
    </row>
    <row r="42" spans="1:5" x14ac:dyDescent="0.25">
      <c r="A42">
        <v>38</v>
      </c>
      <c r="B42">
        <v>12.446</v>
      </c>
      <c r="C42" t="s">
        <v>38</v>
      </c>
      <c r="D42">
        <v>2.8000000000000001E-2</v>
      </c>
      <c r="E42">
        <v>78517</v>
      </c>
    </row>
    <row r="43" spans="1:5" x14ac:dyDescent="0.25">
      <c r="A43">
        <v>39</v>
      </c>
      <c r="B43">
        <v>12.663</v>
      </c>
      <c r="C43" t="s">
        <v>38</v>
      </c>
      <c r="D43">
        <v>3.7999999999999999E-2</v>
      </c>
      <c r="E43">
        <v>48708</v>
      </c>
    </row>
    <row r="44" spans="1:5" x14ac:dyDescent="0.25">
      <c r="A44">
        <v>40</v>
      </c>
      <c r="B44">
        <v>13.683999999999999</v>
      </c>
      <c r="C44" t="s">
        <v>37</v>
      </c>
      <c r="D44">
        <v>4.7E-2</v>
      </c>
      <c r="E44">
        <v>71771</v>
      </c>
    </row>
    <row r="45" spans="1:5" x14ac:dyDescent="0.25">
      <c r="A45">
        <v>41</v>
      </c>
      <c r="B45">
        <v>14.504</v>
      </c>
      <c r="C45" t="s">
        <v>38</v>
      </c>
      <c r="D45">
        <v>3.5999999999999997E-2</v>
      </c>
      <c r="E45">
        <v>54676</v>
      </c>
    </row>
    <row r="46" spans="1:5" x14ac:dyDescent="0.25">
      <c r="A46">
        <v>42</v>
      </c>
      <c r="B46">
        <v>15.352</v>
      </c>
      <c r="C46" t="s">
        <v>38</v>
      </c>
      <c r="D46">
        <v>4.3999999999999997E-2</v>
      </c>
      <c r="E46">
        <v>70730</v>
      </c>
    </row>
    <row r="47" spans="1:5" x14ac:dyDescent="0.25">
      <c r="A47">
        <v>43</v>
      </c>
      <c r="B47">
        <v>16.716000000000001</v>
      </c>
      <c r="C47" t="s">
        <v>38</v>
      </c>
      <c r="D47">
        <v>4.8000000000000001E-2</v>
      </c>
      <c r="E47">
        <v>81764</v>
      </c>
    </row>
    <row r="48" spans="1:5" x14ac:dyDescent="0.25">
      <c r="A48">
        <v>44</v>
      </c>
      <c r="B48">
        <v>18.234000000000002</v>
      </c>
      <c r="C48" t="s">
        <v>38</v>
      </c>
      <c r="D48">
        <v>5.6000000000000001E-2</v>
      </c>
      <c r="E48">
        <v>66094</v>
      </c>
    </row>
    <row r="49" spans="1:5" x14ac:dyDescent="0.25">
      <c r="A49">
        <v>45</v>
      </c>
      <c r="B49">
        <v>20.454000000000001</v>
      </c>
      <c r="C49" t="s">
        <v>38</v>
      </c>
      <c r="D49">
        <v>6.4000000000000001E-2</v>
      </c>
      <c r="E49">
        <v>208855</v>
      </c>
    </row>
    <row r="50" spans="1:5" x14ac:dyDescent="0.25">
      <c r="A50">
        <v>46</v>
      </c>
      <c r="B50">
        <v>6.6449999999999996</v>
      </c>
      <c r="C50">
        <v>88014</v>
      </c>
      <c r="D50">
        <v>6.6319999999999997</v>
      </c>
      <c r="E50">
        <v>6.6719999999999997</v>
      </c>
    </row>
    <row r="51" spans="1:5" x14ac:dyDescent="0.25">
      <c r="A51">
        <v>47</v>
      </c>
      <c r="B51">
        <v>6.6959999999999997</v>
      </c>
      <c r="C51">
        <v>386674</v>
      </c>
      <c r="D51">
        <v>6.6719999999999997</v>
      </c>
      <c r="E51">
        <v>6.7210000000000001</v>
      </c>
    </row>
    <row r="52" spans="1:5" x14ac:dyDescent="0.25">
      <c r="A52">
        <v>48</v>
      </c>
      <c r="B52">
        <v>6.7409999999999997</v>
      </c>
      <c r="C52">
        <v>153010</v>
      </c>
      <c r="D52">
        <v>6.7210000000000001</v>
      </c>
      <c r="E52">
        <v>6.7619999999999996</v>
      </c>
    </row>
    <row r="53" spans="1:5" x14ac:dyDescent="0.25">
      <c r="A53">
        <v>49</v>
      </c>
      <c r="B53">
        <v>6.7779999999999996</v>
      </c>
      <c r="C53">
        <v>94858</v>
      </c>
      <c r="D53">
        <v>6.7619999999999996</v>
      </c>
      <c r="E53">
        <v>6.7910000000000004</v>
      </c>
    </row>
    <row r="54" spans="1:5" x14ac:dyDescent="0.25">
      <c r="A54">
        <v>50</v>
      </c>
      <c r="B54">
        <v>6.8029999999999999</v>
      </c>
      <c r="C54">
        <v>69333</v>
      </c>
      <c r="D54">
        <v>6.7910000000000004</v>
      </c>
      <c r="E54">
        <v>6.8140000000000001</v>
      </c>
    </row>
    <row r="55" spans="1:5" x14ac:dyDescent="0.25">
      <c r="A55">
        <v>51</v>
      </c>
      <c r="B55">
        <v>6.83</v>
      </c>
      <c r="C55">
        <v>152099</v>
      </c>
      <c r="D55">
        <v>6.8140000000000001</v>
      </c>
      <c r="E55">
        <v>6.85</v>
      </c>
    </row>
    <row r="56" spans="1:5" x14ac:dyDescent="0.25">
      <c r="A56">
        <v>52</v>
      </c>
      <c r="B56">
        <v>6.8659999999999997</v>
      </c>
      <c r="C56">
        <v>131349</v>
      </c>
      <c r="D56">
        <v>6.85</v>
      </c>
      <c r="E56">
        <v>6.8869999999999996</v>
      </c>
    </row>
    <row r="57" spans="1:5" x14ac:dyDescent="0.25">
      <c r="A57">
        <v>53</v>
      </c>
      <c r="B57">
        <v>6.9059999999999997</v>
      </c>
      <c r="C57">
        <v>171106</v>
      </c>
      <c r="D57">
        <v>6.8869999999999996</v>
      </c>
      <c r="E57">
        <v>6.9329999999999998</v>
      </c>
    </row>
    <row r="58" spans="1:5" x14ac:dyDescent="0.25">
      <c r="A58">
        <v>54</v>
      </c>
      <c r="B58">
        <v>6.952</v>
      </c>
      <c r="C58">
        <v>67729</v>
      </c>
      <c r="D58">
        <v>6.9329999999999998</v>
      </c>
      <c r="E58">
        <v>6.9589999999999996</v>
      </c>
    </row>
    <row r="59" spans="1:5" x14ac:dyDescent="0.25">
      <c r="A59">
        <v>55</v>
      </c>
      <c r="B59">
        <v>6.9720000000000004</v>
      </c>
      <c r="C59">
        <v>112069</v>
      </c>
      <c r="D59">
        <v>6.9589999999999996</v>
      </c>
      <c r="E59">
        <v>6.9909999999999997</v>
      </c>
    </row>
    <row r="60" spans="1:5" x14ac:dyDescent="0.25">
      <c r="A60">
        <v>56</v>
      </c>
      <c r="B60">
        <v>7.0170000000000003</v>
      </c>
      <c r="C60">
        <v>155184</v>
      </c>
      <c r="D60">
        <v>6.9909999999999997</v>
      </c>
      <c r="E60">
        <v>7.0490000000000004</v>
      </c>
    </row>
    <row r="61" spans="1:5" x14ac:dyDescent="0.25">
      <c r="A61">
        <v>57</v>
      </c>
      <c r="B61">
        <v>7.0750000000000002</v>
      </c>
      <c r="C61">
        <v>99509</v>
      </c>
      <c r="D61">
        <v>7.0490000000000004</v>
      </c>
      <c r="E61">
        <v>7.1070000000000002</v>
      </c>
    </row>
    <row r="62" spans="1:5" x14ac:dyDescent="0.25">
      <c r="A62">
        <v>58</v>
      </c>
      <c r="B62">
        <v>7.1310000000000002</v>
      </c>
      <c r="C62">
        <v>85993</v>
      </c>
      <c r="D62">
        <v>7.1070000000000002</v>
      </c>
      <c r="E62">
        <v>7.1790000000000003</v>
      </c>
    </row>
    <row r="63" spans="1:5" x14ac:dyDescent="0.25">
      <c r="A63">
        <v>59</v>
      </c>
      <c r="B63">
        <v>7.3250000000000002</v>
      </c>
      <c r="C63">
        <v>302099</v>
      </c>
      <c r="D63">
        <v>7.2910000000000004</v>
      </c>
      <c r="E63">
        <v>7.3520000000000003</v>
      </c>
    </row>
    <row r="64" spans="1:5" x14ac:dyDescent="0.25">
      <c r="A64">
        <v>60</v>
      </c>
      <c r="B64">
        <v>7.3659999999999997</v>
      </c>
      <c r="C64">
        <v>66384</v>
      </c>
      <c r="D64">
        <v>7.3520000000000003</v>
      </c>
      <c r="E64">
        <v>7.3769999999999998</v>
      </c>
    </row>
    <row r="65" spans="1:5" x14ac:dyDescent="0.25">
      <c r="A65">
        <v>61</v>
      </c>
      <c r="B65">
        <v>7.3979999999999997</v>
      </c>
      <c r="C65">
        <v>284704</v>
      </c>
      <c r="D65">
        <v>7.3769999999999998</v>
      </c>
      <c r="E65">
        <v>7.4210000000000003</v>
      </c>
    </row>
    <row r="66" spans="1:5" x14ac:dyDescent="0.25">
      <c r="A66">
        <v>62</v>
      </c>
      <c r="B66">
        <v>7.4820000000000002</v>
      </c>
      <c r="C66">
        <v>48898</v>
      </c>
      <c r="D66">
        <v>7.4660000000000002</v>
      </c>
      <c r="E66">
        <v>7.4950000000000001</v>
      </c>
    </row>
    <row r="67" spans="1:5" x14ac:dyDescent="0.25">
      <c r="A67">
        <v>63</v>
      </c>
      <c r="B67">
        <v>7.5119999999999996</v>
      </c>
      <c r="C67">
        <v>97954</v>
      </c>
      <c r="D67">
        <v>7.4950000000000001</v>
      </c>
      <c r="E67">
        <v>7.54</v>
      </c>
    </row>
    <row r="68" spans="1:5" x14ac:dyDescent="0.25">
      <c r="A68">
        <v>64</v>
      </c>
      <c r="B68">
        <v>7.569</v>
      </c>
      <c r="C68">
        <v>340626</v>
      </c>
      <c r="D68">
        <v>7.54</v>
      </c>
      <c r="E68">
        <v>7.5940000000000003</v>
      </c>
    </row>
    <row r="69" spans="1:5" x14ac:dyDescent="0.25">
      <c r="A69">
        <v>65</v>
      </c>
      <c r="B69">
        <v>7.61</v>
      </c>
      <c r="C69">
        <v>198358</v>
      </c>
      <c r="D69">
        <v>7.5940000000000003</v>
      </c>
      <c r="E69">
        <v>7.6589999999999998</v>
      </c>
    </row>
    <row r="70" spans="1:5" x14ac:dyDescent="0.25">
      <c r="A70">
        <v>66</v>
      </c>
      <c r="B70">
        <v>7.68</v>
      </c>
      <c r="C70">
        <v>81096</v>
      </c>
      <c r="D70">
        <v>7.6589999999999998</v>
      </c>
      <c r="E70">
        <v>7.6970000000000001</v>
      </c>
    </row>
    <row r="71" spans="1:5" x14ac:dyDescent="0.25">
      <c r="A71">
        <v>67</v>
      </c>
      <c r="B71">
        <v>7.726</v>
      </c>
      <c r="C71">
        <v>201059</v>
      </c>
      <c r="D71">
        <v>7.6970000000000001</v>
      </c>
      <c r="E71">
        <v>7.758</v>
      </c>
    </row>
    <row r="72" spans="1:5" x14ac:dyDescent="0.25">
      <c r="A72">
        <v>68</v>
      </c>
      <c r="B72">
        <v>7.7850000000000001</v>
      </c>
      <c r="C72">
        <v>181400</v>
      </c>
      <c r="D72">
        <v>7.758</v>
      </c>
      <c r="E72">
        <v>7.8090000000000002</v>
      </c>
    </row>
    <row r="73" spans="1:5" x14ac:dyDescent="0.25">
      <c r="A73">
        <v>69</v>
      </c>
      <c r="B73">
        <v>7.8319999999999999</v>
      </c>
      <c r="C73">
        <v>78489</v>
      </c>
      <c r="D73">
        <v>7.8090000000000002</v>
      </c>
      <c r="E73">
        <v>7.843</v>
      </c>
    </row>
    <row r="74" spans="1:5" x14ac:dyDescent="0.25">
      <c r="A74">
        <v>70</v>
      </c>
      <c r="B74">
        <v>7.8680000000000003</v>
      </c>
      <c r="C74">
        <v>1024217</v>
      </c>
      <c r="D74">
        <v>7.843</v>
      </c>
      <c r="E74">
        <v>7.9</v>
      </c>
    </row>
    <row r="75" spans="1:5" x14ac:dyDescent="0.25">
      <c r="A75">
        <v>71</v>
      </c>
      <c r="B75">
        <v>8.0649999999999995</v>
      </c>
      <c r="C75">
        <v>78263</v>
      </c>
      <c r="D75">
        <v>8.0350000000000001</v>
      </c>
      <c r="E75">
        <v>8.08</v>
      </c>
    </row>
    <row r="76" spans="1:5" x14ac:dyDescent="0.25">
      <c r="A76">
        <v>72</v>
      </c>
      <c r="B76">
        <v>8.2859999999999996</v>
      </c>
      <c r="C76">
        <v>193174</v>
      </c>
      <c r="D76">
        <v>8.2460000000000004</v>
      </c>
      <c r="E76">
        <v>8.3160000000000007</v>
      </c>
    </row>
    <row r="77" spans="1:5" x14ac:dyDescent="0.25">
      <c r="A77">
        <v>73</v>
      </c>
      <c r="B77">
        <v>8.3320000000000007</v>
      </c>
      <c r="C77">
        <v>63215</v>
      </c>
      <c r="D77">
        <v>8.3160000000000007</v>
      </c>
      <c r="E77">
        <v>8.35</v>
      </c>
    </row>
    <row r="78" spans="1:5" x14ac:dyDescent="0.25">
      <c r="A78">
        <v>74</v>
      </c>
      <c r="B78">
        <v>8.5090000000000003</v>
      </c>
      <c r="C78">
        <v>75024</v>
      </c>
      <c r="D78">
        <v>8.4830000000000005</v>
      </c>
      <c r="E78">
        <v>8.5380000000000003</v>
      </c>
    </row>
    <row r="79" spans="1:5" x14ac:dyDescent="0.25">
      <c r="A79">
        <v>75</v>
      </c>
      <c r="B79">
        <v>8.5890000000000004</v>
      </c>
      <c r="C79">
        <v>249197</v>
      </c>
      <c r="D79">
        <v>8.5380000000000003</v>
      </c>
      <c r="E79">
        <v>8.6259999999999994</v>
      </c>
    </row>
    <row r="80" spans="1:5" x14ac:dyDescent="0.25">
      <c r="A80">
        <v>76</v>
      </c>
      <c r="B80">
        <v>8.6389999999999993</v>
      </c>
      <c r="C80">
        <v>111519</v>
      </c>
      <c r="D80">
        <v>8.6259999999999994</v>
      </c>
      <c r="E80">
        <v>8.6959999999999997</v>
      </c>
    </row>
    <row r="81" spans="1:5" x14ac:dyDescent="0.25">
      <c r="A81">
        <v>77</v>
      </c>
      <c r="B81">
        <v>8.7970000000000006</v>
      </c>
      <c r="C81">
        <v>95518</v>
      </c>
      <c r="D81">
        <v>8.77</v>
      </c>
      <c r="E81">
        <v>8.82</v>
      </c>
    </row>
    <row r="82" spans="1:5" x14ac:dyDescent="0.25">
      <c r="A82">
        <v>78</v>
      </c>
      <c r="B82">
        <v>8.8510000000000009</v>
      </c>
      <c r="C82">
        <v>113825</v>
      </c>
      <c r="D82">
        <v>8.82</v>
      </c>
      <c r="E82">
        <v>8.8789999999999996</v>
      </c>
    </row>
    <row r="83" spans="1:5" x14ac:dyDescent="0.25">
      <c r="A83">
        <v>79</v>
      </c>
      <c r="B83">
        <v>8.9120000000000008</v>
      </c>
      <c r="C83">
        <v>85920</v>
      </c>
      <c r="D83">
        <v>8.8789999999999996</v>
      </c>
      <c r="E83">
        <v>8.94</v>
      </c>
    </row>
    <row r="84" spans="1:5" x14ac:dyDescent="0.25">
      <c r="A84">
        <v>80</v>
      </c>
      <c r="B84">
        <v>8.9760000000000009</v>
      </c>
      <c r="C84">
        <v>81089</v>
      </c>
      <c r="D84">
        <v>8.94</v>
      </c>
      <c r="E84">
        <v>9.0079999999999991</v>
      </c>
    </row>
    <row r="85" spans="1:5" x14ac:dyDescent="0.25">
      <c r="A85">
        <v>81</v>
      </c>
      <c r="B85">
        <v>9.0559999999999992</v>
      </c>
      <c r="C85">
        <v>148659</v>
      </c>
      <c r="D85">
        <v>9.0079999999999991</v>
      </c>
      <c r="E85">
        <v>9.1240000000000006</v>
      </c>
    </row>
    <row r="86" spans="1:5" x14ac:dyDescent="0.25">
      <c r="A86">
        <v>82</v>
      </c>
      <c r="B86">
        <v>9.3089999999999993</v>
      </c>
      <c r="C86">
        <v>141035</v>
      </c>
      <c r="D86">
        <v>9.2420000000000009</v>
      </c>
      <c r="E86">
        <v>9.3409999999999993</v>
      </c>
    </row>
    <row r="87" spans="1:5" x14ac:dyDescent="0.25">
      <c r="A87">
        <v>83</v>
      </c>
      <c r="B87">
        <v>9.5380000000000003</v>
      </c>
      <c r="C87">
        <v>110620</v>
      </c>
      <c r="D87">
        <v>9.4939999999999998</v>
      </c>
      <c r="E87">
        <v>9.5719999999999992</v>
      </c>
    </row>
    <row r="88" spans="1:5" x14ac:dyDescent="0.25">
      <c r="A88">
        <v>84</v>
      </c>
      <c r="B88">
        <v>9.6080000000000005</v>
      </c>
      <c r="C88">
        <v>156698</v>
      </c>
      <c r="D88">
        <v>9.5719999999999992</v>
      </c>
      <c r="E88">
        <v>9.657</v>
      </c>
    </row>
    <row r="89" spans="1:5" x14ac:dyDescent="0.25">
      <c r="A89">
        <v>85</v>
      </c>
      <c r="B89">
        <v>9.7639999999999993</v>
      </c>
      <c r="C89">
        <v>34370</v>
      </c>
      <c r="D89">
        <v>9.7210000000000001</v>
      </c>
      <c r="E89">
        <v>9.7949999999999999</v>
      </c>
    </row>
    <row r="90" spans="1:5" x14ac:dyDescent="0.25">
      <c r="A90">
        <v>86</v>
      </c>
      <c r="B90">
        <v>9.8450000000000006</v>
      </c>
      <c r="C90">
        <v>79476</v>
      </c>
      <c r="D90">
        <v>9.7949999999999999</v>
      </c>
      <c r="E90">
        <v>9.8800000000000008</v>
      </c>
    </row>
    <row r="91" spans="1:5" x14ac:dyDescent="0.25">
      <c r="A91">
        <v>87</v>
      </c>
      <c r="B91">
        <v>9.952</v>
      </c>
      <c r="C91">
        <v>106078</v>
      </c>
      <c r="D91">
        <v>9.9139999999999997</v>
      </c>
      <c r="E91">
        <v>9.9830000000000005</v>
      </c>
    </row>
    <row r="92" spans="1:5" x14ac:dyDescent="0.25">
      <c r="A92">
        <v>88</v>
      </c>
      <c r="B92">
        <v>10.018000000000001</v>
      </c>
      <c r="C92">
        <v>77329</v>
      </c>
      <c r="D92">
        <v>9.9830000000000005</v>
      </c>
      <c r="E92">
        <v>10.090999999999999</v>
      </c>
    </row>
    <row r="93" spans="1:5" x14ac:dyDescent="0.25">
      <c r="A93">
        <v>89</v>
      </c>
      <c r="B93">
        <v>10.176</v>
      </c>
      <c r="C93">
        <v>86475</v>
      </c>
      <c r="D93">
        <v>10.090999999999999</v>
      </c>
      <c r="E93">
        <v>10.206</v>
      </c>
    </row>
    <row r="94" spans="1:5" x14ac:dyDescent="0.25">
      <c r="A94">
        <v>90</v>
      </c>
      <c r="B94">
        <v>10.278</v>
      </c>
      <c r="C94">
        <v>158209</v>
      </c>
      <c r="D94">
        <v>10.206</v>
      </c>
      <c r="E94">
        <v>10.340999999999999</v>
      </c>
    </row>
    <row r="95" spans="1:5" x14ac:dyDescent="0.25">
      <c r="A95">
        <v>91</v>
      </c>
      <c r="B95">
        <v>10.621</v>
      </c>
      <c r="C95">
        <v>185088</v>
      </c>
      <c r="D95">
        <v>10.574</v>
      </c>
      <c r="E95">
        <v>10.68</v>
      </c>
    </row>
    <row r="96" spans="1:5" x14ac:dyDescent="0.25">
      <c r="A96">
        <v>92</v>
      </c>
      <c r="B96">
        <v>11.266999999999999</v>
      </c>
      <c r="C96">
        <v>65099</v>
      </c>
      <c r="D96">
        <v>11.186999999999999</v>
      </c>
      <c r="E96">
        <v>11.304</v>
      </c>
    </row>
    <row r="97" spans="1:5" x14ac:dyDescent="0.25">
      <c r="A97">
        <v>93</v>
      </c>
      <c r="B97">
        <v>11.827</v>
      </c>
      <c r="C97">
        <v>74297</v>
      </c>
      <c r="D97">
        <v>11.699</v>
      </c>
      <c r="E97">
        <v>11.865</v>
      </c>
    </row>
    <row r="98" spans="1:5" x14ac:dyDescent="0.25">
      <c r="A98">
        <v>94</v>
      </c>
      <c r="B98">
        <v>11.914999999999999</v>
      </c>
      <c r="C98">
        <v>105007</v>
      </c>
      <c r="D98">
        <v>11.865</v>
      </c>
      <c r="E98">
        <v>11.988</v>
      </c>
    </row>
    <row r="99" spans="1:5" x14ac:dyDescent="0.25">
      <c r="A99">
        <v>95</v>
      </c>
      <c r="B99">
        <v>13.577999999999999</v>
      </c>
      <c r="C99">
        <v>35735</v>
      </c>
      <c r="D99">
        <v>13.494</v>
      </c>
      <c r="E99">
        <v>13.635999999999999</v>
      </c>
    </row>
    <row r="100" spans="1:5" x14ac:dyDescent="0.25">
      <c r="A100">
        <v>96</v>
      </c>
      <c r="B100">
        <v>13.952999999999999</v>
      </c>
      <c r="C100">
        <v>52707</v>
      </c>
      <c r="D100">
        <v>13.798</v>
      </c>
      <c r="E100">
        <v>14.003</v>
      </c>
    </row>
    <row r="101" spans="1:5" x14ac:dyDescent="0.25">
      <c r="A101">
        <v>97</v>
      </c>
      <c r="B101">
        <v>16.439</v>
      </c>
      <c r="C101">
        <v>43005</v>
      </c>
      <c r="D101">
        <v>16.117999999999999</v>
      </c>
      <c r="E101">
        <v>16.484999999999999</v>
      </c>
    </row>
    <row r="102" spans="1:5" x14ac:dyDescent="0.25">
      <c r="A102">
        <v>98</v>
      </c>
      <c r="B102">
        <v>16.954000000000001</v>
      </c>
      <c r="C102">
        <v>271651</v>
      </c>
      <c r="D102">
        <v>16.484999999999999</v>
      </c>
      <c r="E102">
        <v>17.029</v>
      </c>
    </row>
    <row r="103" spans="1:5" x14ac:dyDescent="0.25">
      <c r="A103">
        <v>99</v>
      </c>
      <c r="B103">
        <v>17.077999999999999</v>
      </c>
      <c r="C103">
        <v>21747</v>
      </c>
      <c r="D103">
        <v>17.029</v>
      </c>
      <c r="E103">
        <v>17.132000000000001</v>
      </c>
    </row>
  </sheetData>
  <mergeCells count="3">
    <mergeCell ref="A1:E1"/>
    <mergeCell ref="A2:E2"/>
    <mergeCell ref="A3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7"/>
  <sheetViews>
    <sheetView topLeftCell="A19" workbookViewId="0">
      <selection activeCell="C17" sqref="C17"/>
    </sheetView>
  </sheetViews>
  <sheetFormatPr defaultRowHeight="15" x14ac:dyDescent="0.25"/>
  <sheetData>
    <row r="1" spans="1:5" x14ac:dyDescent="0.25">
      <c r="A1" s="49" t="s">
        <v>58</v>
      </c>
      <c r="B1" s="49"/>
      <c r="C1" s="49"/>
      <c r="D1" s="49"/>
      <c r="E1" s="49"/>
    </row>
    <row r="2" spans="1:5" x14ac:dyDescent="0.25">
      <c r="A2" s="49" t="s">
        <v>59</v>
      </c>
      <c r="B2" s="49"/>
      <c r="C2" s="49"/>
      <c r="D2" s="49"/>
      <c r="E2" s="49"/>
    </row>
    <row r="3" spans="1:5" x14ac:dyDescent="0.25">
      <c r="A3" s="49" t="s">
        <v>39</v>
      </c>
      <c r="B3" s="49"/>
      <c r="C3" s="49"/>
      <c r="D3" s="49"/>
      <c r="E3" s="49"/>
    </row>
    <row r="4" spans="1:5" x14ac:dyDescent="0.25">
      <c r="A4" t="s">
        <v>27</v>
      </c>
      <c r="B4" t="s">
        <v>28</v>
      </c>
      <c r="C4" t="s">
        <v>31</v>
      </c>
      <c r="D4" t="s">
        <v>32</v>
      </c>
      <c r="E4" t="s">
        <v>33</v>
      </c>
    </row>
    <row r="5" spans="1:5" x14ac:dyDescent="0.25">
      <c r="A5">
        <v>1</v>
      </c>
      <c r="B5">
        <v>1.613</v>
      </c>
      <c r="C5">
        <v>72355853559</v>
      </c>
      <c r="D5">
        <v>1.3939999999999999</v>
      </c>
      <c r="E5">
        <v>1.637</v>
      </c>
    </row>
    <row r="6" spans="1:5" x14ac:dyDescent="0.25">
      <c r="A6">
        <v>2</v>
      </c>
      <c r="B6">
        <v>2.4220000000000002</v>
      </c>
      <c r="C6">
        <v>-3812899807</v>
      </c>
      <c r="D6">
        <v>2.2879999999999998</v>
      </c>
      <c r="E6">
        <v>2.4940000000000002</v>
      </c>
    </row>
    <row r="7" spans="1:5" x14ac:dyDescent="0.25">
      <c r="A7">
        <v>3</v>
      </c>
      <c r="B7">
        <v>2.5950000000000002</v>
      </c>
      <c r="C7">
        <v>-1096715167</v>
      </c>
      <c r="D7">
        <v>2.4940000000000002</v>
      </c>
      <c r="E7">
        <v>3.08</v>
      </c>
    </row>
    <row r="8" spans="1:5" x14ac:dyDescent="0.25">
      <c r="A8">
        <v>4</v>
      </c>
      <c r="B8">
        <v>3.0990000000000002</v>
      </c>
      <c r="C8">
        <v>-443406</v>
      </c>
      <c r="D8">
        <v>3.08</v>
      </c>
      <c r="E8">
        <v>3.2789999999999999</v>
      </c>
    </row>
    <row r="9" spans="1:5" x14ac:dyDescent="0.25">
      <c r="A9">
        <v>5</v>
      </c>
      <c r="B9">
        <v>3.4980000000000002</v>
      </c>
      <c r="C9">
        <v>186428</v>
      </c>
      <c r="D9">
        <v>3.4460000000000002</v>
      </c>
      <c r="E9">
        <v>3.5259999999999998</v>
      </c>
    </row>
    <row r="10" spans="1:5" x14ac:dyDescent="0.25">
      <c r="A10">
        <v>6</v>
      </c>
      <c r="B10">
        <v>3.5569999999999999</v>
      </c>
      <c r="C10">
        <v>384654</v>
      </c>
      <c r="D10">
        <v>3.5259999999999998</v>
      </c>
      <c r="E10">
        <v>3.6819999999999999</v>
      </c>
    </row>
    <row r="11" spans="1:5" x14ac:dyDescent="0.25">
      <c r="A11">
        <v>7</v>
      </c>
      <c r="B11">
        <v>3.786</v>
      </c>
      <c r="C11">
        <v>100239</v>
      </c>
      <c r="D11">
        <v>3.6989999999999998</v>
      </c>
      <c r="E11">
        <v>3.81</v>
      </c>
    </row>
    <row r="12" spans="1:5" x14ac:dyDescent="0.25">
      <c r="A12">
        <v>8</v>
      </c>
      <c r="B12">
        <v>3.843</v>
      </c>
      <c r="C12">
        <v>1298423046</v>
      </c>
      <c r="D12">
        <v>3.81</v>
      </c>
      <c r="E12">
        <v>3.9060000000000001</v>
      </c>
    </row>
    <row r="13" spans="1:5" x14ac:dyDescent="0.25">
      <c r="A13">
        <v>9</v>
      </c>
      <c r="B13">
        <v>3.9159999999999999</v>
      </c>
      <c r="C13">
        <v>2025079138</v>
      </c>
      <c r="D13">
        <v>3.9060000000000001</v>
      </c>
      <c r="E13">
        <v>4.4279999999999999</v>
      </c>
    </row>
    <row r="14" spans="1:5" x14ac:dyDescent="0.25">
      <c r="A14">
        <v>10</v>
      </c>
      <c r="B14">
        <v>4.5129999999999999</v>
      </c>
      <c r="C14">
        <v>91650</v>
      </c>
      <c r="D14">
        <v>4.4279999999999999</v>
      </c>
      <c r="E14">
        <v>4.5640000000000001</v>
      </c>
    </row>
    <row r="15" spans="1:5" x14ac:dyDescent="0.25">
      <c r="A15">
        <v>11</v>
      </c>
      <c r="B15">
        <v>4.6390000000000002</v>
      </c>
      <c r="C15">
        <v>780361</v>
      </c>
      <c r="D15">
        <v>4.5640000000000001</v>
      </c>
      <c r="E15">
        <v>4.6500000000000004</v>
      </c>
    </row>
    <row r="16" spans="1:5" x14ac:dyDescent="0.25">
      <c r="A16">
        <v>12</v>
      </c>
      <c r="B16">
        <v>4.7279999999999998</v>
      </c>
      <c r="C16">
        <v>1454920</v>
      </c>
      <c r="D16">
        <v>4.6500000000000004</v>
      </c>
      <c r="E16">
        <v>4.7380000000000004</v>
      </c>
    </row>
    <row r="17" spans="1:5" x14ac:dyDescent="0.25">
      <c r="A17">
        <v>13</v>
      </c>
      <c r="B17">
        <v>4.8170000000000002</v>
      </c>
      <c r="C17">
        <v>3193522</v>
      </c>
      <c r="D17">
        <v>4.7380000000000004</v>
      </c>
      <c r="E17">
        <v>4.8760000000000003</v>
      </c>
    </row>
    <row r="18" spans="1:5" x14ac:dyDescent="0.25">
      <c r="A18">
        <v>14</v>
      </c>
      <c r="B18">
        <v>4.9020000000000001</v>
      </c>
      <c r="C18">
        <v>49853</v>
      </c>
      <c r="D18">
        <v>4.8760000000000003</v>
      </c>
      <c r="E18">
        <v>4.9390000000000001</v>
      </c>
    </row>
    <row r="19" spans="1:5" x14ac:dyDescent="0.25">
      <c r="A19">
        <v>15</v>
      </c>
      <c r="B19">
        <v>4.9630000000000001</v>
      </c>
      <c r="C19">
        <v>132920</v>
      </c>
      <c r="D19">
        <v>4.9390000000000001</v>
      </c>
      <c r="E19">
        <v>4.9980000000000002</v>
      </c>
    </row>
    <row r="20" spans="1:5" x14ac:dyDescent="0.25">
      <c r="A20">
        <v>16</v>
      </c>
      <c r="B20">
        <v>5.0229999999999997</v>
      </c>
      <c r="C20">
        <v>19116</v>
      </c>
      <c r="D20">
        <v>4.9980000000000002</v>
      </c>
      <c r="E20">
        <v>5.0430000000000001</v>
      </c>
    </row>
    <row r="21" spans="1:5" x14ac:dyDescent="0.25">
      <c r="A21">
        <v>17</v>
      </c>
      <c r="B21">
        <v>5.2510000000000003</v>
      </c>
      <c r="C21">
        <v>49681</v>
      </c>
      <c r="D21">
        <v>5.2240000000000002</v>
      </c>
      <c r="E21">
        <v>5.2759999999999998</v>
      </c>
    </row>
    <row r="22" spans="1:5" x14ac:dyDescent="0.25">
      <c r="A22">
        <v>18</v>
      </c>
      <c r="B22">
        <v>5.3019999999999996</v>
      </c>
      <c r="C22">
        <v>341850</v>
      </c>
      <c r="D22">
        <v>5.2759999999999998</v>
      </c>
      <c r="E22">
        <v>5.3280000000000003</v>
      </c>
    </row>
    <row r="23" spans="1:5" x14ac:dyDescent="0.25">
      <c r="A23">
        <v>19</v>
      </c>
      <c r="B23">
        <v>5.3470000000000004</v>
      </c>
      <c r="C23">
        <v>128975</v>
      </c>
      <c r="D23">
        <v>5.3280000000000003</v>
      </c>
      <c r="E23">
        <v>5.4080000000000004</v>
      </c>
    </row>
    <row r="24" spans="1:5" x14ac:dyDescent="0.25">
      <c r="A24">
        <v>20</v>
      </c>
      <c r="B24">
        <v>5.718</v>
      </c>
      <c r="C24">
        <v>192903</v>
      </c>
      <c r="D24">
        <v>5.6749999999999998</v>
      </c>
      <c r="E24">
        <v>5.7409999999999997</v>
      </c>
    </row>
    <row r="25" spans="1:5" x14ac:dyDescent="0.25">
      <c r="A25">
        <v>21</v>
      </c>
      <c r="B25">
        <v>5.7670000000000003</v>
      </c>
      <c r="C25">
        <v>421555</v>
      </c>
      <c r="D25">
        <v>5.7409999999999997</v>
      </c>
      <c r="E25">
        <v>5.7990000000000004</v>
      </c>
    </row>
    <row r="26" spans="1:5" x14ac:dyDescent="0.25">
      <c r="A26">
        <v>22</v>
      </c>
      <c r="B26">
        <v>5.8179999999999996</v>
      </c>
      <c r="C26">
        <v>121974</v>
      </c>
      <c r="D26">
        <v>5.7990000000000004</v>
      </c>
      <c r="E26">
        <v>5.8380000000000001</v>
      </c>
    </row>
    <row r="27" spans="1:5" x14ac:dyDescent="0.25">
      <c r="A27">
        <v>23</v>
      </c>
      <c r="B27">
        <v>5.9180000000000001</v>
      </c>
      <c r="C27">
        <v>343342</v>
      </c>
      <c r="D27">
        <v>5.8380000000000001</v>
      </c>
      <c r="E27">
        <v>5.94</v>
      </c>
    </row>
    <row r="28" spans="1:5" x14ac:dyDescent="0.25">
      <c r="A28">
        <v>24</v>
      </c>
      <c r="B28">
        <v>6.0179999999999998</v>
      </c>
      <c r="C28">
        <v>838022</v>
      </c>
      <c r="D28">
        <v>5.94</v>
      </c>
      <c r="E28">
        <v>6.0979999999999999</v>
      </c>
    </row>
    <row r="29" spans="1:5" x14ac:dyDescent="0.25">
      <c r="A29">
        <v>25</v>
      </c>
      <c r="B29">
        <v>6.1630000000000003</v>
      </c>
      <c r="C29">
        <v>60272</v>
      </c>
      <c r="D29">
        <v>6.0979999999999999</v>
      </c>
      <c r="E29">
        <v>6.1970000000000001</v>
      </c>
    </row>
    <row r="30" spans="1:5" x14ac:dyDescent="0.25">
      <c r="A30">
        <v>26</v>
      </c>
      <c r="B30">
        <v>6.55</v>
      </c>
      <c r="C30">
        <v>6601435</v>
      </c>
      <c r="D30">
        <v>6.4489999999999998</v>
      </c>
      <c r="E30">
        <v>6.61</v>
      </c>
    </row>
    <row r="31" spans="1:5" x14ac:dyDescent="0.25">
      <c r="A31">
        <v>27</v>
      </c>
      <c r="B31">
        <v>6.633</v>
      </c>
      <c r="C31">
        <v>21589</v>
      </c>
      <c r="D31">
        <v>6.61</v>
      </c>
      <c r="E31">
        <v>6.6520000000000001</v>
      </c>
    </row>
    <row r="32" spans="1:5" x14ac:dyDescent="0.25">
      <c r="A32">
        <v>28</v>
      </c>
      <c r="B32">
        <v>6.9130000000000003</v>
      </c>
      <c r="C32">
        <v>185699</v>
      </c>
      <c r="D32">
        <v>6.8680000000000003</v>
      </c>
      <c r="E32">
        <v>6.9420000000000002</v>
      </c>
    </row>
    <row r="33" spans="1:5" x14ac:dyDescent="0.25">
      <c r="A33">
        <v>29</v>
      </c>
      <c r="B33">
        <v>6.9660000000000002</v>
      </c>
      <c r="C33">
        <v>45915</v>
      </c>
      <c r="D33">
        <v>6.9420000000000002</v>
      </c>
      <c r="E33">
        <v>6.9870000000000001</v>
      </c>
    </row>
    <row r="34" spans="1:5" x14ac:dyDescent="0.25">
      <c r="A34">
        <v>30</v>
      </c>
      <c r="B34">
        <v>7.0090000000000003</v>
      </c>
      <c r="C34">
        <v>43054</v>
      </c>
      <c r="D34">
        <v>6.9870000000000001</v>
      </c>
      <c r="E34">
        <v>7.032</v>
      </c>
    </row>
    <row r="35" spans="1:5" x14ac:dyDescent="0.25">
      <c r="A35">
        <v>31</v>
      </c>
      <c r="B35">
        <v>7.0529999999999999</v>
      </c>
      <c r="C35">
        <v>39866</v>
      </c>
      <c r="D35">
        <v>7.032</v>
      </c>
      <c r="E35">
        <v>7.0789999999999997</v>
      </c>
    </row>
    <row r="36" spans="1:5" x14ac:dyDescent="0.25">
      <c r="A36">
        <v>32</v>
      </c>
      <c r="B36">
        <v>7.1849999999999996</v>
      </c>
      <c r="C36">
        <v>156117</v>
      </c>
      <c r="D36">
        <v>7.0789999999999997</v>
      </c>
      <c r="E36">
        <v>7.21</v>
      </c>
    </row>
    <row r="37" spans="1:5" x14ac:dyDescent="0.25">
      <c r="A37">
        <v>33</v>
      </c>
      <c r="B37">
        <v>7.2590000000000003</v>
      </c>
      <c r="C37">
        <v>259745</v>
      </c>
      <c r="D37">
        <v>7.21</v>
      </c>
      <c r="E37">
        <v>7.3</v>
      </c>
    </row>
    <row r="38" spans="1:5" x14ac:dyDescent="0.25">
      <c r="A38">
        <v>34</v>
      </c>
      <c r="B38">
        <v>7.3220000000000001</v>
      </c>
      <c r="C38">
        <v>91096</v>
      </c>
      <c r="D38">
        <v>7.3</v>
      </c>
      <c r="E38">
        <v>7.3540000000000001</v>
      </c>
    </row>
    <row r="39" spans="1:5" x14ac:dyDescent="0.25">
      <c r="A39">
        <v>35</v>
      </c>
      <c r="B39">
        <v>7.3879999999999999</v>
      </c>
      <c r="C39">
        <v>99017</v>
      </c>
      <c r="D39">
        <v>7.3540000000000001</v>
      </c>
      <c r="E39">
        <v>7.4189999999999996</v>
      </c>
    </row>
    <row r="40" spans="1:5" x14ac:dyDescent="0.25">
      <c r="A40">
        <v>36</v>
      </c>
      <c r="B40">
        <v>7.4539999999999997</v>
      </c>
      <c r="C40">
        <v>38058</v>
      </c>
      <c r="D40">
        <v>7.4189999999999996</v>
      </c>
      <c r="E40">
        <v>7.4809999999999999</v>
      </c>
    </row>
    <row r="41" spans="1:5" x14ac:dyDescent="0.25">
      <c r="A41">
        <v>37</v>
      </c>
      <c r="B41">
        <v>7.5510000000000002</v>
      </c>
      <c r="C41">
        <v>17745</v>
      </c>
      <c r="D41">
        <v>7.524</v>
      </c>
      <c r="E41">
        <v>7.5819999999999999</v>
      </c>
    </row>
    <row r="42" spans="1:5" x14ac:dyDescent="0.25">
      <c r="A42">
        <v>38</v>
      </c>
      <c r="B42">
        <v>7.8460000000000001</v>
      </c>
      <c r="C42">
        <v>7516115</v>
      </c>
      <c r="D42">
        <v>7.8070000000000004</v>
      </c>
      <c r="E42">
        <v>7.875</v>
      </c>
    </row>
    <row r="43" spans="1:5" x14ac:dyDescent="0.25">
      <c r="A43">
        <v>39</v>
      </c>
      <c r="B43">
        <v>7.8840000000000003</v>
      </c>
      <c r="C43">
        <v>30510</v>
      </c>
      <c r="D43">
        <v>7.875</v>
      </c>
      <c r="E43">
        <v>7.93</v>
      </c>
    </row>
    <row r="44" spans="1:5" x14ac:dyDescent="0.25">
      <c r="A44">
        <v>40</v>
      </c>
      <c r="B44">
        <v>8.0510000000000002</v>
      </c>
      <c r="C44">
        <v>128710</v>
      </c>
      <c r="D44">
        <v>8.0220000000000002</v>
      </c>
      <c r="E44">
        <v>8.0619999999999994</v>
      </c>
    </row>
    <row r="45" spans="1:5" x14ac:dyDescent="0.25">
      <c r="A45">
        <v>41</v>
      </c>
      <c r="B45">
        <v>8.0739999999999998</v>
      </c>
      <c r="C45">
        <v>136487</v>
      </c>
      <c r="D45">
        <v>8.0619999999999994</v>
      </c>
      <c r="E45">
        <v>8.1</v>
      </c>
    </row>
    <row r="46" spans="1:5" x14ac:dyDescent="0.25">
      <c r="A46">
        <v>42</v>
      </c>
      <c r="B46">
        <v>8.1280000000000001</v>
      </c>
      <c r="C46">
        <v>40124</v>
      </c>
      <c r="D46">
        <v>8.1</v>
      </c>
      <c r="E46">
        <v>8.1470000000000002</v>
      </c>
    </row>
    <row r="47" spans="1:5" x14ac:dyDescent="0.25">
      <c r="A47">
        <v>43</v>
      </c>
      <c r="B47">
        <v>8.1639999999999997</v>
      </c>
      <c r="C47">
        <v>35383</v>
      </c>
      <c r="D47">
        <v>8.1470000000000002</v>
      </c>
      <c r="E47">
        <v>8.1869999999999994</v>
      </c>
    </row>
    <row r="48" spans="1:5" x14ac:dyDescent="0.25">
      <c r="A48">
        <v>44</v>
      </c>
      <c r="B48">
        <v>8.3160000000000007</v>
      </c>
      <c r="C48">
        <v>26059</v>
      </c>
      <c r="D48">
        <v>8.3019999999999996</v>
      </c>
      <c r="E48">
        <v>8.33</v>
      </c>
    </row>
    <row r="49" spans="1:5" x14ac:dyDescent="0.25">
      <c r="A49">
        <v>45</v>
      </c>
      <c r="B49">
        <v>8.3559999999999999</v>
      </c>
      <c r="C49">
        <v>268399</v>
      </c>
      <c r="D49">
        <v>8.33</v>
      </c>
      <c r="E49">
        <v>8.39</v>
      </c>
    </row>
    <row r="50" spans="1:5" x14ac:dyDescent="0.25">
      <c r="A50">
        <v>46</v>
      </c>
      <c r="B50">
        <v>8.4120000000000008</v>
      </c>
      <c r="C50">
        <v>66304</v>
      </c>
      <c r="D50">
        <v>8.39</v>
      </c>
      <c r="E50">
        <v>8.4469999999999992</v>
      </c>
    </row>
    <row r="51" spans="1:5" x14ac:dyDescent="0.25">
      <c r="A51">
        <v>47</v>
      </c>
      <c r="B51">
        <v>8.4870000000000001</v>
      </c>
      <c r="C51">
        <v>89980</v>
      </c>
      <c r="D51">
        <v>8.4469999999999992</v>
      </c>
      <c r="E51">
        <v>8.51</v>
      </c>
    </row>
    <row r="52" spans="1:5" x14ac:dyDescent="0.25">
      <c r="A52">
        <v>48</v>
      </c>
      <c r="B52">
        <v>8.5399999999999991</v>
      </c>
      <c r="C52">
        <v>56497</v>
      </c>
      <c r="D52">
        <v>8.51</v>
      </c>
      <c r="E52">
        <v>8.5630000000000006</v>
      </c>
    </row>
    <row r="53" spans="1:5" x14ac:dyDescent="0.25">
      <c r="A53">
        <v>49</v>
      </c>
      <c r="B53">
        <v>8.5839999999999996</v>
      </c>
      <c r="C53">
        <v>35724</v>
      </c>
      <c r="D53">
        <v>8.5630000000000006</v>
      </c>
      <c r="E53">
        <v>8.609</v>
      </c>
    </row>
    <row r="54" spans="1:5" x14ac:dyDescent="0.25">
      <c r="A54">
        <v>50</v>
      </c>
      <c r="B54">
        <v>8.8260000000000005</v>
      </c>
      <c r="C54">
        <v>83757</v>
      </c>
      <c r="D54">
        <v>8.7759999999999998</v>
      </c>
      <c r="E54">
        <v>8.8699999999999992</v>
      </c>
    </row>
    <row r="55" spans="1:5" x14ac:dyDescent="0.25">
      <c r="A55">
        <v>51</v>
      </c>
      <c r="B55">
        <v>8.9309999999999992</v>
      </c>
      <c r="C55">
        <v>7860452</v>
      </c>
      <c r="D55">
        <v>8.8699999999999992</v>
      </c>
      <c r="E55">
        <v>8.9610000000000003</v>
      </c>
    </row>
    <row r="56" spans="1:5" x14ac:dyDescent="0.25">
      <c r="A56">
        <v>52</v>
      </c>
      <c r="B56">
        <v>9.0459999999999994</v>
      </c>
      <c r="C56">
        <v>156368</v>
      </c>
      <c r="D56">
        <v>8.99</v>
      </c>
      <c r="E56">
        <v>9.0719999999999992</v>
      </c>
    </row>
    <row r="57" spans="1:5" x14ac:dyDescent="0.25">
      <c r="A57">
        <v>53</v>
      </c>
      <c r="B57">
        <v>9.09</v>
      </c>
      <c r="C57">
        <v>26273</v>
      </c>
      <c r="D57">
        <v>9.0719999999999992</v>
      </c>
      <c r="E57">
        <v>9.1039999999999992</v>
      </c>
    </row>
    <row r="58" spans="1:5" x14ac:dyDescent="0.25">
      <c r="A58">
        <v>54</v>
      </c>
      <c r="B58">
        <v>9.2899999999999991</v>
      </c>
      <c r="C58">
        <v>216352</v>
      </c>
      <c r="D58">
        <v>9.2629999999999999</v>
      </c>
      <c r="E58">
        <v>9.3179999999999996</v>
      </c>
    </row>
    <row r="59" spans="1:5" x14ac:dyDescent="0.25">
      <c r="A59">
        <v>55</v>
      </c>
      <c r="B59">
        <v>9.3350000000000009</v>
      </c>
      <c r="C59">
        <v>45990</v>
      </c>
      <c r="D59">
        <v>9.3179999999999996</v>
      </c>
      <c r="E59">
        <v>9.3559999999999999</v>
      </c>
    </row>
    <row r="60" spans="1:5" x14ac:dyDescent="0.25">
      <c r="A60">
        <v>56</v>
      </c>
      <c r="B60">
        <v>9.423</v>
      </c>
      <c r="C60">
        <v>4069395</v>
      </c>
      <c r="D60">
        <v>9.3810000000000002</v>
      </c>
      <c r="E60">
        <v>9.4779999999999998</v>
      </c>
    </row>
    <row r="61" spans="1:5" x14ac:dyDescent="0.25">
      <c r="A61">
        <v>57</v>
      </c>
      <c r="B61">
        <v>9.51</v>
      </c>
      <c r="C61">
        <v>98638</v>
      </c>
      <c r="D61">
        <v>9.4779999999999998</v>
      </c>
      <c r="E61">
        <v>9.5299999999999994</v>
      </c>
    </row>
    <row r="62" spans="1:5" x14ac:dyDescent="0.25">
      <c r="A62">
        <v>58</v>
      </c>
      <c r="B62">
        <v>9.61</v>
      </c>
      <c r="C62">
        <v>49288</v>
      </c>
      <c r="D62">
        <v>9.5820000000000007</v>
      </c>
      <c r="E62">
        <v>9.6449999999999996</v>
      </c>
    </row>
    <row r="63" spans="1:5" x14ac:dyDescent="0.25">
      <c r="A63">
        <v>59</v>
      </c>
      <c r="B63">
        <v>9.8520000000000003</v>
      </c>
      <c r="C63">
        <v>28612</v>
      </c>
      <c r="D63">
        <v>9.8140000000000001</v>
      </c>
      <c r="E63">
        <v>9.8659999999999997</v>
      </c>
    </row>
    <row r="64" spans="1:5" x14ac:dyDescent="0.25">
      <c r="A64">
        <v>60</v>
      </c>
      <c r="B64">
        <v>9.9019999999999992</v>
      </c>
      <c r="C64">
        <v>8324048</v>
      </c>
      <c r="D64">
        <v>9.8659999999999997</v>
      </c>
      <c r="E64">
        <v>9.9429999999999996</v>
      </c>
    </row>
    <row r="65" spans="1:5" x14ac:dyDescent="0.25">
      <c r="A65">
        <v>61</v>
      </c>
      <c r="B65">
        <v>9.9589999999999996</v>
      </c>
      <c r="C65">
        <v>25416</v>
      </c>
      <c r="D65">
        <v>9.9429999999999996</v>
      </c>
      <c r="E65">
        <v>9.9749999999999996</v>
      </c>
    </row>
    <row r="66" spans="1:5" x14ac:dyDescent="0.25">
      <c r="A66">
        <v>62</v>
      </c>
      <c r="B66">
        <v>10.012</v>
      </c>
      <c r="C66">
        <v>45975</v>
      </c>
      <c r="D66">
        <v>9.9749999999999996</v>
      </c>
      <c r="E66">
        <v>10.034000000000001</v>
      </c>
    </row>
    <row r="67" spans="1:5" x14ac:dyDescent="0.25">
      <c r="A67">
        <v>63</v>
      </c>
      <c r="B67">
        <v>10.161</v>
      </c>
      <c r="C67">
        <v>244909</v>
      </c>
      <c r="D67">
        <v>10.132999999999999</v>
      </c>
      <c r="E67">
        <v>10.19</v>
      </c>
    </row>
    <row r="68" spans="1:5" x14ac:dyDescent="0.25">
      <c r="A68">
        <v>64</v>
      </c>
      <c r="B68">
        <v>10.204000000000001</v>
      </c>
      <c r="C68">
        <v>53614</v>
      </c>
      <c r="D68">
        <v>10.19</v>
      </c>
      <c r="E68">
        <v>10.250999999999999</v>
      </c>
    </row>
    <row r="69" spans="1:5" x14ac:dyDescent="0.25">
      <c r="A69">
        <v>65</v>
      </c>
      <c r="B69">
        <v>10.319000000000001</v>
      </c>
      <c r="C69">
        <v>43874</v>
      </c>
      <c r="D69">
        <v>10.288</v>
      </c>
      <c r="E69">
        <v>10.327</v>
      </c>
    </row>
    <row r="70" spans="1:5" x14ac:dyDescent="0.25">
      <c r="A70">
        <v>66</v>
      </c>
      <c r="B70">
        <v>10.343</v>
      </c>
      <c r="C70">
        <v>54401</v>
      </c>
      <c r="D70">
        <v>10.327</v>
      </c>
      <c r="E70">
        <v>10.363</v>
      </c>
    </row>
    <row r="71" spans="1:5" x14ac:dyDescent="0.25">
      <c r="A71">
        <v>67</v>
      </c>
      <c r="B71">
        <v>10.412000000000001</v>
      </c>
      <c r="C71">
        <v>4131582</v>
      </c>
      <c r="D71">
        <v>10.363</v>
      </c>
      <c r="E71">
        <v>10.451000000000001</v>
      </c>
    </row>
    <row r="72" spans="1:5" x14ac:dyDescent="0.25">
      <c r="A72">
        <v>68</v>
      </c>
      <c r="B72">
        <v>10.701000000000001</v>
      </c>
      <c r="C72">
        <v>50648</v>
      </c>
      <c r="D72">
        <v>10.63</v>
      </c>
      <c r="E72">
        <v>10.737</v>
      </c>
    </row>
    <row r="73" spans="1:5" x14ac:dyDescent="0.25">
      <c r="A73">
        <v>69</v>
      </c>
      <c r="B73">
        <v>10.88</v>
      </c>
      <c r="C73">
        <v>92201</v>
      </c>
      <c r="D73">
        <v>10.797000000000001</v>
      </c>
      <c r="E73">
        <v>10.911</v>
      </c>
    </row>
    <row r="74" spans="1:5" x14ac:dyDescent="0.25">
      <c r="A74">
        <v>70</v>
      </c>
      <c r="B74">
        <v>10.933999999999999</v>
      </c>
      <c r="C74">
        <v>64038</v>
      </c>
      <c r="D74">
        <v>10.911</v>
      </c>
      <c r="E74">
        <v>10.948</v>
      </c>
    </row>
    <row r="75" spans="1:5" x14ac:dyDescent="0.25">
      <c r="A75">
        <v>71</v>
      </c>
      <c r="B75">
        <v>10.988</v>
      </c>
      <c r="C75">
        <v>8527736</v>
      </c>
      <c r="D75">
        <v>10.948</v>
      </c>
      <c r="E75">
        <v>11.025</v>
      </c>
    </row>
    <row r="76" spans="1:5" x14ac:dyDescent="0.25">
      <c r="A76">
        <v>72</v>
      </c>
      <c r="B76">
        <v>11.183999999999999</v>
      </c>
      <c r="C76">
        <v>127490</v>
      </c>
      <c r="D76">
        <v>11.137</v>
      </c>
      <c r="E76">
        <v>11.202</v>
      </c>
    </row>
    <row r="77" spans="1:5" x14ac:dyDescent="0.25">
      <c r="A77">
        <v>73</v>
      </c>
      <c r="B77">
        <v>11.243</v>
      </c>
      <c r="C77">
        <v>4240450</v>
      </c>
      <c r="D77">
        <v>11.202</v>
      </c>
      <c r="E77">
        <v>11.298</v>
      </c>
    </row>
    <row r="78" spans="1:5" x14ac:dyDescent="0.25">
      <c r="A78">
        <v>74</v>
      </c>
      <c r="B78">
        <v>11.654</v>
      </c>
      <c r="C78">
        <v>4336948</v>
      </c>
      <c r="D78">
        <v>11.587999999999999</v>
      </c>
      <c r="E78">
        <v>11.726000000000001</v>
      </c>
    </row>
    <row r="79" spans="1:5" x14ac:dyDescent="0.25">
      <c r="A79">
        <v>75</v>
      </c>
      <c r="B79">
        <v>11.959</v>
      </c>
      <c r="C79">
        <v>4284820</v>
      </c>
      <c r="D79">
        <v>11.875999999999999</v>
      </c>
      <c r="E79">
        <v>12.000999999999999</v>
      </c>
    </row>
    <row r="80" spans="1:5" x14ac:dyDescent="0.25">
      <c r="A80">
        <v>76</v>
      </c>
      <c r="B80">
        <v>12.026</v>
      </c>
      <c r="C80">
        <v>66726</v>
      </c>
      <c r="D80">
        <v>12.000999999999999</v>
      </c>
      <c r="E80">
        <v>12.066000000000001</v>
      </c>
    </row>
    <row r="81" spans="1:5" x14ac:dyDescent="0.25">
      <c r="A81">
        <v>77</v>
      </c>
      <c r="B81">
        <v>12.132</v>
      </c>
      <c r="C81">
        <v>37066</v>
      </c>
      <c r="D81">
        <v>12.082000000000001</v>
      </c>
      <c r="E81">
        <v>12.163</v>
      </c>
    </row>
    <row r="82" spans="1:5" x14ac:dyDescent="0.25">
      <c r="A82">
        <v>78</v>
      </c>
      <c r="B82">
        <v>12.242000000000001</v>
      </c>
      <c r="C82">
        <v>35393</v>
      </c>
      <c r="D82">
        <v>12.212999999999999</v>
      </c>
      <c r="E82">
        <v>12.273999999999999</v>
      </c>
    </row>
    <row r="83" spans="1:5" x14ac:dyDescent="0.25">
      <c r="A83">
        <v>79</v>
      </c>
      <c r="B83">
        <v>12.451000000000001</v>
      </c>
      <c r="C83">
        <v>13172513</v>
      </c>
      <c r="D83">
        <v>12.333</v>
      </c>
      <c r="E83">
        <v>12.5</v>
      </c>
    </row>
    <row r="84" spans="1:5" x14ac:dyDescent="0.25">
      <c r="A84">
        <v>80</v>
      </c>
      <c r="B84">
        <v>12.545999999999999</v>
      </c>
      <c r="C84">
        <v>91059</v>
      </c>
      <c r="D84">
        <v>12.5</v>
      </c>
      <c r="E84">
        <v>12.574999999999999</v>
      </c>
    </row>
    <row r="85" spans="1:5" x14ac:dyDescent="0.25">
      <c r="A85">
        <v>81</v>
      </c>
      <c r="B85">
        <v>12.611000000000001</v>
      </c>
      <c r="C85">
        <v>52041</v>
      </c>
      <c r="D85">
        <v>12.574999999999999</v>
      </c>
      <c r="E85">
        <v>12.65</v>
      </c>
    </row>
    <row r="86" spans="1:5" x14ac:dyDescent="0.25">
      <c r="A86">
        <v>82</v>
      </c>
      <c r="B86">
        <v>12.708</v>
      </c>
      <c r="C86">
        <v>4395817</v>
      </c>
      <c r="D86">
        <v>12.65</v>
      </c>
      <c r="E86">
        <v>12.773</v>
      </c>
    </row>
    <row r="87" spans="1:5" x14ac:dyDescent="0.25">
      <c r="A87">
        <v>83</v>
      </c>
      <c r="B87">
        <v>12.846</v>
      </c>
      <c r="C87">
        <v>85962</v>
      </c>
      <c r="D87">
        <v>12.773</v>
      </c>
      <c r="E87">
        <v>12.923</v>
      </c>
    </row>
    <row r="88" spans="1:5" x14ac:dyDescent="0.25">
      <c r="A88">
        <v>84</v>
      </c>
      <c r="B88">
        <v>13.119</v>
      </c>
      <c r="C88">
        <v>35252</v>
      </c>
      <c r="D88">
        <v>13.04</v>
      </c>
      <c r="E88">
        <v>13.169</v>
      </c>
    </row>
    <row r="89" spans="1:5" x14ac:dyDescent="0.25">
      <c r="A89">
        <v>85</v>
      </c>
      <c r="B89">
        <v>13.391</v>
      </c>
      <c r="C89">
        <v>3356870</v>
      </c>
      <c r="D89">
        <v>13.282</v>
      </c>
      <c r="E89">
        <v>13.519</v>
      </c>
    </row>
    <row r="90" spans="1:5" x14ac:dyDescent="0.25">
      <c r="A90">
        <v>86</v>
      </c>
      <c r="B90">
        <v>13.7</v>
      </c>
      <c r="C90">
        <v>4514748</v>
      </c>
      <c r="D90">
        <v>13.601000000000001</v>
      </c>
      <c r="E90">
        <v>13.776999999999999</v>
      </c>
    </row>
    <row r="91" spans="1:5" x14ac:dyDescent="0.25">
      <c r="A91">
        <v>87</v>
      </c>
      <c r="B91">
        <v>13.943</v>
      </c>
      <c r="C91">
        <v>303462</v>
      </c>
      <c r="D91">
        <v>13.891999999999999</v>
      </c>
      <c r="E91">
        <v>14.016999999999999</v>
      </c>
    </row>
    <row r="92" spans="1:5" x14ac:dyDescent="0.25">
      <c r="A92">
        <v>88</v>
      </c>
      <c r="B92">
        <v>14.154999999999999</v>
      </c>
      <c r="C92">
        <v>63854</v>
      </c>
      <c r="D92">
        <v>14.106</v>
      </c>
      <c r="E92">
        <v>14.202999999999999</v>
      </c>
    </row>
    <row r="93" spans="1:5" x14ac:dyDescent="0.25">
      <c r="A93">
        <v>89</v>
      </c>
      <c r="B93">
        <v>14.423999999999999</v>
      </c>
      <c r="C93">
        <v>52037</v>
      </c>
      <c r="D93">
        <v>14.362</v>
      </c>
      <c r="E93">
        <v>14.442</v>
      </c>
    </row>
    <row r="94" spans="1:5" x14ac:dyDescent="0.25">
      <c r="A94">
        <v>90</v>
      </c>
      <c r="B94">
        <v>14.510999999999999</v>
      </c>
      <c r="C94">
        <v>8928299</v>
      </c>
      <c r="D94">
        <v>14.442</v>
      </c>
      <c r="E94">
        <v>14.587</v>
      </c>
    </row>
    <row r="95" spans="1:5" x14ac:dyDescent="0.25">
      <c r="A95">
        <v>91</v>
      </c>
      <c r="B95">
        <v>14.794</v>
      </c>
      <c r="C95">
        <v>13427770</v>
      </c>
      <c r="D95">
        <v>14.587</v>
      </c>
      <c r="E95">
        <v>14.904999999999999</v>
      </c>
    </row>
    <row r="96" spans="1:5" x14ac:dyDescent="0.25">
      <c r="A96">
        <v>92</v>
      </c>
      <c r="B96">
        <v>15.404</v>
      </c>
      <c r="C96">
        <v>8668201</v>
      </c>
      <c r="D96">
        <v>15.127000000000001</v>
      </c>
      <c r="E96">
        <v>15.503</v>
      </c>
    </row>
    <row r="97" spans="1:5" x14ac:dyDescent="0.25">
      <c r="A97">
        <v>93</v>
      </c>
      <c r="B97">
        <v>15.824</v>
      </c>
      <c r="C97">
        <v>4377551</v>
      </c>
      <c r="D97">
        <v>15.622999999999999</v>
      </c>
      <c r="E97">
        <v>15.943</v>
      </c>
    </row>
    <row r="98" spans="1:5" x14ac:dyDescent="0.25">
      <c r="A98">
        <v>94</v>
      </c>
      <c r="B98">
        <v>16.297999999999998</v>
      </c>
      <c r="C98">
        <v>4409096</v>
      </c>
      <c r="D98">
        <v>16.204999999999998</v>
      </c>
      <c r="E98">
        <v>16.405000000000001</v>
      </c>
    </row>
    <row r="99" spans="1:5" x14ac:dyDescent="0.25">
      <c r="A99">
        <v>95</v>
      </c>
      <c r="B99">
        <v>16.54</v>
      </c>
      <c r="C99">
        <v>319786</v>
      </c>
      <c r="D99">
        <v>16.405000000000001</v>
      </c>
      <c r="E99">
        <v>16.608000000000001</v>
      </c>
    </row>
    <row r="100" spans="1:5" x14ac:dyDescent="0.25">
      <c r="A100">
        <v>96</v>
      </c>
      <c r="B100">
        <v>16.722999999999999</v>
      </c>
      <c r="C100">
        <v>118250</v>
      </c>
      <c r="D100">
        <v>16.608000000000001</v>
      </c>
      <c r="E100">
        <v>16.831</v>
      </c>
    </row>
    <row r="101" spans="1:5" x14ac:dyDescent="0.25">
      <c r="A101">
        <v>97</v>
      </c>
      <c r="B101">
        <v>17.260999999999999</v>
      </c>
      <c r="C101">
        <v>8892107</v>
      </c>
      <c r="D101">
        <v>17.094999999999999</v>
      </c>
      <c r="E101">
        <v>17.349</v>
      </c>
    </row>
    <row r="102" spans="1:5" x14ac:dyDescent="0.25">
      <c r="A102">
        <v>98</v>
      </c>
      <c r="B102">
        <v>17.608000000000001</v>
      </c>
      <c r="C102">
        <v>4500566</v>
      </c>
      <c r="D102">
        <v>17.443000000000001</v>
      </c>
      <c r="E102">
        <v>17.713000000000001</v>
      </c>
    </row>
    <row r="103" spans="1:5" x14ac:dyDescent="0.25">
      <c r="A103">
        <v>99</v>
      </c>
      <c r="B103">
        <v>18.239000000000001</v>
      </c>
      <c r="C103">
        <v>72577</v>
      </c>
      <c r="D103">
        <v>18.164000000000001</v>
      </c>
      <c r="E103">
        <v>18.295000000000002</v>
      </c>
    </row>
    <row r="104" spans="1:5" x14ac:dyDescent="0.25">
      <c r="A104">
        <v>100</v>
      </c>
      <c r="B104">
        <v>18.387</v>
      </c>
      <c r="C104">
        <v>4426415</v>
      </c>
      <c r="D104">
        <v>18.295000000000002</v>
      </c>
      <c r="E104">
        <v>18.509</v>
      </c>
    </row>
    <row r="105" spans="1:5" x14ac:dyDescent="0.25">
      <c r="A105">
        <v>101</v>
      </c>
      <c r="B105">
        <v>18.667999999999999</v>
      </c>
      <c r="C105">
        <v>97831</v>
      </c>
      <c r="D105">
        <v>18.545000000000002</v>
      </c>
      <c r="E105">
        <v>18.736999999999998</v>
      </c>
    </row>
    <row r="106" spans="1:5" x14ac:dyDescent="0.25">
      <c r="A106">
        <v>102</v>
      </c>
      <c r="B106">
        <v>18.866</v>
      </c>
      <c r="C106">
        <v>8591505</v>
      </c>
      <c r="D106">
        <v>18.736999999999998</v>
      </c>
      <c r="E106">
        <v>18.968</v>
      </c>
    </row>
    <row r="107" spans="1:5" x14ac:dyDescent="0.25">
      <c r="A107">
        <v>103</v>
      </c>
      <c r="B107">
        <v>19.263999999999999</v>
      </c>
      <c r="C107">
        <v>4294517</v>
      </c>
      <c r="D107">
        <v>18.968</v>
      </c>
      <c r="E107">
        <v>19.393999999999998</v>
      </c>
    </row>
    <row r="108" spans="1:5" x14ac:dyDescent="0.25">
      <c r="A108">
        <v>104</v>
      </c>
      <c r="B108">
        <v>19.503</v>
      </c>
      <c r="C108">
        <v>3701062</v>
      </c>
      <c r="D108">
        <v>19.393999999999998</v>
      </c>
      <c r="E108">
        <v>19.609000000000002</v>
      </c>
    </row>
    <row r="109" spans="1:5" x14ac:dyDescent="0.25">
      <c r="A109">
        <v>105</v>
      </c>
      <c r="B109">
        <v>19.88</v>
      </c>
      <c r="C109">
        <v>77384</v>
      </c>
      <c r="D109">
        <v>19.609000000000002</v>
      </c>
      <c r="E109">
        <v>19.945</v>
      </c>
    </row>
    <row r="110" spans="1:5" x14ac:dyDescent="0.25">
      <c r="A110">
        <v>106</v>
      </c>
      <c r="B110">
        <v>20.459</v>
      </c>
      <c r="C110">
        <v>4181755</v>
      </c>
      <c r="D110">
        <v>20.242999999999999</v>
      </c>
      <c r="E110">
        <v>20.547999999999998</v>
      </c>
    </row>
    <row r="111" spans="1:5" x14ac:dyDescent="0.25">
      <c r="A111">
        <v>107</v>
      </c>
      <c r="B111">
        <v>20.658000000000001</v>
      </c>
      <c r="C111">
        <v>8840711</v>
      </c>
      <c r="D111">
        <v>20.547999999999998</v>
      </c>
      <c r="E111">
        <v>20.763999999999999</v>
      </c>
    </row>
    <row r="112" spans="1:5" x14ac:dyDescent="0.25">
      <c r="A112">
        <v>108</v>
      </c>
      <c r="B112">
        <v>21.113</v>
      </c>
      <c r="C112">
        <v>4580467</v>
      </c>
      <c r="D112">
        <v>20.908000000000001</v>
      </c>
      <c r="E112">
        <v>21.234000000000002</v>
      </c>
    </row>
    <row r="113" spans="1:5" x14ac:dyDescent="0.25">
      <c r="A113">
        <v>109</v>
      </c>
      <c r="B113">
        <v>22.199000000000002</v>
      </c>
      <c r="C113">
        <v>3945667</v>
      </c>
      <c r="D113">
        <v>21.957999999999998</v>
      </c>
      <c r="E113">
        <v>22.405999999999999</v>
      </c>
    </row>
    <row r="114" spans="1:5" x14ac:dyDescent="0.25">
      <c r="A114">
        <v>110</v>
      </c>
      <c r="B114">
        <v>22.855</v>
      </c>
      <c r="C114">
        <v>4491126</v>
      </c>
      <c r="D114">
        <v>22.587</v>
      </c>
      <c r="E114">
        <v>23.071000000000002</v>
      </c>
    </row>
    <row r="115" spans="1:5" x14ac:dyDescent="0.25">
      <c r="A115">
        <v>111</v>
      </c>
      <c r="B115">
        <v>25.652999999999999</v>
      </c>
      <c r="C115">
        <v>8895894</v>
      </c>
      <c r="D115">
        <v>25.411999999999999</v>
      </c>
      <c r="E115">
        <v>25.832000000000001</v>
      </c>
    </row>
    <row r="116" spans="1:5" x14ac:dyDescent="0.25">
      <c r="A116">
        <v>112</v>
      </c>
      <c r="B116">
        <v>26.396999999999998</v>
      </c>
      <c r="C116">
        <v>8134557</v>
      </c>
      <c r="D116">
        <v>26.161000000000001</v>
      </c>
      <c r="E116">
        <v>26.667000000000002</v>
      </c>
    </row>
    <row r="117" spans="1:5" x14ac:dyDescent="0.25">
      <c r="A117">
        <v>113</v>
      </c>
      <c r="B117">
        <v>27.591000000000001</v>
      </c>
      <c r="C117">
        <v>243291</v>
      </c>
      <c r="D117">
        <v>27.451000000000001</v>
      </c>
      <c r="E117">
        <v>27.79</v>
      </c>
    </row>
  </sheetData>
  <mergeCells count="3">
    <mergeCell ref="A1:E1"/>
    <mergeCell ref="A2:E2"/>
    <mergeCell ref="A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Processed</vt:lpstr>
      <vt:lpstr>TAG FAMEs</vt:lpstr>
      <vt:lpstr>FAME 0.4mg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JBrown</dc:creator>
  <cp:lastModifiedBy>JBrown</cp:lastModifiedBy>
  <dcterms:created xsi:type="dcterms:W3CDTF">2017-04-03T14:51:14Z</dcterms:created>
  <dcterms:modified xsi:type="dcterms:W3CDTF">2017-04-06T13:08:41Z</dcterms:modified>
</cp:coreProperties>
</file>