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Sheet1!$A$1:$O$31</definedName>
  </definedNames>
  <calcPr calcId="125725"/>
</workbook>
</file>

<file path=xl/calcChain.xml><?xml version="1.0" encoding="utf-8"?>
<calcChain xmlns="http://schemas.openxmlformats.org/spreadsheetml/2006/main">
  <c r="H8" i="1"/>
  <c r="H7"/>
  <c r="H6"/>
  <c r="H5"/>
  <c r="H4"/>
  <c r="H3"/>
  <c r="K3"/>
  <c r="O4"/>
  <c r="O5"/>
  <c r="O6"/>
  <c r="O7"/>
  <c r="O8"/>
  <c r="O9"/>
  <c r="O3"/>
  <c r="K4"/>
  <c r="K5"/>
  <c r="K6"/>
  <c r="K7"/>
  <c r="K8"/>
  <c r="J4"/>
  <c r="J5"/>
  <c r="J6"/>
  <c r="J7"/>
  <c r="J8"/>
  <c r="I8"/>
  <c r="I7"/>
  <c r="I6"/>
  <c r="I4"/>
  <c r="I5"/>
  <c r="J3" l="1"/>
  <c r="I3"/>
</calcChain>
</file>

<file path=xl/sharedStrings.xml><?xml version="1.0" encoding="utf-8"?>
<sst xmlns="http://schemas.openxmlformats.org/spreadsheetml/2006/main" count="41" uniqueCount="39">
  <si>
    <t>dilution  scheme</t>
  </si>
  <si>
    <t>vial #</t>
  </si>
  <si>
    <t>Stock ul</t>
  </si>
  <si>
    <t>Source of solute ul</t>
  </si>
  <si>
    <t>solvent ul</t>
  </si>
  <si>
    <t>Final conc</t>
  </si>
  <si>
    <t>Stock</t>
  </si>
  <si>
    <t>200ul from vial 2</t>
  </si>
  <si>
    <t>100ul from vial 3</t>
  </si>
  <si>
    <t>100ul from vial 4</t>
  </si>
  <si>
    <t>100ul from vial 5</t>
  </si>
  <si>
    <t>100mg/ml</t>
  </si>
  <si>
    <t>50mg/ml</t>
  </si>
  <si>
    <t>10mg/ml</t>
  </si>
  <si>
    <t>1mg/ml</t>
  </si>
  <si>
    <t>0.1mg/ml</t>
  </si>
  <si>
    <t>0.01mg/ml</t>
  </si>
  <si>
    <t>0.0mg/ml</t>
  </si>
  <si>
    <t>MeOH ul</t>
  </si>
  <si>
    <t>H2SO4 ul</t>
  </si>
  <si>
    <t>Sample #</t>
  </si>
  <si>
    <t>TG weight in Standard mg</t>
  </si>
  <si>
    <t>*5</t>
  </si>
  <si>
    <t>*6</t>
  </si>
  <si>
    <t>* these samples at this weight were standardized to sample 4 to accommodate instrument abilities.</t>
  </si>
  <si>
    <t>2M Methanolaic KOH:  112.22mg/1ml</t>
  </si>
  <si>
    <t>*7</t>
  </si>
  <si>
    <t>2M MeOH KOH:20mg/0.2ml ul</t>
  </si>
  <si>
    <t xml:space="preserve"> </t>
  </si>
  <si>
    <t>Derivitazation of Larvae</t>
  </si>
  <si>
    <t>KOH ml</t>
  </si>
  <si>
    <t>Sample weight in Standard g</t>
  </si>
  <si>
    <t>0117-18</t>
  </si>
  <si>
    <t>0117-19</t>
  </si>
  <si>
    <t>0117-23</t>
  </si>
  <si>
    <t>0117-24</t>
  </si>
  <si>
    <t>0201-1**</t>
  </si>
  <si>
    <t>0201-4**</t>
  </si>
  <si>
    <t>* these samples at this weight were standardized to sample 0117-19 to accommodate instrument abilities.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</si>
</sst>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1" fillId="2" borderId="1" xfId="1" applyBorder="1" applyAlignment="1">
      <alignment wrapText="1"/>
    </xf>
    <xf numFmtId="0" fontId="1" fillId="2" borderId="3" xfId="1" applyBorder="1" applyAlignment="1">
      <alignment wrapText="1"/>
    </xf>
    <xf numFmtId="0" fontId="1" fillId="3" borderId="1" xfId="1" applyFill="1" applyBorder="1" applyAlignment="1">
      <alignment wrapText="1"/>
    </xf>
    <xf numFmtId="0" fontId="0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4" borderId="1" xfId="1" applyFill="1" applyBorder="1" applyAlignment="1">
      <alignment wrapText="1"/>
    </xf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zoomScaleNormal="100" workbookViewId="0">
      <selection activeCell="L1" sqref="L1"/>
    </sheetView>
  </sheetViews>
  <sheetFormatPr defaultColWidth="48.28515625" defaultRowHeight="15"/>
  <cols>
    <col min="1" max="1" width="5.5703125" style="5" bestFit="1" customWidth="1"/>
    <col min="2" max="2" width="7.85546875" style="5" bestFit="1" customWidth="1"/>
    <col min="3" max="3" width="17.7109375" style="5" bestFit="1" customWidth="1"/>
    <col min="4" max="4" width="9.7109375" style="5" bestFit="1" customWidth="1"/>
    <col min="5" max="5" width="10.42578125" style="5" customWidth="1"/>
    <col min="6" max="6" width="5.5703125" style="5" customWidth="1"/>
    <col min="7" max="7" width="9" style="5" bestFit="1" customWidth="1"/>
    <col min="8" max="8" width="26.5703125" style="5" bestFit="1" customWidth="1"/>
    <col min="9" max="9" width="8" style="5" customWidth="1"/>
    <col min="10" max="10" width="8.7109375" style="5" bestFit="1" customWidth="1"/>
    <col min="11" max="11" width="8.85546875" style="5" bestFit="1" customWidth="1"/>
    <col min="12" max="12" width="7.28515625" style="5" customWidth="1"/>
    <col min="13" max="13" width="9" style="5" bestFit="1" customWidth="1"/>
    <col min="14" max="14" width="23.85546875" style="5" bestFit="1" customWidth="1"/>
    <col min="15" max="15" width="27.7109375" style="5" bestFit="1" customWidth="1"/>
    <col min="16" max="16384" width="48.28515625" style="5"/>
  </cols>
  <sheetData>
    <row r="1" spans="1:17" ht="15.75" thickBot="1">
      <c r="A1" s="2" t="s">
        <v>0</v>
      </c>
      <c r="B1" s="3"/>
      <c r="C1" s="3"/>
      <c r="D1" s="3"/>
      <c r="E1" s="4"/>
      <c r="G1" s="6" t="s">
        <v>29</v>
      </c>
      <c r="H1" s="6"/>
      <c r="I1" s="6"/>
      <c r="J1" s="6"/>
      <c r="K1" s="6"/>
      <c r="M1" s="1" t="s">
        <v>25</v>
      </c>
      <c r="N1" s="1"/>
      <c r="O1" s="1"/>
    </row>
    <row r="2" spans="1:17" ht="30.75" thickBo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G2" s="7" t="s">
        <v>20</v>
      </c>
      <c r="H2" s="8" t="s">
        <v>31</v>
      </c>
      <c r="I2" s="8" t="s">
        <v>30</v>
      </c>
      <c r="J2" s="8" t="s">
        <v>18</v>
      </c>
      <c r="K2" s="9" t="s">
        <v>19</v>
      </c>
      <c r="M2" s="7" t="s">
        <v>20</v>
      </c>
      <c r="N2" s="8" t="s">
        <v>21</v>
      </c>
      <c r="O2" s="14" t="s">
        <v>27</v>
      </c>
    </row>
    <row r="3" spans="1:17">
      <c r="A3" s="10">
        <v>1</v>
      </c>
      <c r="B3" s="10">
        <v>200</v>
      </c>
      <c r="C3" s="10" t="s">
        <v>6</v>
      </c>
      <c r="D3" s="10"/>
      <c r="E3" s="10" t="s">
        <v>11</v>
      </c>
      <c r="G3" s="10" t="s">
        <v>32</v>
      </c>
      <c r="H3" s="10">
        <f>(1.5682-1.55)</f>
        <v>1.8199999999999994E-2</v>
      </c>
      <c r="I3" s="10">
        <f>H3*1.4</f>
        <v>2.5479999999999989E-2</v>
      </c>
      <c r="J3" s="10">
        <f>H3*10.6</f>
        <v>0.19291999999999992</v>
      </c>
      <c r="K3" s="10">
        <f>H3*1.16</f>
        <v>2.1111999999999992E-2</v>
      </c>
      <c r="M3" s="10">
        <v>1</v>
      </c>
      <c r="N3" s="10">
        <v>100</v>
      </c>
      <c r="O3" s="10">
        <f>N3*10</f>
        <v>1000</v>
      </c>
    </row>
    <row r="4" spans="1:17">
      <c r="A4" s="11">
        <v>2</v>
      </c>
      <c r="B4" s="11">
        <v>500</v>
      </c>
      <c r="C4" s="11" t="s">
        <v>6</v>
      </c>
      <c r="D4" s="11"/>
      <c r="E4" s="11" t="s">
        <v>12</v>
      </c>
      <c r="G4" s="11" t="s">
        <v>33</v>
      </c>
      <c r="H4" s="11">
        <f>(1.5618-1.5484)</f>
        <v>1.3400000000000079E-2</v>
      </c>
      <c r="I4" s="10">
        <f t="shared" ref="I4:I9" si="0">H4*1.4</f>
        <v>1.876000000000011E-2</v>
      </c>
      <c r="J4" s="10">
        <f t="shared" ref="J4:J9" si="1">H4*10.6</f>
        <v>0.14204000000000083</v>
      </c>
      <c r="K4" s="10">
        <f t="shared" ref="K4:K9" si="2">H4*1.16</f>
        <v>1.5544000000000091E-2</v>
      </c>
      <c r="M4" s="11">
        <v>2</v>
      </c>
      <c r="N4" s="11">
        <v>50</v>
      </c>
      <c r="O4" s="10">
        <f t="shared" ref="O4:O9" si="3">N4*10</f>
        <v>500</v>
      </c>
    </row>
    <row r="5" spans="1:17">
      <c r="A5" s="11">
        <v>3</v>
      </c>
      <c r="B5" s="11">
        <v>0</v>
      </c>
      <c r="C5" s="11" t="s">
        <v>7</v>
      </c>
      <c r="D5" s="11"/>
      <c r="E5" s="11" t="s">
        <v>13</v>
      </c>
      <c r="G5" s="11" t="s">
        <v>34</v>
      </c>
      <c r="H5" s="11">
        <f>0.0001+(1.5847-1.5684)</f>
        <v>1.6399999999999981E-2</v>
      </c>
      <c r="I5" s="10">
        <f t="shared" si="0"/>
        <v>2.295999999999997E-2</v>
      </c>
      <c r="J5" s="10">
        <f t="shared" si="1"/>
        <v>0.1738399999999998</v>
      </c>
      <c r="K5" s="10">
        <f t="shared" si="2"/>
        <v>1.9023999999999975E-2</v>
      </c>
      <c r="M5" s="11">
        <v>3</v>
      </c>
      <c r="N5" s="11">
        <v>10</v>
      </c>
      <c r="O5" s="10">
        <f t="shared" si="3"/>
        <v>100</v>
      </c>
    </row>
    <row r="6" spans="1:17">
      <c r="A6" s="11">
        <v>4</v>
      </c>
      <c r="B6" s="11">
        <v>0</v>
      </c>
      <c r="C6" s="11" t="s">
        <v>8</v>
      </c>
      <c r="D6" s="11"/>
      <c r="E6" s="11" t="s">
        <v>14</v>
      </c>
      <c r="G6" s="11" t="s">
        <v>35</v>
      </c>
      <c r="H6" s="11">
        <f>0.0001+(1.5673-1.5531)</f>
        <v>1.429999999999999E-2</v>
      </c>
      <c r="I6" s="10">
        <f t="shared" si="0"/>
        <v>2.0019999999999986E-2</v>
      </c>
      <c r="J6" s="10">
        <f t="shared" si="1"/>
        <v>0.15157999999999988</v>
      </c>
      <c r="K6" s="10">
        <f t="shared" si="2"/>
        <v>1.6587999999999988E-2</v>
      </c>
      <c r="M6" s="11">
        <v>4</v>
      </c>
      <c r="N6" s="11">
        <v>1</v>
      </c>
      <c r="O6" s="10">
        <f t="shared" si="3"/>
        <v>10</v>
      </c>
    </row>
    <row r="7" spans="1:17">
      <c r="A7" s="11">
        <v>5</v>
      </c>
      <c r="B7" s="11">
        <v>0</v>
      </c>
      <c r="C7" s="11" t="s">
        <v>9</v>
      </c>
      <c r="D7" s="11"/>
      <c r="E7" s="11" t="s">
        <v>15</v>
      </c>
      <c r="G7" s="19" t="s">
        <v>36</v>
      </c>
      <c r="H7" s="20">
        <f>(1.5618-1.5484)</f>
        <v>1.3400000000000079E-2</v>
      </c>
      <c r="I7" s="21">
        <f t="shared" si="0"/>
        <v>1.876000000000011E-2</v>
      </c>
      <c r="J7" s="21">
        <f t="shared" si="1"/>
        <v>0.14204000000000083</v>
      </c>
      <c r="K7" s="21">
        <f t="shared" si="2"/>
        <v>1.5544000000000091E-2</v>
      </c>
      <c r="M7" s="16" t="s">
        <v>22</v>
      </c>
      <c r="N7" s="16">
        <v>0.1</v>
      </c>
      <c r="O7" s="17">
        <f t="shared" si="3"/>
        <v>1</v>
      </c>
    </row>
    <row r="8" spans="1:17">
      <c r="A8" s="11">
        <v>6</v>
      </c>
      <c r="B8" s="11">
        <v>0</v>
      </c>
      <c r="C8" s="11" t="s">
        <v>10</v>
      </c>
      <c r="D8" s="11"/>
      <c r="E8" s="11" t="s">
        <v>16</v>
      </c>
      <c r="G8" s="19" t="s">
        <v>37</v>
      </c>
      <c r="H8" s="20">
        <f>(1.5618-1.5484)</f>
        <v>1.3400000000000079E-2</v>
      </c>
      <c r="I8" s="21">
        <f t="shared" si="0"/>
        <v>1.876000000000011E-2</v>
      </c>
      <c r="J8" s="21">
        <f t="shared" si="1"/>
        <v>0.14204000000000083</v>
      </c>
      <c r="K8" s="21">
        <f t="shared" si="2"/>
        <v>1.5544000000000091E-2</v>
      </c>
      <c r="M8" s="16" t="s">
        <v>23</v>
      </c>
      <c r="N8" s="16">
        <v>0.01</v>
      </c>
      <c r="O8" s="17">
        <f t="shared" si="3"/>
        <v>0.1</v>
      </c>
    </row>
    <row r="9" spans="1:17">
      <c r="A9" s="11">
        <v>7</v>
      </c>
      <c r="B9" s="11">
        <v>0</v>
      </c>
      <c r="C9" s="11">
        <v>0</v>
      </c>
      <c r="D9" s="11">
        <v>200</v>
      </c>
      <c r="E9" s="11" t="s">
        <v>17</v>
      </c>
      <c r="G9" s="18"/>
      <c r="H9" s="18"/>
      <c r="I9" s="18"/>
      <c r="J9" s="18"/>
      <c r="K9" s="18"/>
      <c r="M9" s="16" t="s">
        <v>26</v>
      </c>
      <c r="N9" s="16">
        <v>0</v>
      </c>
      <c r="O9" s="17">
        <f t="shared" si="3"/>
        <v>0</v>
      </c>
    </row>
    <row r="10" spans="1:17" ht="15" customHeight="1">
      <c r="G10" s="12" t="s">
        <v>38</v>
      </c>
      <c r="H10" s="12"/>
      <c r="I10" s="12"/>
      <c r="J10" s="12"/>
      <c r="K10" s="12"/>
      <c r="M10" s="15" t="s">
        <v>24</v>
      </c>
      <c r="N10" s="15"/>
      <c r="O10" s="15"/>
      <c r="P10" s="13"/>
      <c r="Q10" s="13"/>
    </row>
    <row r="11" spans="1:17">
      <c r="G11" s="12"/>
      <c r="H11" s="12"/>
      <c r="I11" s="12"/>
      <c r="J11" s="12"/>
      <c r="K11" s="12"/>
      <c r="M11" s="12"/>
      <c r="N11" s="12"/>
      <c r="O11" s="12"/>
      <c r="P11" s="13"/>
      <c r="Q11" s="13"/>
    </row>
    <row r="20" spans="13:13">
      <c r="M20" s="5" t="s">
        <v>28</v>
      </c>
    </row>
  </sheetData>
  <mergeCells count="5">
    <mergeCell ref="A1:E1"/>
    <mergeCell ref="G1:K1"/>
    <mergeCell ref="G10:K11"/>
    <mergeCell ref="M1:O1"/>
    <mergeCell ref="M10:O11"/>
  </mergeCells>
  <pageMargins left="0.7" right="0.7" top="0.75" bottom="0.75" header="0.3" footer="0.3"/>
  <pageSetup orientation="portrait" r:id="rId1"/>
  <colBreaks count="2" manualBreakCount="2">
    <brk id="6" max="1048575" man="1"/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2017-02-09T14:38:49Z</cp:lastPrinted>
  <dcterms:created xsi:type="dcterms:W3CDTF">2017-01-23T14:38:38Z</dcterms:created>
  <dcterms:modified xsi:type="dcterms:W3CDTF">2017-02-17T19:29:21Z</dcterms:modified>
</cp:coreProperties>
</file>