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brown\Documents\CRU 2016 -\"/>
    </mc:Choice>
  </mc:AlternateContent>
  <bookViews>
    <workbookView xWindow="0" yWindow="0" windowWidth="25200" windowHeight="12570" activeTab="2"/>
  </bookViews>
  <sheets>
    <sheet name="20170702_LOD UNDEC" sheetId="1" r:id="rId1"/>
    <sheet name="20170702_Cal Curve UNDEC" sheetId="2" r:id="rId2"/>
    <sheet name="20170804_TAG Mix LOD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3" i="2"/>
  <c r="G12" i="7"/>
  <c r="G14" i="7"/>
  <c r="G11" i="7"/>
  <c r="M11" i="7"/>
  <c r="J11" i="7"/>
  <c r="M12" i="7"/>
  <c r="M15" i="7"/>
  <c r="M14" i="7"/>
  <c r="J12" i="7"/>
  <c r="J15" i="7"/>
  <c r="J14" i="7"/>
  <c r="G15" i="7"/>
  <c r="B17" i="2"/>
  <c r="M9" i="7"/>
  <c r="M8" i="7"/>
  <c r="M7" i="7"/>
  <c r="M6" i="7"/>
  <c r="M5" i="7"/>
  <c r="M4" i="7"/>
  <c r="M3" i="7"/>
  <c r="J9" i="7"/>
  <c r="J8" i="7"/>
  <c r="J7" i="7"/>
  <c r="J6" i="7"/>
  <c r="J5" i="7"/>
  <c r="J4" i="7"/>
  <c r="J3" i="7"/>
  <c r="G9" i="7"/>
  <c r="G8" i="7"/>
  <c r="G7" i="7"/>
  <c r="G6" i="7"/>
  <c r="G5" i="7"/>
  <c r="G4" i="7"/>
  <c r="G3" i="7"/>
  <c r="B9" i="2"/>
  <c r="B8" i="2"/>
  <c r="B2" i="2"/>
  <c r="B3" i="2"/>
  <c r="B4" i="2"/>
  <c r="B5" i="2"/>
  <c r="B7" i="2"/>
  <c r="B6" i="2"/>
</calcChain>
</file>

<file path=xl/sharedStrings.xml><?xml version="1.0" encoding="utf-8"?>
<sst xmlns="http://schemas.openxmlformats.org/spreadsheetml/2006/main" count="165" uniqueCount="31">
  <si>
    <t>#</t>
  </si>
  <si>
    <t>Time</t>
  </si>
  <si>
    <t>Area</t>
  </si>
  <si>
    <t>Height</t>
  </si>
  <si>
    <t>Width</t>
  </si>
  <si>
    <t>Area%</t>
  </si>
  <si>
    <t>Symmetry</t>
  </si>
  <si>
    <t xml:space="preserve">conc </t>
  </si>
  <si>
    <t>% area</t>
  </si>
  <si>
    <t>slope</t>
  </si>
  <si>
    <t>LOD</t>
  </si>
  <si>
    <t>LOQ</t>
  </si>
  <si>
    <t>0.05mg/mL</t>
  </si>
  <si>
    <t>conc</t>
  </si>
  <si>
    <t>pal area</t>
  </si>
  <si>
    <t>hep area</t>
  </si>
  <si>
    <t>Blank</t>
  </si>
  <si>
    <t>0.1mg/mL</t>
  </si>
  <si>
    <t>0.15mg/mL</t>
  </si>
  <si>
    <t>0.25mg/mL</t>
  </si>
  <si>
    <t>0.5mg/mL</t>
  </si>
  <si>
    <t>0.75mg/mL</t>
  </si>
  <si>
    <t>1.0mg/mL</t>
  </si>
  <si>
    <t>ster area</t>
  </si>
  <si>
    <t>Tripalmitin</t>
  </si>
  <si>
    <t>Triheptadecanoic</t>
  </si>
  <si>
    <t>Tristerin</t>
  </si>
  <si>
    <t>0.0585 sDev</t>
  </si>
  <si>
    <t>0.051 sDev</t>
  </si>
  <si>
    <t>0.0505 s Dev</t>
  </si>
  <si>
    <t>stde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</si>
</sst>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4" xfId="0" applyNumberFormat="1" applyFont="1" applyBorder="1"/>
    <xf numFmtId="2" fontId="5" fillId="0" borderId="5" xfId="0" applyNumberFormat="1" applyFont="1" applyBorder="1"/>
    <xf numFmtId="2" fontId="5" fillId="0" borderId="6" xfId="0" applyNumberFormat="1" applyFont="1" applyBorder="1"/>
    <xf numFmtId="0" fontId="6" fillId="0" borderId="0" xfId="0" applyFont="1"/>
    <xf numFmtId="0" fontId="4" fillId="0" borderId="0" xfId="0" applyFont="1"/>
    <xf numFmtId="2" fontId="5" fillId="0" borderId="7" xfId="0" applyNumberFormat="1" applyFont="1" applyBorder="1"/>
    <xf numFmtId="0" fontId="6" fillId="0" borderId="7" xfId="0" applyFont="1" applyBorder="1"/>
    <xf numFmtId="0" fontId="6" fillId="0" borderId="4" xfId="0" applyFont="1" applyBorder="1"/>
    <xf numFmtId="2" fontId="5" fillId="0" borderId="1" xfId="0" applyNumberFormat="1" applyFont="1" applyBorder="1"/>
    <xf numFmtId="0" fontId="6" fillId="0" borderId="1" xfId="0" applyFont="1" applyBorder="1"/>
    <xf numFmtId="2" fontId="5" fillId="0" borderId="8" xfId="0" applyNumberFormat="1" applyFont="1" applyBorder="1"/>
    <xf numFmtId="0" fontId="6" fillId="0" borderId="8" xfId="0" applyFont="1" applyBorder="1"/>
    <xf numFmtId="164" fontId="5" fillId="0" borderId="1" xfId="0" applyNumberFormat="1" applyFont="1" applyBorder="1"/>
    <xf numFmtId="164" fontId="2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078857098309E-2"/>
                  <c:y val="-9.3617021276595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'20170702_Cal Curve UNDEC'!$A$2:$A$8</c:f>
              <c:numCache>
                <c:formatCode>0.00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0.1</c:v>
                </c:pt>
                <c:pt idx="6">
                  <c:v>0.05</c:v>
                </c:pt>
              </c:numCache>
            </c:numRef>
          </c:xVal>
          <c:yVal>
            <c:numRef>
              <c:f>'20170702_Cal Curve UNDEC'!$B$2:$B$8</c:f>
              <c:numCache>
                <c:formatCode>0.00</c:formatCode>
                <c:ptCount val="7"/>
                <c:pt idx="0">
                  <c:v>7035.2578100000001</c:v>
                </c:pt>
                <c:pt idx="1">
                  <c:v>5873.8288549999997</c:v>
                </c:pt>
                <c:pt idx="2">
                  <c:v>3397.6185299999997</c:v>
                </c:pt>
                <c:pt idx="3">
                  <c:v>1150.1597899999999</c:v>
                </c:pt>
                <c:pt idx="4">
                  <c:v>310.66442999999998</c:v>
                </c:pt>
                <c:pt idx="5">
                  <c:v>31.863289999999999</c:v>
                </c:pt>
                <c:pt idx="6">
                  <c:v>13.35754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7616"/>
        <c:axId val="510069624"/>
      </c:scatterChart>
      <c:valAx>
        <c:axId val="2098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9624"/>
        <c:crosses val="autoZero"/>
        <c:crossBetween val="midCat"/>
      </c:valAx>
      <c:valAx>
        <c:axId val="5100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'20170804_TAG Mix LOD'!$F$1:$G$1</c:f>
              <c:strCache>
                <c:ptCount val="1"/>
                <c:pt idx="0">
                  <c:v>Tripalmitin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'20170804_TAG Mix LOD'!$F$3:$F$9</c:f>
              <c:numCache>
                <c:formatCode>General</c:formatCode>
                <c:ptCount val="7"/>
                <c:pt idx="0">
                  <c:v>5.0999999999999997E-2</c:v>
                </c:pt>
                <c:pt idx="1">
                  <c:v>0.10199999999999999</c:v>
                </c:pt>
                <c:pt idx="2">
                  <c:v>0.153</c:v>
                </c:pt>
                <c:pt idx="3">
                  <c:v>0.255</c:v>
                </c:pt>
                <c:pt idx="4">
                  <c:v>0.51</c:v>
                </c:pt>
                <c:pt idx="5">
                  <c:v>0.76500000000000001</c:v>
                </c:pt>
                <c:pt idx="6">
                  <c:v>1.02</c:v>
                </c:pt>
              </c:numCache>
            </c:numRef>
          </c:xVal>
          <c:yVal>
            <c:numRef>
              <c:f>'20170804_TAG Mix LOD'!$G$3:$G$9</c:f>
              <c:numCache>
                <c:formatCode>0.00</c:formatCode>
                <c:ptCount val="7"/>
                <c:pt idx="0">
                  <c:v>45.111111111111114</c:v>
                </c:pt>
                <c:pt idx="1">
                  <c:v>122</c:v>
                </c:pt>
                <c:pt idx="2">
                  <c:v>230.4</c:v>
                </c:pt>
                <c:pt idx="3">
                  <c:v>562.9</c:v>
                </c:pt>
                <c:pt idx="4">
                  <c:v>1831.9</c:v>
                </c:pt>
                <c:pt idx="5">
                  <c:v>3615.1</c:v>
                </c:pt>
                <c:pt idx="6">
                  <c:v>5361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70408"/>
        <c:axId val="510070800"/>
      </c:scatterChart>
      <c:valAx>
        <c:axId val="5100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0800"/>
        <c:crosses val="autoZero"/>
        <c:crossBetween val="midCat"/>
      </c:valAx>
      <c:valAx>
        <c:axId val="5100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9</xdr:row>
      <xdr:rowOff>107950</xdr:rowOff>
    </xdr:from>
    <xdr:to>
      <xdr:col>14</xdr:col>
      <xdr:colOff>635000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16</xdr:row>
      <xdr:rowOff>61912</xdr:rowOff>
    </xdr:from>
    <xdr:to>
      <xdr:col>11</xdr:col>
      <xdr:colOff>742950</xdr:colOff>
      <xdr:row>27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:P19"/>
    </sheetView>
  </sheetViews>
  <sheetFormatPr defaultColWidth="8.855468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1.9830000000000001</v>
      </c>
      <c r="C2">
        <v>1.4</v>
      </c>
      <c r="D2" s="1">
        <v>0.27</v>
      </c>
      <c r="E2">
        <v>6.4000000000000001E-2</v>
      </c>
      <c r="F2">
        <v>3.4710000000000001</v>
      </c>
      <c r="G2">
        <v>0.80700000000000005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>
        <v>1</v>
      </c>
      <c r="B4">
        <v>1.988</v>
      </c>
      <c r="C4">
        <v>1.2</v>
      </c>
      <c r="D4" s="1">
        <v>0.32</v>
      </c>
      <c r="E4">
        <v>4.6899999999999997E-2</v>
      </c>
      <c r="F4">
        <v>2.577</v>
      </c>
      <c r="G4">
        <v>1.665</v>
      </c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25">
      <c r="A6">
        <v>1</v>
      </c>
      <c r="B6">
        <v>1.988</v>
      </c>
      <c r="C6">
        <v>1.5</v>
      </c>
      <c r="D6" s="1">
        <v>0.32</v>
      </c>
      <c r="E6">
        <v>6.4899999999999999E-2</v>
      </c>
      <c r="F6">
        <v>4.2889999999999997</v>
      </c>
      <c r="G6">
        <v>0.77800000000000002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25">
      <c r="A8">
        <v>1</v>
      </c>
      <c r="B8">
        <v>1.9750000000000001</v>
      </c>
      <c r="C8">
        <v>1.2</v>
      </c>
      <c r="D8" s="1">
        <v>0.26</v>
      </c>
      <c r="E8">
        <v>5.8900000000000001E-2</v>
      </c>
      <c r="F8">
        <v>2.0409999999999999</v>
      </c>
      <c r="G8">
        <v>0.68899999999999995</v>
      </c>
    </row>
    <row r="9" spans="1: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</v>
      </c>
      <c r="B10">
        <v>1.994</v>
      </c>
      <c r="C10">
        <v>2</v>
      </c>
      <c r="D10" s="1">
        <v>0.37</v>
      </c>
      <c r="E10">
        <v>7.7200000000000005E-2</v>
      </c>
      <c r="F10">
        <v>4.7949999999999999</v>
      </c>
      <c r="G10">
        <v>1.105</v>
      </c>
    </row>
    <row r="11" spans="1:7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25">
      <c r="A12">
        <v>1</v>
      </c>
      <c r="B12">
        <v>1.988</v>
      </c>
      <c r="C12">
        <v>1.5</v>
      </c>
      <c r="D12" s="1">
        <v>0.37</v>
      </c>
      <c r="E12">
        <v>5.4399999999999997E-2</v>
      </c>
      <c r="F12">
        <v>2.5129999999999999</v>
      </c>
      <c r="G12">
        <v>0.72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1</v>
      </c>
      <c r="B14">
        <v>1.9870000000000001</v>
      </c>
      <c r="C14">
        <v>1.3</v>
      </c>
      <c r="D14" s="1">
        <v>0.32</v>
      </c>
      <c r="E14">
        <v>5.9200000000000003E-2</v>
      </c>
      <c r="F14">
        <v>2.5529999999999999</v>
      </c>
      <c r="G14">
        <v>0.84499999999999997</v>
      </c>
    </row>
    <row r="15" spans="1: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 x14ac:dyDescent="0.25">
      <c r="A16">
        <v>1</v>
      </c>
      <c r="B16">
        <v>1.988</v>
      </c>
      <c r="C16">
        <v>1.3</v>
      </c>
      <c r="D16" s="1">
        <v>0.27</v>
      </c>
      <c r="E16">
        <v>5.7200000000000001E-2</v>
      </c>
      <c r="F16">
        <v>1.6359999999999999</v>
      </c>
      <c r="G16">
        <v>0.65200000000000002</v>
      </c>
    </row>
    <row r="19" spans="2:16" x14ac:dyDescent="0.25">
      <c r="B19">
        <v>3.4710000000000001</v>
      </c>
      <c r="C19" t="s">
        <v>5</v>
      </c>
      <c r="D19">
        <v>2.577</v>
      </c>
      <c r="E19" t="s">
        <v>5</v>
      </c>
      <c r="F19">
        <v>4.2889999999999997</v>
      </c>
      <c r="G19" t="s">
        <v>5</v>
      </c>
      <c r="H19">
        <v>2.0409999999999999</v>
      </c>
      <c r="I19" t="s">
        <v>5</v>
      </c>
      <c r="J19">
        <v>4.7949999999999999</v>
      </c>
      <c r="K19" t="s">
        <v>5</v>
      </c>
      <c r="L19">
        <v>2.5129999999999999</v>
      </c>
      <c r="M19" t="s">
        <v>5</v>
      </c>
      <c r="N19">
        <v>2.5529999999999999</v>
      </c>
      <c r="O19" t="s">
        <v>5</v>
      </c>
      <c r="P19">
        <v>1.6359999999999999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O20" sqref="O20"/>
    </sheetView>
  </sheetViews>
  <sheetFormatPr defaultColWidth="11" defaultRowHeight="15.75" x14ac:dyDescent="0.25"/>
  <cols>
    <col min="1" max="1" width="6.5703125" style="2" bestFit="1" customWidth="1"/>
    <col min="2" max="2" width="8.42578125" style="2" bestFit="1" customWidth="1"/>
    <col min="3" max="4" width="10.28515625" style="2" bestFit="1" customWidth="1"/>
    <col min="5" max="10" width="5" style="2" bestFit="1" customWidth="1"/>
    <col min="11" max="16384" width="11" style="2"/>
  </cols>
  <sheetData>
    <row r="1" spans="1:10" x14ac:dyDescent="0.25">
      <c r="A1" s="2" t="s">
        <v>7</v>
      </c>
      <c r="B1" s="2" t="s">
        <v>8</v>
      </c>
    </row>
    <row r="2" spans="1:10" x14ac:dyDescent="0.25">
      <c r="A2" s="2">
        <v>10</v>
      </c>
      <c r="B2" s="2">
        <f t="shared" ref="B2:B5" si="0">AVERAGE(C2,D2)</f>
        <v>7035.2578100000001</v>
      </c>
      <c r="C2" s="3">
        <v>7035.2578100000001</v>
      </c>
    </row>
    <row r="3" spans="1:10" x14ac:dyDescent="0.25">
      <c r="A3" s="2">
        <v>5</v>
      </c>
      <c r="B3" s="2">
        <f t="shared" si="0"/>
        <v>5873.8288549999997</v>
      </c>
      <c r="C3" s="3">
        <v>5835.0790999999999</v>
      </c>
      <c r="D3" s="3">
        <v>5912.5786099999996</v>
      </c>
    </row>
    <row r="4" spans="1:10" x14ac:dyDescent="0.25">
      <c r="A4" s="2">
        <v>2</v>
      </c>
      <c r="B4" s="2">
        <f t="shared" si="0"/>
        <v>3397.6185299999997</v>
      </c>
      <c r="C4" s="3">
        <v>3417.1516099999999</v>
      </c>
      <c r="D4" s="3">
        <v>3378.08545</v>
      </c>
    </row>
    <row r="5" spans="1:10" x14ac:dyDescent="0.25">
      <c r="A5" s="2">
        <v>1</v>
      </c>
      <c r="B5" s="2">
        <f t="shared" si="0"/>
        <v>1150.1597899999999</v>
      </c>
      <c r="C5" s="3">
        <v>1150.1597899999999</v>
      </c>
    </row>
    <row r="6" spans="1:10" x14ac:dyDescent="0.25">
      <c r="A6" s="2">
        <v>0.5</v>
      </c>
      <c r="B6" s="2">
        <f>AVERAGE(C6,D6)</f>
        <v>310.66442999999998</v>
      </c>
      <c r="C6" s="3">
        <v>302.73406999999997</v>
      </c>
      <c r="D6" s="3">
        <v>318.59478999999999</v>
      </c>
      <c r="E6" s="3"/>
    </row>
    <row r="7" spans="1:10" x14ac:dyDescent="0.25">
      <c r="A7" s="2">
        <v>0.1</v>
      </c>
      <c r="B7" s="2">
        <f>AVERAGE(C7,D7)</f>
        <v>31.863289999999999</v>
      </c>
      <c r="C7" s="3">
        <v>31.619199999999999</v>
      </c>
      <c r="D7" s="3">
        <v>32.107379999999999</v>
      </c>
    </row>
    <row r="8" spans="1:10" x14ac:dyDescent="0.25">
      <c r="A8" s="2">
        <v>0.05</v>
      </c>
      <c r="B8" s="2">
        <f t="shared" ref="B8" si="1">AVERAGE(C8,D8)</f>
        <v>13.35754</v>
      </c>
      <c r="C8" s="3">
        <v>13.35754</v>
      </c>
    </row>
    <row r="9" spans="1:10" x14ac:dyDescent="0.25">
      <c r="A9" s="2">
        <v>0.01</v>
      </c>
      <c r="B9" s="2">
        <f>AVERAGE(C9,D9,F9,G9,H9,I9,J9,)</f>
        <v>2.4482499999999998</v>
      </c>
      <c r="C9" s="2">
        <v>3.4710000000000001</v>
      </c>
      <c r="D9" s="2">
        <v>2.577</v>
      </c>
      <c r="E9" s="2">
        <v>4.2889999999999997</v>
      </c>
      <c r="F9" s="2">
        <v>2.0409999999999999</v>
      </c>
      <c r="G9" s="2">
        <v>4.7949999999999999</v>
      </c>
      <c r="H9" s="2">
        <v>2.5129999999999999</v>
      </c>
      <c r="I9" s="2">
        <v>2.5529999999999999</v>
      </c>
      <c r="J9" s="2">
        <v>1.6359999999999999</v>
      </c>
    </row>
    <row r="13" spans="1:10" x14ac:dyDescent="0.25">
      <c r="A13" s="4" t="s">
        <v>30</v>
      </c>
      <c r="B13" s="2">
        <f>_xlfn.STDEV.P(B9:J9)</f>
        <v>0.98629560715404041</v>
      </c>
    </row>
    <row r="14" spans="1:10" x14ac:dyDescent="0.25">
      <c r="A14" s="2" t="s">
        <v>9</v>
      </c>
      <c r="B14" s="2">
        <v>749.23</v>
      </c>
    </row>
    <row r="16" spans="1:10" x14ac:dyDescent="0.25">
      <c r="A16" s="2" t="s">
        <v>10</v>
      </c>
      <c r="B16" s="20">
        <f>(B13/B14)*3.3</f>
        <v>4.3441606764389211E-3</v>
      </c>
    </row>
    <row r="17" spans="1:2" x14ac:dyDescent="0.25">
      <c r="A17" s="2" t="s">
        <v>11</v>
      </c>
      <c r="B17" s="2">
        <f>(B13/B14)*10</f>
        <v>1.3164123261936125E-2</v>
      </c>
    </row>
    <row r="20" spans="1:2" x14ac:dyDescent="0.25">
      <c r="A2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selection activeCell="G15" sqref="G15"/>
    </sheetView>
  </sheetViews>
  <sheetFormatPr defaultRowHeight="18.75" x14ac:dyDescent="0.3"/>
  <cols>
    <col min="1" max="1" width="14.140625" style="10" bestFit="1" customWidth="1"/>
    <col min="2" max="2" width="10" style="10" bestFit="1" customWidth="1"/>
    <col min="3" max="3" width="10.85546875" style="10" bestFit="1" customWidth="1"/>
    <col min="4" max="4" width="11" style="10" bestFit="1" customWidth="1"/>
    <col min="5" max="5" width="9.140625" style="10"/>
    <col min="6" max="6" width="13.85546875" style="10" bestFit="1" customWidth="1"/>
    <col min="7" max="7" width="10.5703125" style="10" bestFit="1" customWidth="1"/>
    <col min="8" max="8" width="9.140625" style="10"/>
    <col min="9" max="9" width="15.28515625" style="10" bestFit="1" customWidth="1"/>
    <col min="10" max="10" width="10.5703125" style="10" bestFit="1" customWidth="1"/>
    <col min="11" max="11" width="9.140625" style="10"/>
    <col min="12" max="12" width="15.85546875" style="10" bestFit="1" customWidth="1"/>
    <col min="13" max="13" width="12" style="10" bestFit="1" customWidth="1"/>
    <col min="14" max="16384" width="9.140625" style="10"/>
  </cols>
  <sheetData>
    <row r="1" spans="1:13" ht="19.5" thickBot="1" x14ac:dyDescent="0.35">
      <c r="A1" s="10" t="s">
        <v>13</v>
      </c>
      <c r="B1" s="10" t="s">
        <v>14</v>
      </c>
      <c r="C1" s="10" t="s">
        <v>15</v>
      </c>
      <c r="D1" s="10" t="s">
        <v>23</v>
      </c>
      <c r="F1" s="21" t="s">
        <v>24</v>
      </c>
      <c r="G1" s="21"/>
      <c r="H1" s="11"/>
      <c r="I1" s="21" t="s">
        <v>25</v>
      </c>
      <c r="J1" s="21"/>
      <c r="K1" s="11"/>
      <c r="L1" s="21" t="s">
        <v>26</v>
      </c>
      <c r="M1" s="21"/>
    </row>
    <row r="2" spans="1:13" x14ac:dyDescent="0.3">
      <c r="A2" s="10" t="s">
        <v>16</v>
      </c>
      <c r="B2" s="10">
        <v>0</v>
      </c>
      <c r="C2" s="10">
        <v>0</v>
      </c>
      <c r="D2" s="10">
        <v>3</v>
      </c>
      <c r="F2" s="5" t="s">
        <v>7</v>
      </c>
      <c r="G2" s="12" t="s">
        <v>8</v>
      </c>
      <c r="H2" s="13"/>
      <c r="I2" s="12" t="s">
        <v>7</v>
      </c>
      <c r="J2" s="12" t="s">
        <v>8</v>
      </c>
      <c r="K2" s="13"/>
      <c r="L2" s="12" t="s">
        <v>7</v>
      </c>
      <c r="M2" s="6" t="s">
        <v>8</v>
      </c>
    </row>
    <row r="3" spans="1:13" x14ac:dyDescent="0.3">
      <c r="A3" s="10" t="s">
        <v>16</v>
      </c>
      <c r="B3" s="10">
        <v>0</v>
      </c>
      <c r="C3" s="10">
        <v>0</v>
      </c>
      <c r="D3" s="10">
        <v>7</v>
      </c>
      <c r="F3" s="14">
        <v>5.0999999999999997E-2</v>
      </c>
      <c r="G3" s="15">
        <f>AVERAGE(B4:B12)</f>
        <v>45.111111111111114</v>
      </c>
      <c r="H3" s="16"/>
      <c r="I3" s="16">
        <v>5.8500000000000003E-2</v>
      </c>
      <c r="J3" s="15">
        <f>AVERAGE(C4:C12)</f>
        <v>49.333333333333336</v>
      </c>
      <c r="K3" s="16"/>
      <c r="L3" s="16">
        <v>5.0500000000000003E-2</v>
      </c>
      <c r="M3" s="15">
        <f>AVERAGE(D4:D12)</f>
        <v>138.44444444444446</v>
      </c>
    </row>
    <row r="4" spans="1:13" x14ac:dyDescent="0.3">
      <c r="A4" s="10" t="s">
        <v>12</v>
      </c>
      <c r="B4" s="10">
        <v>42</v>
      </c>
      <c r="C4" s="10">
        <v>44</v>
      </c>
      <c r="D4" s="10">
        <v>128</v>
      </c>
      <c r="F4" s="14">
        <v>0.10199999999999999</v>
      </c>
      <c r="G4" s="15">
        <f>AVERAGE(B13:B22)</f>
        <v>122</v>
      </c>
      <c r="H4" s="16"/>
      <c r="I4" s="16">
        <v>0.11700000000000001</v>
      </c>
      <c r="J4" s="15">
        <f>AVERAGE(C13:C22)</f>
        <v>141.4</v>
      </c>
      <c r="K4" s="16"/>
      <c r="L4" s="16">
        <v>0.10100000000000001</v>
      </c>
      <c r="M4" s="15">
        <f>AVERAGE(D13:D22)</f>
        <v>377.5</v>
      </c>
    </row>
    <row r="5" spans="1:13" x14ac:dyDescent="0.3">
      <c r="A5" s="10" t="s">
        <v>12</v>
      </c>
      <c r="B5" s="10">
        <v>41</v>
      </c>
      <c r="C5" s="10">
        <v>45</v>
      </c>
      <c r="D5" s="10">
        <v>127</v>
      </c>
      <c r="F5" s="14">
        <v>0.153</v>
      </c>
      <c r="G5" s="15">
        <f>AVERAGE(B23:B32)</f>
        <v>230.4</v>
      </c>
      <c r="H5" s="16"/>
      <c r="I5" s="16">
        <v>0.17549999999999999</v>
      </c>
      <c r="J5" s="15">
        <f>AVERAGE(C23:C32)</f>
        <v>274.2</v>
      </c>
      <c r="K5" s="16"/>
      <c r="L5" s="16">
        <v>0.1515</v>
      </c>
      <c r="M5" s="15">
        <f>AVERAGE(D23:D32)</f>
        <v>711.6</v>
      </c>
    </row>
    <row r="6" spans="1:13" x14ac:dyDescent="0.3">
      <c r="A6" s="10" t="s">
        <v>12</v>
      </c>
      <c r="B6" s="10">
        <v>43</v>
      </c>
      <c r="C6" s="10">
        <v>45</v>
      </c>
      <c r="D6" s="10">
        <v>128</v>
      </c>
      <c r="F6" s="14">
        <v>0.255</v>
      </c>
      <c r="G6" s="15">
        <f>AVERAGE(B33:B42)</f>
        <v>562.9</v>
      </c>
      <c r="H6" s="16"/>
      <c r="I6" s="16">
        <v>0.29249999999999998</v>
      </c>
      <c r="J6" s="15">
        <f>AVERAGE(C33:C42)</f>
        <v>674.5</v>
      </c>
      <c r="K6" s="16"/>
      <c r="L6" s="16">
        <v>0.2525</v>
      </c>
      <c r="M6" s="15">
        <f>AVERAGE(D33:D42)</f>
        <v>1729.7</v>
      </c>
    </row>
    <row r="7" spans="1:13" x14ac:dyDescent="0.3">
      <c r="A7" s="10" t="s">
        <v>12</v>
      </c>
      <c r="B7" s="10">
        <v>44</v>
      </c>
      <c r="C7" s="10">
        <v>45</v>
      </c>
      <c r="D7" s="10">
        <v>130</v>
      </c>
      <c r="F7" s="14">
        <v>0.51</v>
      </c>
      <c r="G7" s="15">
        <f>AVERAGE(B43:B52)</f>
        <v>1831.9</v>
      </c>
      <c r="H7" s="16"/>
      <c r="I7" s="16">
        <v>0.58499999999999996</v>
      </c>
      <c r="J7" s="15">
        <f>AVERAGE(C43:C52)</f>
        <v>2112.1</v>
      </c>
      <c r="K7" s="16"/>
      <c r="L7" s="16">
        <v>0.505</v>
      </c>
      <c r="M7" s="15">
        <f>AVERAGE(D43:D52)</f>
        <v>5549.7</v>
      </c>
    </row>
    <row r="8" spans="1:13" x14ac:dyDescent="0.3">
      <c r="A8" s="10" t="s">
        <v>12</v>
      </c>
      <c r="B8" s="10">
        <v>44</v>
      </c>
      <c r="C8" s="10">
        <v>47</v>
      </c>
      <c r="D8" s="10">
        <v>131</v>
      </c>
      <c r="F8" s="14">
        <v>0.76500000000000001</v>
      </c>
      <c r="G8" s="15">
        <f>AVERAGE(B53:B62)</f>
        <v>3615.1</v>
      </c>
      <c r="H8" s="16"/>
      <c r="I8" s="16">
        <v>0.87749999999999995</v>
      </c>
      <c r="J8" s="15">
        <f>AVERAGE(C53:C62)</f>
        <v>4020.1</v>
      </c>
      <c r="K8" s="16"/>
      <c r="L8" s="16">
        <v>0.75749999999999995</v>
      </c>
      <c r="M8" s="15">
        <f>AVERAGE(D53:D62)</f>
        <v>10741.1</v>
      </c>
    </row>
    <row r="9" spans="1:13" x14ac:dyDescent="0.3">
      <c r="A9" s="10" t="s">
        <v>12</v>
      </c>
      <c r="B9" s="10">
        <v>45</v>
      </c>
      <c r="C9" s="10">
        <v>48</v>
      </c>
      <c r="D9" s="10">
        <v>135</v>
      </c>
      <c r="F9" s="14">
        <v>1.02</v>
      </c>
      <c r="G9" s="15">
        <f>AVERAGE(B63:B72)</f>
        <v>5361</v>
      </c>
      <c r="H9" s="16"/>
      <c r="I9" s="16">
        <v>1.17</v>
      </c>
      <c r="J9" s="15">
        <f>AVERAGE(C63:C72)</f>
        <v>5640.3</v>
      </c>
      <c r="K9" s="16"/>
      <c r="L9" s="16">
        <v>1.01</v>
      </c>
      <c r="M9" s="15">
        <f>AVERAGE(D63:D72)</f>
        <v>15918.6</v>
      </c>
    </row>
    <row r="10" spans="1:13" x14ac:dyDescent="0.3">
      <c r="A10" s="10" t="s">
        <v>12</v>
      </c>
      <c r="B10" s="10">
        <v>45</v>
      </c>
      <c r="C10" s="10">
        <v>48</v>
      </c>
      <c r="D10" s="10">
        <v>138</v>
      </c>
      <c r="F10" s="7"/>
      <c r="G10" s="15"/>
      <c r="H10" s="16"/>
      <c r="I10" s="15"/>
      <c r="J10" s="15"/>
      <c r="K10" s="16"/>
      <c r="L10" s="15"/>
      <c r="M10" s="8"/>
    </row>
    <row r="11" spans="1:13" x14ac:dyDescent="0.3">
      <c r="A11" s="10" t="s">
        <v>12</v>
      </c>
      <c r="B11" s="10">
        <v>46</v>
      </c>
      <c r="C11" s="10">
        <v>56</v>
      </c>
      <c r="D11" s="10">
        <v>149</v>
      </c>
      <c r="F11" s="7" t="s">
        <v>28</v>
      </c>
      <c r="G11" s="15">
        <f>_xlfn.STDEV.P(B4:B12)</f>
        <v>4.1216082202203133</v>
      </c>
      <c r="H11" s="16"/>
      <c r="I11" s="15" t="s">
        <v>27</v>
      </c>
      <c r="J11" s="15">
        <f>_xlfn.STDEV.P(C4:C12)</f>
        <v>6.7986926847903799</v>
      </c>
      <c r="K11" s="16"/>
      <c r="L11" s="15" t="s">
        <v>29</v>
      </c>
      <c r="M11" s="15">
        <f>_xlfn.STDEV.P(D4:D12)</f>
        <v>16.076975331276376</v>
      </c>
    </row>
    <row r="12" spans="1:13" x14ac:dyDescent="0.3">
      <c r="A12" s="10" t="s">
        <v>12</v>
      </c>
      <c r="B12" s="10">
        <v>56</v>
      </c>
      <c r="C12" s="10">
        <v>66</v>
      </c>
      <c r="D12" s="10">
        <v>180</v>
      </c>
      <c r="F12" s="7" t="s">
        <v>9</v>
      </c>
      <c r="G12" s="15">
        <f>SLOPE(G3:G9,F3:F9)</f>
        <v>5548.0902346874045</v>
      </c>
      <c r="H12" s="16"/>
      <c r="I12" s="15" t="s">
        <v>9</v>
      </c>
      <c r="J12" s="15">
        <f>SLOPE(J3:J9,I3:I9)</f>
        <v>5163.9222474665512</v>
      </c>
      <c r="K12" s="16"/>
      <c r="L12" s="15" t="s">
        <v>9</v>
      </c>
      <c r="M12" s="15">
        <f>SLOPE(M3:M9,L3:L9)</f>
        <v>16626.713177646878</v>
      </c>
    </row>
    <row r="13" spans="1:13" x14ac:dyDescent="0.3">
      <c r="A13" s="10" t="s">
        <v>17</v>
      </c>
      <c r="B13" s="10">
        <v>114</v>
      </c>
      <c r="C13" s="10">
        <v>128</v>
      </c>
      <c r="D13" s="10">
        <v>347</v>
      </c>
      <c r="F13" s="7"/>
      <c r="G13" s="15"/>
      <c r="H13" s="16"/>
      <c r="I13" s="15"/>
      <c r="J13" s="15"/>
      <c r="K13" s="16"/>
      <c r="L13" s="15"/>
      <c r="M13" s="15"/>
    </row>
    <row r="14" spans="1:13" x14ac:dyDescent="0.3">
      <c r="A14" s="10" t="s">
        <v>17</v>
      </c>
      <c r="B14" s="10">
        <v>117</v>
      </c>
      <c r="C14" s="10">
        <v>133</v>
      </c>
      <c r="D14" s="10">
        <v>353</v>
      </c>
      <c r="F14" s="7" t="s">
        <v>10</v>
      </c>
      <c r="G14" s="19">
        <f>(G11/G12)*3.3</f>
        <v>2.4515295446512092E-3</v>
      </c>
      <c r="H14" s="16"/>
      <c r="I14" s="15" t="s">
        <v>10</v>
      </c>
      <c r="J14" s="19">
        <f>(J11/J12)*3.3</f>
        <v>4.3446986195067759E-3</v>
      </c>
      <c r="K14" s="16"/>
      <c r="L14" s="15" t="s">
        <v>10</v>
      </c>
      <c r="M14" s="19">
        <f>(M11/M12)*3.3</f>
        <v>3.1908903477410318E-3</v>
      </c>
    </row>
    <row r="15" spans="1:13" ht="19.5" thickBot="1" x14ac:dyDescent="0.35">
      <c r="A15" s="10" t="s">
        <v>17</v>
      </c>
      <c r="B15" s="10">
        <v>120</v>
      </c>
      <c r="C15" s="10">
        <v>137</v>
      </c>
      <c r="D15" s="10">
        <v>367</v>
      </c>
      <c r="F15" s="9" t="s">
        <v>11</v>
      </c>
      <c r="G15" s="17">
        <f>(G11/G12)*10</f>
        <v>7.4288774080339673E-3</v>
      </c>
      <c r="H15" s="18"/>
      <c r="I15" s="17" t="s">
        <v>11</v>
      </c>
      <c r="J15" s="17">
        <f>(J11/J12)*10</f>
        <v>1.3165753392444775E-2</v>
      </c>
      <c r="K15" s="18"/>
      <c r="L15" s="17" t="s">
        <v>11</v>
      </c>
      <c r="M15" s="17">
        <f>(M11/M12)*10</f>
        <v>9.6693646901243394E-3</v>
      </c>
    </row>
    <row r="16" spans="1:13" x14ac:dyDescent="0.3">
      <c r="A16" s="10" t="s">
        <v>17</v>
      </c>
      <c r="B16" s="10">
        <v>124</v>
      </c>
      <c r="C16" s="10">
        <v>143</v>
      </c>
      <c r="D16" s="10">
        <v>379</v>
      </c>
    </row>
    <row r="17" spans="1:4" x14ac:dyDescent="0.3">
      <c r="A17" s="10" t="s">
        <v>17</v>
      </c>
      <c r="B17" s="10">
        <v>119</v>
      </c>
      <c r="C17" s="10">
        <v>137</v>
      </c>
      <c r="D17" s="10">
        <v>364</v>
      </c>
    </row>
    <row r="18" spans="1:4" x14ac:dyDescent="0.3">
      <c r="A18" s="10" t="s">
        <v>17</v>
      </c>
      <c r="B18" s="10">
        <v>120</v>
      </c>
      <c r="C18" s="10">
        <v>135</v>
      </c>
      <c r="D18" s="10">
        <v>369</v>
      </c>
    </row>
    <row r="19" spans="1:4" x14ac:dyDescent="0.3">
      <c r="A19" s="10" t="s">
        <v>17</v>
      </c>
      <c r="B19" s="10">
        <v>124</v>
      </c>
      <c r="C19" s="10">
        <v>139</v>
      </c>
      <c r="D19" s="10">
        <v>373</v>
      </c>
    </row>
    <row r="20" spans="1:4" x14ac:dyDescent="0.3">
      <c r="A20" s="10" t="s">
        <v>17</v>
      </c>
      <c r="B20" s="10">
        <v>123</v>
      </c>
      <c r="C20" s="10">
        <v>148</v>
      </c>
      <c r="D20" s="10">
        <v>391</v>
      </c>
    </row>
    <row r="21" spans="1:4" x14ac:dyDescent="0.3">
      <c r="A21" s="10" t="s">
        <v>17</v>
      </c>
      <c r="B21" s="10">
        <v>129</v>
      </c>
      <c r="C21" s="10">
        <v>156</v>
      </c>
      <c r="D21" s="10">
        <v>418</v>
      </c>
    </row>
    <row r="22" spans="1:4" x14ac:dyDescent="0.3">
      <c r="A22" s="10" t="s">
        <v>17</v>
      </c>
      <c r="B22" s="10">
        <v>130</v>
      </c>
      <c r="C22" s="10">
        <v>158</v>
      </c>
      <c r="D22" s="10">
        <v>414</v>
      </c>
    </row>
    <row r="23" spans="1:4" x14ac:dyDescent="0.3">
      <c r="A23" s="10" t="s">
        <v>18</v>
      </c>
      <c r="B23" s="10">
        <v>218</v>
      </c>
      <c r="C23" s="10">
        <v>263</v>
      </c>
      <c r="D23" s="10">
        <v>675</v>
      </c>
    </row>
    <row r="24" spans="1:4" x14ac:dyDescent="0.3">
      <c r="A24" s="10" t="s">
        <v>18</v>
      </c>
      <c r="B24" s="10">
        <v>221</v>
      </c>
      <c r="C24" s="10">
        <v>265</v>
      </c>
      <c r="D24" s="10">
        <v>683</v>
      </c>
    </row>
    <row r="25" spans="1:4" x14ac:dyDescent="0.3">
      <c r="A25" s="10" t="s">
        <v>18</v>
      </c>
      <c r="B25" s="10">
        <v>222</v>
      </c>
      <c r="C25" s="10">
        <v>268</v>
      </c>
      <c r="D25" s="10">
        <v>693</v>
      </c>
    </row>
    <row r="26" spans="1:4" x14ac:dyDescent="0.3">
      <c r="A26" s="10" t="s">
        <v>18</v>
      </c>
      <c r="B26" s="10">
        <v>223</v>
      </c>
      <c r="C26" s="10">
        <v>261</v>
      </c>
      <c r="D26" s="10">
        <v>689</v>
      </c>
    </row>
    <row r="27" spans="1:4" x14ac:dyDescent="0.3">
      <c r="A27" s="10" t="s">
        <v>18</v>
      </c>
      <c r="B27" s="10">
        <v>221</v>
      </c>
      <c r="C27" s="10">
        <v>260</v>
      </c>
      <c r="D27" s="10">
        <v>682</v>
      </c>
    </row>
    <row r="28" spans="1:4" x14ac:dyDescent="0.3">
      <c r="A28" s="10" t="s">
        <v>18</v>
      </c>
      <c r="B28" s="10">
        <v>227</v>
      </c>
      <c r="C28" s="10">
        <v>266</v>
      </c>
      <c r="D28" s="10">
        <v>698</v>
      </c>
    </row>
    <row r="29" spans="1:4" x14ac:dyDescent="0.3">
      <c r="A29" s="10" t="s">
        <v>18</v>
      </c>
      <c r="B29" s="10">
        <v>241</v>
      </c>
      <c r="C29" s="10">
        <v>287</v>
      </c>
      <c r="D29" s="10">
        <v>736</v>
      </c>
    </row>
    <row r="30" spans="1:4" x14ac:dyDescent="0.3">
      <c r="A30" s="10" t="s">
        <v>18</v>
      </c>
      <c r="B30" s="10">
        <v>240</v>
      </c>
      <c r="C30" s="10">
        <v>289</v>
      </c>
      <c r="D30" s="10">
        <v>742</v>
      </c>
    </row>
    <row r="31" spans="1:4" x14ac:dyDescent="0.3">
      <c r="A31" s="10" t="s">
        <v>18</v>
      </c>
      <c r="B31" s="10">
        <v>264</v>
      </c>
      <c r="C31" s="10">
        <v>316</v>
      </c>
      <c r="D31" s="10">
        <v>816</v>
      </c>
    </row>
    <row r="32" spans="1:4" x14ac:dyDescent="0.3">
      <c r="A32" s="10" t="s">
        <v>18</v>
      </c>
      <c r="B32" s="10">
        <v>227</v>
      </c>
      <c r="C32" s="10">
        <v>267</v>
      </c>
      <c r="D32" s="10">
        <v>702</v>
      </c>
    </row>
    <row r="33" spans="1:4" x14ac:dyDescent="0.3">
      <c r="A33" s="10" t="s">
        <v>19</v>
      </c>
      <c r="B33" s="10">
        <v>539</v>
      </c>
      <c r="C33" s="10">
        <v>651</v>
      </c>
      <c r="D33" s="10">
        <v>1670</v>
      </c>
    </row>
    <row r="34" spans="1:4" x14ac:dyDescent="0.3">
      <c r="A34" s="10" t="s">
        <v>19</v>
      </c>
      <c r="B34" s="10">
        <v>562</v>
      </c>
      <c r="C34" s="10">
        <v>662</v>
      </c>
      <c r="D34" s="10">
        <v>1716</v>
      </c>
    </row>
    <row r="35" spans="1:4" x14ac:dyDescent="0.3">
      <c r="A35" s="10" t="s">
        <v>19</v>
      </c>
      <c r="B35" s="10">
        <v>552</v>
      </c>
      <c r="C35" s="10">
        <v>670</v>
      </c>
      <c r="D35" s="10">
        <v>1692</v>
      </c>
    </row>
    <row r="36" spans="1:4" x14ac:dyDescent="0.3">
      <c r="A36" s="10" t="s">
        <v>19</v>
      </c>
      <c r="B36" s="10">
        <v>550</v>
      </c>
      <c r="C36" s="10">
        <v>649</v>
      </c>
      <c r="D36" s="10">
        <v>1677</v>
      </c>
    </row>
    <row r="37" spans="1:4" x14ac:dyDescent="0.3">
      <c r="A37" s="10" t="s">
        <v>19</v>
      </c>
      <c r="B37" s="10">
        <v>544</v>
      </c>
      <c r="C37" s="10">
        <v>652</v>
      </c>
      <c r="D37" s="10">
        <v>1666</v>
      </c>
    </row>
    <row r="38" spans="1:4" x14ac:dyDescent="0.3">
      <c r="A38" s="10" t="s">
        <v>19</v>
      </c>
      <c r="B38" s="10">
        <v>562</v>
      </c>
      <c r="C38" s="10">
        <v>659</v>
      </c>
      <c r="D38" s="10">
        <v>1714</v>
      </c>
    </row>
    <row r="39" spans="1:4" x14ac:dyDescent="0.3">
      <c r="A39" s="10" t="s">
        <v>19</v>
      </c>
      <c r="B39" s="10">
        <v>574</v>
      </c>
      <c r="C39" s="10">
        <v>703</v>
      </c>
      <c r="D39" s="10">
        <v>1780</v>
      </c>
    </row>
    <row r="40" spans="1:4" x14ac:dyDescent="0.3">
      <c r="A40" s="10" t="s">
        <v>19</v>
      </c>
      <c r="B40" s="10">
        <v>625</v>
      </c>
      <c r="C40" s="10">
        <v>766</v>
      </c>
      <c r="D40" s="10">
        <v>1941</v>
      </c>
    </row>
    <row r="41" spans="1:4" x14ac:dyDescent="0.3">
      <c r="A41" s="10" t="s">
        <v>19</v>
      </c>
      <c r="B41" s="10">
        <v>559</v>
      </c>
      <c r="C41" s="10">
        <v>654</v>
      </c>
      <c r="D41" s="10">
        <v>1703</v>
      </c>
    </row>
    <row r="42" spans="1:4" x14ac:dyDescent="0.3">
      <c r="A42" s="10" t="s">
        <v>19</v>
      </c>
      <c r="B42" s="10">
        <v>562</v>
      </c>
      <c r="C42" s="10">
        <v>679</v>
      </c>
      <c r="D42" s="10">
        <v>1738</v>
      </c>
    </row>
    <row r="43" spans="1:4" x14ac:dyDescent="0.3">
      <c r="A43" s="10" t="s">
        <v>20</v>
      </c>
      <c r="B43" s="10">
        <v>1832</v>
      </c>
      <c r="C43" s="10">
        <v>2112</v>
      </c>
      <c r="D43" s="10">
        <v>5572</v>
      </c>
    </row>
    <row r="44" spans="1:4" x14ac:dyDescent="0.3">
      <c r="A44" s="10" t="s">
        <v>20</v>
      </c>
      <c r="B44" s="10">
        <v>1869</v>
      </c>
      <c r="C44" s="10">
        <v>2140</v>
      </c>
      <c r="D44" s="10">
        <v>5615</v>
      </c>
    </row>
    <row r="45" spans="1:4" x14ac:dyDescent="0.3">
      <c r="A45" s="10" t="s">
        <v>20</v>
      </c>
      <c r="B45" s="10">
        <v>1769</v>
      </c>
      <c r="C45" s="10">
        <v>2034</v>
      </c>
      <c r="D45" s="10">
        <v>5369</v>
      </c>
    </row>
    <row r="46" spans="1:4" x14ac:dyDescent="0.3">
      <c r="A46" s="10" t="s">
        <v>20</v>
      </c>
      <c r="B46" s="10">
        <v>1762</v>
      </c>
      <c r="C46" s="10">
        <v>2067</v>
      </c>
      <c r="D46" s="10">
        <v>5348</v>
      </c>
    </row>
    <row r="47" spans="1:4" x14ac:dyDescent="0.3">
      <c r="A47" s="10" t="s">
        <v>20</v>
      </c>
      <c r="B47" s="10">
        <v>1843</v>
      </c>
      <c r="C47" s="10">
        <v>2088</v>
      </c>
      <c r="D47" s="10">
        <v>5536</v>
      </c>
    </row>
    <row r="48" spans="1:4" x14ac:dyDescent="0.3">
      <c r="A48" s="10" t="s">
        <v>20</v>
      </c>
      <c r="B48" s="10">
        <v>1830</v>
      </c>
      <c r="C48" s="10">
        <v>2121</v>
      </c>
      <c r="D48" s="10">
        <v>5515</v>
      </c>
    </row>
    <row r="49" spans="1:4" x14ac:dyDescent="0.3">
      <c r="A49" s="10" t="s">
        <v>20</v>
      </c>
      <c r="B49" s="10">
        <v>1751</v>
      </c>
      <c r="C49" s="10">
        <v>2062</v>
      </c>
      <c r="D49" s="10">
        <v>5331</v>
      </c>
    </row>
    <row r="50" spans="1:4" x14ac:dyDescent="0.3">
      <c r="A50" s="10" t="s">
        <v>20</v>
      </c>
      <c r="B50" s="10">
        <v>1925</v>
      </c>
      <c r="C50" s="10">
        <v>2254</v>
      </c>
      <c r="D50" s="10">
        <v>5927</v>
      </c>
    </row>
    <row r="51" spans="1:4" x14ac:dyDescent="0.3">
      <c r="A51" s="10" t="s">
        <v>20</v>
      </c>
      <c r="B51" s="10">
        <v>1888</v>
      </c>
      <c r="C51" s="10">
        <v>2165</v>
      </c>
      <c r="D51" s="10">
        <v>5712</v>
      </c>
    </row>
    <row r="52" spans="1:4" x14ac:dyDescent="0.3">
      <c r="A52" s="10" t="s">
        <v>20</v>
      </c>
      <c r="B52" s="10">
        <v>1850</v>
      </c>
      <c r="C52" s="10">
        <v>2078</v>
      </c>
      <c r="D52" s="10">
        <v>5572</v>
      </c>
    </row>
    <row r="53" spans="1:4" x14ac:dyDescent="0.3">
      <c r="A53" s="10" t="s">
        <v>21</v>
      </c>
      <c r="B53" s="10">
        <v>3507</v>
      </c>
      <c r="C53" s="10">
        <v>3996</v>
      </c>
      <c r="D53" s="10">
        <v>10579</v>
      </c>
    </row>
    <row r="54" spans="1:4" x14ac:dyDescent="0.3">
      <c r="A54" s="10" t="s">
        <v>21</v>
      </c>
      <c r="B54" s="10">
        <v>3504</v>
      </c>
      <c r="C54" s="10">
        <v>3924</v>
      </c>
      <c r="D54" s="10">
        <v>10431</v>
      </c>
    </row>
    <row r="55" spans="1:4" x14ac:dyDescent="0.3">
      <c r="A55" s="10" t="s">
        <v>21</v>
      </c>
      <c r="B55" s="10">
        <v>3650</v>
      </c>
      <c r="C55" s="10">
        <v>4037</v>
      </c>
      <c r="D55" s="10">
        <v>10811</v>
      </c>
    </row>
    <row r="56" spans="1:4" x14ac:dyDescent="0.3">
      <c r="A56" s="10" t="s">
        <v>21</v>
      </c>
      <c r="B56" s="10">
        <v>3533</v>
      </c>
      <c r="C56" s="10">
        <v>3984</v>
      </c>
      <c r="D56" s="10">
        <v>10579</v>
      </c>
    </row>
    <row r="57" spans="1:4" x14ac:dyDescent="0.3">
      <c r="A57" s="10" t="s">
        <v>21</v>
      </c>
      <c r="B57" s="10">
        <v>3503</v>
      </c>
      <c r="C57" s="10">
        <v>3873</v>
      </c>
      <c r="D57" s="10">
        <v>10392</v>
      </c>
    </row>
    <row r="58" spans="1:4" x14ac:dyDescent="0.3">
      <c r="A58" s="10" t="s">
        <v>21</v>
      </c>
      <c r="B58" s="10">
        <v>3655</v>
      </c>
      <c r="C58" s="10">
        <v>3976</v>
      </c>
      <c r="D58" s="10">
        <v>10761</v>
      </c>
    </row>
    <row r="59" spans="1:4" x14ac:dyDescent="0.3">
      <c r="A59" s="10" t="s">
        <v>21</v>
      </c>
      <c r="B59" s="10">
        <v>3530</v>
      </c>
      <c r="C59" s="10">
        <v>3907</v>
      </c>
      <c r="D59" s="10">
        <v>10488</v>
      </c>
    </row>
    <row r="60" spans="1:4" x14ac:dyDescent="0.3">
      <c r="A60" s="10" t="s">
        <v>21</v>
      </c>
      <c r="B60" s="10">
        <v>3727</v>
      </c>
      <c r="C60" s="10">
        <v>4209</v>
      </c>
      <c r="D60" s="10">
        <v>11179</v>
      </c>
    </row>
    <row r="61" spans="1:4" x14ac:dyDescent="0.3">
      <c r="A61" s="10" t="s">
        <v>21</v>
      </c>
      <c r="B61" s="10">
        <v>3823</v>
      </c>
      <c r="C61" s="10">
        <v>4182</v>
      </c>
      <c r="D61" s="10">
        <v>11193</v>
      </c>
    </row>
    <row r="62" spans="1:4" x14ac:dyDescent="0.3">
      <c r="A62" s="10" t="s">
        <v>21</v>
      </c>
      <c r="B62" s="10">
        <v>3719</v>
      </c>
      <c r="C62" s="10">
        <v>4113</v>
      </c>
      <c r="D62" s="10">
        <v>10998</v>
      </c>
    </row>
    <row r="63" spans="1:4" x14ac:dyDescent="0.3">
      <c r="A63" s="10" t="s">
        <v>22</v>
      </c>
      <c r="B63" s="10">
        <v>5252</v>
      </c>
      <c r="C63" s="10">
        <v>5600</v>
      </c>
      <c r="D63" s="10">
        <v>15636</v>
      </c>
    </row>
    <row r="64" spans="1:4" x14ac:dyDescent="0.3">
      <c r="A64" s="10" t="s">
        <v>22</v>
      </c>
      <c r="B64" s="10">
        <v>5417</v>
      </c>
      <c r="C64" s="10">
        <v>5637</v>
      </c>
      <c r="D64" s="10">
        <v>16054</v>
      </c>
    </row>
    <row r="65" spans="1:4" x14ac:dyDescent="0.3">
      <c r="A65" s="10" t="s">
        <v>22</v>
      </c>
      <c r="B65" s="10">
        <v>5363</v>
      </c>
      <c r="C65" s="10">
        <v>5667</v>
      </c>
      <c r="D65" s="10">
        <v>15937</v>
      </c>
    </row>
    <row r="66" spans="1:4" x14ac:dyDescent="0.3">
      <c r="A66" s="10" t="s">
        <v>22</v>
      </c>
      <c r="B66" s="10">
        <v>5310</v>
      </c>
      <c r="C66" s="10">
        <v>5588</v>
      </c>
      <c r="D66" s="10">
        <v>15649</v>
      </c>
    </row>
    <row r="67" spans="1:4" x14ac:dyDescent="0.3">
      <c r="A67" s="10" t="s">
        <v>22</v>
      </c>
      <c r="B67" s="10">
        <v>5490</v>
      </c>
      <c r="C67" s="10">
        <v>5710</v>
      </c>
      <c r="D67" s="10">
        <v>16176</v>
      </c>
    </row>
    <row r="68" spans="1:4" x14ac:dyDescent="0.3">
      <c r="A68" s="10" t="s">
        <v>22</v>
      </c>
      <c r="B68" s="10">
        <v>5469</v>
      </c>
      <c r="C68" s="10">
        <v>5767</v>
      </c>
      <c r="D68" s="10">
        <v>16272</v>
      </c>
    </row>
    <row r="69" spans="1:4" x14ac:dyDescent="0.3">
      <c r="A69" s="10" t="s">
        <v>22</v>
      </c>
      <c r="B69" s="10">
        <v>5517</v>
      </c>
      <c r="C69" s="10">
        <v>5816</v>
      </c>
      <c r="D69" s="10">
        <v>16517</v>
      </c>
    </row>
    <row r="70" spans="1:4" x14ac:dyDescent="0.3">
      <c r="A70" s="10" t="s">
        <v>22</v>
      </c>
      <c r="B70" s="10">
        <v>5313</v>
      </c>
      <c r="C70" s="10">
        <v>5559</v>
      </c>
      <c r="D70" s="10">
        <v>15792</v>
      </c>
    </row>
    <row r="71" spans="1:4" x14ac:dyDescent="0.3">
      <c r="A71" s="10" t="s">
        <v>22</v>
      </c>
      <c r="B71" s="10">
        <v>5268</v>
      </c>
      <c r="C71" s="10">
        <v>5567</v>
      </c>
      <c r="D71" s="10">
        <v>15686</v>
      </c>
    </row>
    <row r="72" spans="1:4" x14ac:dyDescent="0.3">
      <c r="A72" s="10" t="s">
        <v>22</v>
      </c>
      <c r="B72" s="10">
        <v>5211</v>
      </c>
      <c r="C72" s="10">
        <v>5492</v>
      </c>
      <c r="D72" s="10">
        <v>15467</v>
      </c>
    </row>
  </sheetData>
  <mergeCells count="3">
    <mergeCell ref="F1:G1"/>
    <mergeCell ref="I1:J1"/>
    <mergeCell ref="L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20170702_LOD UNDEC</vt:lpstr>
      <vt:lpstr>20170702_Cal Curve UNDEC</vt:lpstr>
      <vt:lpstr>20170804_TAG Mix LOD</vt:lpstr>
    </vt:vector>
  </TitlesOfParts>
  <Company>Agilent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JBrown</cp:lastModifiedBy>
  <dcterms:created xsi:type="dcterms:W3CDTF">2017-07-03T21:51:48Z</dcterms:created>
  <dcterms:modified xsi:type="dcterms:W3CDTF">2017-08-04T18:54:35Z</dcterms:modified>
</cp:coreProperties>
</file>